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qwinfs1\EI\Chief_Accountant\CECL\Tool\20240624_web_prod\"/>
    </mc:Choice>
  </mc:AlternateContent>
  <xr:revisionPtr revIDLastSave="0" documentId="13_ncr:1_{EE093787-B8CC-4FDF-828C-479F5719FE0C}" xr6:coauthVersionLast="47" xr6:coauthVersionMax="47" xr10:uidLastSave="{00000000-0000-0000-0000-000000000000}"/>
  <workbookProtection workbookAlgorithmName="SHA-512" workbookHashValue="JWxN9j2TgoDNb/5T1KIZ3GpStsLZQwJnnspnhSm8fWL+E+qAWgCI6h9XgRN8ScGWOH7eh0x2/1IrL++v5JJvyg==" workbookSaltValue="Wepl6A8h4XC7SWflevGywQ==" workbookSpinCount="100000" lockStructure="1"/>
  <bookViews>
    <workbookView xWindow="-28920" yWindow="-120" windowWidth="29040" windowHeight="15720" xr2:uid="{C8FD394B-DC75-417E-8E7B-0CB5C0CDAD16}"/>
  </bookViews>
  <sheets>
    <sheet name="Overview" sheetId="9" r:id="rId1"/>
    <sheet name="Tab 0 - Input" sheetId="13" r:id="rId2"/>
    <sheet name="Tab 1 - Summary" sheetId="3" r:id="rId3"/>
    <sheet name="Tab 2 - Individual Basis" sheetId="12" r:id="rId4"/>
    <sheet name="Tab 3 - Pooled Basis" sheetId="2" r:id="rId5"/>
    <sheet name="Tab 4 - Adjustments" sheetId="4" r:id="rId6"/>
    <sheet name="Tab 5 - WARM Data" sheetId="15" r:id="rId7"/>
    <sheet name="Tab 6 - Industry" sheetId="19" r:id="rId8"/>
    <sheet name="Tab 7 - Checklist" sheetId="20" r:id="rId9"/>
    <sheet name="Note 1" sheetId="16" r:id="rId10"/>
    <sheet name="Note 2" sheetId="17" r:id="rId11"/>
    <sheet name="Note 3" sheetId="18" r:id="rId12"/>
    <sheet name="Updates" sheetId="14" r:id="rId13"/>
    <sheet name="Data" sheetId="6" state="hidden" r:id="rId14"/>
    <sheet name="Data Crosswalk" sheetId="8" state="hidden" r:id="rId15"/>
    <sheet name="Code" sheetId="7" state="hidden" r:id="rId16"/>
  </sheets>
  <definedNames>
    <definedName name="_xlnm.Print_Area" localSheetId="0">Overview!$A$1:$P$28</definedName>
    <definedName name="_xlnm.Print_Area" localSheetId="5">'Tab 4 - Adjustments'!$A$2:$E$21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3" l="1"/>
  <c r="C111" i="12"/>
  <c r="E111" i="12" s="1"/>
  <c r="C110" i="12"/>
  <c r="C109" i="12"/>
  <c r="E109" i="12" s="1"/>
  <c r="C108" i="12"/>
  <c r="C107" i="12"/>
  <c r="C106" i="12"/>
  <c r="E106" i="12" s="1"/>
  <c r="C105" i="12"/>
  <c r="E105" i="12" s="1"/>
  <c r="C104" i="12"/>
  <c r="C103" i="12"/>
  <c r="C102" i="12"/>
  <c r="C101" i="12"/>
  <c r="C100" i="12"/>
  <c r="E100" i="12" s="1"/>
  <c r="C99" i="12"/>
  <c r="C112" i="12" s="1"/>
  <c r="B111" i="12"/>
  <c r="D111" i="12" s="1"/>
  <c r="B110" i="12"/>
  <c r="B109" i="12"/>
  <c r="D109" i="12" s="1"/>
  <c r="B108" i="12"/>
  <c r="B107" i="12"/>
  <c r="B106" i="12"/>
  <c r="B105" i="12"/>
  <c r="B104" i="12"/>
  <c r="B103" i="12"/>
  <c r="B102" i="12"/>
  <c r="B101" i="12"/>
  <c r="D101" i="12" s="1"/>
  <c r="B100" i="12"/>
  <c r="D100" i="12" s="1"/>
  <c r="B99" i="12"/>
  <c r="B112" i="12" s="1"/>
  <c r="C18" i="12"/>
  <c r="C14" i="3" s="1"/>
  <c r="C17" i="12"/>
  <c r="C19" i="12" s="1"/>
  <c r="C16" i="12"/>
  <c r="C15" i="12"/>
  <c r="D15" i="12" s="1"/>
  <c r="C14" i="12"/>
  <c r="D14" i="12" s="1"/>
  <c r="C13" i="12"/>
  <c r="C12" i="12"/>
  <c r="C11" i="12"/>
  <c r="C10" i="12"/>
  <c r="C9" i="12"/>
  <c r="C15" i="3" s="1"/>
  <c r="C8" i="12"/>
  <c r="C8" i="3" s="1"/>
  <c r="C7" i="12"/>
  <c r="C7" i="3" s="1"/>
  <c r="B18" i="12"/>
  <c r="D18" i="12" s="1"/>
  <c r="B17" i="12"/>
  <c r="D110" i="12" s="1"/>
  <c r="B16" i="12"/>
  <c r="B15" i="12"/>
  <c r="D108" i="12" s="1"/>
  <c r="B14" i="12"/>
  <c r="D12" i="2" s="1"/>
  <c r="E12" i="2" s="1"/>
  <c r="B13" i="12"/>
  <c r="B12" i="12"/>
  <c r="B11" i="12"/>
  <c r="B10" i="12"/>
  <c r="B9" i="12"/>
  <c r="B8" i="12"/>
  <c r="B7" i="12"/>
  <c r="B6" i="12"/>
  <c r="D6" i="2" s="1"/>
  <c r="E6" i="2" s="1"/>
  <c r="E18" i="12"/>
  <c r="E17" i="12"/>
  <c r="E16" i="12"/>
  <c r="E15" i="12"/>
  <c r="E14" i="12"/>
  <c r="E13" i="12"/>
  <c r="E12" i="12"/>
  <c r="E11" i="12"/>
  <c r="E10" i="12"/>
  <c r="E103" i="12" s="1"/>
  <c r="E9" i="12"/>
  <c r="E8" i="12"/>
  <c r="E101" i="12" s="1"/>
  <c r="E7" i="12"/>
  <c r="E6" i="12"/>
  <c r="E19" i="12" s="1"/>
  <c r="F32" i="12"/>
  <c r="B20" i="12"/>
  <c r="F81" i="12"/>
  <c r="F82"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5" i="12"/>
  <c r="F66" i="12"/>
  <c r="F67" i="12"/>
  <c r="F68" i="12"/>
  <c r="F69" i="12"/>
  <c r="F70" i="12"/>
  <c r="F71" i="12"/>
  <c r="F72" i="12"/>
  <c r="F73" i="12"/>
  <c r="F74" i="12"/>
  <c r="F75" i="12"/>
  <c r="F89" i="12"/>
  <c r="F34" i="12"/>
  <c r="F35" i="12"/>
  <c r="F95" i="12" s="1"/>
  <c r="C20" i="12" s="1"/>
  <c r="F62" i="12"/>
  <c r="F63" i="12"/>
  <c r="F64" i="12"/>
  <c r="F76" i="12"/>
  <c r="F77" i="12"/>
  <c r="F78" i="12"/>
  <c r="F79" i="12"/>
  <c r="F80" i="12"/>
  <c r="F83" i="12"/>
  <c r="F84" i="12"/>
  <c r="F85" i="12"/>
  <c r="F91" i="12"/>
  <c r="F92" i="12"/>
  <c r="F93" i="12"/>
  <c r="F86" i="12"/>
  <c r="F87" i="12"/>
  <c r="F90" i="12"/>
  <c r="F88" i="12"/>
  <c r="F33" i="12"/>
  <c r="F31" i="12"/>
  <c r="F30" i="12"/>
  <c r="F29" i="12"/>
  <c r="C6" i="12"/>
  <c r="C11" i="3"/>
  <c r="C10" i="3"/>
  <c r="C9" i="3"/>
  <c r="D9" i="2"/>
  <c r="E9" i="2" s="1"/>
  <c r="D8" i="2"/>
  <c r="E8" i="2" s="1"/>
  <c r="D11" i="2"/>
  <c r="D10" i="2"/>
  <c r="D7" i="2"/>
  <c r="E7" i="2" s="1"/>
  <c r="D14" i="2"/>
  <c r="E14" i="2" s="1"/>
  <c r="C13" i="3"/>
  <c r="D16" i="12"/>
  <c r="D103" i="12"/>
  <c r="D9" i="12"/>
  <c r="D106" i="12"/>
  <c r="D8" i="12"/>
  <c r="E102" i="12"/>
  <c r="D102" i="12"/>
  <c r="D104" i="12"/>
  <c r="E110" i="12"/>
  <c r="D105" i="12"/>
  <c r="C12" i="3"/>
  <c r="D99" i="12"/>
  <c r="D13" i="12"/>
  <c r="E104" i="12"/>
  <c r="E107" i="12"/>
  <c r="D6" i="12"/>
  <c r="E108" i="12"/>
  <c r="D15" i="2"/>
  <c r="E15" i="2" s="1"/>
  <c r="D107" i="12"/>
  <c r="D12" i="12"/>
  <c r="C6" i="3"/>
  <c r="D10" i="12"/>
  <c r="D11" i="12"/>
  <c r="D17" i="12"/>
  <c r="A24" i="20"/>
  <c r="A2" i="15"/>
  <c r="G53" i="15"/>
  <c r="H53" i="15" s="1"/>
  <c r="K9" i="2" s="1"/>
  <c r="M9" i="2" s="1"/>
  <c r="A23" i="20"/>
  <c r="G58" i="15"/>
  <c r="H58" i="15" s="1"/>
  <c r="K15" i="2" s="1"/>
  <c r="G55" i="15"/>
  <c r="H55" i="15" s="1"/>
  <c r="K12" i="2" s="1"/>
  <c r="G57" i="15"/>
  <c r="H57" i="15" s="1"/>
  <c r="K14" i="2" s="1"/>
  <c r="G56" i="15"/>
  <c r="H56" i="15" s="1"/>
  <c r="K13" i="2" s="1"/>
  <c r="G54" i="15"/>
  <c r="H54" i="15" s="1"/>
  <c r="K10" i="2" s="1"/>
  <c r="M10" i="2" s="1"/>
  <c r="G52" i="15"/>
  <c r="H52" i="15" s="1"/>
  <c r="K8" i="2" s="1"/>
  <c r="M8" i="2" s="1"/>
  <c r="A7" i="20"/>
  <c r="A8" i="20"/>
  <c r="A9" i="20"/>
  <c r="A10" i="20"/>
  <c r="A11" i="20"/>
  <c r="A12" i="20"/>
  <c r="C5" i="13"/>
  <c r="G6" i="2"/>
  <c r="I6" i="2" s="1"/>
  <c r="A13" i="20"/>
  <c r="A14" i="20"/>
  <c r="A15" i="20"/>
  <c r="G15" i="2"/>
  <c r="G14" i="2"/>
  <c r="G13" i="2"/>
  <c r="I13" i="2" s="1"/>
  <c r="G12" i="2"/>
  <c r="G11" i="2"/>
  <c r="I11" i="2" s="1"/>
  <c r="G10" i="2"/>
  <c r="G9" i="2"/>
  <c r="G8" i="2"/>
  <c r="G7" i="2"/>
  <c r="B11" i="3"/>
  <c r="C11" i="2"/>
  <c r="E11" i="2"/>
  <c r="B10" i="3"/>
  <c r="B9" i="3"/>
  <c r="C9" i="2"/>
  <c r="B15" i="3"/>
  <c r="C15" i="2"/>
  <c r="B14" i="3"/>
  <c r="C14" i="2"/>
  <c r="B13" i="3"/>
  <c r="C13" i="2"/>
  <c r="B12" i="3"/>
  <c r="C12" i="2"/>
  <c r="B7" i="3"/>
  <c r="C7" i="2"/>
  <c r="B8" i="3"/>
  <c r="C8" i="2"/>
  <c r="B6" i="3"/>
  <c r="C22" i="13"/>
  <c r="L7" i="2"/>
  <c r="L8" i="2"/>
  <c r="L9" i="2"/>
  <c r="L10" i="2"/>
  <c r="L11" i="2"/>
  <c r="M11" i="2" s="1"/>
  <c r="L12" i="2"/>
  <c r="L13" i="2"/>
  <c r="L14" i="2"/>
  <c r="L15" i="2"/>
  <c r="H7" i="2"/>
  <c r="H8" i="2"/>
  <c r="H9" i="2"/>
  <c r="H10" i="2"/>
  <c r="H11" i="2"/>
  <c r="H12" i="2"/>
  <c r="H13" i="2"/>
  <c r="H14" i="2"/>
  <c r="H15" i="2"/>
  <c r="A16" i="20"/>
  <c r="A17" i="20"/>
  <c r="A18" i="20"/>
  <c r="A19" i="20"/>
  <c r="A20" i="20"/>
  <c r="A21" i="20"/>
  <c r="A22" i="20"/>
  <c r="H6" i="2"/>
  <c r="D16" i="4"/>
  <c r="B16" i="4"/>
  <c r="C10" i="2"/>
  <c r="E10" i="2"/>
  <c r="M7" i="2"/>
  <c r="L6" i="2"/>
  <c r="M6" i="2"/>
  <c r="B16" i="3"/>
  <c r="C6" i="2"/>
  <c r="C16" i="2"/>
  <c r="I14" i="2" l="1"/>
  <c r="M13" i="2"/>
  <c r="Q13" i="2" s="1"/>
  <c r="D13" i="3" s="1"/>
  <c r="E13" i="3" s="1"/>
  <c r="F13" i="3" s="1"/>
  <c r="I7" i="2"/>
  <c r="Q7" i="2" s="1"/>
  <c r="D7" i="3" s="1"/>
  <c r="E7" i="3" s="1"/>
  <c r="F7" i="3" s="1"/>
  <c r="I8" i="2"/>
  <c r="Q8" i="2" s="1"/>
  <c r="D8" i="3" s="1"/>
  <c r="E8" i="3" s="1"/>
  <c r="F8" i="3" s="1"/>
  <c r="M14" i="2"/>
  <c r="M12" i="2"/>
  <c r="M15" i="2"/>
  <c r="C16" i="3"/>
  <c r="E112" i="12"/>
  <c r="Q6" i="2"/>
  <c r="D6" i="3" s="1"/>
  <c r="E99" i="12"/>
  <c r="Q11" i="2"/>
  <c r="D11" i="3" s="1"/>
  <c r="E11" i="3" s="1"/>
  <c r="F11" i="3" s="1"/>
  <c r="D7" i="12"/>
  <c r="D13" i="2"/>
  <c r="E13" i="2" s="1"/>
  <c r="O13" i="2" s="1"/>
  <c r="B19" i="12"/>
  <c r="D19" i="12" s="1"/>
  <c r="O9" i="2"/>
  <c r="O10" i="2"/>
  <c r="O12" i="2"/>
  <c r="O15" i="2"/>
  <c r="O8" i="2"/>
  <c r="I10" i="2"/>
  <c r="Q10" i="2" s="1"/>
  <c r="O7" i="2"/>
  <c r="I9" i="2"/>
  <c r="Q9" i="2" s="1"/>
  <c r="O11" i="2"/>
  <c r="I12" i="2"/>
  <c r="O6" i="2"/>
  <c r="I15" i="2"/>
  <c r="O14" i="2"/>
  <c r="Q14" i="2" l="1"/>
  <c r="D14" i="3" s="1"/>
  <c r="E14" i="3" s="1"/>
  <c r="F14" i="3" s="1"/>
  <c r="Q15" i="2"/>
  <c r="P15" i="2" s="1"/>
  <c r="P11" i="2"/>
  <c r="P8" i="2"/>
  <c r="Q12" i="2"/>
  <c r="P12" i="2" s="1"/>
  <c r="P6" i="2"/>
  <c r="D112" i="12"/>
  <c r="P7" i="2"/>
  <c r="P13" i="2"/>
  <c r="E6" i="3"/>
  <c r="F6" i="3" s="1"/>
  <c r="P10" i="2"/>
  <c r="D10" i="3"/>
  <c r="E10" i="3" s="1"/>
  <c r="F10" i="3" s="1"/>
  <c r="O16" i="2"/>
  <c r="D9" i="3"/>
  <c r="E9" i="3" s="1"/>
  <c r="F9" i="3" s="1"/>
  <c r="P9" i="2"/>
  <c r="D15" i="3" l="1"/>
  <c r="E15" i="3" s="1"/>
  <c r="F15" i="3" s="1"/>
  <c r="P14" i="2"/>
  <c r="P16" i="2" s="1"/>
  <c r="Q16" i="2"/>
  <c r="D12" i="3"/>
  <c r="E12" i="3" s="1"/>
  <c r="F12" i="3" s="1"/>
  <c r="D16" i="3" l="1"/>
  <c r="E16" i="3" s="1"/>
  <c r="F1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Gathani, Vishal G</author>
  </authors>
  <commentList>
    <comment ref="B8" authorId="0" shapeId="0" xr:uid="{A1AEDE53-80DE-4632-87F6-050DDD0C218B}">
      <text>
        <r>
          <rPr>
            <b/>
            <sz val="9"/>
            <color indexed="81"/>
            <rFont val="Tahoma"/>
            <family val="2"/>
          </rPr>
          <t>Gathani, Vishal G:</t>
        </r>
        <r>
          <rPr>
            <sz val="9"/>
            <color indexed="81"/>
            <rFont val="Tahoma"/>
            <family val="2"/>
          </rPr>
          <t xml:space="preserve">
Page 6 Item 9, 10, 11</t>
        </r>
      </text>
    </comment>
    <comment ref="C8" authorId="0" shapeId="0" xr:uid="{A69F119D-E344-412E-BAE9-4FA7303821D1}">
      <text>
        <r>
          <rPr>
            <b/>
            <sz val="9"/>
            <color indexed="81"/>
            <rFont val="Tahoma"/>
            <family val="2"/>
          </rPr>
          <t>Gathani, Vishal G:</t>
        </r>
        <r>
          <rPr>
            <sz val="9"/>
            <color indexed="81"/>
            <rFont val="Tahoma"/>
            <family val="2"/>
          </rPr>
          <t xml:space="preserve">
Page 10 Item 6, 7, 16, 18</t>
        </r>
      </text>
    </comment>
    <comment ref="D8" authorId="0" shapeId="0" xr:uid="{0F7F1290-4F2E-4B08-B962-B800F63C7102}">
      <text>
        <r>
          <rPr>
            <b/>
            <sz val="9"/>
            <color indexed="81"/>
            <rFont val="Tahoma"/>
            <family val="2"/>
          </rPr>
          <t>Gathani, Vishal G:</t>
        </r>
        <r>
          <rPr>
            <sz val="9"/>
            <color indexed="81"/>
            <rFont val="Tahoma"/>
            <family val="2"/>
          </rPr>
          <t xml:space="preserve">
Page 10 Item 6, 7, 16, 18</t>
        </r>
      </text>
    </comment>
    <comment ref="E8" authorId="0" shapeId="0" xr:uid="{32854380-64D4-47A8-B77A-BD925110D0D9}">
      <text>
        <r>
          <rPr>
            <b/>
            <sz val="9"/>
            <color indexed="81"/>
            <rFont val="Tahoma"/>
            <family val="2"/>
          </rPr>
          <t>Gathani, Vishal G:</t>
        </r>
        <r>
          <rPr>
            <sz val="9"/>
            <color indexed="81"/>
            <rFont val="Tahoma"/>
            <family val="2"/>
          </rPr>
          <t xml:space="preserve">
Page 6 Item 9, 10, 11</t>
        </r>
      </text>
    </comment>
    <comment ref="C9" authorId="0" shapeId="0" xr:uid="{9B38D0D2-BEF9-4EAD-BA0F-D53C50332938}">
      <text>
        <r>
          <rPr>
            <b/>
            <sz val="9"/>
            <color indexed="81"/>
            <rFont val="Tahoma"/>
            <family val="2"/>
          </rPr>
          <t>Gathani, Vishal G:</t>
        </r>
        <r>
          <rPr>
            <sz val="9"/>
            <color indexed="81"/>
            <rFont val="Tahoma"/>
            <family val="2"/>
          </rPr>
          <t xml:space="preserve">
Page 10 Item 16, 18
</t>
        </r>
      </text>
    </comment>
    <comment ref="D9" authorId="0" shapeId="0" xr:uid="{37CF63B7-4F6A-4BB6-8016-C3FE057BD9F3}">
      <text>
        <r>
          <rPr>
            <b/>
            <sz val="9"/>
            <color indexed="81"/>
            <rFont val="Tahoma"/>
            <family val="2"/>
          </rPr>
          <t>Gathani, Vishal G:</t>
        </r>
        <r>
          <rPr>
            <sz val="9"/>
            <color indexed="81"/>
            <rFont val="Tahoma"/>
            <family val="2"/>
          </rPr>
          <t xml:space="preserve">
Page 10 Item 16, 18</t>
        </r>
      </text>
    </comment>
    <comment ref="C10" authorId="0" shapeId="0" xr:uid="{CBFBE016-3352-4369-98AB-D7215400566B}">
      <text>
        <r>
          <rPr>
            <b/>
            <sz val="9"/>
            <color indexed="81"/>
            <rFont val="Tahoma"/>
            <family val="2"/>
          </rPr>
          <t>Gathani, Vishal G:</t>
        </r>
        <r>
          <rPr>
            <sz val="9"/>
            <color indexed="81"/>
            <rFont val="Tahoma"/>
            <family val="2"/>
          </rPr>
          <t xml:space="preserve">
Page 10 Item 17, 19</t>
        </r>
      </text>
    </comment>
    <comment ref="D10" authorId="0" shapeId="0" xr:uid="{68652E47-471E-4145-9E9E-B4F320412962}">
      <text>
        <r>
          <rPr>
            <b/>
            <sz val="9"/>
            <color indexed="81"/>
            <rFont val="Tahoma"/>
            <family val="2"/>
          </rPr>
          <t>Gathani, Vishal G:</t>
        </r>
        <r>
          <rPr>
            <sz val="9"/>
            <color indexed="81"/>
            <rFont val="Tahoma"/>
            <family val="2"/>
          </rPr>
          <t xml:space="preserve">
 Page 10 Item 17 , 19</t>
        </r>
      </text>
    </comment>
    <comment ref="B12" authorId="0" shapeId="0" xr:uid="{3A0534F0-08D9-438B-BFA8-DB65C481EC01}">
      <text>
        <r>
          <rPr>
            <b/>
            <sz val="9"/>
            <color indexed="81"/>
            <rFont val="Tahoma"/>
            <family val="2"/>
          </rPr>
          <t>Gathani, Vishal G:</t>
        </r>
        <r>
          <rPr>
            <sz val="9"/>
            <color indexed="81"/>
            <rFont val="Tahoma"/>
            <family val="2"/>
          </rPr>
          <t xml:space="preserve">
Page 6 Item 4, 8</t>
        </r>
      </text>
    </comment>
    <comment ref="C12" authorId="0" shapeId="0" xr:uid="{6A6D07FC-7708-4384-A279-B0D8E2576E04}">
      <text>
        <r>
          <rPr>
            <b/>
            <sz val="9"/>
            <color indexed="81"/>
            <rFont val="Tahoma"/>
            <family val="2"/>
          </rPr>
          <t xml:space="preserve">Gathani, Vishal G: </t>
        </r>
        <r>
          <rPr>
            <sz val="9"/>
            <color indexed="81"/>
            <rFont val="Tahoma"/>
            <family val="2"/>
          </rPr>
          <t>Page 10 Item 9, 17, 19</t>
        </r>
      </text>
    </comment>
    <comment ref="D12" authorId="0" shapeId="0" xr:uid="{452BE0BB-8A46-4672-AB82-827846559750}">
      <text>
        <r>
          <rPr>
            <b/>
            <sz val="9"/>
            <color indexed="81"/>
            <rFont val="Tahoma"/>
            <family val="2"/>
          </rPr>
          <t>Gathani, Vishal G:</t>
        </r>
        <r>
          <rPr>
            <sz val="9"/>
            <color indexed="81"/>
            <rFont val="Tahoma"/>
            <family val="2"/>
          </rPr>
          <t xml:space="preserve">
Page 10 Item 9, 17 , 19</t>
        </r>
      </text>
    </comment>
  </commentList>
</comments>
</file>

<file path=xl/sharedStrings.xml><?xml version="1.0" encoding="utf-8"?>
<sst xmlns="http://schemas.openxmlformats.org/spreadsheetml/2006/main" count="5074" uniqueCount="4768">
  <si>
    <t>Simplified CECL Tool</t>
  </si>
  <si>
    <t>For estimating the Allowance for Credit Losses on Loans and Leases</t>
  </si>
  <si>
    <t xml:space="preserve">Disclaimer: The Simplified CECL Tool (CECL Tool) may be used by credit unions to estimate the allowance for credit losses (ACL) (Call Report Page 2, Account Code AS0048). This Tool relies on portfolio-level weighted-average remaining maturity (WARM) proxy data to estimate current expected credit losses. In order for the WARM assumptions to remain applicable with the ever-changing interest rate environment, they will be changed on a quarterly basis and the users of this tool will be able to receive an updated version of the CECL Tool on a quarterly basis from NCUA's website. 
Use of the CECL Tool and the underlying methodology may or may not be appropriate for a particular credit union. Each credit union's management is responsible for determining whether this approach is appropriate given the unique facts and circumstances of their institution. A credit union is permitted to utilize a different method for estimating its Allowance for Credit Losses (ACL), and management is not precluded from selecting a different method when it determines the method that will result in a better estimate of an institution’s ACL. The selected method should be appropriate for the financial assets being evaluated, consistent with the credit union's size and complexity, and well documented, with clear explanations of supporting analyses and rationale. 
Utilizing the approach outlined in this example does not by itself ensure compliance with U.S. Generally Accepted Accounting Principles (GAAP) or any other requirement. While ASC 326 (Financial Instruments—Credit Losses) allows entities to use judgment in determining the relevant information and estimation methods appropriate in their circumstances, a credit union's management is responsible for ensuring the ACL conforms with GAAP and adequately covers credit risk.  
By using the CECL Tool, you assume the risk related to your use of the CECL Tool, including your use of any updates to the CECL Tool. The NCUA is providing the CECL Tool "as is" and it expressly disclaims all warranties, express or implied, including any implied warranties of merchantability and fitness for a particular purpose. The NCUA is not liable to you or any third party for any direct, indirect, incidental, consequential, special, or exemplary damages or lost profit related to the use of the CECL Tool. Users may not modify the CECL Tool and then present it as an official government document.
For questions pertaining to this tool, please contact NCUA's Office of Examination and Insurance at eimail@ncua.gov or 703-518-6360. </t>
  </si>
  <si>
    <t>Credit unions are responsible for all inputs in green cells of this tab</t>
  </si>
  <si>
    <t>Quarter End Date, for Call Report submission</t>
  </si>
  <si>
    <t>CU Number</t>
  </si>
  <si>
    <t>blank</t>
  </si>
  <si>
    <t>Credit Union Name</t>
  </si>
  <si>
    <t>Total Assets</t>
  </si>
  <si>
    <t>Loan Balance</t>
  </si>
  <si>
    <t>1.           </t>
  </si>
  <si>
    <t>Unsecured Credit Card Loans</t>
  </si>
  <si>
    <t>2.           </t>
  </si>
  <si>
    <t>Payday Alternative Loans (PALs I and PALs II) (FCU Only)</t>
  </si>
  <si>
    <t>3.           </t>
  </si>
  <si>
    <t>Non-Federally Guaranteed Student Loans</t>
  </si>
  <si>
    <t>4.           </t>
  </si>
  <si>
    <t>All Other Unsecured Loans/Lines of Credit</t>
  </si>
  <si>
    <t>5.           </t>
  </si>
  <si>
    <t>New Vehicle Loans</t>
  </si>
  <si>
    <t>6.           </t>
  </si>
  <si>
    <t>Used Vehicle Loans</t>
  </si>
  <si>
    <t>7.           </t>
  </si>
  <si>
    <t>Leases Receivable</t>
  </si>
  <si>
    <t>8.           </t>
  </si>
  <si>
    <t>All Other Secured Non-Real Estate Loans/Lines of Credit </t>
  </si>
  <si>
    <t>9.           </t>
  </si>
  <si>
    <t>Secured by 1st Lien on a single 1- to 4-Family Residential Property</t>
  </si>
  <si>
    <t>10.         </t>
  </si>
  <si>
    <t>Secured by Junior Lien on a single 1- to 4-Family Residential Property</t>
  </si>
  <si>
    <t>11.         </t>
  </si>
  <si>
    <t>All Other (Non-Commercial) Real Estate Loans/Lines of Credit </t>
  </si>
  <si>
    <t>12.         </t>
  </si>
  <si>
    <t>Commercial Loans/Lines of Credit Real Estate Secured</t>
  </si>
  <si>
    <t>13.         </t>
  </si>
  <si>
    <t>Commercial Loans/Lines of Credit Not Real Estate Secured</t>
  </si>
  <si>
    <t>14.</t>
  </si>
  <si>
    <t>Total Loans and Leases</t>
  </si>
  <si>
    <t>Notes:</t>
  </si>
  <si>
    <t>The Tool does not provide the average 3-year net charge-off rates for credit unions</t>
  </si>
  <si>
    <t>All values in this tab are automatically filled.</t>
  </si>
  <si>
    <t>Instructions -&gt;</t>
  </si>
  <si>
    <t>Calculated</t>
  </si>
  <si>
    <t>A</t>
  </si>
  <si>
    <t>B</t>
  </si>
  <si>
    <t>C</t>
  </si>
  <si>
    <t>D = B + C</t>
  </si>
  <si>
    <t>E = D / A</t>
  </si>
  <si>
    <t>Loan Portfolio Segment</t>
  </si>
  <si>
    <t>Loss Assessed on Individual Basis</t>
  </si>
  <si>
    <t>Loss Assessed on Pooled Basis</t>
  </si>
  <si>
    <t>Total Estimated Loss</t>
  </si>
  <si>
    <t>Reserve Ratio</t>
  </si>
  <si>
    <r>
      <t xml:space="preserve">Unsecured Credit Card Loans </t>
    </r>
    <r>
      <rPr>
        <vertAlign val="superscript"/>
        <sz val="11"/>
        <color theme="1"/>
        <rFont val="Calibri"/>
        <family val="2"/>
        <scheme val="minor"/>
      </rPr>
      <t>(1)</t>
    </r>
  </si>
  <si>
    <r>
      <t xml:space="preserve">Payday Alternative Loans </t>
    </r>
    <r>
      <rPr>
        <vertAlign val="superscript"/>
        <sz val="11"/>
        <color theme="1"/>
        <rFont val="Calibri"/>
        <family val="2"/>
        <scheme val="minor"/>
      </rPr>
      <t>(2)</t>
    </r>
  </si>
  <si>
    <r>
      <t xml:space="preserve">Non-Federally Guaranteed Student Loans </t>
    </r>
    <r>
      <rPr>
        <vertAlign val="superscript"/>
        <sz val="11"/>
        <color theme="1"/>
        <rFont val="Calibri"/>
        <family val="2"/>
        <scheme val="minor"/>
      </rPr>
      <t>(3)</t>
    </r>
  </si>
  <si>
    <r>
      <t xml:space="preserve">New Vehicle Loans </t>
    </r>
    <r>
      <rPr>
        <vertAlign val="superscript"/>
        <sz val="11"/>
        <color theme="1"/>
        <rFont val="Calibri"/>
        <family val="2"/>
        <scheme val="minor"/>
      </rPr>
      <t>(4)</t>
    </r>
  </si>
  <si>
    <r>
      <t xml:space="preserve">Used Vehicle Loans </t>
    </r>
    <r>
      <rPr>
        <vertAlign val="superscript"/>
        <sz val="11"/>
        <color theme="1"/>
        <rFont val="Calibri"/>
        <family val="2"/>
        <scheme val="minor"/>
      </rPr>
      <t>(5)</t>
    </r>
  </si>
  <si>
    <r>
      <t xml:space="preserve">Leases Receivable </t>
    </r>
    <r>
      <rPr>
        <vertAlign val="superscript"/>
        <sz val="11"/>
        <color theme="1"/>
        <rFont val="Calibri"/>
        <family val="2"/>
        <scheme val="minor"/>
      </rPr>
      <t>(6)</t>
    </r>
  </si>
  <si>
    <r>
      <t xml:space="preserve">Real Estate Secured Consumer Loans </t>
    </r>
    <r>
      <rPr>
        <vertAlign val="superscript"/>
        <sz val="11"/>
        <color theme="1"/>
        <rFont val="Calibri"/>
        <family val="2"/>
        <scheme val="minor"/>
      </rPr>
      <t>(7)</t>
    </r>
  </si>
  <si>
    <r>
      <t xml:space="preserve">Commercial Loans/Lines of Credit Real Estate Secured </t>
    </r>
    <r>
      <rPr>
        <vertAlign val="superscript"/>
        <sz val="11"/>
        <color theme="1"/>
        <rFont val="Calibri"/>
        <family val="2"/>
        <scheme val="minor"/>
      </rPr>
      <t>(8)</t>
    </r>
  </si>
  <si>
    <r>
      <t xml:space="preserve">Commercial Loans/Lines of Credit Not Real Estate Secured </t>
    </r>
    <r>
      <rPr>
        <vertAlign val="superscript"/>
        <sz val="11"/>
        <color theme="1"/>
        <rFont val="Calibri"/>
        <family val="2"/>
        <scheme val="minor"/>
      </rPr>
      <t>(9)</t>
    </r>
  </si>
  <si>
    <r>
      <t xml:space="preserve">All Other Loans </t>
    </r>
    <r>
      <rPr>
        <vertAlign val="superscript"/>
        <sz val="11"/>
        <color theme="1"/>
        <rFont val="Calibri"/>
        <family val="2"/>
        <scheme val="minor"/>
      </rPr>
      <t>(10)</t>
    </r>
  </si>
  <si>
    <r>
      <t xml:space="preserve">Total Loans and Leases </t>
    </r>
    <r>
      <rPr>
        <b/>
        <vertAlign val="superscript"/>
        <sz val="11"/>
        <color theme="1"/>
        <rFont val="Calibri"/>
        <family val="2"/>
        <scheme val="minor"/>
      </rPr>
      <t>(11)</t>
    </r>
  </si>
  <si>
    <t>Red highlighted cells indicate an net expected recovery; qualitative adjustments are likely needed to correct the credit loss estimate.</t>
  </si>
  <si>
    <t>Grey cells are locked for editing</t>
  </si>
  <si>
    <t>(1) Unsecured Credit Card Loans balance must equal Call Report Page 6, Acct Code 396</t>
  </si>
  <si>
    <t>(2) Payday Alternative Loans balance must equal Call Report Page 6, Acct Code 397A</t>
  </si>
  <si>
    <t>(3) Non-Federally Guaranteed Student Loans balance must equal Call Report Page 6, Acct Code 698A</t>
  </si>
  <si>
    <t>(4) New Vehicle Loan balance must equal Call Report Page 6, Acct Code 385</t>
  </si>
  <si>
    <t>(5) Used Vehicle Loan balance must equal Call Report Page 6, Acct Code 370</t>
  </si>
  <si>
    <t>(6) Leases Receivable balance must equal Call Report Page 6, Acct Code 002</t>
  </si>
  <si>
    <t>(7) Real Estate Secured Consumer Loans balance must equal Call Report Page 6, Acct Code 703A + Acct Code 386A + Acct Code 386B</t>
  </si>
  <si>
    <t>(8) Real Estate Secured Commercial Loans balance must equal Call Report Page 6, Acct Code 718A5</t>
  </si>
  <si>
    <t>(9) Non-Real Estate Secured Commercial Loans balance must equal Call Report Page 6, Acct Code 400P</t>
  </si>
  <si>
    <t>(10) All Other Loans must equal Call Report Page 6, Acct Code 397 + Acct Code 698C</t>
  </si>
  <si>
    <t>(11) Total Loans must equal Call Report Page 2, Acct Code 025B</t>
  </si>
  <si>
    <t>Payday Alternative Loans</t>
  </si>
  <si>
    <t>All Other Secured Non Real Estate Loans/Lines of Credit</t>
  </si>
  <si>
    <t>Loans/Lines of Credit Secured by a 
First Lien on a single 1- to 4-Family 
Residential Property</t>
  </si>
  <si>
    <t>Loans/Lines of Credit Secured by a 
Junior Lien on a single 1- to 4-Family 
Residential Property</t>
  </si>
  <si>
    <t>Borrower/
Member Name</t>
  </si>
  <si>
    <t>Note Number(s)</t>
  </si>
  <si>
    <t>Amount Expected to be Collected</t>
  </si>
  <si>
    <t>CECL ACL</t>
  </si>
  <si>
    <t>Total</t>
  </si>
  <si>
    <t>(1) Segmenting the portfolio by Call Report category may be sufficient, but more granular segments may be desired/necessary based on each individual institution's portfolio and credit risk management practices.</t>
  </si>
  <si>
    <t>(2) Grey cells are locked for editing.</t>
  </si>
  <si>
    <t>(3) Each row must represent one loan, not one relationship</t>
  </si>
  <si>
    <t>(4) Each row must represent one loan portfolio segment</t>
  </si>
  <si>
    <t>Portfolio Segment</t>
  </si>
  <si>
    <t>CECL ACL $</t>
  </si>
  <si>
    <t>CECL ACL %</t>
  </si>
  <si>
    <t xml:space="preserve">All Other (Non-Commercial) Real Estate Loans/Lines of Credit </t>
  </si>
  <si>
    <t>Call Report Data</t>
  </si>
  <si>
    <t>Average 3 year Net Charge-off rate using Call Report data</t>
  </si>
  <si>
    <t>From Tab 4 (Column B)</t>
  </si>
  <si>
    <t>WARM
(in years)</t>
  </si>
  <si>
    <t>Calculated
(in years)</t>
  </si>
  <si>
    <t xml:space="preserve">Calculated </t>
  </si>
  <si>
    <t>C = A - B</t>
  </si>
  <si>
    <t>D</t>
  </si>
  <si>
    <t>E</t>
  </si>
  <si>
    <t>F = D + E</t>
  </si>
  <si>
    <t>G</t>
  </si>
  <si>
    <t>H</t>
  </si>
  <si>
    <t>I = G + H</t>
  </si>
  <si>
    <t>J = C*D*G</t>
  </si>
  <si>
    <t>K = L - J</t>
  </si>
  <si>
    <t>L = C*F*I</t>
  </si>
  <si>
    <t>Loans Assessed on Individual Basis</t>
  </si>
  <si>
    <t>Pooled Balance</t>
  </si>
  <si>
    <t>Historical Loss Rate</t>
  </si>
  <si>
    <t>Loss Rate Adjustment for Qualitative Factors</t>
  </si>
  <si>
    <t>Applicable Loss Rate on Pooled Basis</t>
  </si>
  <si>
    <t>Peer Weighted Average Remaining Maturity</t>
  </si>
  <si>
    <t>Adjustment to WARM</t>
  </si>
  <si>
    <t>Applicable WARM</t>
  </si>
  <si>
    <t>Quantitative CECL Pooled Lifetime Loss</t>
  </si>
  <si>
    <t>Qualitative CECL Pooled Lifetime Loss</t>
  </si>
  <si>
    <t>Combined CECL Pooled Lifetime Loss</t>
  </si>
  <si>
    <r>
      <t xml:space="preserve">Total Loans and Leases </t>
    </r>
    <r>
      <rPr>
        <vertAlign val="superscript"/>
        <sz val="11"/>
        <color theme="1"/>
        <rFont val="Calibri"/>
        <family val="2"/>
        <scheme val="minor"/>
      </rPr>
      <t>(11)</t>
    </r>
  </si>
  <si>
    <t>Grey cells are locked for editing.</t>
  </si>
  <si>
    <r>
      <t xml:space="preserve">(1) Unsecured Credit Card Loans balance must equal Call Report Page 6, Acct Code 396; </t>
    </r>
    <r>
      <rPr>
        <b/>
        <sz val="8.1"/>
        <color theme="1"/>
        <rFont val="Calibri"/>
        <family val="2"/>
      </rPr>
      <t>Proxy WARM factor, see guidance in Model Development document.</t>
    </r>
  </si>
  <si>
    <r>
      <t xml:space="preserve">(2) Payday Alternative Loans balance must equal Call Report Page 6, Acct Code 397A; </t>
    </r>
    <r>
      <rPr>
        <b/>
        <sz val="8.1"/>
        <color theme="1"/>
        <rFont val="Calibri"/>
        <family val="2"/>
      </rPr>
      <t>Proxy WARM factor, see guidance in Model Development document.</t>
    </r>
  </si>
  <si>
    <r>
      <t xml:space="preserve">(6) Leases Receivable balance must equal Call Report Page 6, Acct Code 002; </t>
    </r>
    <r>
      <rPr>
        <b/>
        <sz val="8.1"/>
        <color theme="1"/>
        <rFont val="Calibri"/>
        <family val="2"/>
      </rPr>
      <t>Proxy WARM factor, see guidance in Model Development document.</t>
    </r>
  </si>
  <si>
    <t>Portfolio Segments</t>
  </si>
  <si>
    <t>Justification for Loss Rate Adjustment</t>
  </si>
  <si>
    <t>Adjustment to WARM
(in years)</t>
  </si>
  <si>
    <t>Justification for WARM adjustment</t>
  </si>
  <si>
    <t>Real Estate Secured Consumer Loans</t>
  </si>
  <si>
    <t>All Other Loans</t>
  </si>
  <si>
    <t>Average</t>
  </si>
  <si>
    <t xml:space="preserve">Industry Peer Data on Weighted Average Remaining Maturity </t>
  </si>
  <si>
    <t>Category</t>
  </si>
  <si>
    <t>Call Field</t>
  </si>
  <si>
    <t>Current Balance</t>
  </si>
  <si>
    <t>Loan Count</t>
  </si>
  <si>
    <t>Avg Loan Rate</t>
  </si>
  <si>
    <t>Wtg Avg Maturity</t>
  </si>
  <si>
    <t>WARM (Months)</t>
  </si>
  <si>
    <t>Prepay Speed</t>
  </si>
  <si>
    <t>3. Non-Federally Guaranteed Student Loans</t>
  </si>
  <si>
    <t>698A</t>
  </si>
  <si>
    <t>4. All Other Unsecured Loans/Lines of Credit</t>
  </si>
  <si>
    <t>5. New Vehicle Loans</t>
  </si>
  <si>
    <t>6. Used Vehicle Loans</t>
  </si>
  <si>
    <t>8. All Other Secured Non-Real-estate Loans /Lines of Credit</t>
  </si>
  <si>
    <t>698C</t>
  </si>
  <si>
    <t>9. Loans/Lines of Credit Secured by a First Lien on a single 1-4 Family Res.</t>
  </si>
  <si>
    <t>703A</t>
  </si>
  <si>
    <t>10. Loans/Lines of Credit Secured by a Junior Lien on a single 1-4 Family Res.</t>
  </si>
  <si>
    <t>386A</t>
  </si>
  <si>
    <t>11. All Other Real Estate Loans/Lines of Credit</t>
  </si>
  <si>
    <t>386B</t>
  </si>
  <si>
    <t>12. Commercial Loans/Lines of Credit Real Estate Secured</t>
  </si>
  <si>
    <t>718A5</t>
  </si>
  <si>
    <t>13. Commercial Loans/Lines of Credit Not Real-estate Secured</t>
  </si>
  <si>
    <t>400P</t>
  </si>
  <si>
    <t>Unsecured Loans</t>
  </si>
  <si>
    <t>Line of Credit</t>
  </si>
  <si>
    <t>New Auto</t>
  </si>
  <si>
    <t>Indirect New Auto</t>
  </si>
  <si>
    <t>Used Auto</t>
  </si>
  <si>
    <t>Indirect Used Auto</t>
  </si>
  <si>
    <t>Mortgage up to 15 Yrs</t>
  </si>
  <si>
    <t>Mortgage Over 15 Yrs</t>
  </si>
  <si>
    <t>Mortgage Balloon</t>
  </si>
  <si>
    <t>Mortgage ARM</t>
  </si>
  <si>
    <t>Crosswalk to Tab 3</t>
  </si>
  <si>
    <t>WARM (Years)</t>
  </si>
  <si>
    <t xml:space="preserve">Used Vehicle Loans </t>
  </si>
  <si>
    <t xml:space="preserve">Real Estate Secured Consumer Loans </t>
  </si>
  <si>
    <t>Industry Peer Data on Loss Rates</t>
  </si>
  <si>
    <t>Average 3-Year Net Charge-off Rate Using Call Report data</t>
  </si>
  <si>
    <t>Loss Rates by Peer Group</t>
  </si>
  <si>
    <t>&lt;= $2M</t>
  </si>
  <si>
    <t>&gt;$2M&lt;=  $10M</t>
  </si>
  <si>
    <t>&gt;$10M&lt;= $50M</t>
  </si>
  <si>
    <t>&gt;$50M&lt;=$100M</t>
  </si>
  <si>
    <t>&gt;$100M&lt;=$500M</t>
  </si>
  <si>
    <t>$500M-$1B</t>
  </si>
  <si>
    <t>Count</t>
  </si>
  <si>
    <t>Consumer Real Estate Secured Loans</t>
  </si>
  <si>
    <t>Total Chargeoff Rate</t>
  </si>
  <si>
    <t>Checklist</t>
  </si>
  <si>
    <t>The following list is a reminder of items to address or consider in developing management's estimate of expected credit losses on loans and leases. This is not a complete list of requirements for CECL (ASC 326).</t>
  </si>
  <si>
    <t>No.</t>
  </si>
  <si>
    <t>Item</t>
  </si>
  <si>
    <t>Notes</t>
  </si>
  <si>
    <t>Ref.</t>
  </si>
  <si>
    <r>
      <t xml:space="preserve">Data entered into </t>
    </r>
    <r>
      <rPr>
        <b/>
        <i/>
        <sz val="11"/>
        <color theme="1"/>
        <rFont val="Calibri"/>
        <family val="2"/>
      </rPr>
      <t>Tab 0 - Input</t>
    </r>
    <r>
      <rPr>
        <sz val="11"/>
        <color theme="1"/>
        <rFont val="Calibri"/>
        <family val="2"/>
        <scheme val="minor"/>
      </rPr>
      <t xml:space="preserve"> is complete and accurate as of the quarter-end.</t>
    </r>
  </si>
  <si>
    <r>
      <t>Data entered into</t>
    </r>
    <r>
      <rPr>
        <b/>
        <sz val="11"/>
        <color theme="1"/>
        <rFont val="Calibri"/>
        <family val="2"/>
        <scheme val="minor"/>
      </rPr>
      <t xml:space="preserve"> </t>
    </r>
    <r>
      <rPr>
        <b/>
        <i/>
        <sz val="11"/>
        <color theme="1"/>
        <rFont val="Calibri"/>
        <family val="2"/>
      </rPr>
      <t>Tab 0 - Input</t>
    </r>
    <r>
      <rPr>
        <sz val="11"/>
        <color theme="1"/>
        <rFont val="Calibri"/>
        <family val="2"/>
        <scheme val="minor"/>
      </rPr>
      <t xml:space="preserve"> agrees to values to be submitted in the Call Report for the same quarter-end.</t>
    </r>
  </si>
  <si>
    <r>
      <t xml:space="preserve">There are no negative values shown on </t>
    </r>
    <r>
      <rPr>
        <b/>
        <i/>
        <sz val="11"/>
        <color theme="1"/>
        <rFont val="Calibri"/>
        <family val="2"/>
      </rPr>
      <t>Tab 1 - Summary</t>
    </r>
    <r>
      <rPr>
        <sz val="11"/>
        <color theme="1"/>
        <rFont val="Calibri"/>
        <family val="2"/>
        <scheme val="minor"/>
      </rPr>
      <t>.  If negative values are present (red shaded cells), document the reasons that net recoveries are expected in the future.</t>
    </r>
  </si>
  <si>
    <r>
      <t>Data entered into</t>
    </r>
    <r>
      <rPr>
        <b/>
        <sz val="11"/>
        <color theme="1"/>
        <rFont val="Calibri"/>
        <family val="2"/>
        <scheme val="minor"/>
      </rPr>
      <t xml:space="preserve"> </t>
    </r>
    <r>
      <rPr>
        <b/>
        <i/>
        <sz val="11"/>
        <color theme="1"/>
        <rFont val="Calibri"/>
        <family val="2"/>
      </rPr>
      <t>Tab 2 - Individual Basis</t>
    </r>
    <r>
      <rPr>
        <i/>
        <sz val="11"/>
        <color theme="1"/>
        <rFont val="Calibri"/>
        <family val="2"/>
      </rPr>
      <t xml:space="preserve"> </t>
    </r>
    <r>
      <rPr>
        <sz val="11"/>
        <color theme="1"/>
        <rFont val="Calibri"/>
        <family val="2"/>
        <scheme val="minor"/>
      </rPr>
      <t>is in the appropriate loan portfolio segment columns.</t>
    </r>
  </si>
  <si>
    <r>
      <t>Individually evaluated loans (</t>
    </r>
    <r>
      <rPr>
        <b/>
        <i/>
        <sz val="11"/>
        <color theme="1"/>
        <rFont val="Calibri"/>
        <family val="2"/>
      </rPr>
      <t>Tab 2 - Individual Basis</t>
    </r>
    <r>
      <rPr>
        <sz val="11"/>
        <color theme="1"/>
        <rFont val="Calibri"/>
        <family val="2"/>
        <scheme val="minor"/>
      </rPr>
      <t xml:space="preserve">) include all loans that have risk characteristics which are not consistent with the other loans evaluated in the pooled loan portfolio segments. Individually evaluated loans may include loans that were not considered previously impaired (for example, large, unique credits). </t>
    </r>
  </si>
  <si>
    <r>
      <t>Data entered into</t>
    </r>
    <r>
      <rPr>
        <b/>
        <sz val="11"/>
        <color theme="1"/>
        <rFont val="Calibri"/>
        <family val="2"/>
        <scheme val="minor"/>
      </rPr>
      <t xml:space="preserve"> </t>
    </r>
    <r>
      <rPr>
        <b/>
        <i/>
        <sz val="11"/>
        <color theme="1"/>
        <rFont val="Calibri"/>
        <family val="2"/>
      </rPr>
      <t>Tab 2 - Individual Basis</t>
    </r>
    <r>
      <rPr>
        <sz val="11"/>
        <color theme="1"/>
        <rFont val="Calibri"/>
        <family val="2"/>
        <scheme val="minor"/>
      </rPr>
      <t xml:space="preserve"> is complete and accurate and agrees with records maintained.</t>
    </r>
  </si>
  <si>
    <r>
      <t xml:space="preserve">In </t>
    </r>
    <r>
      <rPr>
        <b/>
        <i/>
        <sz val="11"/>
        <color theme="1"/>
        <rFont val="Calibri"/>
        <family val="2"/>
      </rPr>
      <t>Tab 2 - Individual Basis</t>
    </r>
    <r>
      <rPr>
        <sz val="11"/>
        <color theme="1"/>
        <rFont val="Calibri"/>
        <family val="2"/>
        <scheme val="minor"/>
      </rPr>
      <t>, where recovery is collateral dependent, "Amount Expected to be Collected" is the estimated collateral value, less the cost of collection, including the cost to sell the assets.</t>
    </r>
  </si>
  <si>
    <r>
      <t xml:space="preserve">In </t>
    </r>
    <r>
      <rPr>
        <b/>
        <i/>
        <sz val="11"/>
        <color theme="1"/>
        <rFont val="Calibri"/>
        <family val="2"/>
      </rPr>
      <t>Tab 2 - Individual Basis</t>
    </r>
    <r>
      <rPr>
        <sz val="11"/>
        <color theme="1"/>
        <rFont val="Calibri"/>
        <family val="2"/>
        <scheme val="minor"/>
      </rPr>
      <t>, manually check that the Total at the bottom of each column agrees to the sum of the rows above, especially when new rows are added to the worksheet.</t>
    </r>
  </si>
  <si>
    <r>
      <t xml:space="preserve">In </t>
    </r>
    <r>
      <rPr>
        <b/>
        <i/>
        <sz val="11"/>
        <color theme="1"/>
        <rFont val="Calibri"/>
        <family val="2"/>
      </rPr>
      <t>Tab 3 - Pooled Basis</t>
    </r>
    <r>
      <rPr>
        <sz val="11"/>
        <color theme="1"/>
        <rFont val="Calibri"/>
        <family val="2"/>
        <scheme val="minor"/>
      </rPr>
      <t>, scan for negative loss rates (red shaded cells), which may indicate an error. The "Applicable Loss Rate on Pooled Basis" is unlikely to be negative, especially when considering current conditions and reasonable and supportable forecasts. Also, a negative loss rate could be due to an input error or recent net recovery position that may not be consistent with future expectations.</t>
    </r>
  </si>
  <si>
    <r>
      <t xml:space="preserve">In </t>
    </r>
    <r>
      <rPr>
        <b/>
        <i/>
        <sz val="11"/>
        <color theme="1"/>
        <rFont val="Calibri"/>
        <family val="2"/>
      </rPr>
      <t>Tab 3 - Pooled Basis</t>
    </r>
    <r>
      <rPr>
        <sz val="11"/>
        <color theme="1"/>
        <rFont val="Calibri"/>
        <family val="2"/>
        <scheme val="minor"/>
      </rPr>
      <t>, the "Applicable Loss Rate on Pooled Basis" is management's final expect annual loss rate after considering adjustments for current conditions and reasonable and supportable forecasts.</t>
    </r>
  </si>
  <si>
    <r>
      <t>In</t>
    </r>
    <r>
      <rPr>
        <i/>
        <sz val="11"/>
        <color theme="1"/>
        <rFont val="Calibri"/>
        <family val="2"/>
      </rPr>
      <t xml:space="preserve"> </t>
    </r>
    <r>
      <rPr>
        <b/>
        <i/>
        <sz val="11"/>
        <color theme="1"/>
        <rFont val="Calibri"/>
        <family val="2"/>
      </rPr>
      <t>Tab 3 - Pooled Basis</t>
    </r>
    <r>
      <rPr>
        <sz val="11"/>
        <color theme="1"/>
        <rFont val="Calibri"/>
        <family val="2"/>
        <scheme val="minor"/>
      </rPr>
      <t>, the "Applicable WARM" is management's final expected value for the remaining contractual maturity (net of prepayments). The value is expressed in years and represents the remaining life of the loans.</t>
    </r>
  </si>
  <si>
    <r>
      <t xml:space="preserve">In </t>
    </r>
    <r>
      <rPr>
        <b/>
        <i/>
        <sz val="11"/>
        <color theme="1"/>
        <rFont val="Calibri"/>
        <family val="2"/>
      </rPr>
      <t>Tab 4 - Adjustments</t>
    </r>
    <r>
      <rPr>
        <sz val="11"/>
        <color theme="1"/>
        <rFont val="Calibri"/>
        <family val="2"/>
        <scheme val="minor"/>
      </rPr>
      <t xml:space="preserve">, "Loss Rate Adjustment for Qualitative Factors" should consider recent trends in loss rates because the "Average 3 year Net Charge-off rate using Call Report data" excludes </t>
    </r>
    <r>
      <rPr>
        <b/>
        <sz val="11"/>
        <color theme="1"/>
        <rFont val="Calibri"/>
        <family val="2"/>
        <scheme val="minor"/>
      </rPr>
      <t xml:space="preserve">2023 </t>
    </r>
    <r>
      <rPr>
        <sz val="11"/>
        <color theme="1"/>
        <rFont val="Calibri"/>
        <family val="2"/>
        <scheme val="minor"/>
      </rPr>
      <t xml:space="preserve">net charge-offs. </t>
    </r>
  </si>
  <si>
    <r>
      <t xml:space="preserve">In </t>
    </r>
    <r>
      <rPr>
        <b/>
        <i/>
        <sz val="11"/>
        <color theme="1"/>
        <rFont val="Calibri"/>
        <family val="2"/>
      </rPr>
      <t>Tab 4 - Adjustments</t>
    </r>
    <r>
      <rPr>
        <sz val="11"/>
        <color theme="1"/>
        <rFont val="Calibri"/>
        <family val="2"/>
        <scheme val="minor"/>
      </rPr>
      <t xml:space="preserve">, "Loss Rate Adjustment for Qualitative Factors" must consider current conditions. Adjustments, if applicable, are made to reflect current conditions, like changes in unemployment rates, property values, commodity values, delinquency, or other microeconomic and macroeconomic factors. </t>
    </r>
  </si>
  <si>
    <r>
      <t xml:space="preserve">In </t>
    </r>
    <r>
      <rPr>
        <b/>
        <i/>
        <sz val="11"/>
        <color theme="1"/>
        <rFont val="Calibri"/>
        <family val="2"/>
      </rPr>
      <t>Tab 4 - Adjustments</t>
    </r>
    <r>
      <rPr>
        <sz val="11"/>
        <color theme="1"/>
        <rFont val="Calibri"/>
        <family val="2"/>
        <scheme val="minor"/>
      </rPr>
      <t>, "Loss Rate Adjustment for Qualitative Factors" must consider reasonable and supportable forecasts. Adjustments, if applicable, are made to reflect the future economic conditions impacting each loan portfolio segment.</t>
    </r>
  </si>
  <si>
    <r>
      <t xml:space="preserve">In </t>
    </r>
    <r>
      <rPr>
        <b/>
        <i/>
        <sz val="11"/>
        <color theme="1"/>
        <rFont val="Calibri"/>
        <family val="2"/>
      </rPr>
      <t>Tab 4 - Adjustments</t>
    </r>
    <r>
      <rPr>
        <sz val="11"/>
        <color theme="1"/>
        <rFont val="Calibri"/>
        <family val="2"/>
        <scheme val="minor"/>
      </rPr>
      <t>, "Loss Rate Adjustment for Qualitative Factors" considers risk of expected losses, even if remote.  Under CECL, the threshold of "Probable" from Loss Contingencies (ASC 450-20) is not applicable; an expected credit loss is an estimate, which reflects the risk of loss even if remote.</t>
    </r>
  </si>
  <si>
    <r>
      <t xml:space="preserve">In </t>
    </r>
    <r>
      <rPr>
        <b/>
        <i/>
        <sz val="11"/>
        <color theme="1"/>
        <rFont val="Calibri"/>
        <family val="2"/>
      </rPr>
      <t>Tab 4 - Adjustments</t>
    </r>
    <r>
      <rPr>
        <sz val="11"/>
        <color theme="1"/>
        <rFont val="Calibri"/>
        <family val="2"/>
        <scheme val="minor"/>
      </rPr>
      <t>, "Adjustment to WARM" considers changes to the peer values to reflect the credit union's remaining contractual maturity (net of prepayments). An adjustment must be considered where the characteristics of the industry peer data (from</t>
    </r>
    <r>
      <rPr>
        <b/>
        <sz val="11"/>
        <color theme="1"/>
        <rFont val="Calibri"/>
        <family val="2"/>
        <scheme val="minor"/>
      </rPr>
      <t xml:space="preserve"> </t>
    </r>
    <r>
      <rPr>
        <b/>
        <i/>
        <sz val="11"/>
        <color theme="1"/>
        <rFont val="Calibri"/>
        <family val="2"/>
        <scheme val="minor"/>
      </rPr>
      <t>Tab 5 -WARM Data</t>
    </r>
    <r>
      <rPr>
        <sz val="11"/>
        <color theme="1"/>
        <rFont val="Calibri"/>
        <family val="2"/>
        <scheme val="minor"/>
      </rPr>
      <t>) are not similar to those of the credit union. Support the adjustments with documentation.</t>
    </r>
  </si>
  <si>
    <r>
      <t xml:space="preserve">In </t>
    </r>
    <r>
      <rPr>
        <b/>
        <i/>
        <sz val="11"/>
        <color theme="1"/>
        <rFont val="Calibri"/>
        <family val="2"/>
      </rPr>
      <t>Tab 4 - Adjustments</t>
    </r>
    <r>
      <rPr>
        <sz val="11"/>
        <color theme="1"/>
        <rFont val="Calibri"/>
        <family val="2"/>
        <scheme val="minor"/>
      </rPr>
      <t>, if the "Peer Weighted Average Remaining Maturity" values (</t>
    </r>
    <r>
      <rPr>
        <b/>
        <i/>
        <sz val="11"/>
        <color theme="1"/>
        <rFont val="Calibri"/>
        <family val="2"/>
        <scheme val="minor"/>
      </rPr>
      <t>Tab 3 - Pooled Basis</t>
    </r>
    <r>
      <rPr>
        <sz val="11"/>
        <color theme="1"/>
        <rFont val="Calibri"/>
        <family val="2"/>
        <scheme val="minor"/>
      </rPr>
      <t xml:space="preserve">) are not changed by an "Adjustment to WARM", then the underlying characteristics of each loan portfolio segment (from </t>
    </r>
    <r>
      <rPr>
        <b/>
        <i/>
        <sz val="11"/>
        <color theme="1"/>
        <rFont val="Calibri"/>
        <family val="2"/>
        <scheme val="minor"/>
      </rPr>
      <t>Tab 5 - WARM Data</t>
    </r>
    <r>
      <rPr>
        <sz val="11"/>
        <color theme="1"/>
        <rFont val="Calibri"/>
        <family val="2"/>
        <scheme val="minor"/>
      </rPr>
      <t>) are similar to the credit union's related loan portfolio segment. Accordingly, document the reasons that using unadjusted peer WARM values are reasonable and supportable, such as a similarity between the credit union's weighted average maturity of its loan portfolio segments to the related peer values.</t>
    </r>
  </si>
  <si>
    <r>
      <t>In</t>
    </r>
    <r>
      <rPr>
        <i/>
        <sz val="11"/>
        <color theme="1"/>
        <rFont val="Calibri"/>
        <family val="2"/>
      </rPr>
      <t xml:space="preserve"> </t>
    </r>
    <r>
      <rPr>
        <b/>
        <i/>
        <sz val="11"/>
        <color theme="1"/>
        <rFont val="Calibri"/>
        <family val="2"/>
      </rPr>
      <t>Tab 4 - Adjustments</t>
    </r>
    <r>
      <rPr>
        <sz val="11"/>
        <color theme="1"/>
        <rFont val="Calibri"/>
        <family val="2"/>
        <scheme val="minor"/>
      </rPr>
      <t xml:space="preserve">, adjustments and justifications are documented either within the Tool or referenced to external sources.  Justifications are logical and supported with quantitative values, research, and/or analysis, as applicable. </t>
    </r>
  </si>
  <si>
    <r>
      <t xml:space="preserve">Conclude on overall Allowance for Credit Losses on Loans and Leases in </t>
    </r>
    <r>
      <rPr>
        <b/>
        <i/>
        <sz val="11"/>
        <color theme="1"/>
        <rFont val="Calibri"/>
        <family val="2"/>
      </rPr>
      <t xml:space="preserve">Tab 1 - Summary </t>
    </r>
    <r>
      <rPr>
        <sz val="11"/>
        <color theme="1"/>
        <rFont val="Calibri"/>
        <family val="2"/>
      </rPr>
      <t>(Cell E16)</t>
    </r>
    <r>
      <rPr>
        <sz val="11"/>
        <color theme="1"/>
        <rFont val="Calibri"/>
        <family val="2"/>
        <scheme val="minor"/>
      </rPr>
      <t>.  Example: "Based on work performed as documented, the value of $XXX represents management's best estimate of the allowance for credit losses on loans and leases, and complies the value with the requirements of the CECL accounting standard."</t>
    </r>
  </si>
  <si>
    <t>Unprotected Sheet for Notes, Calculations and Support.</t>
  </si>
  <si>
    <t>Updates to Simplified CECL Tool</t>
  </si>
  <si>
    <t>Version</t>
  </si>
  <si>
    <t>Description of Change</t>
  </si>
  <si>
    <t>V6</t>
  </si>
  <si>
    <t>Original version published with June 30, 2022 WARM factors.</t>
  </si>
  <si>
    <t>V6a1</t>
  </si>
  <si>
    <t>In Tab 2, formula protection removed to allow copying of formulas in CECL ACL columns when new rows are added.</t>
  </si>
  <si>
    <t>V6a2</t>
  </si>
  <si>
    <t>In Tabs 1 and 3, add formatting of cells to protected cells.</t>
  </si>
  <si>
    <t>V7</t>
  </si>
  <si>
    <t>Changed heading on Tab 2 to "All values in this tab are automatically filled."</t>
  </si>
  <si>
    <t>Updated with September 30, 2022 WARM Factors.</t>
  </si>
  <si>
    <t>In Tab 2, formula protection added to CECL ACL columns.</t>
  </si>
  <si>
    <t>"Blank" added as a CU Number to enable template to have zero for historical loss rates.</t>
  </si>
  <si>
    <t>Tab 5 added to disclosure WARM factor attributes.</t>
  </si>
  <si>
    <t>V7a</t>
  </si>
  <si>
    <t>Change Pooled Balance formula on Tab 3 to zero (0) any negative values.</t>
  </si>
  <si>
    <t>V8</t>
  </si>
  <si>
    <t>Add of three blank, unprotected sheets for notes and support.</t>
  </si>
  <si>
    <t>Add Tab 6, industry peer data on loss rates.</t>
  </si>
  <si>
    <t>On Tab 0, added note for credit unions with assets of more than $1 billion.</t>
  </si>
  <si>
    <t>V8a</t>
  </si>
  <si>
    <t>Updated with December 31, 2022 WARM Factors.</t>
  </si>
  <si>
    <t>Add Tab 7, checklist.</t>
  </si>
  <si>
    <t>Crosswalk added in Tab 5 to annual rates in Tab 3.</t>
  </si>
  <si>
    <t>V8b</t>
  </si>
  <si>
    <t>Tab 7, added step 8.</t>
  </si>
  <si>
    <t>Minor edits to Tabs 1, 3 and 4.</t>
  </si>
  <si>
    <t>V9</t>
  </si>
  <si>
    <t>March 2023 Update for WARM Factors and Average 3-year loss rates (2022, 2021, 2020).</t>
  </si>
  <si>
    <t>V10</t>
  </si>
  <si>
    <t>June 2023 Update for WARM Factors and amendments to the Average 3-year loss rates (2022, 2021, 2020).</t>
  </si>
  <si>
    <t>Tab 4, edits of column heading and notes.</t>
  </si>
  <si>
    <t xml:space="preserve">Rename "weighted average 3-year net charge-off rate" to "average 3-year net charge-off rate." </t>
  </si>
  <si>
    <t>Tab 7, minor edits and added step 19 to assess overall conclusion.</t>
  </si>
  <si>
    <t>V10a</t>
  </si>
  <si>
    <t>Update loss data for a charter conversion from state to federal.</t>
  </si>
  <si>
    <t>Before 1Q2022</t>
  </si>
  <si>
    <t>On or after 1Q2022</t>
  </si>
  <si>
    <t>Chargeoff</t>
  </si>
  <si>
    <t>Recoveries</t>
  </si>
  <si>
    <t>Unsecured Credit Card</t>
  </si>
  <si>
    <t>A396</t>
  </si>
  <si>
    <t>A680</t>
  </si>
  <si>
    <t>A681</t>
  </si>
  <si>
    <t>Payday Alternative</t>
  </si>
  <si>
    <t>A397A</t>
  </si>
  <si>
    <t>A136</t>
  </si>
  <si>
    <t>A137</t>
  </si>
  <si>
    <t>Non Federally Guaranteed Students</t>
  </si>
  <si>
    <t>A698A</t>
  </si>
  <si>
    <t>A550T</t>
  </si>
  <si>
    <t>A551T</t>
  </si>
  <si>
    <t>New Vehicle</t>
  </si>
  <si>
    <t>A385</t>
  </si>
  <si>
    <t>A550C1</t>
  </si>
  <si>
    <t>A551C1</t>
  </si>
  <si>
    <t xml:space="preserve">Used Veicle </t>
  </si>
  <si>
    <t>A370</t>
  </si>
  <si>
    <t>A550C2</t>
  </si>
  <si>
    <t>A551C2</t>
  </si>
  <si>
    <t>Consumer Real Estate Secured</t>
  </si>
  <si>
    <t>703A + 386A + 386B</t>
  </si>
  <si>
    <t>A548 + A549 - A550G3 -A550P3</t>
  </si>
  <si>
    <t>A607 + A608 - A551G3 - A551P3</t>
  </si>
  <si>
    <t>CH0017 + CH0019 + CH0021</t>
  </si>
  <si>
    <t>CH0018 + CH0020 + CH0022</t>
  </si>
  <si>
    <t>Commercial Real Estate Secured</t>
  </si>
  <si>
    <t>A718A5</t>
  </si>
  <si>
    <t>A550G3 + A550P3</t>
  </si>
  <si>
    <t>A551G3 + A551P3</t>
  </si>
  <si>
    <t>CH0023 + CH0025 + CH0027 + CH0029 + CH0031</t>
  </si>
  <si>
    <t>CH0024 + CH0026 + CH0028 + CH0030 + CH0032</t>
  </si>
  <si>
    <t>Commercial Not Real Estate Secured</t>
  </si>
  <si>
    <t>A400P</t>
  </si>
  <si>
    <t>A550G4 + A550P4</t>
  </si>
  <si>
    <t>A551G4 + A551P4</t>
  </si>
  <si>
    <t>CH0033 + CH0035 + CH0037 + CH0039</t>
  </si>
  <si>
    <t>CH0034 + CH0036 + CH0038 + CH0040</t>
  </si>
  <si>
    <t>Leases Receivables</t>
  </si>
  <si>
    <t>A002</t>
  </si>
  <si>
    <t>A550D</t>
  </si>
  <si>
    <t>A551D</t>
  </si>
  <si>
    <t>A397 + A698C</t>
  </si>
  <si>
    <t>A550C - A550G4 - A550P4</t>
  </si>
  <si>
    <t>A551C - A551G4 - A551P4</t>
  </si>
  <si>
    <t>CH0007 + CH0015</t>
  </si>
  <si>
    <t>CH0008 + CH0016</t>
  </si>
  <si>
    <t>Total Loans</t>
  </si>
  <si>
    <t>A025B</t>
  </si>
  <si>
    <t>A550</t>
  </si>
  <si>
    <t>A551</t>
  </si>
  <si>
    <t>Legend</t>
  </si>
  <si>
    <r>
      <t xml:space="preserve">ACCT_002 </t>
    </r>
    <r>
      <rPr>
        <sz val="10"/>
        <color rgb="FF008000"/>
        <rFont val="Courier New"/>
        <family val="3"/>
      </rPr>
      <t>= Amount of Leases Receivable Loans</t>
    </r>
  </si>
  <si>
    <r>
      <t xml:space="preserve">ACCT_010 </t>
    </r>
    <r>
      <rPr>
        <sz val="10"/>
        <color rgb="FF008000"/>
        <rFont val="Courier New"/>
        <family val="3"/>
      </rPr>
      <t>= TOTAL ASSETS Other Assets</t>
    </r>
  </si>
  <si>
    <r>
      <t xml:space="preserve">ACCT_025B </t>
    </r>
    <r>
      <rPr>
        <sz val="10"/>
        <color rgb="FF008000"/>
        <rFont val="Courier New"/>
        <family val="3"/>
      </rPr>
      <t>= Total Amount of Loans and Leases Loans</t>
    </r>
  </si>
  <si>
    <r>
      <t xml:space="preserve">Acct_136 </t>
    </r>
    <r>
      <rPr>
        <sz val="10"/>
        <color rgb="FF008000"/>
        <rFont val="Courier New"/>
        <family val="3"/>
      </rPr>
      <t xml:space="preserve">= YTD Charge Offs of Payday Alternative Loans (PALs I and PALs II) (Federal CU only) </t>
    </r>
  </si>
  <si>
    <r>
      <t xml:space="preserve">Acct_137 </t>
    </r>
    <r>
      <rPr>
        <sz val="10"/>
        <color rgb="FF008000"/>
        <rFont val="Courier New"/>
        <family val="3"/>
      </rPr>
      <t xml:space="preserve">= YTD Recoveries of Payday Alternative Loans (PALs I and PALs II) (Federal CU only) </t>
    </r>
  </si>
  <si>
    <r>
      <t xml:space="preserve">ACCT_370 </t>
    </r>
    <r>
      <rPr>
        <sz val="10"/>
        <color rgb="FF008000"/>
        <rFont val="Courier New"/>
        <family val="3"/>
      </rPr>
      <t>= Amount of Used Vehicle Loans</t>
    </r>
  </si>
  <si>
    <r>
      <t xml:space="preserve">ACCT_385 </t>
    </r>
    <r>
      <rPr>
        <sz val="10"/>
        <color rgb="FF008000"/>
        <rFont val="Courier New"/>
        <family val="3"/>
      </rPr>
      <t>= Amount of New Vehicle Loans</t>
    </r>
  </si>
  <si>
    <r>
      <t xml:space="preserve">ACCT_386A </t>
    </r>
    <r>
      <rPr>
        <sz val="10"/>
        <color rgb="FF008000"/>
        <rFont val="Courier New"/>
        <family val="3"/>
      </rPr>
      <t>= Amount of Total Loans/Lines of Credit Secured by Junior Lien 1-4 Family Residential Properties Loans</t>
    </r>
  </si>
  <si>
    <r>
      <t xml:space="preserve">ACCT_386B </t>
    </r>
    <r>
      <rPr>
        <sz val="10"/>
        <color rgb="FF008000"/>
        <rFont val="Courier New"/>
        <family val="3"/>
      </rPr>
      <t>= Amount of All Other Real Estate Loans/Lines of Credit Loans</t>
    </r>
  </si>
  <si>
    <r>
      <t xml:space="preserve">ACCT_396 </t>
    </r>
    <r>
      <rPr>
        <sz val="10"/>
        <color rgb="FF008000"/>
        <rFont val="Courier New"/>
        <family val="3"/>
      </rPr>
      <t>= Amount of Unsecured Credit Card Loans</t>
    </r>
  </si>
  <si>
    <r>
      <t xml:space="preserve">ACCT_397 </t>
    </r>
    <r>
      <rPr>
        <sz val="10"/>
        <color rgb="FF008000"/>
        <rFont val="Courier New"/>
        <family val="3"/>
      </rPr>
      <t>= Amount of All Other Unsecured Loans/Lines of Credit Loans</t>
    </r>
  </si>
  <si>
    <r>
      <t xml:space="preserve">Acct_397A </t>
    </r>
    <r>
      <rPr>
        <sz val="10"/>
        <color rgb="FF008000"/>
        <rFont val="Courier New"/>
        <family val="3"/>
      </rPr>
      <t>= Amount of Payday Alternative Loans (PALs I and PALs II) (FCU Only) Loans</t>
    </r>
  </si>
  <si>
    <r>
      <t xml:space="preserve">ACCT_400P </t>
    </r>
    <r>
      <rPr>
        <sz val="10"/>
        <color rgb="FF008000"/>
        <rFont val="Courier New"/>
        <family val="3"/>
      </rPr>
      <t>= Amount of Commercial Loans/Lines of Credit Not Real Estate Secured Loans</t>
    </r>
  </si>
  <si>
    <r>
      <t xml:space="preserve">ACCT_548 </t>
    </r>
    <r>
      <rPr>
        <sz val="10"/>
        <color rgb="FF008000"/>
        <rFont val="Courier New"/>
        <family val="3"/>
      </rPr>
      <t xml:space="preserve">= Total 1st Mortgage Loans YTD Charge Offs </t>
    </r>
  </si>
  <si>
    <r>
      <t xml:space="preserve">ACCT_549 </t>
    </r>
    <r>
      <rPr>
        <sz val="10"/>
        <color rgb="FF008000"/>
        <rFont val="Courier New"/>
        <family val="3"/>
      </rPr>
      <t xml:space="preserve">= Total Other Real Estate Loans YTD Charge Offs </t>
    </r>
  </si>
  <si>
    <r>
      <t xml:space="preserve">ACCT_550 </t>
    </r>
    <r>
      <rPr>
        <sz val="10"/>
        <color rgb="FF008000"/>
        <rFont val="Courier New"/>
        <family val="3"/>
      </rPr>
      <t xml:space="preserve">= Total YTD Charge Offs </t>
    </r>
  </si>
  <si>
    <r>
      <t xml:space="preserve">ACCT_550C </t>
    </r>
    <r>
      <rPr>
        <sz val="10"/>
        <color rgb="FF008000"/>
        <rFont val="Courier New"/>
        <family val="3"/>
      </rPr>
      <t xml:space="preserve">= Total Amount of All Other Loans Charged Off YTD </t>
    </r>
  </si>
  <si>
    <r>
      <t xml:space="preserve">ACCT_550C1 </t>
    </r>
    <r>
      <rPr>
        <sz val="10"/>
        <color rgb="FF008000"/>
        <rFont val="Courier New"/>
        <family val="3"/>
      </rPr>
      <t xml:space="preserve">= Amount of New Vehicle Loans YTD Charge Offs </t>
    </r>
  </si>
  <si>
    <r>
      <t xml:space="preserve">ACCT_550C2 </t>
    </r>
    <r>
      <rPr>
        <sz val="10"/>
        <color rgb="FF008000"/>
        <rFont val="Courier New"/>
        <family val="3"/>
      </rPr>
      <t xml:space="preserve">= Amount of Used Vehicle Loans YTD Charge Offs </t>
    </r>
  </si>
  <si>
    <r>
      <t xml:space="preserve">ACCT_550D </t>
    </r>
    <r>
      <rPr>
        <sz val="10"/>
        <color rgb="FF008000"/>
        <rFont val="Courier New"/>
        <family val="3"/>
      </rPr>
      <t xml:space="preserve">= Leases Receivable YTD Charge Offs </t>
    </r>
  </si>
  <si>
    <r>
      <t xml:space="preserve">ACCT_550G3 </t>
    </r>
    <r>
      <rPr>
        <sz val="10"/>
        <color rgb="FF008000"/>
        <rFont val="Courier New"/>
        <family val="3"/>
      </rPr>
      <t xml:space="preserve">= Dollar Amount of Member Commercial Loans Secured by Real Estate Charged Off YTD </t>
    </r>
  </si>
  <si>
    <r>
      <t xml:space="preserve">ACCT_550G4 </t>
    </r>
    <r>
      <rPr>
        <sz val="10"/>
        <color rgb="FF008000"/>
        <rFont val="Courier New"/>
        <family val="3"/>
      </rPr>
      <t xml:space="preserve">= Dollar Amount of Member Commercial Loans NOT Secured by Real Estate Charged Off YTD </t>
    </r>
  </si>
  <si>
    <r>
      <t xml:space="preserve">ACCT_550P3 </t>
    </r>
    <r>
      <rPr>
        <sz val="10"/>
        <color rgb="FF008000"/>
        <rFont val="Courier New"/>
        <family val="3"/>
      </rPr>
      <t xml:space="preserve">= Dollar Amount of Nonmember Commercial Secured By Real Estate Charged Off YTD </t>
    </r>
  </si>
  <si>
    <r>
      <t xml:space="preserve">ACCT_550P4 </t>
    </r>
    <r>
      <rPr>
        <sz val="10"/>
        <color rgb="FF008000"/>
        <rFont val="Courier New"/>
        <family val="3"/>
      </rPr>
      <t xml:space="preserve">= Dollar Amount of Nonmember Commercial NOT Secured By Real Estate Charged Off YTD </t>
    </r>
  </si>
  <si>
    <r>
      <t xml:space="preserve">Acct_550T </t>
    </r>
    <r>
      <rPr>
        <sz val="10"/>
        <color rgb="FF008000"/>
        <rFont val="Courier New"/>
        <family val="3"/>
      </rPr>
      <t xml:space="preserve">= Non-Federally Guaranteed Student Loans YTD Charge Offs </t>
    </r>
  </si>
  <si>
    <r>
      <t xml:space="preserve">ACCT_551 </t>
    </r>
    <r>
      <rPr>
        <sz val="10"/>
        <color rgb="FF008000"/>
        <rFont val="Courier New"/>
        <family val="3"/>
      </rPr>
      <t xml:space="preserve">= Total YTD Recoveries </t>
    </r>
  </si>
  <si>
    <r>
      <t xml:space="preserve">ACCT_551C </t>
    </r>
    <r>
      <rPr>
        <sz val="10"/>
        <color rgb="FF008000"/>
        <rFont val="Courier New"/>
        <family val="3"/>
      </rPr>
      <t xml:space="preserve">= Amount of All YTD Recoveries on charged-off all other loans </t>
    </r>
  </si>
  <si>
    <r>
      <t xml:space="preserve">ACCT_551C1 </t>
    </r>
    <r>
      <rPr>
        <sz val="10"/>
        <color rgb="FF008000"/>
        <rFont val="Courier New"/>
        <family val="3"/>
      </rPr>
      <t xml:space="preserve">= Amount of New Vehicle Loans YTD Recoveries </t>
    </r>
  </si>
  <si>
    <r>
      <t xml:space="preserve">ACCT_551C2 </t>
    </r>
    <r>
      <rPr>
        <sz val="10"/>
        <color rgb="FF008000"/>
        <rFont val="Courier New"/>
        <family val="3"/>
      </rPr>
      <t xml:space="preserve">= Amount of Used Vehicle Loans YTD Recoveries </t>
    </r>
  </si>
  <si>
    <r>
      <t xml:space="preserve">ACCT_551D </t>
    </r>
    <r>
      <rPr>
        <sz val="10"/>
        <color rgb="FF008000"/>
        <rFont val="Courier New"/>
        <family val="3"/>
      </rPr>
      <t xml:space="preserve">= Leases Receivable YTD Recoveries </t>
    </r>
  </si>
  <si>
    <r>
      <t xml:space="preserve">ACCT_551G3 </t>
    </r>
    <r>
      <rPr>
        <sz val="10"/>
        <color rgb="FF008000"/>
        <rFont val="Courier New"/>
        <family val="3"/>
      </rPr>
      <t xml:space="preserve">= Dollar Amount of Member Commercial Loan Secured by Real Estate Recoveries YTD </t>
    </r>
  </si>
  <si>
    <r>
      <t xml:space="preserve">ACCT_551G4 </t>
    </r>
    <r>
      <rPr>
        <sz val="10"/>
        <color rgb="FF008000"/>
        <rFont val="Courier New"/>
        <family val="3"/>
      </rPr>
      <t xml:space="preserve">= Dollar Amount of Member Commercial Loan NOT Secured by Real Estate Recoveries YTD </t>
    </r>
  </si>
  <si>
    <r>
      <t xml:space="preserve">ACCT_551P3 </t>
    </r>
    <r>
      <rPr>
        <sz val="10"/>
        <color rgb="FF008000"/>
        <rFont val="Courier New"/>
        <family val="3"/>
      </rPr>
      <t xml:space="preserve">= Dollar Amount of Nonmember Commercial loan Secured By Real Estate Recoveries YTD </t>
    </r>
  </si>
  <si>
    <r>
      <t xml:space="preserve">ACCT_551P4 </t>
    </r>
    <r>
      <rPr>
        <sz val="10"/>
        <color rgb="FF008000"/>
        <rFont val="Courier New"/>
        <family val="3"/>
      </rPr>
      <t xml:space="preserve">= Dollar Amount of Nonmember Commercial loan NOT Secured By Real Estate Recoveries YTD </t>
    </r>
  </si>
  <si>
    <r>
      <t xml:space="preserve">Acct_551T </t>
    </r>
    <r>
      <rPr>
        <sz val="10"/>
        <color rgb="FF008000"/>
        <rFont val="Courier New"/>
        <family val="3"/>
      </rPr>
      <t xml:space="preserve">= Non-Federally Guaranteed Student Loans YTD Recoveries </t>
    </r>
  </si>
  <si>
    <r>
      <t xml:space="preserve">ACCT_607 </t>
    </r>
    <r>
      <rPr>
        <sz val="10"/>
        <color rgb="FF008000"/>
        <rFont val="Courier New"/>
        <family val="3"/>
      </rPr>
      <t xml:space="preserve">= Total 1st Mortgage Loans YTD Recoveries </t>
    </r>
  </si>
  <si>
    <r>
      <t xml:space="preserve">ACCT_608 </t>
    </r>
    <r>
      <rPr>
        <sz val="10"/>
        <color rgb="FF008000"/>
        <rFont val="Courier New"/>
        <family val="3"/>
      </rPr>
      <t xml:space="preserve">= Total Other Real Estate Loans YTD Recoveries </t>
    </r>
  </si>
  <si>
    <r>
      <t xml:space="preserve">Acct_680 </t>
    </r>
    <r>
      <rPr>
        <sz val="10"/>
        <color rgb="FF008000"/>
        <rFont val="Courier New"/>
        <family val="3"/>
      </rPr>
      <t xml:space="preserve">= Unsecured Credit Card Loans YTD Charge Offs </t>
    </r>
  </si>
  <si>
    <r>
      <t xml:space="preserve">Acct_681 </t>
    </r>
    <r>
      <rPr>
        <sz val="10"/>
        <color rgb="FF008000"/>
        <rFont val="Courier New"/>
        <family val="3"/>
      </rPr>
      <t xml:space="preserve">= Unsecured Credit Card Loans YTD Recoveries </t>
    </r>
  </si>
  <si>
    <r>
      <t xml:space="preserve">Acct_698A </t>
    </r>
    <r>
      <rPr>
        <sz val="10"/>
        <color rgb="FF008000"/>
        <rFont val="Courier New"/>
        <family val="3"/>
      </rPr>
      <t>= Amount of Non-Federally Guaranteed Student Loans</t>
    </r>
  </si>
  <si>
    <r>
      <t xml:space="preserve">ACCT_698C </t>
    </r>
    <r>
      <rPr>
        <sz val="10"/>
        <color rgb="FF008000"/>
        <rFont val="Courier New"/>
        <family val="3"/>
      </rPr>
      <t>= Amount of All Other Secured Non-Real Estate Loans/Lines of Credit Loans</t>
    </r>
  </si>
  <si>
    <r>
      <t xml:space="preserve">ACCT_703A </t>
    </r>
    <r>
      <rPr>
        <sz val="10"/>
        <color rgb="FF008000"/>
        <rFont val="Courier New"/>
        <family val="3"/>
      </rPr>
      <t>= Amount of Total Loans/Lines of Credit Secured by 1st Lien 1-4 Family Residential Properties Loans</t>
    </r>
  </si>
  <si>
    <r>
      <t xml:space="preserve">ACCT_718A5 </t>
    </r>
    <r>
      <rPr>
        <sz val="10"/>
        <color rgb="FF008000"/>
        <rFont val="Courier New"/>
        <family val="3"/>
      </rPr>
      <t>= Amount of Commercial Loans/Lines of Credit Real Estate Secured Loans</t>
    </r>
  </si>
  <si>
    <r>
      <t xml:space="preserve">ACCT_CH0017 = </t>
    </r>
    <r>
      <rPr>
        <sz val="10"/>
        <color rgb="FF008000"/>
        <rFont val="Courier New"/>
        <family val="3"/>
      </rPr>
      <t>Loan Loss Information - YTD Charge Offs - 1-4 Family Residential Property Loans/Lines of Credit Secured by 1st Lien|Charge Offs and Recoveries</t>
    </r>
  </si>
  <si>
    <r>
      <t xml:space="preserve">ACCT_CH0018 = </t>
    </r>
    <r>
      <rPr>
        <sz val="10"/>
        <color rgb="FF008000"/>
        <rFont val="Courier New"/>
        <family val="3"/>
      </rPr>
      <t>Loan Loss Information - YTD Recoveries - 1-4 Family Residential Property Loans/Lines of Credit Secured by 1st Lien|Charge Offs and Recoveries</t>
    </r>
  </si>
  <si>
    <r>
      <t xml:space="preserve">ACCT_CH0019 = </t>
    </r>
    <r>
      <rPr>
        <sz val="10"/>
        <color rgb="FF008000"/>
        <rFont val="Courier New"/>
        <family val="3"/>
      </rPr>
      <t>Loan Loss Information - YTD Charge Offs - 1-4 Family Residential Property Loans/Lines of Credit Secured by Junior Lien|Charge Offs and Recoveries</t>
    </r>
  </si>
  <si>
    <r>
      <t xml:space="preserve">ACCT_CH0020 = </t>
    </r>
    <r>
      <rPr>
        <sz val="10"/>
        <color rgb="FF008000"/>
        <rFont val="Courier New"/>
        <family val="3"/>
      </rPr>
      <t>Loan Loss Information - YTD Recoveries - 1-4 Family Residential Property Loans/Lines of Credit Secured by Junior Lien|Charge Offs and Recoveries</t>
    </r>
  </si>
  <si>
    <r>
      <t xml:space="preserve">ACCT_CH0021 = </t>
    </r>
    <r>
      <rPr>
        <sz val="10"/>
        <color rgb="FF008000"/>
        <rFont val="Courier New"/>
        <family val="3"/>
      </rPr>
      <t>Loan Loss Information - YTD Charge Offs - All Other (Non-Commercial) Real Estate Loans/Lines of Credit|Charge Offs and Recoveries</t>
    </r>
  </si>
  <si>
    <r>
      <t xml:space="preserve">ACCT_CH0022 = </t>
    </r>
    <r>
      <rPr>
        <sz val="10"/>
        <color rgb="FF008000"/>
        <rFont val="Courier New"/>
        <family val="3"/>
      </rPr>
      <t>Loan Loss Information - YTD Recoveries - All Other (Non-Commercial) Real Estate Loans/Lines of Credit|Charge Offs and Recoveries</t>
    </r>
  </si>
  <si>
    <r>
      <t xml:space="preserve">ACCT_CH0023 = </t>
    </r>
    <r>
      <rPr>
        <sz val="10"/>
        <color rgb="FF008000"/>
        <rFont val="Courier New"/>
        <family val="3"/>
      </rPr>
      <t>Loan Loss Information - YTD Charge Offs - Commercial Loans/Lines of Credit Construction and Development Loans|Charge Offs and Recoveries</t>
    </r>
  </si>
  <si>
    <r>
      <t xml:space="preserve">ACCT_CH0024 = </t>
    </r>
    <r>
      <rPr>
        <sz val="10"/>
        <color rgb="FF008000"/>
        <rFont val="Courier New"/>
        <family val="3"/>
      </rPr>
      <t>Loan Loss Information - YTD Recoveries - Commercial Loans/Lines of Credit Construction and Development Loans|Charge Offs and Recoveries</t>
    </r>
  </si>
  <si>
    <r>
      <t xml:space="preserve">ACCT_CH0025 = </t>
    </r>
    <r>
      <rPr>
        <sz val="10"/>
        <color rgb="FF008000"/>
        <rFont val="Courier New"/>
        <family val="3"/>
      </rPr>
      <t>Loan Loss Information - YTD Charge Offs - Commercial Loans/Lines of Credit Secured by Farmland|Charge Offs and Recoveries</t>
    </r>
  </si>
  <si>
    <r>
      <t xml:space="preserve">ACCT_CH0026 = </t>
    </r>
    <r>
      <rPr>
        <sz val="10"/>
        <color rgb="FF008000"/>
        <rFont val="Courier New"/>
        <family val="3"/>
      </rPr>
      <t>Loan Loss Information - YTD Recoveries - Commercial Loans/Lines of Credit Secured by Farmland|Charge Offs and Recoveries</t>
    </r>
  </si>
  <si>
    <r>
      <t xml:space="preserve">ACCT_CH0027 = </t>
    </r>
    <r>
      <rPr>
        <sz val="10"/>
        <color rgb="FF008000"/>
        <rFont val="Courier New"/>
        <family val="3"/>
      </rPr>
      <t>Loan Loss Information - YTD Charge Offs - Commercial Loans/Lines of Credit Secured by Multifamily|Charge Offs and Recoveries</t>
    </r>
  </si>
  <si>
    <r>
      <t xml:space="preserve">ACCT_CH0028 = </t>
    </r>
    <r>
      <rPr>
        <sz val="10"/>
        <color rgb="FF008000"/>
        <rFont val="Courier New"/>
        <family val="3"/>
      </rPr>
      <t>Loan Loss Information - YTD Recoveries - Commercial Loans/Lines of Credit Secured by Multifamily|Charge Offs and Recoveries</t>
    </r>
  </si>
  <si>
    <r>
      <t xml:space="preserve">ACCT_CH0029 = </t>
    </r>
    <r>
      <rPr>
        <sz val="10"/>
        <color rgb="FF008000"/>
        <rFont val="Courier New"/>
        <family val="3"/>
      </rPr>
      <t>Loan Loss Information - YTD Charge Offs - Commercial Loans/Lines of Credit Secured by Owner Occupied, Non-Farm, Non-Residential Property|Charge Offs and Recoveries</t>
    </r>
  </si>
  <si>
    <r>
      <t xml:space="preserve">ACCT_CH0030 = </t>
    </r>
    <r>
      <rPr>
        <sz val="10"/>
        <color rgb="FF008000"/>
        <rFont val="Courier New"/>
        <family val="3"/>
      </rPr>
      <t>Loan Loss Information - YTD Recoveries - Commercial Loans/Lines of Credit Secured by Owner Occupied, Non-Farm, Non-Residential Property|Charge Offs and Recoveries</t>
    </r>
  </si>
  <si>
    <r>
      <t xml:space="preserve">ACCT_CH0031 = </t>
    </r>
    <r>
      <rPr>
        <sz val="10"/>
        <color rgb="FF008000"/>
        <rFont val="Courier New"/>
        <family val="3"/>
      </rPr>
      <t>Loan Loss Information - YTD Charge Offs - Commercial Loans/Lines of Credit Secured by Non-Owner Occupied, Non-Farm, Non-Residential Property|Charge Offs and Recoveries</t>
    </r>
  </si>
  <si>
    <r>
      <t xml:space="preserve">ACCT_CH0032 = </t>
    </r>
    <r>
      <rPr>
        <sz val="10"/>
        <color rgb="FF008000"/>
        <rFont val="Courier New"/>
        <family val="3"/>
      </rPr>
      <t>Loan Loss Information - YTD Recoveries - Commercial Loans/Lines of Credit Secured by Non-Owner Occupied, Non-Farm, Non-Residential Property|Charge Offs and Recoveries</t>
    </r>
  </si>
  <si>
    <r>
      <t xml:space="preserve">ACCT_CH0033 = </t>
    </r>
    <r>
      <rPr>
        <sz val="10"/>
        <color rgb="FF008000"/>
        <rFont val="Courier New"/>
        <family val="3"/>
      </rPr>
      <t>Loan Loss Information - YTD Charge Offs - Commercial Loans/Lines of Credit - Loans to finance agricultural production and other loans to farmers|Charge Offs and Recoveries</t>
    </r>
  </si>
  <si>
    <r>
      <t xml:space="preserve">ACCT_CH0034 = </t>
    </r>
    <r>
      <rPr>
        <sz val="10"/>
        <color rgb="FF008000"/>
        <rFont val="Courier New"/>
        <family val="3"/>
      </rPr>
      <t>Loan Loss Information - YTD Recoveries - Commercial Loans/Lines of Credit - Loans to finance agricultural production and other loans to farmers|Charge Offs and Recoveries</t>
    </r>
  </si>
  <si>
    <r>
      <t xml:space="preserve">ACCT_CH0035 = </t>
    </r>
    <r>
      <rPr>
        <sz val="10"/>
        <color rgb="FF008000"/>
        <rFont val="Courier New"/>
        <family val="3"/>
      </rPr>
      <t>Loan Loss Information - YTD Charge Offs - Commercial Loans/Lines of Credit - Commercial and Industrial Loans|Charge Offs and Recoveries</t>
    </r>
  </si>
  <si>
    <r>
      <t xml:space="preserve">ACCT_CH0036 = </t>
    </r>
    <r>
      <rPr>
        <sz val="10"/>
        <color rgb="FF008000"/>
        <rFont val="Courier New"/>
        <family val="3"/>
      </rPr>
      <t>Loan Loss Information - YTD Recoveries - Commercial Loans/Lines of Credit - Commercial and Industrial Loans|Charge Offs and Recoveries</t>
    </r>
  </si>
  <si>
    <r>
      <t xml:space="preserve">ACCT_CH0037 = </t>
    </r>
    <r>
      <rPr>
        <sz val="10"/>
        <color rgb="FF008000"/>
        <rFont val="Courier New"/>
        <family val="3"/>
      </rPr>
      <t>Loan Loss Information - YTD Charge Offs - Commercial Loans/Lines of Credit - Unsecured Commercial Loans|Charge Offs and Recoveries</t>
    </r>
  </si>
  <si>
    <r>
      <t xml:space="preserve">ACCT_CH0038 = </t>
    </r>
    <r>
      <rPr>
        <sz val="10"/>
        <color rgb="FF008000"/>
        <rFont val="Courier New"/>
        <family val="3"/>
      </rPr>
      <t>Loan Loss Information - YTD Recoveries - Commercial Loans/Lines of Credit - Unsecured Commercial Loans|Charge Offs and Recoveries</t>
    </r>
  </si>
  <si>
    <r>
      <t xml:space="preserve">ACCT_CH0039 = </t>
    </r>
    <r>
      <rPr>
        <sz val="10"/>
        <color rgb="FF008000"/>
        <rFont val="Courier New"/>
        <family val="3"/>
      </rPr>
      <t>Loan Loss Information - YTD Charge Offs - Commercial Loans/Lines of Credit - Unsecured Revolving Lines of Credit for Commercial Purposes|Charge Offs and Recoveries</t>
    </r>
  </si>
  <si>
    <r>
      <t xml:space="preserve">ACCT_CH0040 = </t>
    </r>
    <r>
      <rPr>
        <sz val="10"/>
        <color rgb="FF008000"/>
        <rFont val="Courier New"/>
        <family val="3"/>
      </rPr>
      <t>Loan Loss Information - YTD Recoveries - Commercial Loans/Lines of Credit - Unsecured Revolving Lines of Credit for Commercial Purposes|Charge Offs and Recoveries</t>
    </r>
  </si>
  <si>
    <r>
      <t xml:space="preserve">ACCT_CH0007 = </t>
    </r>
    <r>
      <rPr>
        <sz val="10"/>
        <color rgb="FF008000"/>
        <rFont val="Courier New"/>
        <family val="3"/>
      </rPr>
      <t>Loan Loss Information - YTD Charge Offs - All Other Unsecured Loans/Lines of Credit|Charge Offs and Recoveries</t>
    </r>
  </si>
  <si>
    <r>
      <t xml:space="preserve">ACCT_CH0008 = </t>
    </r>
    <r>
      <rPr>
        <sz val="10"/>
        <color rgb="FF008000"/>
        <rFont val="Courier New"/>
        <family val="3"/>
      </rPr>
      <t>Loan Loss Information - YTD Recoveries - All Other Unsecured Loans/Lines of Credit|Charge Offs and Recoveries</t>
    </r>
  </si>
  <si>
    <r>
      <t xml:space="preserve">ACCT_CH0015 = </t>
    </r>
    <r>
      <rPr>
        <sz val="10"/>
        <color rgb="FF008000"/>
        <rFont val="Courier New"/>
        <family val="3"/>
      </rPr>
      <t>Loan Loss Information - YTD Charge Offs - All Other Secured Non-Real Estate Loans/Lines of Credit|Charge Offs and Recoveries</t>
    </r>
  </si>
  <si>
    <r>
      <t xml:space="preserve">ACCT_CH0016 = </t>
    </r>
    <r>
      <rPr>
        <sz val="10"/>
        <color rgb="FF008000"/>
        <rFont val="Courier New"/>
        <family val="3"/>
      </rPr>
      <t>Loan Loss Information - YTD Recoveries - All Other Secured Non-Real Estate Loans/Lines of Credit|Charge Offs and Recoveries</t>
    </r>
  </si>
  <si>
    <t>Before copying data for the most recent quarter in this tab, please delete existing data except Column Names</t>
  </si>
  <si>
    <t>Cycle Date</t>
  </si>
  <si>
    <t>Join Number</t>
  </si>
  <si>
    <t>Total Loans &amp; Leases</t>
  </si>
  <si>
    <t>Non Federally Guaranteed Student Loans</t>
  </si>
  <si>
    <t>Lease Receivables</t>
  </si>
  <si>
    <t>Real Estate Secured Commercial Loans</t>
  </si>
  <si>
    <t>Non Real Estate Secured Commercial Loans</t>
  </si>
  <si>
    <t>Avg. Unsecured Credit Card Loans Chargeoff Rate</t>
  </si>
  <si>
    <t>Avg. Payday Alternative Loans Chargeoff Rate</t>
  </si>
  <si>
    <t>Avg. Student Loans Chargeoff Rate</t>
  </si>
  <si>
    <t>Avg. New Vehicle Loans Chargeoff Rate</t>
  </si>
  <si>
    <t>Avg. Used Vehicle Loans Chargeoff Rate</t>
  </si>
  <si>
    <t>Avg. Lease Receivables Chargeoff Rate</t>
  </si>
  <si>
    <t>Avg. Real Estate Secured Consumer Loan Chargeoff Rate</t>
  </si>
  <si>
    <t>Avg. Real Estate Secured Commercial Loans Chargeoff Rate</t>
  </si>
  <si>
    <t>Avg. Non Real Estate Secured Commercial Loans Chargeoff Rate</t>
  </si>
  <si>
    <t>Avg. All Other Loans Chargeoff Rate</t>
  </si>
  <si>
    <t>Avg. Chargeoff Rate</t>
  </si>
  <si>
    <t>MORRIS SHEPPARD TEXARKANA</t>
  </si>
  <si>
    <t>THE NEW ORLEANS FIREMEN'S</t>
  </si>
  <si>
    <t>FRANKLIN TRUST</t>
  </si>
  <si>
    <t>WOODMEN</t>
  </si>
  <si>
    <t>NEW HAVEN TEACHERS</t>
  </si>
  <si>
    <t>WATERBURY CONNECTICUT TEACHERS</t>
  </si>
  <si>
    <t>FARMERS</t>
  </si>
  <si>
    <t>FD COMMUNITY</t>
  </si>
  <si>
    <t>FARGO PUBLIC SCHOOLS</t>
  </si>
  <si>
    <t>EAGLE EXPRESS</t>
  </si>
  <si>
    <t>MOTION</t>
  </si>
  <si>
    <t>LEVO</t>
  </si>
  <si>
    <t>SERVICE FIRST</t>
  </si>
  <si>
    <t>CAMPUS</t>
  </si>
  <si>
    <t>FIRST ATLANTIC</t>
  </si>
  <si>
    <t>POST GAZETTE</t>
  </si>
  <si>
    <t>NIAGARA FALLS TEACHERS</t>
  </si>
  <si>
    <t>KEMBA ROANOKE</t>
  </si>
  <si>
    <t>KEMBA CHARLESTON</t>
  </si>
  <si>
    <t>ITALO-AMERICAN</t>
  </si>
  <si>
    <t>TRIBORO POSTAL</t>
  </si>
  <si>
    <t>COUNTY EDUCATORS</t>
  </si>
  <si>
    <t>MOUNT VERNON NY POSTAL EMPLOYEES</t>
  </si>
  <si>
    <t>OMAHA</t>
  </si>
  <si>
    <t>VIGO COUNTY</t>
  </si>
  <si>
    <t>TEL-U-WATT</t>
  </si>
  <si>
    <t>NORTHERN STS PWR COMPANY EMP</t>
  </si>
  <si>
    <t>FEDCHOICE</t>
  </si>
  <si>
    <t>JUSTICE</t>
  </si>
  <si>
    <t>MERIDEN POSTAL EMPLOYEES</t>
  </si>
  <si>
    <t>TREASURY DEPARTMENT</t>
  </si>
  <si>
    <t>DAKOTALAND</t>
  </si>
  <si>
    <t>NORTHERN INDIANA</t>
  </si>
  <si>
    <t>GARY FIREFIGHTERS ASSOCIATION</t>
  </si>
  <si>
    <t>LOUISIANA</t>
  </si>
  <si>
    <t>FLORIDA A &amp; M UNIVERSITY</t>
  </si>
  <si>
    <t>NORTHWEST ARKANSAS</t>
  </si>
  <si>
    <t>WHITING REFINERY</t>
  </si>
  <si>
    <t>MEMBERS CHOICE OF CENTRAL TEXAS</t>
  </si>
  <si>
    <t>A T &amp; T EMPLOYEES PITTSBURGH</t>
  </si>
  <si>
    <t>ALLEGENT COMMUNITY</t>
  </si>
  <si>
    <t>FEDFINANCIAL</t>
  </si>
  <si>
    <t>HOPE</t>
  </si>
  <si>
    <t>MAGNOLIA</t>
  </si>
  <si>
    <t>INFIRST</t>
  </si>
  <si>
    <t>PITTSBURGH FIREFIGHTER'S</t>
  </si>
  <si>
    <t>GREATER PITTSBURGH POLICE</t>
  </si>
  <si>
    <t>GULF COAST COMMUNITY</t>
  </si>
  <si>
    <t>ENERGY ONE</t>
  </si>
  <si>
    <t>HOUSTON TEXAS FIRE FIGHTERS</t>
  </si>
  <si>
    <t>EP</t>
  </si>
  <si>
    <t>LIBRARY OF CONGRESS</t>
  </si>
  <si>
    <t>AREA</t>
  </si>
  <si>
    <t>CLIFTON NJ POSTAL EMPLOYEES</t>
  </si>
  <si>
    <t>USNE PENITENTIARY EMPLOYEES</t>
  </si>
  <si>
    <t>FARGO VA</t>
  </si>
  <si>
    <t>CME</t>
  </si>
  <si>
    <t>HERITAGE VALLEY</t>
  </si>
  <si>
    <t>MADISON COUNTY</t>
  </si>
  <si>
    <t>DEPARTMENT OF THE INTERIOR</t>
  </si>
  <si>
    <t>F R B</t>
  </si>
  <si>
    <t>TAMPA BAY</t>
  </si>
  <si>
    <t>SPERO FINANCIAL</t>
  </si>
  <si>
    <t>GP</t>
  </si>
  <si>
    <t>PEPCO</t>
  </si>
  <si>
    <t>PPG &amp; ASSOCIATES</t>
  </si>
  <si>
    <t>NEW ALLIANCE</t>
  </si>
  <si>
    <t>REGIONAL MEMBERS</t>
  </si>
  <si>
    <t>FLORIDA CUSTOMS</t>
  </si>
  <si>
    <t>ON THE GRID FINANCIAL</t>
  </si>
  <si>
    <t>CINCINNATI OHIO POLICE</t>
  </si>
  <si>
    <t>ELLIOTT COMMUNITY</t>
  </si>
  <si>
    <t>FIREFIGHTERS &amp; COMPANY</t>
  </si>
  <si>
    <t>GREATER NEW ORLEANS</t>
  </si>
  <si>
    <t>PITTSBURGH</t>
  </si>
  <si>
    <t>DEEPWATER INDUSTRIES</t>
  </si>
  <si>
    <t>SCA</t>
  </si>
  <si>
    <t>SKYLINE FINANCIAL</t>
  </si>
  <si>
    <t>EAGLE ONE</t>
  </si>
  <si>
    <t>RIVERTRUST</t>
  </si>
  <si>
    <t>INTEGRITY</t>
  </si>
  <si>
    <t>THE ATLANTIC</t>
  </si>
  <si>
    <t>PARKVIEW COMMUNITY</t>
  </si>
  <si>
    <t>LYNN FIREMENS</t>
  </si>
  <si>
    <t>PRIMETRUST FINANCIAL</t>
  </si>
  <si>
    <t>RAILS WEST</t>
  </si>
  <si>
    <t>BFG</t>
  </si>
  <si>
    <t>BEN E KEITH COMPANY EMPLOYEES</t>
  </si>
  <si>
    <t>SEI</t>
  </si>
  <si>
    <t>BOSTON CUSTOMS</t>
  </si>
  <si>
    <t>UTAH FIRST</t>
  </si>
  <si>
    <t>GOVERNMENT PRINTING OFFICE</t>
  </si>
  <si>
    <t>AMBRAW</t>
  </si>
  <si>
    <t>MEMBER PREFERRED</t>
  </si>
  <si>
    <t>PASADENA</t>
  </si>
  <si>
    <t>COMTRUST</t>
  </si>
  <si>
    <t>NY FIREFIGHTERS BRAVEST</t>
  </si>
  <si>
    <t>EMPIRE ONE</t>
  </si>
  <si>
    <t>NEW HORIZON</t>
  </si>
  <si>
    <t>POWER ONE</t>
  </si>
  <si>
    <t>MAINE MEDIA</t>
  </si>
  <si>
    <t>TRAILHEAD</t>
  </si>
  <si>
    <t>HOWARD UNIVERSITY EMPLOYEES</t>
  </si>
  <si>
    <t>VALLEY 1ST COMMUNITY</t>
  </si>
  <si>
    <t>PRIORITY PLUS</t>
  </si>
  <si>
    <t>PENINSULA COMMUNITY</t>
  </si>
  <si>
    <t>FAMILY 1ST OF TEXAS</t>
  </si>
  <si>
    <t>ROCHESTER AREA STATE EMPLOYEES</t>
  </si>
  <si>
    <t>STAGEPOINT</t>
  </si>
  <si>
    <t>CHATTANOOGA AREA SCHOOLS</t>
  </si>
  <si>
    <t>BETHLEHEM 1ST</t>
  </si>
  <si>
    <t>FIRST BRISTOL</t>
  </si>
  <si>
    <t>SKY</t>
  </si>
  <si>
    <t>COMMUNITY RESOURCE</t>
  </si>
  <si>
    <t>UNIVERSAL</t>
  </si>
  <si>
    <t>TRI BORO</t>
  </si>
  <si>
    <t>HUNTINGTON WEST VA FIREMENS</t>
  </si>
  <si>
    <t>TRANSIT AUTHORITY DIVISION B</t>
  </si>
  <si>
    <t>ROCHESTER &amp; MONROE CO EMP</t>
  </si>
  <si>
    <t>GOWANDA AREA</t>
  </si>
  <si>
    <t>UPPER CUMBERLAND</t>
  </si>
  <si>
    <t>APS</t>
  </si>
  <si>
    <t>FIRSTENERGY CHOICE</t>
  </si>
  <si>
    <t>ALLEGHENY CENTRAL</t>
  </si>
  <si>
    <t>BUFFALO CONRAIL</t>
  </si>
  <si>
    <t>VALLEY</t>
  </si>
  <si>
    <t>CHELSEA EMPLOYEES</t>
  </si>
  <si>
    <t>SEASONS</t>
  </si>
  <si>
    <t>MOUNTAIN STAR</t>
  </si>
  <si>
    <t>KENMORE N. Y. TEACHERS</t>
  </si>
  <si>
    <t>ZELLCO</t>
  </si>
  <si>
    <t>MIAMI FIREFIGHTERS</t>
  </si>
  <si>
    <t>ATT-WYO CORRECTIONAL EMPLOYEES</t>
  </si>
  <si>
    <t>BILLINGS</t>
  </si>
  <si>
    <t>COXSACKIE CORRECTIONAL EMP.</t>
  </si>
  <si>
    <t>AMBRIDGE AREA</t>
  </si>
  <si>
    <t>MOHAWK PROGRESSIVE</t>
  </si>
  <si>
    <t>PRR SOUTH FORK</t>
  </si>
  <si>
    <t>STAR USA</t>
  </si>
  <si>
    <t>ELIZABETH (N.J.) FIREMEN'S</t>
  </si>
  <si>
    <t>RIVER CITY</t>
  </si>
  <si>
    <t>AMNH EMPLOYEES</t>
  </si>
  <si>
    <t>OTEEN V. A.</t>
  </si>
  <si>
    <t>SOMERVILLE MASS FIREFIGHTERS</t>
  </si>
  <si>
    <t>MUSKOGEE</t>
  </si>
  <si>
    <t>POSTAL FAMILY</t>
  </si>
  <si>
    <t>PACIFIC CREST</t>
  </si>
  <si>
    <t>SOUTHWEST</t>
  </si>
  <si>
    <t>GOLD COAST</t>
  </si>
  <si>
    <t>LAW ENFORCEMENT &amp; TECHNOLOGY</t>
  </si>
  <si>
    <t>URE</t>
  </si>
  <si>
    <t>AUBURN COMMUNITY</t>
  </si>
  <si>
    <t>SIERRA PACIFIC</t>
  </si>
  <si>
    <t>NORTH JERSEY</t>
  </si>
  <si>
    <t>FIRST FINANCIAL</t>
  </si>
  <si>
    <t>OLIVE VIEW EMPLOYEES</t>
  </si>
  <si>
    <t>MEMBERSFIRST CT</t>
  </si>
  <si>
    <t>GRAND CENTRAL TERMINAL EMPLOYEES</t>
  </si>
  <si>
    <t>COMPASS FINANCIAL</t>
  </si>
  <si>
    <t>TOBACCO VALLEY TEACHERS</t>
  </si>
  <si>
    <t>DISTRICT #6</t>
  </si>
  <si>
    <t>SUWANNEE RIVER</t>
  </si>
  <si>
    <t>CENTRAL JERSEY</t>
  </si>
  <si>
    <t>LOCOMOTIVE &amp; CONTROL EMPLOYEES</t>
  </si>
  <si>
    <t>CORRECTIONAL WORKERS</t>
  </si>
  <si>
    <t>COASTLINE</t>
  </si>
  <si>
    <t>WIDGET</t>
  </si>
  <si>
    <t>VAN CORTLANDT COOPERATIVE</t>
  </si>
  <si>
    <t>SALEM VA MEDICAL CENTER</t>
  </si>
  <si>
    <t>MOPAC EMPLOYEES</t>
  </si>
  <si>
    <t>LONGVIEW</t>
  </si>
  <si>
    <t>ESSEX COUNTY TEACHERS</t>
  </si>
  <si>
    <t>TRADEMARK</t>
  </si>
  <si>
    <t>CO-OPERATIVE</t>
  </si>
  <si>
    <t>COREPLUS</t>
  </si>
  <si>
    <t>BUFFALO POLICE</t>
  </si>
  <si>
    <t>RESEARCH 1166</t>
  </si>
  <si>
    <t>FORT BILLINGS</t>
  </si>
  <si>
    <t>CORNER POST</t>
  </si>
  <si>
    <t>BMI</t>
  </si>
  <si>
    <t>RANCHO</t>
  </si>
  <si>
    <t>CAMBRIDGE FIREFIGHTERS</t>
  </si>
  <si>
    <t>PITTSBURGH CITY HALL EMPLOYEES</t>
  </si>
  <si>
    <t>PINE BLUFF COTTON BELT</t>
  </si>
  <si>
    <t>FORT SMITH TEACHERS</t>
  </si>
  <si>
    <t>HAMPTON VA</t>
  </si>
  <si>
    <t>NEW CENTURY</t>
  </si>
  <si>
    <t>BATON ROUGE FIRE DEPARTMENT</t>
  </si>
  <si>
    <t>EVANSVILLE FIREFIGHTERS</t>
  </si>
  <si>
    <t>RICHMOND HERITAGE</t>
  </si>
  <si>
    <t>CROSSPOINT</t>
  </si>
  <si>
    <t>REDIFORM NIAGARA FALLS NY</t>
  </si>
  <si>
    <t>BAKERSFIELD CITY EMPLOYEES</t>
  </si>
  <si>
    <t>EMPIRT 207</t>
  </si>
  <si>
    <t>NORTHERN VALLEY</t>
  </si>
  <si>
    <t>MERCER COUNTY NJ TEACHERS</t>
  </si>
  <si>
    <t>CENTURY HERITAGE</t>
  </si>
  <si>
    <t>U S #1364</t>
  </si>
  <si>
    <t>PASADENA SERVICE</t>
  </si>
  <si>
    <t>EDISTO</t>
  </si>
  <si>
    <t>PITNEY BOWES EMPLOYEES</t>
  </si>
  <si>
    <t>HEREFORD TEXAS</t>
  </si>
  <si>
    <t>NASSAU FINANCIAL</t>
  </si>
  <si>
    <t>DEMOCRACY</t>
  </si>
  <si>
    <t>MIDSOUTH COMMUNITY</t>
  </si>
  <si>
    <t>MIDWEST AMERICA</t>
  </si>
  <si>
    <t>LONG BEACH CITY EMPLOYEES</t>
  </si>
  <si>
    <t>FINANS</t>
  </si>
  <si>
    <t>LEOMINSTER EMPLOYEES</t>
  </si>
  <si>
    <t>APPALACHIAN POWER EMPLOYEES</t>
  </si>
  <si>
    <t>ERIE</t>
  </si>
  <si>
    <t>PUEBLO GOVERNMENT AGENCIES</t>
  </si>
  <si>
    <t>ALCOA TENN</t>
  </si>
  <si>
    <t>GNC COMMUNITY</t>
  </si>
  <si>
    <t>MERCER COUNTY IMPROVEMENT AUTHORITY</t>
  </si>
  <si>
    <t>KERR COUNTY</t>
  </si>
  <si>
    <t>MEMBERS TRUST OF THE SOUTHWEST</t>
  </si>
  <si>
    <t>MCDONALD COMMUNITY</t>
  </si>
  <si>
    <t>U S PIPE BESSEMER EMPLOYEES</t>
  </si>
  <si>
    <t>BIG ISLAND</t>
  </si>
  <si>
    <t>HOMETOWN</t>
  </si>
  <si>
    <t>CLAIRTON WORKS</t>
  </si>
  <si>
    <t>WHEATLAND</t>
  </si>
  <si>
    <t>EATON EMPLOYEES</t>
  </si>
  <si>
    <t>NEW ORLEANS PUBLIC BELT RAILROAD</t>
  </si>
  <si>
    <t>SARCO</t>
  </si>
  <si>
    <t>HAWAIIAN FINANCIAL</t>
  </si>
  <si>
    <t>HAWAII COMMUNITY</t>
  </si>
  <si>
    <t>MONROE TELCO</t>
  </si>
  <si>
    <t>BATON ROUGE TELCO</t>
  </si>
  <si>
    <t>ENFIELD COMMUNITY</t>
  </si>
  <si>
    <t>HICKAM</t>
  </si>
  <si>
    <t>MILE HIGH</t>
  </si>
  <si>
    <t>COSDEN</t>
  </si>
  <si>
    <t>INSPIRE</t>
  </si>
  <si>
    <t>HAWAII COUNTY EMPLOYEES</t>
  </si>
  <si>
    <t>HAWAII SCHOOLS</t>
  </si>
  <si>
    <t>NORDSTROM</t>
  </si>
  <si>
    <t>EVOLVE</t>
  </si>
  <si>
    <t>ROME</t>
  </si>
  <si>
    <t>MAUI TEACHERS</t>
  </si>
  <si>
    <t>DISTRICT OF COLUMBIA TEACHERS</t>
  </si>
  <si>
    <t>MINT VALLEY</t>
  </si>
  <si>
    <t>HFS</t>
  </si>
  <si>
    <t>HONOLULU</t>
  </si>
  <si>
    <t>FORT BAYARD</t>
  </si>
  <si>
    <t>UTILITY EMPLOYEES</t>
  </si>
  <si>
    <t>MAUI COUNTY</t>
  </si>
  <si>
    <t>HAWAIIAN ELECTRIC EMPLOYEES</t>
  </si>
  <si>
    <t>HAWAII LAW ENFORCEMENT</t>
  </si>
  <si>
    <t>TEXAS COMMUNITY</t>
  </si>
  <si>
    <t>HONOLULU FIRE DEPARTMENT</t>
  </si>
  <si>
    <t>TITAN</t>
  </si>
  <si>
    <t>ASPIRE COMMUNITY</t>
  </si>
  <si>
    <t>UNIVERSITY</t>
  </si>
  <si>
    <t>SANTA BARBARA TEACHERS</t>
  </si>
  <si>
    <t>MON VALLEY COMMUNITY</t>
  </si>
  <si>
    <t>OTERO COUNTY TEACHERS</t>
  </si>
  <si>
    <t>PEARL HAWAII</t>
  </si>
  <si>
    <t>EDUCATION PERSONNEL</t>
  </si>
  <si>
    <t>CENTRIC</t>
  </si>
  <si>
    <t>EWA</t>
  </si>
  <si>
    <t>MCKEESPORT CONGREGATIONAL</t>
  </si>
  <si>
    <t>MCKEESPORT AREA PUBLIC SCHOOL EMP</t>
  </si>
  <si>
    <t>REMINGTON</t>
  </si>
  <si>
    <t>TEANECK</t>
  </si>
  <si>
    <t>LA FINANCIAL</t>
  </si>
  <si>
    <t>PAMPA TEACHERS</t>
  </si>
  <si>
    <t>WAIALUA</t>
  </si>
  <si>
    <t>LA PORTE COMMUNITY</t>
  </si>
  <si>
    <t>SEWERAGE &amp; WATER BOARD EMPLOYEES</t>
  </si>
  <si>
    <t>LOWELL MUNICIPAL EMPLOYEES</t>
  </si>
  <si>
    <t>SOUTHERN TEACHERS &amp; PARENTS</t>
  </si>
  <si>
    <t>ALIQUIPPA TEACHERS</t>
  </si>
  <si>
    <t>WICHITA FALLS TEACHERS</t>
  </si>
  <si>
    <t>ONE SOURCE</t>
  </si>
  <si>
    <t>WEST HUDSON TEACHERS</t>
  </si>
  <si>
    <t>PRIMEWAY</t>
  </si>
  <si>
    <t>CAMPBELL</t>
  </si>
  <si>
    <t>HOBOKEN SCHOOL EMPLOYEES</t>
  </si>
  <si>
    <t>TUCSON</t>
  </si>
  <si>
    <t>NATURAL RESOURCES CONSERVATION SERV</t>
  </si>
  <si>
    <t>MANVILLE AREA</t>
  </si>
  <si>
    <t>GREATER ALLIANCE</t>
  </si>
  <si>
    <t>DEXSTA</t>
  </si>
  <si>
    <t>UTICA POLICE DEPARTMENT</t>
  </si>
  <si>
    <t>BUFFALO METROPOLITAN</t>
  </si>
  <si>
    <t>M M EMPLOYEES</t>
  </si>
  <si>
    <t>SUNWEST</t>
  </si>
  <si>
    <t>EMPORIA STATE</t>
  </si>
  <si>
    <t>CALCOE</t>
  </si>
  <si>
    <t>PARLIN DUPONT EMPLOYEES</t>
  </si>
  <si>
    <t>UTICA GAS &amp; ELECTRIC EMP</t>
  </si>
  <si>
    <t>UNION PACIFIC STREAMLINER</t>
  </si>
  <si>
    <t>FIRST NRV</t>
  </si>
  <si>
    <t>KAHUKU</t>
  </si>
  <si>
    <t>HAMAKUA</t>
  </si>
  <si>
    <t>GSA</t>
  </si>
  <si>
    <t>WINTHROP AREA</t>
  </si>
  <si>
    <t>TEXASGULF</t>
  </si>
  <si>
    <t>EDUCATIONAL AND GOVERNMENTAL</t>
  </si>
  <si>
    <t>GAF LINDEN EMPLOYEES</t>
  </si>
  <si>
    <t>HOUSTON POLICE</t>
  </si>
  <si>
    <t>METROPOLITAN "L"</t>
  </si>
  <si>
    <t>HONEYWELL PHILADELPHIA DIV</t>
  </si>
  <si>
    <t>UNIVERSITY OF NEBRASKA</t>
  </si>
  <si>
    <t>NEW BRUNSWICK POSTAL</t>
  </si>
  <si>
    <t>HAWAII</t>
  </si>
  <si>
    <t>G.A.P.</t>
  </si>
  <si>
    <t>ROBERTS DAIRY EMPLOYEES</t>
  </si>
  <si>
    <t>FIRST NEW YORK</t>
  </si>
  <si>
    <t>GULF SHORE</t>
  </si>
  <si>
    <t>INTERNAL REVENUE</t>
  </si>
  <si>
    <t>FIRST OHIO COMMUNITY</t>
  </si>
  <si>
    <t>PRESCOTT</t>
  </si>
  <si>
    <t>NORTHSIDE L</t>
  </si>
  <si>
    <t>GREENBELT</t>
  </si>
  <si>
    <t>JERSEY CENTRAL</t>
  </si>
  <si>
    <t>CHICAGO AVENUE GARAGE</t>
  </si>
  <si>
    <t>CTA-74TH STREET DEPOT</t>
  </si>
  <si>
    <t>77TH STREET DEPOT</t>
  </si>
  <si>
    <t>OMAHA PUBLIC POWER DIST EMP</t>
  </si>
  <si>
    <t>CROSSROADS COMMUNITY</t>
  </si>
  <si>
    <t>BELLCO</t>
  </si>
  <si>
    <t>CANTON SCHOOL EMPLOYEES</t>
  </si>
  <si>
    <t>ALCOA PITTSBURGH</t>
  </si>
  <si>
    <t>MAUI</t>
  </si>
  <si>
    <t>MEMBER'S 1ST OF NJ</t>
  </si>
  <si>
    <t>KAUAI TEACHERS</t>
  </si>
  <si>
    <t>SAINT NICHOLAS</t>
  </si>
  <si>
    <t>RED CROWN</t>
  </si>
  <si>
    <t>MULTI-SCHOOLS</t>
  </si>
  <si>
    <t>LINDEN NJ POLICE &amp; FIREMEN</t>
  </si>
  <si>
    <t>PENNSYLVANIA CENTRAL</t>
  </si>
  <si>
    <t>BAYONNE SCHOOL EMPLOYEES</t>
  </si>
  <si>
    <t>LINCOLN PUBLIC SCHOOL EMPLOYEES</t>
  </si>
  <si>
    <t>MAINE FAMILY</t>
  </si>
  <si>
    <t>OXFORD</t>
  </si>
  <si>
    <t>W-BEE</t>
  </si>
  <si>
    <t>SOUTH SHOP</t>
  </si>
  <si>
    <t>HELCO</t>
  </si>
  <si>
    <t>NORTHEAST FAMILY</t>
  </si>
  <si>
    <t>PROFINANCE</t>
  </si>
  <si>
    <t>MCBRYDE</t>
  </si>
  <si>
    <t>INROADS</t>
  </si>
  <si>
    <t>USX</t>
  </si>
  <si>
    <t>PENN EAST</t>
  </si>
  <si>
    <t>U. S. EMPLOYEES O. C.</t>
  </si>
  <si>
    <t>SECURITYPLUS</t>
  </si>
  <si>
    <t>LONG ISLAND ALLIANCE</t>
  </si>
  <si>
    <t>TUSKEGEE</t>
  </si>
  <si>
    <t>NOTRE DAME COMMUNITY</t>
  </si>
  <si>
    <t>HAXTUN COMMUNITY</t>
  </si>
  <si>
    <t>COPPER &amp; GLASS</t>
  </si>
  <si>
    <t>MAMTA</t>
  </si>
  <si>
    <t>HARRISON TEACHERS</t>
  </si>
  <si>
    <t>HANCOCK</t>
  </si>
  <si>
    <t>HOLYOKE COMMUNITY</t>
  </si>
  <si>
    <t>YONKERS TEACHERS</t>
  </si>
  <si>
    <t>PENLANCO</t>
  </si>
  <si>
    <t>STERLING</t>
  </si>
  <si>
    <t>MATSON EMPLOYEES</t>
  </si>
  <si>
    <t>ROCKY MOUNTAIN LAW ENFORCEMENT</t>
  </si>
  <si>
    <t>BLUESTONE</t>
  </si>
  <si>
    <t>CHICAGO PATROLMEN'S</t>
  </si>
  <si>
    <t>DENVER FIRE DEPARTMENT</t>
  </si>
  <si>
    <t>PLAINFIELD POLICE &amp; FIREMEN'S</t>
  </si>
  <si>
    <t>JEEP COUNTRY</t>
  </si>
  <si>
    <t>TRENTON TEACHERS</t>
  </si>
  <si>
    <t>PARISH</t>
  </si>
  <si>
    <t>LANAI</t>
  </si>
  <si>
    <t>PALCO FCU</t>
  </si>
  <si>
    <t>CONCORA WABASH</t>
  </si>
  <si>
    <t>CITY OF FIRSTS COMMUNITY</t>
  </si>
  <si>
    <t>VIRGINIA STATE UNIVERSITY</t>
  </si>
  <si>
    <t>ONOMEA</t>
  </si>
  <si>
    <t>CAMBRIDGE MUNICIPAL EMPLOYEES</t>
  </si>
  <si>
    <t>LOUISIANA USA</t>
  </si>
  <si>
    <t>SELECT</t>
  </si>
  <si>
    <t>SAN ANGELO</t>
  </si>
  <si>
    <t>BUTLER COUNTY TEACHERS</t>
  </si>
  <si>
    <t>LITTLE ROCK</t>
  </si>
  <si>
    <t>WHITE PLAINS P O EMPLOYEES</t>
  </si>
  <si>
    <t>CAMBRIDGE TEACHERS</t>
  </si>
  <si>
    <t>JOHNSTOWN SCHOOL EMPLOYEES</t>
  </si>
  <si>
    <t>SOUTHERN MIDDLESEX CO TCHRS</t>
  </si>
  <si>
    <t>TRANSPORTATION</t>
  </si>
  <si>
    <t>STAR TECH</t>
  </si>
  <si>
    <t>CENTRAL JERSEY POLICE &amp; FIRE</t>
  </si>
  <si>
    <t>ANECA</t>
  </si>
  <si>
    <t>TULARE COUNTY</t>
  </si>
  <si>
    <t>ACBA FED CREDIT UNION (3226)</t>
  </si>
  <si>
    <t>COLFAX POWER PLANT EMPLOYEES</t>
  </si>
  <si>
    <t>GARY POLICE DEPARTMENT EMPLOYEES</t>
  </si>
  <si>
    <t>LONG BEACH TEACHERS</t>
  </si>
  <si>
    <t>FIRST CHOICE AMERICA COMMUNITY</t>
  </si>
  <si>
    <t>SOUTHWEST COMMUNITIES</t>
  </si>
  <si>
    <t>NIAGARA REGIONAL</t>
  </si>
  <si>
    <t>PICATINNY</t>
  </si>
  <si>
    <t>SJP</t>
  </si>
  <si>
    <t>UMICO</t>
  </si>
  <si>
    <t>ALTONIZED COMMUNITY</t>
  </si>
  <si>
    <t>TRUENERGY</t>
  </si>
  <si>
    <t>WATERBURY POSTAL EMPLOYEES</t>
  </si>
  <si>
    <t>ELIZABETH POLICE DEPARTMENT E</t>
  </si>
  <si>
    <t>EMERY</t>
  </si>
  <si>
    <t>EMERALD COAST</t>
  </si>
  <si>
    <t>RICHLAND</t>
  </si>
  <si>
    <t>AAA</t>
  </si>
  <si>
    <t>ATLANTIC CITY POLICE</t>
  </si>
  <si>
    <t>HUNTINGTONIZED</t>
  </si>
  <si>
    <t>FAIRMONT</t>
  </si>
  <si>
    <t>ACME</t>
  </si>
  <si>
    <t>VOYAGE</t>
  </si>
  <si>
    <t>ST. COLMAN &amp; AFFILIATES</t>
  </si>
  <si>
    <t>SOMERVILLE SCHOOL EMPLOYEES</t>
  </si>
  <si>
    <t>BRIDGETON ONIZED</t>
  </si>
  <si>
    <t>FREEDOM UNITED</t>
  </si>
  <si>
    <t>SCHOOLS</t>
  </si>
  <si>
    <t>WHITEWATER REGIONAL</t>
  </si>
  <si>
    <t>BAY ATLANTIC</t>
  </si>
  <si>
    <t>CONNECTICUT LABOR DEPT</t>
  </si>
  <si>
    <t>JAMESTOWN AREA COMMUNITY</t>
  </si>
  <si>
    <t>SUGAR VALLEY</t>
  </si>
  <si>
    <t>PANTEX</t>
  </si>
  <si>
    <t>VALLEY ISLE COMMUNITY</t>
  </si>
  <si>
    <t>BRIDGEPORT POST OFFICE</t>
  </si>
  <si>
    <t>PIONEER APPALACHIA</t>
  </si>
  <si>
    <t>NATIONAL INSTITUTES OF HEALTH</t>
  </si>
  <si>
    <t>FROID</t>
  </si>
  <si>
    <t>THRIVE</t>
  </si>
  <si>
    <t>PEOPLE'S ALLIANCE</t>
  </si>
  <si>
    <t>B E T</t>
  </si>
  <si>
    <t>TOP TIER</t>
  </si>
  <si>
    <t>CONNECTICUT POSTAL</t>
  </si>
  <si>
    <t>INTERNAL REVENUE EMPLOYEES</t>
  </si>
  <si>
    <t>CITY PUBLIC SERVICE/IBEW</t>
  </si>
  <si>
    <t>OMEGA</t>
  </si>
  <si>
    <t>TOLEDO POLICE</t>
  </si>
  <si>
    <t>VICTORIA</t>
  </si>
  <si>
    <t>BENCHMARK</t>
  </si>
  <si>
    <t>A &amp; S</t>
  </si>
  <si>
    <t>NORFOLK FIRE DEPARTMENT</t>
  </si>
  <si>
    <t>TOLEDO FIRE FIGHTERS</t>
  </si>
  <si>
    <t>ATLANTIC CITY ELECTRIC CO EMP</t>
  </si>
  <si>
    <t>GREATER CHAUTAUQUA</t>
  </si>
  <si>
    <t>TRANSIT EMPLOYEES</t>
  </si>
  <si>
    <t>RIVERSIDE COMMUNITY</t>
  </si>
  <si>
    <t>SHAKER HEIGHTS</t>
  </si>
  <si>
    <t>SCIENCE PARK</t>
  </si>
  <si>
    <t>L G &amp; W</t>
  </si>
  <si>
    <t>GEORGIA HERITAGE</t>
  </si>
  <si>
    <t>PAAC TRANSIT DIVISION</t>
  </si>
  <si>
    <t>UPPER DARBY BELLTELCO</t>
  </si>
  <si>
    <t>TEXAS PLAINS</t>
  </si>
  <si>
    <t>MASS. INSTITUTE OF TECH.</t>
  </si>
  <si>
    <t>HARMONY</t>
  </si>
  <si>
    <t>GHS</t>
  </si>
  <si>
    <t>N C P D</t>
  </si>
  <si>
    <t>NW PREFERRED</t>
  </si>
  <si>
    <t>SUNFLOWER</t>
  </si>
  <si>
    <t>EAGLE</t>
  </si>
  <si>
    <t>LUBBOCK TELCO</t>
  </si>
  <si>
    <t>WICHITA</t>
  </si>
  <si>
    <t>TEXAN SKY</t>
  </si>
  <si>
    <t>GAIN</t>
  </si>
  <si>
    <t>UME</t>
  </si>
  <si>
    <t>SACRED HEART PARISH HALLETTSVILLE</t>
  </si>
  <si>
    <t>QSIDE</t>
  </si>
  <si>
    <t>FIRST HARVEST</t>
  </si>
  <si>
    <t>RIO GRANDE</t>
  </si>
  <si>
    <t>WESTERN VISTA</t>
  </si>
  <si>
    <t>GENERATIONS COMMUNITY</t>
  </si>
  <si>
    <t>MEMBERS FINANCIAL</t>
  </si>
  <si>
    <t>MODESTO'S FIRST</t>
  </si>
  <si>
    <t>TRUECORE</t>
  </si>
  <si>
    <t>HAULPAK</t>
  </si>
  <si>
    <t>HUD</t>
  </si>
  <si>
    <t>SERVICE 1</t>
  </si>
  <si>
    <t>GENERAL ELECTRIC EMPLOYEES</t>
  </si>
  <si>
    <t>GULF COAST</t>
  </si>
  <si>
    <t>BIVINS</t>
  </si>
  <si>
    <t>STANWOOD AREA</t>
  </si>
  <si>
    <t>MCCOMB</t>
  </si>
  <si>
    <t>ALLEGHENY LUDLUM BRACKENRIDGE</t>
  </si>
  <si>
    <t>U.P. CONNECTION</t>
  </si>
  <si>
    <t>GALAXY</t>
  </si>
  <si>
    <t>SEABOARD</t>
  </si>
  <si>
    <t>RELIANCE</t>
  </si>
  <si>
    <t>HIGHMARK</t>
  </si>
  <si>
    <t>ELEKTRA</t>
  </si>
  <si>
    <t>KEYS</t>
  </si>
  <si>
    <t>HIGHWAY DISTRICT 21</t>
  </si>
  <si>
    <t>CENTRAL SOYA</t>
  </si>
  <si>
    <t>ERIE LACKAWANNA RAILROAD CO EMP</t>
  </si>
  <si>
    <t>FRESNO GRANGERS</t>
  </si>
  <si>
    <t>MONTANA</t>
  </si>
  <si>
    <t>ABYSSINIAN BAPTIST CHURCH</t>
  </si>
  <si>
    <t>NEWARK FIREMEN</t>
  </si>
  <si>
    <t>BOX BUTTE PUBLIC EMPLOYEES</t>
  </si>
  <si>
    <t>BELMONT MUNICIPAL</t>
  </si>
  <si>
    <t>FCI</t>
  </si>
  <si>
    <t>WESTERN SUN</t>
  </si>
  <si>
    <t>BADLANDS</t>
  </si>
  <si>
    <t>CITY CO</t>
  </si>
  <si>
    <t>CHOICE ONE COMMUNITY</t>
  </si>
  <si>
    <t>FAR ROCKAWAY POSTAL</t>
  </si>
  <si>
    <t>NORSTATE</t>
  </si>
  <si>
    <t>CHIEF FINANCIAL</t>
  </si>
  <si>
    <t>PENINSULA</t>
  </si>
  <si>
    <t>TEXOMA</t>
  </si>
  <si>
    <t>F.C.I. ASHLAND</t>
  </si>
  <si>
    <t>GREATER WAYNE COMMUNITY</t>
  </si>
  <si>
    <t>SHERIDAN COMMUNITY</t>
  </si>
  <si>
    <t>SUNKIST EMPLOYEES</t>
  </si>
  <si>
    <t>TAMPA POSTAL</t>
  </si>
  <si>
    <t>GREENVILLE HERITAGE</t>
  </si>
  <si>
    <t>SOUTHWEST MONTANA COMMUNITY</t>
  </si>
  <si>
    <t>IBERIA PARISH</t>
  </si>
  <si>
    <t>U S P L K EMPLOYEES</t>
  </si>
  <si>
    <t>SING SING EMPLOYEES</t>
  </si>
  <si>
    <t>NODA</t>
  </si>
  <si>
    <t>MALDEN</t>
  </si>
  <si>
    <t>PALISADES</t>
  </si>
  <si>
    <t>SOUTH BEND TRANSIT</t>
  </si>
  <si>
    <t>T H P</t>
  </si>
  <si>
    <t>PUD</t>
  </si>
  <si>
    <t>SOMERVILLE MUNICIPAL</t>
  </si>
  <si>
    <t>KC UNIDOS</t>
  </si>
  <si>
    <t>NEWARK POLICE</t>
  </si>
  <si>
    <t>BRONCO</t>
  </si>
  <si>
    <t>CAMINO</t>
  </si>
  <si>
    <t>CONCHO EDUCATORS</t>
  </si>
  <si>
    <t>EMBARRASS VERMILLION</t>
  </si>
  <si>
    <t>UNITED SOUTHEAST</t>
  </si>
  <si>
    <t>RARITAN BAY</t>
  </si>
  <si>
    <t>METROWEST COMMUNITY</t>
  </si>
  <si>
    <t>NEW HAMPSHIRE</t>
  </si>
  <si>
    <t>ALLEGHENY VALLEY</t>
  </si>
  <si>
    <t>TANDEM</t>
  </si>
  <si>
    <t>NET</t>
  </si>
  <si>
    <t>BEAVER VALLEY</t>
  </si>
  <si>
    <t>PINE BELT</t>
  </si>
  <si>
    <t>NORTHERN NEW MEXICO SCHOOL EMPLOYEE</t>
  </si>
  <si>
    <t>PARTHENON</t>
  </si>
  <si>
    <t>STEEL STRONG COMMUNITY</t>
  </si>
  <si>
    <t>ALL SAINTS</t>
  </si>
  <si>
    <t>DOWNRIVER COMMUNITY</t>
  </si>
  <si>
    <t>E R R L</t>
  </si>
  <si>
    <t>PACIFIC N W</t>
  </si>
  <si>
    <t>ST. JOSEPHS CANTON PARISH</t>
  </si>
  <si>
    <t>FEDERAL EMPLOYEES NEWARK</t>
  </si>
  <si>
    <t>COOPERATIVE CENTER</t>
  </si>
  <si>
    <t>TRENTON NJ FIREMEN</t>
  </si>
  <si>
    <t>A. E. A.</t>
  </si>
  <si>
    <t>PATENT AND TRADEMARK OFFICE</t>
  </si>
  <si>
    <t>NORSTAR</t>
  </si>
  <si>
    <t>COTTONWOOD COMMUNITY</t>
  </si>
  <si>
    <t>DEPT OF LABOR</t>
  </si>
  <si>
    <t>UNITY CATHOLIC</t>
  </si>
  <si>
    <t>INOVA</t>
  </si>
  <si>
    <t>MEMBERS CHOICE WV</t>
  </si>
  <si>
    <t>BESSEMER SYSTEM</t>
  </si>
  <si>
    <t>EQT</t>
  </si>
  <si>
    <t>CHICAGO AREA OFFICE</t>
  </si>
  <si>
    <t>NORTHWOOD</t>
  </si>
  <si>
    <t>DANIELS-SHERIDAN</t>
  </si>
  <si>
    <t>CSE</t>
  </si>
  <si>
    <t>PORT CITY</t>
  </si>
  <si>
    <t>INTERNATIONAL UAW</t>
  </si>
  <si>
    <t>CHURCH OF THE MASTER</t>
  </si>
  <si>
    <t>COMMONWEALTH ONE</t>
  </si>
  <si>
    <t>MILESTONES</t>
  </si>
  <si>
    <t>GREAT NECK SCHOOL EMPLOYEES</t>
  </si>
  <si>
    <t>ACFCU</t>
  </si>
  <si>
    <t>GRAND TRUNK BATTLE CREEK EMP</t>
  </si>
  <si>
    <t>ASBURY</t>
  </si>
  <si>
    <t>CEDAR POINT</t>
  </si>
  <si>
    <t>SYCAMORE</t>
  </si>
  <si>
    <t>SARATOGA'S COMMUNITY</t>
  </si>
  <si>
    <t>600 ATLANTIC</t>
  </si>
  <si>
    <t>KANSAS STATE UNIVERSITY</t>
  </si>
  <si>
    <t>NORTHERN LIGHTS COMMUNITY</t>
  </si>
  <si>
    <t>KELLOGG MIDWEST</t>
  </si>
  <si>
    <t>HASTINGS</t>
  </si>
  <si>
    <t>TENNESSEE MEMBERS 1ST</t>
  </si>
  <si>
    <t>CRIERS</t>
  </si>
  <si>
    <t>SWEMP</t>
  </si>
  <si>
    <t>TEXAS PEOPLE</t>
  </si>
  <si>
    <t>MONTGOMERY VA</t>
  </si>
  <si>
    <t>SUN PACIFIC</t>
  </si>
  <si>
    <t>DESERT VALLEYS</t>
  </si>
  <si>
    <t>FREMONT</t>
  </si>
  <si>
    <t>WESTEX</t>
  </si>
  <si>
    <t>SPECTRA</t>
  </si>
  <si>
    <t>RUSSELL COUNTRY</t>
  </si>
  <si>
    <t>RIDGEDALE</t>
  </si>
  <si>
    <t>CHIPHONE</t>
  </si>
  <si>
    <t>FORT FINANCIAL</t>
  </si>
  <si>
    <t>AMHERST</t>
  </si>
  <si>
    <t>FIRST EDUCATION</t>
  </si>
  <si>
    <t>SHELL WESTERN STATES</t>
  </si>
  <si>
    <t>KAUAI</t>
  </si>
  <si>
    <t>GLASS CITY</t>
  </si>
  <si>
    <t>CATHOLIC FAMILY</t>
  </si>
  <si>
    <t>CHRISTO REY</t>
  </si>
  <si>
    <t>VA DESERT PACIFIC</t>
  </si>
  <si>
    <t>MCALESTER AAP</t>
  </si>
  <si>
    <t>PHILADELPHIA LETTER CARRIERS</t>
  </si>
  <si>
    <t>ADIRONDACK REGIONAL</t>
  </si>
  <si>
    <t>SECURITY FIRST</t>
  </si>
  <si>
    <t>CLINCHFIELD</t>
  </si>
  <si>
    <t>MICHIGAN COLUMBUS</t>
  </si>
  <si>
    <t>DIXIES</t>
  </si>
  <si>
    <t>SIGNAL FINANCIAL</t>
  </si>
  <si>
    <t>ACCESS</t>
  </si>
  <si>
    <t>KC FAIRFAX</t>
  </si>
  <si>
    <t>TAUNTON</t>
  </si>
  <si>
    <t>ROANOKE VALLEY COMMUNITY</t>
  </si>
  <si>
    <t>ALTAONE</t>
  </si>
  <si>
    <t>CHESSIE</t>
  </si>
  <si>
    <t>CENSUS</t>
  </si>
  <si>
    <t>CASCADE COMMUNITY</t>
  </si>
  <si>
    <t>UNION CONGREGATIONAL</t>
  </si>
  <si>
    <t>IRON MOUNTAIN KINGSFORD COMMUNITY</t>
  </si>
  <si>
    <t>CITY</t>
  </si>
  <si>
    <t>INLAND VALLEY</t>
  </si>
  <si>
    <t>MARSHALL T &amp; P EMPLOYEES</t>
  </si>
  <si>
    <t>NATIONAL EMPLOYEES</t>
  </si>
  <si>
    <t>TUCOEMAS</t>
  </si>
  <si>
    <t>TWO HARBORS</t>
  </si>
  <si>
    <t>YS</t>
  </si>
  <si>
    <t>UNILEVER</t>
  </si>
  <si>
    <t>CHIVAHO</t>
  </si>
  <si>
    <t>INTEGRA FIRST</t>
  </si>
  <si>
    <t>HAYNES COMMUNITY</t>
  </si>
  <si>
    <t>TREASURY EMPLOYEES</t>
  </si>
  <si>
    <t>ZIEGLER</t>
  </si>
  <si>
    <t>AFFINITY ONE</t>
  </si>
  <si>
    <t>KENNEDY VA EMPLOYEES</t>
  </si>
  <si>
    <t>INTERFAITH</t>
  </si>
  <si>
    <t>TEXARKANA TERMINAL EMPLOYEES</t>
  </si>
  <si>
    <t>SOUTHEAST LOUISIANA VETERANS HEALTH</t>
  </si>
  <si>
    <t>ALLWEALTH</t>
  </si>
  <si>
    <t>CENTURY</t>
  </si>
  <si>
    <t>RIVERFRONT</t>
  </si>
  <si>
    <t>SABINE</t>
  </si>
  <si>
    <t>VANTAGE TRUST</t>
  </si>
  <si>
    <t>A.B.D.</t>
  </si>
  <si>
    <t>TRUE NORTH</t>
  </si>
  <si>
    <t>SUBIACO</t>
  </si>
  <si>
    <t>MATANUSKA VALLEY</t>
  </si>
  <si>
    <t>WAYNE-WESTLAND</t>
  </si>
  <si>
    <t>HEALTHPLUS</t>
  </si>
  <si>
    <t>COWBOY COUNTRY</t>
  </si>
  <si>
    <t>U.S.B. EMPLOYEES</t>
  </si>
  <si>
    <t>METROPOLITAN CHURCH</t>
  </si>
  <si>
    <t>SOUTHERN SECURITY</t>
  </si>
  <si>
    <t>ROUTE 31</t>
  </si>
  <si>
    <t>OCNAC #1</t>
  </si>
  <si>
    <t>SEAGOVILLE</t>
  </si>
  <si>
    <t>SIDNEY</t>
  </si>
  <si>
    <t>LIFETIME</t>
  </si>
  <si>
    <t>STRATA</t>
  </si>
  <si>
    <t>LM</t>
  </si>
  <si>
    <t>SHREVEPORT POLICE</t>
  </si>
  <si>
    <t>CDC</t>
  </si>
  <si>
    <t>BEACON</t>
  </si>
  <si>
    <t>TRI STATE RAIL</t>
  </si>
  <si>
    <t>PROSPECTORS FCU</t>
  </si>
  <si>
    <t>SELECT SEVEN</t>
  </si>
  <si>
    <t>FRONT ROYAL</t>
  </si>
  <si>
    <t>D C FIRE DEPARTMENT</t>
  </si>
  <si>
    <t>HERSHEY</t>
  </si>
  <si>
    <t>GREAT LAKES FIRST</t>
  </si>
  <si>
    <t>WATERTOWN POSTAL</t>
  </si>
  <si>
    <t>VALEX</t>
  </si>
  <si>
    <t>FORT SMITH DIXIE CUP</t>
  </si>
  <si>
    <t>RED LAKE CO OP</t>
  </si>
  <si>
    <t>DOW BUCKS COUNTY</t>
  </si>
  <si>
    <t>SUN EAST</t>
  </si>
  <si>
    <t>OLD OCEAN</t>
  </si>
  <si>
    <t>COMMUNITY FINANCIAL SERVICES</t>
  </si>
  <si>
    <t>ST. ANN'S ARLINGTON</t>
  </si>
  <si>
    <t>THE ONE</t>
  </si>
  <si>
    <t>DERRY AREA</t>
  </si>
  <si>
    <t>OMAHA DOUGLAS</t>
  </si>
  <si>
    <t>UNITED NORTHWEST</t>
  </si>
  <si>
    <t>STEUBEN CITIZENS</t>
  </si>
  <si>
    <t>WEST-AIRCOMM</t>
  </si>
  <si>
    <t>ALASKA DIST ENGINEERS</t>
  </si>
  <si>
    <t>B I</t>
  </si>
  <si>
    <t>SKYONE</t>
  </si>
  <si>
    <t>TRI COUNTY AREA</t>
  </si>
  <si>
    <t>ALTANA</t>
  </si>
  <si>
    <t>PHB EMPLOYEES</t>
  </si>
  <si>
    <t>NEIMAN MARCUS GROUP EMPLOYEES</t>
  </si>
  <si>
    <t>TVH</t>
  </si>
  <si>
    <t>WICHITA FALLS</t>
  </si>
  <si>
    <t>HOUSTON BELT &amp; TERMINAL</t>
  </si>
  <si>
    <t>SAN MATEO CITY EMPLOYEES</t>
  </si>
  <si>
    <t>TRUNORTH</t>
  </si>
  <si>
    <t>BATON ROUGE CITY PARISH EMP</t>
  </si>
  <si>
    <t>WASHINGTON COUNTY TEACHERS</t>
  </si>
  <si>
    <t>WACO</t>
  </si>
  <si>
    <t>STATEWIDE</t>
  </si>
  <si>
    <t>SECURTRUST</t>
  </si>
  <si>
    <t>C S P EMPLOYEES</t>
  </si>
  <si>
    <t>YUMA COUNTY</t>
  </si>
  <si>
    <t>HERITAGE USA</t>
  </si>
  <si>
    <t>BAYONNE CITY EMPLOYEES</t>
  </si>
  <si>
    <t>PAHO/WHO</t>
  </si>
  <si>
    <t>MIDWEST LIBERTY</t>
  </si>
  <si>
    <t>YOAKUM COUNTY</t>
  </si>
  <si>
    <t>HARTFORD FIREFIGHTERS</t>
  </si>
  <si>
    <t>MT GILEAD</t>
  </si>
  <si>
    <t>BRIGHTVIEW</t>
  </si>
  <si>
    <t>MERCK SHARP &amp; DOHME</t>
  </si>
  <si>
    <t>LES</t>
  </si>
  <si>
    <t>WALLED LAKE SCHOOLS</t>
  </si>
  <si>
    <t>HEALTHCARE FINANCIAL</t>
  </si>
  <si>
    <t>SYRACUSE FIRE DEPARTMENT EMPLOYEES</t>
  </si>
  <si>
    <t>POLICE CREDIT UNION OF CONNECTICUT</t>
  </si>
  <si>
    <t>CAREY POVERELLO</t>
  </si>
  <si>
    <t>HARRISON POLICE &amp; FIREMEN'S</t>
  </si>
  <si>
    <t>ATLANTIC FINANCIAL</t>
  </si>
  <si>
    <t>FINANCIAL RESOURCES</t>
  </si>
  <si>
    <t>TSU</t>
  </si>
  <si>
    <t>CONNECTS</t>
  </si>
  <si>
    <t>U S EMPLOYEES</t>
  </si>
  <si>
    <t>HOME</t>
  </si>
  <si>
    <t>ACT 1ST</t>
  </si>
  <si>
    <t>AOD</t>
  </si>
  <si>
    <t>WEPCO</t>
  </si>
  <si>
    <t>T &amp; P LONGVIEW</t>
  </si>
  <si>
    <t>LATROBE</t>
  </si>
  <si>
    <t>TRI-VALLEY SERVICE</t>
  </si>
  <si>
    <t>JERSEY CITY FIREMEN</t>
  </si>
  <si>
    <t>SANTA BARBARA COUNTY</t>
  </si>
  <si>
    <t>GROVE CITY AREA</t>
  </si>
  <si>
    <t>FRANKLIN JOHNSTOWN</t>
  </si>
  <si>
    <t>L R F D</t>
  </si>
  <si>
    <t>TEMPLE-INLAND</t>
  </si>
  <si>
    <t>CENCAP</t>
  </si>
  <si>
    <t>MID-STATE</t>
  </si>
  <si>
    <t>ABILENE TEACHERS</t>
  </si>
  <si>
    <t>DYNAMIC</t>
  </si>
  <si>
    <t>SORG BAY WEST</t>
  </si>
  <si>
    <t>COOSA PINES</t>
  </si>
  <si>
    <t>ENRICHMENT</t>
  </si>
  <si>
    <t>LESCO</t>
  </si>
  <si>
    <t>GERBER</t>
  </si>
  <si>
    <t>TRAVERSE CATHOLIC</t>
  </si>
  <si>
    <t>GREAT PLAINS</t>
  </si>
  <si>
    <t>ARTESIAN</t>
  </si>
  <si>
    <t>FINANCIAL TRUST</t>
  </si>
  <si>
    <t>CHIROPRACTIC</t>
  </si>
  <si>
    <t>RVA FINANCIAL</t>
  </si>
  <si>
    <t>PEOPLE FIRST</t>
  </si>
  <si>
    <t>ACADIAN</t>
  </si>
  <si>
    <t>VAPR</t>
  </si>
  <si>
    <t>NEPHI WESTERN EMPLOYEES</t>
  </si>
  <si>
    <t>CADETS</t>
  </si>
  <si>
    <t>CENTRAL MAINE</t>
  </si>
  <si>
    <t>JERSEY CITY POLICE</t>
  </si>
  <si>
    <t>NORTHWESTERN</t>
  </si>
  <si>
    <t>CONSUMERS COOPERATIVE</t>
  </si>
  <si>
    <t>NORTHERN HILLS</t>
  </si>
  <si>
    <t>COTEAU VALLEY</t>
  </si>
  <si>
    <t>CROSSROADS FINANCIAL</t>
  </si>
  <si>
    <t>M O</t>
  </si>
  <si>
    <t>DACOTAH</t>
  </si>
  <si>
    <t>SPRINGFIELD POSTAL EMPLOYEES</t>
  </si>
  <si>
    <t>PORT ARTHUR COMMUNITY</t>
  </si>
  <si>
    <t>SOUTH TEXAS REGIONAL</t>
  </si>
  <si>
    <t>INTERNATIONALITES</t>
  </si>
  <si>
    <t>MONROE COUNTY TEACHERS</t>
  </si>
  <si>
    <t>JUDICIAL &amp; JUSTICE</t>
  </si>
  <si>
    <t>GREAT BASIN</t>
  </si>
  <si>
    <t>SUN</t>
  </si>
  <si>
    <t>EASTERN INDIANA</t>
  </si>
  <si>
    <t>FT RANDALL</t>
  </si>
  <si>
    <t>BLOOMFIELD FIRE AND POLICE</t>
  </si>
  <si>
    <t>ASHLAND COMMUNITY</t>
  </si>
  <si>
    <t>CINCINNATI INTERAGENCY</t>
  </si>
  <si>
    <t>METRO CU</t>
  </si>
  <si>
    <t>GALVESTON SCHOOL EMPLOYEES</t>
  </si>
  <si>
    <t>CHENEY</t>
  </si>
  <si>
    <t>DUNLOP EMPLOYEES</t>
  </si>
  <si>
    <t>ANN ARBOR POSTAL</t>
  </si>
  <si>
    <t>CHEMCEL</t>
  </si>
  <si>
    <t>BISON</t>
  </si>
  <si>
    <t>OKLAHOMA</t>
  </si>
  <si>
    <t>OK MEMBERS FIRST</t>
  </si>
  <si>
    <t>ST. PHILIP'S CHURCH</t>
  </si>
  <si>
    <t>SUMMIT</t>
  </si>
  <si>
    <t>LIBERTY SAVINGS</t>
  </si>
  <si>
    <t>HEMINGFORD COMMUNITY</t>
  </si>
  <si>
    <t>ST. FRANCIS X</t>
  </si>
  <si>
    <t>UNITED BUSINESS &amp; INDUSTRY</t>
  </si>
  <si>
    <t>EAST BATON ROUGE TEACHERS</t>
  </si>
  <si>
    <t>COMMUNITY</t>
  </si>
  <si>
    <t>MONEY ONE</t>
  </si>
  <si>
    <t>THUNDERBOLT AREA</t>
  </si>
  <si>
    <t>PHEPLE</t>
  </si>
  <si>
    <t>UNION</t>
  </si>
  <si>
    <t>CHEYENNE-LARAMIE COUNTY EMPLOYEES</t>
  </si>
  <si>
    <t>LOUISIANA CATHOLIC</t>
  </si>
  <si>
    <t>CARIBE</t>
  </si>
  <si>
    <t>FLEUR-DE-LIS</t>
  </si>
  <si>
    <t>FAMILY 1ST</t>
  </si>
  <si>
    <t>FORTRESS</t>
  </si>
  <si>
    <t>SEG</t>
  </si>
  <si>
    <t>UNITED COMMUNITY</t>
  </si>
  <si>
    <t>SCHOFIELD</t>
  </si>
  <si>
    <t>STRAITS AREA</t>
  </si>
  <si>
    <t>1ST ADVANTAGE</t>
  </si>
  <si>
    <t>AWAKON</t>
  </si>
  <si>
    <t>MOLOKAI COMMUNITY</t>
  </si>
  <si>
    <t>ALEXANDRIA T &amp; P</t>
  </si>
  <si>
    <t>TRANSTAR</t>
  </si>
  <si>
    <t>CONCORD</t>
  </si>
  <si>
    <t>MUSKEGON</t>
  </si>
  <si>
    <t>C-PLANT</t>
  </si>
  <si>
    <t>TUSCALOOSA V A</t>
  </si>
  <si>
    <t>HIALEAH MUNICIPAL EMPLOYEES</t>
  </si>
  <si>
    <t>RIDGELINE</t>
  </si>
  <si>
    <t>HARRIS COUNTY</t>
  </si>
  <si>
    <t>GLENDALE</t>
  </si>
  <si>
    <t>ARLINGTON COMMUNITY</t>
  </si>
  <si>
    <t>CREIGHTON</t>
  </si>
  <si>
    <t>GREATER TEXAS</t>
  </si>
  <si>
    <t>HURON AREA EDUCATION</t>
  </si>
  <si>
    <t>CBC</t>
  </si>
  <si>
    <t>SUNFLOWER COMMUNITY</t>
  </si>
  <si>
    <t>SOUTHEAST MICHIGAN STATE EMPLOYEES</t>
  </si>
  <si>
    <t>WARREN MUNICIPAL</t>
  </si>
  <si>
    <t>OZARK</t>
  </si>
  <si>
    <t>GOGEBIC COUNTY</t>
  </si>
  <si>
    <t>WESTPORT</t>
  </si>
  <si>
    <t>OLEAN TEACHERS' AND POSTAL</t>
  </si>
  <si>
    <t>GARDEN CITY TEACHERS</t>
  </si>
  <si>
    <t>BARAGA COUNTY</t>
  </si>
  <si>
    <t>YOUR LEGACY</t>
  </si>
  <si>
    <t>W T N M ATLANTIC</t>
  </si>
  <si>
    <t>JPFCE</t>
  </si>
  <si>
    <t>PARTNERS 1ST</t>
  </si>
  <si>
    <t>ARKANSAS AM &amp; N COLLEGE</t>
  </si>
  <si>
    <t>EM</t>
  </si>
  <si>
    <t>GLENDIVE BN</t>
  </si>
  <si>
    <t>INNER LAKES</t>
  </si>
  <si>
    <t>HOMEBASE</t>
  </si>
  <si>
    <t>360</t>
  </si>
  <si>
    <t>JESSOP COMMUNITY</t>
  </si>
  <si>
    <t>METHODIST HOSPITAL EMPLOYEES</t>
  </si>
  <si>
    <t>CASCADE</t>
  </si>
  <si>
    <t>THINKWISE</t>
  </si>
  <si>
    <t>SMART</t>
  </si>
  <si>
    <t>LOOKOUT</t>
  </si>
  <si>
    <t>RALEIGH COUNTY</t>
  </si>
  <si>
    <t>SEA AIR</t>
  </si>
  <si>
    <t>WEST BRANCH VALLEY</t>
  </si>
  <si>
    <t>CANNON</t>
  </si>
  <si>
    <t>EXCEL</t>
  </si>
  <si>
    <t>NORWIN TEACHERS</t>
  </si>
  <si>
    <t>FISHER SCIENTIFIC EMPLOYEES</t>
  </si>
  <si>
    <t>SOLUTIONS</t>
  </si>
  <si>
    <t>FIRST FLIGHT</t>
  </si>
  <si>
    <t>MARQUETTE COMMUNITY</t>
  </si>
  <si>
    <t>UKRAINIAN SELFRELIANCE</t>
  </si>
  <si>
    <t>FOURTH WARD</t>
  </si>
  <si>
    <t>RENO CITY EMPLOYEES</t>
  </si>
  <si>
    <t>WEST MICHIGAN POSTAL SERVICE</t>
  </si>
  <si>
    <t>NECHES</t>
  </si>
  <si>
    <t>GREAT ERIE</t>
  </si>
  <si>
    <t>LIVE LIFE</t>
  </si>
  <si>
    <t>BRAGG MUTUAL</t>
  </si>
  <si>
    <t>LAKEHURST NAVAL</t>
  </si>
  <si>
    <t>WHITE SANDS</t>
  </si>
  <si>
    <t>ST. THOMAS</t>
  </si>
  <si>
    <t>CHRISTIANSTED</t>
  </si>
  <si>
    <t>AFL CIO EMPLOYEES</t>
  </si>
  <si>
    <t>TELCO ROSWELL NEW MEXICO</t>
  </si>
  <si>
    <t>UKRAINIAN SELFRELIANCE MICHIGAN</t>
  </si>
  <si>
    <t>MVP POSTAL AND PRINTING</t>
  </si>
  <si>
    <t>STATE AGENCIES</t>
  </si>
  <si>
    <t>SPACE AGE</t>
  </si>
  <si>
    <t>FORT PECK COMMUNITY</t>
  </si>
  <si>
    <t>DAKOTA STAR</t>
  </si>
  <si>
    <t>MISSISSIPPI DHS</t>
  </si>
  <si>
    <t>LATITUDE 32</t>
  </si>
  <si>
    <t>FREDERIKSTED</t>
  </si>
  <si>
    <t>CHRIST THE KING PARISH</t>
  </si>
  <si>
    <t>RAPIDES GENERAL HOSPITAL EMPL</t>
  </si>
  <si>
    <t>NORTHWEST CONSUMERS</t>
  </si>
  <si>
    <t>MAC</t>
  </si>
  <si>
    <t>TRICOUNTY</t>
  </si>
  <si>
    <t>ALASKA AIR GROUP</t>
  </si>
  <si>
    <t>NEW CUMBERLAND</t>
  </si>
  <si>
    <t>WESTEDGE</t>
  </si>
  <si>
    <t>PATH</t>
  </si>
  <si>
    <t>KENOWA COMMUNITY</t>
  </si>
  <si>
    <t>MOUNTAIN WEST</t>
  </si>
  <si>
    <t>SAFEWAY</t>
  </si>
  <si>
    <t>MUSKEGON ST JOSEPH</t>
  </si>
  <si>
    <t>AIR FORCE</t>
  </si>
  <si>
    <t>AMERICAN UNITED</t>
  </si>
  <si>
    <t>MOUNTAIN EMPIRE</t>
  </si>
  <si>
    <t>BREAKWATER</t>
  </si>
  <si>
    <t>QUINDARO HOMES</t>
  </si>
  <si>
    <t>CENTRAL ONE</t>
  </si>
  <si>
    <t>FIRST CHOICE</t>
  </si>
  <si>
    <t>TECHNICOLOR</t>
  </si>
  <si>
    <t>SOUTH TEXAS</t>
  </si>
  <si>
    <t>HOBART IND SCHOOL EMPLOYEES</t>
  </si>
  <si>
    <t>MATTEL</t>
  </si>
  <si>
    <t>THE PEOPLE'S</t>
  </si>
  <si>
    <t>GOLDEN TRIANGLE</t>
  </si>
  <si>
    <t>ESTACADO</t>
  </si>
  <si>
    <t>COMMONROOTS</t>
  </si>
  <si>
    <t>CUTTING EDGE</t>
  </si>
  <si>
    <t>PATERSON POLICE</t>
  </si>
  <si>
    <t>KBR HERITAGE</t>
  </si>
  <si>
    <t>SHORE TO SHORE COMMUNITY</t>
  </si>
  <si>
    <t>GARDINER</t>
  </si>
  <si>
    <t>PORT ARTHUR TEACHERS</t>
  </si>
  <si>
    <t>STRIP STEEL COMMUNITY</t>
  </si>
  <si>
    <t>ADVANTAGE PLUS</t>
  </si>
  <si>
    <t>MERIDIAN MUTUAL</t>
  </si>
  <si>
    <t>KO`OLAU</t>
  </si>
  <si>
    <t>MY PENSACOLA</t>
  </si>
  <si>
    <t>JACKSON AREA</t>
  </si>
  <si>
    <t>WILLOW ISLAND</t>
  </si>
  <si>
    <t>OTERO</t>
  </si>
  <si>
    <t>TOWN &amp; COUNTRY</t>
  </si>
  <si>
    <t>A C M G</t>
  </si>
  <si>
    <t>CACL</t>
  </si>
  <si>
    <t>KRAFTMAN</t>
  </si>
  <si>
    <t>R-S BELLCO</t>
  </si>
  <si>
    <t>ENCOMPASS</t>
  </si>
  <si>
    <t>CECIL COUNTY SCHOOL EMPLOYEES</t>
  </si>
  <si>
    <t>FREEDOM OF MARYLAND</t>
  </si>
  <si>
    <t>GENCO</t>
  </si>
  <si>
    <t>COMMUNITY 1ST</t>
  </si>
  <si>
    <t>WATER'S EDGE</t>
  </si>
  <si>
    <t>EDU</t>
  </si>
  <si>
    <t>CAPSTONE</t>
  </si>
  <si>
    <t>ST. ANTHONY OF PADUA</t>
  </si>
  <si>
    <t>WILLIAMSVILLE</t>
  </si>
  <si>
    <t>ERIE FIREFIGHTERS</t>
  </si>
  <si>
    <t>ERIE POLICE</t>
  </si>
  <si>
    <t>HOWARD COUNTY EDUCATION</t>
  </si>
  <si>
    <t>TIPPECANOE</t>
  </si>
  <si>
    <t>NORTH EAST WELCH</t>
  </si>
  <si>
    <t>NIAGARA'S CHOICE</t>
  </si>
  <si>
    <t>SINGING RIVER</t>
  </si>
  <si>
    <t>ELECTRICAL</t>
  </si>
  <si>
    <t>LAKESHORE</t>
  </si>
  <si>
    <t>1ST COMMUNITY</t>
  </si>
  <si>
    <t>COLORAMO</t>
  </si>
  <si>
    <t>SUNLIGHT</t>
  </si>
  <si>
    <t>SNAKE RIVER</t>
  </si>
  <si>
    <t>SIOUX VALLEY COOP</t>
  </si>
  <si>
    <t>MCKESSON &amp; HEALTHCARE PROVIDERS</t>
  </si>
  <si>
    <t>METRO COMMUNITY</t>
  </si>
  <si>
    <t>AVANTI</t>
  </si>
  <si>
    <t>RIVER VALLEY COMMUNITY</t>
  </si>
  <si>
    <t>DOVER-PHILA</t>
  </si>
  <si>
    <t>ALLEG-KISKI POSTAL</t>
  </si>
  <si>
    <t>NORFOLK COMMUNITY</t>
  </si>
  <si>
    <t>BLAIR COUNTY</t>
  </si>
  <si>
    <t>UKRAINIAN</t>
  </si>
  <si>
    <t>PAMCEL COMMUNITY</t>
  </si>
  <si>
    <t>FERGUS</t>
  </si>
  <si>
    <t>TRI STATE AREA</t>
  </si>
  <si>
    <t>DEPARTMENT OF PUBLIC SAFETY</t>
  </si>
  <si>
    <t>NEW CASTLE BELLCO</t>
  </si>
  <si>
    <t>SUNBELT</t>
  </si>
  <si>
    <t>ERIE CITY EMPLOYEES</t>
  </si>
  <si>
    <t>ST. MICHAELS FALL RIVER</t>
  </si>
  <si>
    <t>PAN AMOCO</t>
  </si>
  <si>
    <t>WILLIS KNIGHTON</t>
  </si>
  <si>
    <t>OUTREACH</t>
  </si>
  <si>
    <t>ADVANTAGEPLUS OF INDIANA</t>
  </si>
  <si>
    <t>SEBASTICOOK VALLEY</t>
  </si>
  <si>
    <t>MODERN EMPLOYEES</t>
  </si>
  <si>
    <t>MINOT AREA SCHOOLS</t>
  </si>
  <si>
    <t>HOLY FAMILY PARMA</t>
  </si>
  <si>
    <t>VELMA</t>
  </si>
  <si>
    <t>DAVISON EMPLOYEES</t>
  </si>
  <si>
    <t>ALCO</t>
  </si>
  <si>
    <t>ARKANSAS HEALTH CENTER</t>
  </si>
  <si>
    <t>OWENSBORO</t>
  </si>
  <si>
    <t>PUBLIC SERVICE PLAZA</t>
  </si>
  <si>
    <t>NICKEL STEEL</t>
  </si>
  <si>
    <t>MARKET USA</t>
  </si>
  <si>
    <t>WESTMORELAND WATER</t>
  </si>
  <si>
    <t>COLUMBUS CLUB</t>
  </si>
  <si>
    <t>DIRECT</t>
  </si>
  <si>
    <t>HOBOKEN N J POLICE</t>
  </si>
  <si>
    <t>PUBLIC SERVICE H C EMPLOYEES</t>
  </si>
  <si>
    <t>UNIWYO</t>
  </si>
  <si>
    <t>FIRST OKLAHOMA</t>
  </si>
  <si>
    <t>ROSWELL COMMUNITY</t>
  </si>
  <si>
    <t>WYHY</t>
  </si>
  <si>
    <t>ONE VISION</t>
  </si>
  <si>
    <t>PINAL COUNTY</t>
  </si>
  <si>
    <t>F.F.E.</t>
  </si>
  <si>
    <t>SOUTHERNMOST</t>
  </si>
  <si>
    <t>CLASS ACT</t>
  </si>
  <si>
    <t>SOUTHERN CHAUTAUQUA</t>
  </si>
  <si>
    <t>FAMILIES AND SCHOOLS TOGETHER</t>
  </si>
  <si>
    <t>HOTEL AND TRAVEL INDUSTRY</t>
  </si>
  <si>
    <t>MERCED SCHOOL EMPLOYEES</t>
  </si>
  <si>
    <t>PUGET SOUND REFINERY</t>
  </si>
  <si>
    <t>B-M S</t>
  </si>
  <si>
    <t>PATHFINDER</t>
  </si>
  <si>
    <t>MERIDIAN TRUST</t>
  </si>
  <si>
    <t>ELEVATE</t>
  </si>
  <si>
    <t>CARTER</t>
  </si>
  <si>
    <t>TOLEDO METRO</t>
  </si>
  <si>
    <t>HEARTLAND AREA</t>
  </si>
  <si>
    <t>OHIO CATHOLIC</t>
  </si>
  <si>
    <t>CENTRAL KEYSTONE</t>
  </si>
  <si>
    <t>SOUTHERN</t>
  </si>
  <si>
    <t>TRAILNORTH</t>
  </si>
  <si>
    <t>CERTIFIED</t>
  </si>
  <si>
    <t>RUTGERS</t>
  </si>
  <si>
    <t>PASADENA MUNICIPAL</t>
  </si>
  <si>
    <t>PIONEER</t>
  </si>
  <si>
    <t>UNITED MEMBERS</t>
  </si>
  <si>
    <t>MIAMI</t>
  </si>
  <si>
    <t>PORTLAND LOCAL NO 8</t>
  </si>
  <si>
    <t>LOWER COLUMBIA LONGSHOREMEN</t>
  </si>
  <si>
    <t>CONSOLIDATED</t>
  </si>
  <si>
    <t>YOLO</t>
  </si>
  <si>
    <t>SUN COMMUNITY</t>
  </si>
  <si>
    <t>BOSSIER</t>
  </si>
  <si>
    <t>DELTA REFINING CO EMP</t>
  </si>
  <si>
    <t>CASCO</t>
  </si>
  <si>
    <t>OU</t>
  </si>
  <si>
    <t>KATAHDIN</t>
  </si>
  <si>
    <t>OTIS</t>
  </si>
  <si>
    <t>NEW YORK TIMES EMPLOYEES</t>
  </si>
  <si>
    <t>EVERYONE'S</t>
  </si>
  <si>
    <t>AMERICA'S CREDIT UNION, A</t>
  </si>
  <si>
    <t>SOUTH COAST ILWU</t>
  </si>
  <si>
    <t>GATHER</t>
  </si>
  <si>
    <t>LU 354 I B E W</t>
  </si>
  <si>
    <t>SAVANNAH SCHOOLS</t>
  </si>
  <si>
    <t>HAMILTON HORIZONS</t>
  </si>
  <si>
    <t>MERCER COUNTY W VA TEACHERS</t>
  </si>
  <si>
    <t>METRO NORTH</t>
  </si>
  <si>
    <t>E M O T</t>
  </si>
  <si>
    <t>MARISOL</t>
  </si>
  <si>
    <t>APL</t>
  </si>
  <si>
    <t>WEST PENN P&amp;P</t>
  </si>
  <si>
    <t>VA PITTSBURGH EMPLOYEES</t>
  </si>
  <si>
    <t>IBEW &amp; UNITED WORKERS</t>
  </si>
  <si>
    <t>SP TRAINMEN</t>
  </si>
  <si>
    <t>SHAWNEE TVA EMPLOYEES</t>
  </si>
  <si>
    <t>CUMBERLAND COUNTY</t>
  </si>
  <si>
    <t>GUERNSEY COMMUNITY</t>
  </si>
  <si>
    <t>CHEN-DEL-O</t>
  </si>
  <si>
    <t>EASTMILL</t>
  </si>
  <si>
    <t>MIDWEST COMMUNITY</t>
  </si>
  <si>
    <t>F A B CHURCH</t>
  </si>
  <si>
    <t>WESTCHESTER SCHOOLS'</t>
  </si>
  <si>
    <t>GREATER NIAGARA</t>
  </si>
  <si>
    <t>COUNCILL</t>
  </si>
  <si>
    <t>NEW JERSEY COMMUNITY</t>
  </si>
  <si>
    <t>CLEARPATH</t>
  </si>
  <si>
    <t>EDDY</t>
  </si>
  <si>
    <t>BRIDGEPORT POLICE</t>
  </si>
  <si>
    <t>ESPEECO</t>
  </si>
  <si>
    <t>FIRST HERITAGE</t>
  </si>
  <si>
    <t>APCI</t>
  </si>
  <si>
    <t>SARGENT</t>
  </si>
  <si>
    <t>FORGE</t>
  </si>
  <si>
    <t>F A A</t>
  </si>
  <si>
    <t>MERITUS</t>
  </si>
  <si>
    <t>CIT-CO</t>
  </si>
  <si>
    <t>ROCKET CITY</t>
  </si>
  <si>
    <t>LINTON</t>
  </si>
  <si>
    <t>MORRISONS COVE 1ST</t>
  </si>
  <si>
    <t>EMPLOYEES</t>
  </si>
  <si>
    <t>N.J.T. EMPLOYEES</t>
  </si>
  <si>
    <t>FORTERA</t>
  </si>
  <si>
    <t>N.F.G. #2</t>
  </si>
  <si>
    <t>EWEB EMPLOYEES</t>
  </si>
  <si>
    <t>REDLANDS CITY EMPLOYEES</t>
  </si>
  <si>
    <t>ROCKET</t>
  </si>
  <si>
    <t>ARLINGTON MUNICIPAL</t>
  </si>
  <si>
    <t>MT CARMEL CHURCH</t>
  </si>
  <si>
    <t>FIDELIS CATHOLIC</t>
  </si>
  <si>
    <t>NORTH TOWNS</t>
  </si>
  <si>
    <t>SANTO CHRISTO</t>
  </si>
  <si>
    <t>BEVERLY HILLS CITY EMPLOYEES</t>
  </si>
  <si>
    <t>FRIONA TEXAS</t>
  </si>
  <si>
    <t>SAINT LAWRENCE</t>
  </si>
  <si>
    <t>KNOXVILLE FIREFIGHTERS</t>
  </si>
  <si>
    <t>EMERALD EMPIRE</t>
  </si>
  <si>
    <t>ANDERSON COUNTY</t>
  </si>
  <si>
    <t>HB TELCO</t>
  </si>
  <si>
    <t>BEE</t>
  </si>
  <si>
    <t>SOUTHEASTERN ARIZONA</t>
  </si>
  <si>
    <t>DAKOTA RAIL LINE</t>
  </si>
  <si>
    <t>MCCOY</t>
  </si>
  <si>
    <t>CAPITAL AREA</t>
  </si>
  <si>
    <t>SOLIDARITY COMMUNITY</t>
  </si>
  <si>
    <t>WAILUKU</t>
  </si>
  <si>
    <t>BAYOU</t>
  </si>
  <si>
    <t>KSW</t>
  </si>
  <si>
    <t>ARIZONA COPPER</t>
  </si>
  <si>
    <t>I R E B</t>
  </si>
  <si>
    <t>SANTA FE</t>
  </si>
  <si>
    <t>SHELBY/BOLIVAR COUNTY</t>
  </si>
  <si>
    <t>HEALTHNET</t>
  </si>
  <si>
    <t>MUNICIPAL EMPLOYEES</t>
  </si>
  <si>
    <t>ALLENTOWN</t>
  </si>
  <si>
    <t>WABELLCO</t>
  </si>
  <si>
    <t>MYCOM</t>
  </si>
  <si>
    <t>LIMESTONE</t>
  </si>
  <si>
    <t>TORCH LAKE</t>
  </si>
  <si>
    <t>TRUCHOICE</t>
  </si>
  <si>
    <t>DERTOWN SCHOOL</t>
  </si>
  <si>
    <t>OK</t>
  </si>
  <si>
    <t>HEART OF LOUISIANA</t>
  </si>
  <si>
    <t>CITIZENS</t>
  </si>
  <si>
    <t>TAYCO EMPLOYEES</t>
  </si>
  <si>
    <t>FORT MORGAN SCHOOLS</t>
  </si>
  <si>
    <t>OUACHITA VALLEY</t>
  </si>
  <si>
    <t>FRIENDLY</t>
  </si>
  <si>
    <t>FOCUS FIRST</t>
  </si>
  <si>
    <t>GREAT FALLS REGIONAL</t>
  </si>
  <si>
    <t>EVERENCE</t>
  </si>
  <si>
    <t>BECCO BUFFALO</t>
  </si>
  <si>
    <t>MAPLE</t>
  </si>
  <si>
    <t>OAHE</t>
  </si>
  <si>
    <t>AKRON</t>
  </si>
  <si>
    <t>SENTINEL</t>
  </si>
  <si>
    <t>ALTAMAHA</t>
  </si>
  <si>
    <t>VALLEY WIDE OF PA</t>
  </si>
  <si>
    <t>CHEROKEE COUNTY TEACHERS</t>
  </si>
  <si>
    <t>W B H EMPLOYEES</t>
  </si>
  <si>
    <t>THE FOCUS</t>
  </si>
  <si>
    <t>ROMNEY</t>
  </si>
  <si>
    <t>ALTON MUNICIPAL EMPLOYEES</t>
  </si>
  <si>
    <t>FIRST POINT</t>
  </si>
  <si>
    <t>I B E W 26</t>
  </si>
  <si>
    <t>JACKSON COUNTY</t>
  </si>
  <si>
    <t>VICTORIA TEACHERS</t>
  </si>
  <si>
    <t>COCONINO</t>
  </si>
  <si>
    <t>LA LOMA</t>
  </si>
  <si>
    <t>ACCESS OF LOUISIANA</t>
  </si>
  <si>
    <t>NORTHERN REDWOOD</t>
  </si>
  <si>
    <t>1ST LIBERTY</t>
  </si>
  <si>
    <t>FERKO MD</t>
  </si>
  <si>
    <t>ELECTRICAL WORKERS LOCAL 130</t>
  </si>
  <si>
    <t>KINGS</t>
  </si>
  <si>
    <t>KAHULUI</t>
  </si>
  <si>
    <t>LAS COLINAS</t>
  </si>
  <si>
    <t>MCKEESPORT BELL</t>
  </si>
  <si>
    <t>BOPTI</t>
  </si>
  <si>
    <t>UNITED TRADES</t>
  </si>
  <si>
    <t>CABWAY TELCO</t>
  </si>
  <si>
    <t>MCLENNAN COUNTY EMPLOYEES</t>
  </si>
  <si>
    <t>UNIVERSITY OF HAWAII</t>
  </si>
  <si>
    <t>MCMURREY</t>
  </si>
  <si>
    <t>YANTIS</t>
  </si>
  <si>
    <t>NEW ORLEANS CLERK &amp; CHECKERS</t>
  </si>
  <si>
    <t>ALDERSON FCI</t>
  </si>
  <si>
    <t>SCURRY COUNTY SCHOOL</t>
  </si>
  <si>
    <t>FITZSIMONS</t>
  </si>
  <si>
    <t>BIG SPRING EDUCATION EMPLOYEES</t>
  </si>
  <si>
    <t>U-1ST COMMUNITY</t>
  </si>
  <si>
    <t>LINCONE</t>
  </si>
  <si>
    <t>AIR ACADEMY</t>
  </si>
  <si>
    <t>NIAGARA FALLS A F</t>
  </si>
  <si>
    <t>KEARNY MUNICIPAL EMPLOYEES</t>
  </si>
  <si>
    <t>WELLESLEY MUNICIPAL EMPLOYEES</t>
  </si>
  <si>
    <t>BRUNSWICK COUNTY TEACHERS</t>
  </si>
  <si>
    <t>CUSA</t>
  </si>
  <si>
    <t>MARYKNOLL OF L A</t>
  </si>
  <si>
    <t>GRAND HERITAGE</t>
  </si>
  <si>
    <t>GREATER PITTSBURGH</t>
  </si>
  <si>
    <t>KNOX COUNTY TEACHERS</t>
  </si>
  <si>
    <t>MERIDIA COMMUNITY</t>
  </si>
  <si>
    <t>HORIZON</t>
  </si>
  <si>
    <t>FAYETTE FEDERAL EMPLOYEES</t>
  </si>
  <si>
    <t>MORGANTOWN A E S</t>
  </si>
  <si>
    <t>SAN ANTONIO CITIZENS</t>
  </si>
  <si>
    <t>P C</t>
  </si>
  <si>
    <t>COMMUNITIES OF ABILENE</t>
  </si>
  <si>
    <t>NORTH PENN</t>
  </si>
  <si>
    <t>LEWISTON PORTER</t>
  </si>
  <si>
    <t>THE NEW HAVEN POLICE AND MUNICIPAL</t>
  </si>
  <si>
    <t>ANDREWS SCHOOL</t>
  </si>
  <si>
    <t>PUBLIC SERVICE E.D. TRENTON</t>
  </si>
  <si>
    <t>UPSTATE TELCO</t>
  </si>
  <si>
    <t>FIRST LINCOLN</t>
  </si>
  <si>
    <t>ELECTRICAL WORKERS NO 22</t>
  </si>
  <si>
    <t>LAKES</t>
  </si>
  <si>
    <t>STRATTON AIR NATIONAL GUARD</t>
  </si>
  <si>
    <t>H A L E</t>
  </si>
  <si>
    <t>LINN - CO</t>
  </si>
  <si>
    <t>THE COUNTY</t>
  </si>
  <si>
    <t>LONGSHOREMEN'S LOCAL 4</t>
  </si>
  <si>
    <t>THE HEALTH &amp; EDUCATION</t>
  </si>
  <si>
    <t>ISRAEL MEMORIAL A M E</t>
  </si>
  <si>
    <t>FORT SILL</t>
  </si>
  <si>
    <t>DEER LODGE COUNTY SCHOOL EMP</t>
  </si>
  <si>
    <t>W T COMMUNITY</t>
  </si>
  <si>
    <t>GREATER WATERBURY HEALTHCARE</t>
  </si>
  <si>
    <t>KINETIC</t>
  </si>
  <si>
    <t>PINELLAS</t>
  </si>
  <si>
    <t>LOCAL UNION 1186 IBEW</t>
  </si>
  <si>
    <t>MIDCOAST</t>
  </si>
  <si>
    <t>GRANCO</t>
  </si>
  <si>
    <t>SOUTHWEST RESEARCH CENTER</t>
  </si>
  <si>
    <t>SERVU</t>
  </si>
  <si>
    <t>HAWAII FIRST</t>
  </si>
  <si>
    <t>BANGOR</t>
  </si>
  <si>
    <t>METHUEN</t>
  </si>
  <si>
    <t>FIRST EAGLE</t>
  </si>
  <si>
    <t>UFCW COMMUNITY</t>
  </si>
  <si>
    <t>NAFT</t>
  </si>
  <si>
    <t>ALLIED HEALTHCARE</t>
  </si>
  <si>
    <t>LAREDO</t>
  </si>
  <si>
    <t>EAST ORANGE FIREMENS</t>
  </si>
  <si>
    <t>GRASSLANDS</t>
  </si>
  <si>
    <t>HEART O' TEXAS</t>
  </si>
  <si>
    <t>PBA</t>
  </si>
  <si>
    <t>NORTHEAST ALABAMA POSTAL</t>
  </si>
  <si>
    <t>FIRST FAMILY</t>
  </si>
  <si>
    <t>4U</t>
  </si>
  <si>
    <t>EAST COUNTY SCHOOLS</t>
  </si>
  <si>
    <t>S R I EMPLOYEES</t>
  </si>
  <si>
    <t>DIRIGO</t>
  </si>
  <si>
    <t>MUSKEGON PATTERNMAKERS</t>
  </si>
  <si>
    <t>ETMA</t>
  </si>
  <si>
    <t>BLUE COAST</t>
  </si>
  <si>
    <t>UTICA DISTRICT TELEPHONE EMPLOYEES</t>
  </si>
  <si>
    <t>CANOPY</t>
  </si>
  <si>
    <t>COASTAL BEND P O</t>
  </si>
  <si>
    <t>AUDUBON</t>
  </si>
  <si>
    <t>FIRST SERVICE</t>
  </si>
  <si>
    <t>COMMUNITY CONNECT</t>
  </si>
  <si>
    <t>PINPOINT</t>
  </si>
  <si>
    <t>NEW DIMENSIONS</t>
  </si>
  <si>
    <t>CELCO COMMUNITY</t>
  </si>
  <si>
    <t>STERLING UNITED</t>
  </si>
  <si>
    <t>CORNING GLASS WORKS HARRODSBG</t>
  </si>
  <si>
    <t>VACATIONLAND</t>
  </si>
  <si>
    <t>C A S E</t>
  </si>
  <si>
    <t>ARC</t>
  </si>
  <si>
    <t>PACE</t>
  </si>
  <si>
    <t>M D U EMPLOYEES</t>
  </si>
  <si>
    <t>ST. MICHAELS</t>
  </si>
  <si>
    <t>WILMINGTON POLICE &amp; FIRE</t>
  </si>
  <si>
    <t>EAST RIVER</t>
  </si>
  <si>
    <t>THE FAMILY FIRST</t>
  </si>
  <si>
    <t>C-B-W SCHOOLS</t>
  </si>
  <si>
    <t>SWEETWATER REGIONAL</t>
  </si>
  <si>
    <t>FIDELIS</t>
  </si>
  <si>
    <t>KINZUA</t>
  </si>
  <si>
    <t>GOLDMARK</t>
  </si>
  <si>
    <t>GREAT MEADOW</t>
  </si>
  <si>
    <t>LITHIUM</t>
  </si>
  <si>
    <t>BUTLER HERITAGE</t>
  </si>
  <si>
    <t>BREWSTER</t>
  </si>
  <si>
    <t>CY-FAIR</t>
  </si>
  <si>
    <t>MOORE COUNTY SCHOOLS</t>
  </si>
  <si>
    <t>WINSLOW SCHOOL EMPLOYEES</t>
  </si>
  <si>
    <t>SWEET HOME</t>
  </si>
  <si>
    <t>UNIVERSAL COOP</t>
  </si>
  <si>
    <t>ASCENT</t>
  </si>
  <si>
    <t>IRS BUFFALO</t>
  </si>
  <si>
    <t>DAKOTA PLAINS</t>
  </si>
  <si>
    <t>KNOXVILLE LAW ENFORCEMENT</t>
  </si>
  <si>
    <t>COLUMBINE</t>
  </si>
  <si>
    <t>MARYVALE SCHOOLS</t>
  </si>
  <si>
    <t>FAMILY TRUST</t>
  </si>
  <si>
    <t>BRISTOL VA SCHOOL SYSTEM</t>
  </si>
  <si>
    <t>TEXHILLCO SCHOOL EMPLOYEES</t>
  </si>
  <si>
    <t>EAST ORANGE VA HOSPITAL</t>
  </si>
  <si>
    <t>BOULEVARD</t>
  </si>
  <si>
    <t>FREEDOM 1ST</t>
  </si>
  <si>
    <t>GOLDEN VALLEY</t>
  </si>
  <si>
    <t>AVENUE BAPTIST BROTHERHOOD</t>
  </si>
  <si>
    <t>GOOD NEIGHBORS</t>
  </si>
  <si>
    <t>TEXOMA EDUCATORS</t>
  </si>
  <si>
    <t>T.E.S. REGIONAL HEALTHCARE</t>
  </si>
  <si>
    <t>FIRELANDS</t>
  </si>
  <si>
    <t>TIMBERLINE</t>
  </si>
  <si>
    <t>BANNER</t>
  </si>
  <si>
    <t>ARKANSAS SUPERIOR</t>
  </si>
  <si>
    <t>WYROPE WILLIAMSPORT</t>
  </si>
  <si>
    <t>GRAND JUNCTION</t>
  </si>
  <si>
    <t>SAN PATRICIO COUNTY TEACHERS</t>
  </si>
  <si>
    <t>CORNERSTONE COMMUNITY</t>
  </si>
  <si>
    <t>AUGUSTA COUNTY</t>
  </si>
  <si>
    <t>BROWARD HEALTHCARE</t>
  </si>
  <si>
    <t>PECO</t>
  </si>
  <si>
    <t>PUBLIC SERVICE</t>
  </si>
  <si>
    <t>SANTA ROSA COUNTY</t>
  </si>
  <si>
    <t>BAYOU COMMUNITY</t>
  </si>
  <si>
    <t>S I PHILADELPHIA</t>
  </si>
  <si>
    <t>HURRICANE CREEK</t>
  </si>
  <si>
    <t>CHURCHILL COUNTY</t>
  </si>
  <si>
    <t>BAYER HERITAGE</t>
  </si>
  <si>
    <t>A.C.P.E.</t>
  </si>
  <si>
    <t>DOWNEY</t>
  </si>
  <si>
    <t>SRI</t>
  </si>
  <si>
    <t>MERCER COUNTY COMMUNITY</t>
  </si>
  <si>
    <t>MOJAVE PLANT EMPLOYEES</t>
  </si>
  <si>
    <t>PATTERSON</t>
  </si>
  <si>
    <t>CASTPARTS EMPLOYEES</t>
  </si>
  <si>
    <t>ALLIED PLASTICS</t>
  </si>
  <si>
    <t>ALCOA COMMUNITY</t>
  </si>
  <si>
    <t>COASTAL COMMUNITY</t>
  </si>
  <si>
    <t>ST. TAMMANY</t>
  </si>
  <si>
    <t>BEFIT FINANCIAL</t>
  </si>
  <si>
    <t>KAIPERM</t>
  </si>
  <si>
    <t>IBEW 76</t>
  </si>
  <si>
    <t>COVINGTON SCHOOLS</t>
  </si>
  <si>
    <t>PARADISE VALLEY</t>
  </si>
  <si>
    <t>R G</t>
  </si>
  <si>
    <t>YOUR CHOICE</t>
  </si>
  <si>
    <t>ANG</t>
  </si>
  <si>
    <t>NORTHLAND AREA</t>
  </si>
  <si>
    <t>HIGH STREET BAPTIST CHURCH</t>
  </si>
  <si>
    <t>ST. PASCHAL BAYLONS</t>
  </si>
  <si>
    <t>GREATER CENTRAL TEXAS</t>
  </si>
  <si>
    <t>COLQUITT COUNTY TEACHER</t>
  </si>
  <si>
    <t>MOHAVE COMMUNITY</t>
  </si>
  <si>
    <t>NORTH CAROLINA COMMUNITY</t>
  </si>
  <si>
    <t>OLD WEST</t>
  </si>
  <si>
    <t>DENOCOS</t>
  </si>
  <si>
    <t>UNITED CATHOLICS</t>
  </si>
  <si>
    <t>PANHANDLE</t>
  </si>
  <si>
    <t>WALKER COUNTY</t>
  </si>
  <si>
    <t>RED RIVER</t>
  </si>
  <si>
    <t>MID OREGON</t>
  </si>
  <si>
    <t>ONE COMMUNITY</t>
  </si>
  <si>
    <t>CLIFTY CREEK EMPLOYEES</t>
  </si>
  <si>
    <t>AFENA</t>
  </si>
  <si>
    <t>AERO</t>
  </si>
  <si>
    <t>LE ROY</t>
  </si>
  <si>
    <t>P S E</t>
  </si>
  <si>
    <t>WELLSPRING</t>
  </si>
  <si>
    <t>THIOKOL ELKTON</t>
  </si>
  <si>
    <t>USSCO JOHNSTOWN</t>
  </si>
  <si>
    <t>RAPIDES</t>
  </si>
  <si>
    <t>PASSAIC POLICE</t>
  </si>
  <si>
    <t>FINANCIAL ACCESS</t>
  </si>
  <si>
    <t>SHERWIN</t>
  </si>
  <si>
    <t>ELLIS COUNTY TEACHERS AND EMPLOYEES</t>
  </si>
  <si>
    <t>SOUTHWEST OKLAHOMA</t>
  </si>
  <si>
    <t>PLAINS</t>
  </si>
  <si>
    <t>LITTLEFIELD SCHOOL EMPLOYEES</t>
  </si>
  <si>
    <t>VALDOSTA TEACHERS</t>
  </si>
  <si>
    <t>GEORGIA POWER VALDOSTA</t>
  </si>
  <si>
    <t>BARTON PLANT EMPLOYEES</t>
  </si>
  <si>
    <t>FAIRFIELD</t>
  </si>
  <si>
    <t>FAYETTE</t>
  </si>
  <si>
    <t>OMAHA POLICE</t>
  </si>
  <si>
    <t>WYMAR</t>
  </si>
  <si>
    <t>NESC</t>
  </si>
  <si>
    <t>PORT CONNEAUT</t>
  </si>
  <si>
    <t>WYO CENTRAL</t>
  </si>
  <si>
    <t>IBERVILLE</t>
  </si>
  <si>
    <t>CAROLINA TRUST</t>
  </si>
  <si>
    <t>REFUGIO COUNTY</t>
  </si>
  <si>
    <t>NORWALK POSTAL EMPLOYEES</t>
  </si>
  <si>
    <t>EAST ALABAMA COMMUNITY</t>
  </si>
  <si>
    <t>FOOTHILL</t>
  </si>
  <si>
    <t>ARMSTRONG ASSOCIATES</t>
  </si>
  <si>
    <t>MASTERS, MATES &amp; PILOTS (MM&amp;P)</t>
  </si>
  <si>
    <t>DOVER</t>
  </si>
  <si>
    <t>VELOCITY COMMUNITY</t>
  </si>
  <si>
    <t>MOUNTAIN HERITAGE</t>
  </si>
  <si>
    <t>LAREDO FIRE DEPARTMENT</t>
  </si>
  <si>
    <t>DANNEMORA</t>
  </si>
  <si>
    <t>ELECTRICAL WORKERS NO 558</t>
  </si>
  <si>
    <t>FORT LIGONIER</t>
  </si>
  <si>
    <t>SANTA MARIA ASSOCIATED EMPLOYEES</t>
  </si>
  <si>
    <t>OUACHITA VALLEY HEALTH SYSTEM</t>
  </si>
  <si>
    <t>TORRANCE COMMUNITY</t>
  </si>
  <si>
    <t>MEDICAL EMPLOYEES OF STATEN ISLAND</t>
  </si>
  <si>
    <t>UNIVERSITY OF LOUISIANA</t>
  </si>
  <si>
    <t>LANECO</t>
  </si>
  <si>
    <t>PINE</t>
  </si>
  <si>
    <t>FRANKLIN FIRST</t>
  </si>
  <si>
    <t>OLATHE</t>
  </si>
  <si>
    <t>GLOVER</t>
  </si>
  <si>
    <t>ERIE COMMUNITY</t>
  </si>
  <si>
    <t>PUBLIC SERVICE EDWARDSPT PL E</t>
  </si>
  <si>
    <t>CORRY</t>
  </si>
  <si>
    <t>BLUEGRASS COMMUNITY</t>
  </si>
  <si>
    <t>SRU</t>
  </si>
  <si>
    <t>MILLS42</t>
  </si>
  <si>
    <t>COOPERS CAVE</t>
  </si>
  <si>
    <t>UNITED HOSPITAL CENTER</t>
  </si>
  <si>
    <t>ABCO</t>
  </si>
  <si>
    <t>PAHRANAGAT VALLEY</t>
  </si>
  <si>
    <t>COMPLEX COMMUNITY</t>
  </si>
  <si>
    <t>PENN STATE</t>
  </si>
  <si>
    <t>W B R T</t>
  </si>
  <si>
    <t>LOCAL 697</t>
  </si>
  <si>
    <t>XAVIER UNIVERSITY</t>
  </si>
  <si>
    <t>AMERICO</t>
  </si>
  <si>
    <t>PUERTO RICO EMPLOYEE GROUPS</t>
  </si>
  <si>
    <t>POWELL SCHOOLS</t>
  </si>
  <si>
    <t>MOCSE</t>
  </si>
  <si>
    <t>SUCCESS</t>
  </si>
  <si>
    <t>BAPTIST HEALTH</t>
  </si>
  <si>
    <t>SEA WEST COAST GUARD</t>
  </si>
  <si>
    <t>BASF CHATTANOOGA</t>
  </si>
  <si>
    <t>LEXINGTON AVENUE</t>
  </si>
  <si>
    <t>MARVEL CITY</t>
  </si>
  <si>
    <t>COMMUNITY HEALTHCARE</t>
  </si>
  <si>
    <t>GREEN RIVER AREA</t>
  </si>
  <si>
    <t>TEXAS TECH</t>
  </si>
  <si>
    <t>FAITH COOPERATIVE</t>
  </si>
  <si>
    <t>PLATTSBURGH CITY SCHOOL DISTRICT</t>
  </si>
  <si>
    <t>SECURED ADVANTAGE</t>
  </si>
  <si>
    <t>RIVERWAYS</t>
  </si>
  <si>
    <t>BCM</t>
  </si>
  <si>
    <t>FONTANA</t>
  </si>
  <si>
    <t>KENNAFORD</t>
  </si>
  <si>
    <t>BLUE WATER</t>
  </si>
  <si>
    <t>CHARLESTON</t>
  </si>
  <si>
    <t>DISCOVERY</t>
  </si>
  <si>
    <t>WV NATIONAL GUARD</t>
  </si>
  <si>
    <t>ST. BERNARD PARISH SCHOOL BOARD EMP</t>
  </si>
  <si>
    <t>PEOPLES TRANSPORT</t>
  </si>
  <si>
    <t>TCT</t>
  </si>
  <si>
    <t>N.H. COMMUNITY</t>
  </si>
  <si>
    <t>MARINE</t>
  </si>
  <si>
    <t>AFFINITY FIRST</t>
  </si>
  <si>
    <t>167TH TFR</t>
  </si>
  <si>
    <t>WASHINGTON AREA TEACHERS</t>
  </si>
  <si>
    <t>ONTARIO PUBLIC EMPLOYEES</t>
  </si>
  <si>
    <t>SPRINGDALE P. P. G.</t>
  </si>
  <si>
    <t>B. P. S.</t>
  </si>
  <si>
    <t>RIVERFORK</t>
  </si>
  <si>
    <t>ONEIDA COUNTY</t>
  </si>
  <si>
    <t>PALACE CITY</t>
  </si>
  <si>
    <t>UKRAINIAN SELFRELIANCE NEW ENGLAND</t>
  </si>
  <si>
    <t>FASSON EMPLOYEES</t>
  </si>
  <si>
    <t>TIDEMARK</t>
  </si>
  <si>
    <t>MISSION CITY</t>
  </si>
  <si>
    <t>U. S. I.</t>
  </si>
  <si>
    <t>RIO BLANCO SCHOOLS</t>
  </si>
  <si>
    <t>FLORENCE</t>
  </si>
  <si>
    <t>HEMPFIELD AREA</t>
  </si>
  <si>
    <t>ED-MED</t>
  </si>
  <si>
    <t>LISBON COMMUNITY</t>
  </si>
  <si>
    <t>NORTH SANPETE</t>
  </si>
  <si>
    <t>FEDTRUST</t>
  </si>
  <si>
    <t>S H P E</t>
  </si>
  <si>
    <t>CORRECTIONS</t>
  </si>
  <si>
    <t>ANTIOCH COMMUNITY</t>
  </si>
  <si>
    <t>MOKELUMNE</t>
  </si>
  <si>
    <t>JEFFERSON PARISH EMPLOYEES</t>
  </si>
  <si>
    <t>NORTH ADAMS M E</t>
  </si>
  <si>
    <t>SOUTH BEND FIREFIGHTERS</t>
  </si>
  <si>
    <t>FIRST WATCH</t>
  </si>
  <si>
    <t>SCHOOL DISTRICT 3</t>
  </si>
  <si>
    <t>LAWRENCE MEMORIAL HOSPITAL EMPLOYEE</t>
  </si>
  <si>
    <t>RAVENSWOOD</t>
  </si>
  <si>
    <t>BALDWIN COUNTY</t>
  </si>
  <si>
    <t>TRIANGLE</t>
  </si>
  <si>
    <t>FIRST PEOPLES COMMUNITY</t>
  </si>
  <si>
    <t>FRANKFORT COMMUNITY</t>
  </si>
  <si>
    <t>AKRON SCHOOL EMPLOYEES</t>
  </si>
  <si>
    <t>FLAGSHIP COMMUNITY</t>
  </si>
  <si>
    <t>ESCONDIDO</t>
  </si>
  <si>
    <t>SUNSET SCIENCE PARK</t>
  </si>
  <si>
    <t>CITY OF CLARKSBURG</t>
  </si>
  <si>
    <t>STATE HIGHWAY PATROL</t>
  </si>
  <si>
    <t>NOVA UA</t>
  </si>
  <si>
    <t>METHODIST HEALTHCARE</t>
  </si>
  <si>
    <t>NE PA COMMUNITY</t>
  </si>
  <si>
    <t>PENNTECH EMPLOYEES</t>
  </si>
  <si>
    <t>BERKELEY COMMUNITY</t>
  </si>
  <si>
    <t>CAROLINA FOOTHILLS</t>
  </si>
  <si>
    <t>WESTERN SPRINGS</t>
  </si>
  <si>
    <t>VISION FINANCIAL</t>
  </si>
  <si>
    <t>COUNTY SCHOOLS</t>
  </si>
  <si>
    <t>CAL-ED</t>
  </si>
  <si>
    <t>LOCOGA</t>
  </si>
  <si>
    <t>UNITED INVESTORS</t>
  </si>
  <si>
    <t>EMPLOYEES CHOICE</t>
  </si>
  <si>
    <t>CTA SOUTH</t>
  </si>
  <si>
    <t>OKALOOSA COUNTY TEACHERS</t>
  </si>
  <si>
    <t>POLY SCIENTIFIC EMPLOYEES</t>
  </si>
  <si>
    <t>NOTEWORTHY</t>
  </si>
  <si>
    <t>SPIRIT OF ALASKA</t>
  </si>
  <si>
    <t>CHEROKEE COUNTY</t>
  </si>
  <si>
    <t>FLEXPAK</t>
  </si>
  <si>
    <t>SHREWSBURY</t>
  </si>
  <si>
    <t>MANCHESTER MUNICIPAL</t>
  </si>
  <si>
    <t>ABNB</t>
  </si>
  <si>
    <t>INDIANA STATE UNIVERSITY</t>
  </si>
  <si>
    <t>KELLOGG MEMPHIS EMPLOYEES</t>
  </si>
  <si>
    <t>IRONWORKERS USA</t>
  </si>
  <si>
    <t>MT TAYLOR</t>
  </si>
  <si>
    <t>ALBA-GOLDEN</t>
  </si>
  <si>
    <t>UNIVERSITY OF SOUTH ALABAMA</t>
  </si>
  <si>
    <t>VICTORIA CITY-COUNTY EMPLOYEES</t>
  </si>
  <si>
    <t>BREWER</t>
  </si>
  <si>
    <t>FELICIANA</t>
  </si>
  <si>
    <t>ENERGY PEOPLE</t>
  </si>
  <si>
    <t>GLASS CAP</t>
  </si>
  <si>
    <t>ARKANSAS BEST</t>
  </si>
  <si>
    <t>BEEHIVE</t>
  </si>
  <si>
    <t>PENNSTAR</t>
  </si>
  <si>
    <t>DIAMOND LAKES</t>
  </si>
  <si>
    <t>RIVER REGION</t>
  </si>
  <si>
    <t>M. C. T.</t>
  </si>
  <si>
    <t>LEFORS</t>
  </si>
  <si>
    <t>DESERTVIEW</t>
  </si>
  <si>
    <t>DELAWARE STATE POLICE</t>
  </si>
  <si>
    <t>MEDINA COUNTY</t>
  </si>
  <si>
    <t>ELKO</t>
  </si>
  <si>
    <t>K G C</t>
  </si>
  <si>
    <t>ACUSHNET</t>
  </si>
  <si>
    <t>B V M S N</t>
  </si>
  <si>
    <t>BRADFORD AREA</t>
  </si>
  <si>
    <t>C U P</t>
  </si>
  <si>
    <t>WESTMINSTER</t>
  </si>
  <si>
    <t>THE BRIDGEWAY</t>
  </si>
  <si>
    <t>LONGSHORE</t>
  </si>
  <si>
    <t>BROWNFIELD</t>
  </si>
  <si>
    <t>L C E</t>
  </si>
  <si>
    <t>ENDURANCE</t>
  </si>
  <si>
    <t>FICARE</t>
  </si>
  <si>
    <t>DEL-ONE</t>
  </si>
  <si>
    <t>TEWKSBURY</t>
  </si>
  <si>
    <t>SAINT VINCENT ERIE</t>
  </si>
  <si>
    <t>CROUSE HINDS EMPLOYEES</t>
  </si>
  <si>
    <t>PUERTO RICO</t>
  </si>
  <si>
    <t>BUSINESS AND INDUSTRIAL</t>
  </si>
  <si>
    <t>SM</t>
  </si>
  <si>
    <t>RIEGEL</t>
  </si>
  <si>
    <t>OREM CITY EMPLOYEES</t>
  </si>
  <si>
    <t>CHADRON</t>
  </si>
  <si>
    <t>GESB SHEET METAL WORKERS</t>
  </si>
  <si>
    <t>TORRINGTON MUNICIPAL AND TEACHERS</t>
  </si>
  <si>
    <t>BERRIEN TEACHERS</t>
  </si>
  <si>
    <t>GARDEN STATE</t>
  </si>
  <si>
    <t>INLAND</t>
  </si>
  <si>
    <t>VISIONARY</t>
  </si>
  <si>
    <t>FEDMONT</t>
  </si>
  <si>
    <t>IBEW 317</t>
  </si>
  <si>
    <t>NIAGARA-WHEATFIELD</t>
  </si>
  <si>
    <t>LIBERTY COUNTY TEACHERS</t>
  </si>
  <si>
    <t>ST. MARTIN DE PORRES PARISH</t>
  </si>
  <si>
    <t>FIRESTONE</t>
  </si>
  <si>
    <t>CITYMARK</t>
  </si>
  <si>
    <t>PURITY DAIRIES EMPLOYEES</t>
  </si>
  <si>
    <t>HOUSTON</t>
  </si>
  <si>
    <t>COMMUNITY FOCUS</t>
  </si>
  <si>
    <t>STARK</t>
  </si>
  <si>
    <t>DIAMOND VALLEY</t>
  </si>
  <si>
    <t>FIRST COUNTY</t>
  </si>
  <si>
    <t>COCHRAN COUNTY SCHOOLS</t>
  </si>
  <si>
    <t>NORTHEAST TEXAS TEACHERS</t>
  </si>
  <si>
    <t>METREX</t>
  </si>
  <si>
    <t>IDB GLOBAL</t>
  </si>
  <si>
    <t>CENTRAL SUSQUEHANNA COMMUNITY</t>
  </si>
  <si>
    <t>KRAFTSMAN</t>
  </si>
  <si>
    <t>WALTON COUNTY TEACHERS</t>
  </si>
  <si>
    <t>DANVERS MUNICIPAL</t>
  </si>
  <si>
    <t>FORREST COUNTY TEACHERS</t>
  </si>
  <si>
    <t>TEAMSTERS COUNCIL #37</t>
  </si>
  <si>
    <t>3RD DISTRICT HIGHWAY</t>
  </si>
  <si>
    <t>I B E W LOCAL 56</t>
  </si>
  <si>
    <t>WEE</t>
  </si>
  <si>
    <t>MINUTEMAN</t>
  </si>
  <si>
    <t>LOCAL 520 U A</t>
  </si>
  <si>
    <t>H M S A EMPLOYEES</t>
  </si>
  <si>
    <t>UNION COUNTY EMPLOYEES</t>
  </si>
  <si>
    <t>TENNESSEE RIVER</t>
  </si>
  <si>
    <t>FIRST AREA</t>
  </si>
  <si>
    <t>BEDCO HOSPITAL</t>
  </si>
  <si>
    <t>THE DISTRICT</t>
  </si>
  <si>
    <t>DISTRICT 62 HIGHWAY</t>
  </si>
  <si>
    <t>LOUISIANA MACHINERY EMPLOYEES</t>
  </si>
  <si>
    <t>HARTFORD</t>
  </si>
  <si>
    <t>BAPTIST HEALTH SOUTH FLORIDA</t>
  </si>
  <si>
    <t>IBEW/SJ CASCADE</t>
  </si>
  <si>
    <t>MIDWAY</t>
  </si>
  <si>
    <t>DIABLO VALLEY</t>
  </si>
  <si>
    <t>SONOMA</t>
  </si>
  <si>
    <t>SOUTH LOUISIANA HIGHWAY</t>
  </si>
  <si>
    <t>INGERSOLL-RAND</t>
  </si>
  <si>
    <t>OSWEGO TEACHERS EMPLOYEES</t>
  </si>
  <si>
    <t>WAYNE COUNTY</t>
  </si>
  <si>
    <t>CENTRAL COAST</t>
  </si>
  <si>
    <t>ONTARIO SHORES</t>
  </si>
  <si>
    <t>MAHONING VALLEY</t>
  </si>
  <si>
    <t>CAL STATE L.A.</t>
  </si>
  <si>
    <t>GRIFFITH INSTITUTE EMPLOYEES</t>
  </si>
  <si>
    <t>PORT TERMINAL</t>
  </si>
  <si>
    <t>SPECIAL METALS</t>
  </si>
  <si>
    <t>JAMES WARD, JR.</t>
  </si>
  <si>
    <t>ONTARIO MONTCLAIR SCHOOL EMPLOYEES</t>
  </si>
  <si>
    <t>PACIFIC CASCADE</t>
  </si>
  <si>
    <t>EVANSVILLE</t>
  </si>
  <si>
    <t>MAINE SAVINGS</t>
  </si>
  <si>
    <t>LA CAPITOL</t>
  </si>
  <si>
    <t>LOGAN MEDICAL</t>
  </si>
  <si>
    <t>LAKEVIEW</t>
  </si>
  <si>
    <t>MORNING STAR</t>
  </si>
  <si>
    <t>WVU EMPLOYEES</t>
  </si>
  <si>
    <t>LONZA</t>
  </si>
  <si>
    <t>LYNCHBURG MUNICIPAL EMPLOYEES</t>
  </si>
  <si>
    <t>I B E W 175</t>
  </si>
  <si>
    <t>PARISHIONERS</t>
  </si>
  <si>
    <t>DISTRICT 08</t>
  </si>
  <si>
    <t>LOCAL 24 EMPLOYEES</t>
  </si>
  <si>
    <t>VALLEY WIDE</t>
  </si>
  <si>
    <t>HIGH PEAKS</t>
  </si>
  <si>
    <t>H E A</t>
  </si>
  <si>
    <t>PEACH STATE</t>
  </si>
  <si>
    <t>CLEVELAND-BRADLEY CTY TEACHER</t>
  </si>
  <si>
    <t>ONPATH</t>
  </si>
  <si>
    <t>MACHINISTS - BOILERMAKERS</t>
  </si>
  <si>
    <t>IBEW 141</t>
  </si>
  <si>
    <t>AEROSPACE</t>
  </si>
  <si>
    <t>CHATTANOOGA FIRST</t>
  </si>
  <si>
    <t>SHELBY COUNTY</t>
  </si>
  <si>
    <t>LA JOYA AREA</t>
  </si>
  <si>
    <t>LEXINGTON MA</t>
  </si>
  <si>
    <t>TOPSIDE</t>
  </si>
  <si>
    <t>QUAY SCHOOLS</t>
  </si>
  <si>
    <t>FRICK FINANCIAL</t>
  </si>
  <si>
    <t>NORTHWEST ADVENTIST</t>
  </si>
  <si>
    <t>JAY BEE EMPLOYEES</t>
  </si>
  <si>
    <t>MISSISSIPPI NATIONAL GUARD</t>
  </si>
  <si>
    <t>LOCAL 355 MD</t>
  </si>
  <si>
    <t>MEMORIAL</t>
  </si>
  <si>
    <t>TEAM FIRST</t>
  </si>
  <si>
    <t>EDWARDS</t>
  </si>
  <si>
    <t>WATSONVILLE HOSPITAL</t>
  </si>
  <si>
    <t>RAH</t>
  </si>
  <si>
    <t>LINCOLN SUDBURY TOWN EMPLOYEE</t>
  </si>
  <si>
    <t>PLYMOUTH COUNTY TEACHERS</t>
  </si>
  <si>
    <t>BURLINGTON MUNICIPAL EMPLOYEES</t>
  </si>
  <si>
    <t>EXPLORERS</t>
  </si>
  <si>
    <t>A.B.</t>
  </si>
  <si>
    <t>SPENCERPORT</t>
  </si>
  <si>
    <t>INLAND MOTOR EMPLOYEES</t>
  </si>
  <si>
    <t>GIBBONS AND REED EMPLOYEES</t>
  </si>
  <si>
    <t>SMW 104</t>
  </si>
  <si>
    <t>NORTHEAST NEBRASKA</t>
  </si>
  <si>
    <t>NORMAL CITY EMPLOYEES</t>
  </si>
  <si>
    <t>O.A.S. STAFF</t>
  </si>
  <si>
    <t>SALT EMPLOYEES</t>
  </si>
  <si>
    <t>MIDWEST FAMILY</t>
  </si>
  <si>
    <t>MORGAN CITY</t>
  </si>
  <si>
    <t>FOOTHILLS</t>
  </si>
  <si>
    <t>WAKEFERN</t>
  </si>
  <si>
    <t>MORTON LANE</t>
  </si>
  <si>
    <t>WUFFACE</t>
  </si>
  <si>
    <t>UNION FIDELITY</t>
  </si>
  <si>
    <t>COMMUNITY FIRST GUAM</t>
  </si>
  <si>
    <t>ALDERSGATE</t>
  </si>
  <si>
    <t>NEW KENSINGTON MUNICIPAL</t>
  </si>
  <si>
    <t>TRANSFIGURATION PARISH</t>
  </si>
  <si>
    <t>REGIONAL</t>
  </si>
  <si>
    <t>DEDHAM TOWN EMPLOYEES</t>
  </si>
  <si>
    <t>ROCKLAND EMPLOYEES</t>
  </si>
  <si>
    <t>S T S P</t>
  </si>
  <si>
    <t>PINNACLE</t>
  </si>
  <si>
    <t>MUNA</t>
  </si>
  <si>
    <t>BERGEN DIVISION</t>
  </si>
  <si>
    <t>CHOCOLATE BAYOU COMMUNITY</t>
  </si>
  <si>
    <t>DUGOOD</t>
  </si>
  <si>
    <t>FRANKLIN-SOMERSET</t>
  </si>
  <si>
    <t>LEE</t>
  </si>
  <si>
    <t>T M H</t>
  </si>
  <si>
    <t>COMMUNITY POWERED</t>
  </si>
  <si>
    <t>CALL</t>
  </si>
  <si>
    <t>DISTRICT 58</t>
  </si>
  <si>
    <t>COAST360</t>
  </si>
  <si>
    <t>MOFFAT COUNTY SCHOOLS</t>
  </si>
  <si>
    <t>CHESWICK ATOMIC DIVISION</t>
  </si>
  <si>
    <t>RESURRECTION LUTHERAN</t>
  </si>
  <si>
    <t>LAMPCO</t>
  </si>
  <si>
    <t>KENNAMETAL ORWELL EMPLOYEES</t>
  </si>
  <si>
    <t>WARE COUNTY SCHOOL EMPLOYEES</t>
  </si>
  <si>
    <t>MANCHESTER</t>
  </si>
  <si>
    <t>HALE COUNTY TEACHERS</t>
  </si>
  <si>
    <t>GRACO</t>
  </si>
  <si>
    <t>HOPEWELL</t>
  </si>
  <si>
    <t>SAG-AFTRA</t>
  </si>
  <si>
    <t>WESTSIDE COMMUNITY</t>
  </si>
  <si>
    <t>SOUTHWEST FINANCIAL</t>
  </si>
  <si>
    <t>K V</t>
  </si>
  <si>
    <t>ACTORS</t>
  </si>
  <si>
    <t>SAKER SHOP RITE</t>
  </si>
  <si>
    <t>WOLF POINT</t>
  </si>
  <si>
    <t>MERIDIAN MISSISSIPPI ANG</t>
  </si>
  <si>
    <t>WESTAR</t>
  </si>
  <si>
    <t>MAUMEE EDUCATORS</t>
  </si>
  <si>
    <t>STONEHAM MUNICIPAL EMPLOYEES</t>
  </si>
  <si>
    <t>BALTIMORE COUNTY EMPLOYEES</t>
  </si>
  <si>
    <t>AMERICAN SPIRIT</t>
  </si>
  <si>
    <t>MEMPHIS MUNICIPAL EMPLOYEES</t>
  </si>
  <si>
    <t>TOPMARK</t>
  </si>
  <si>
    <t>SOLON/CHAGRIN FALLS</t>
  </si>
  <si>
    <t>SHILOH ENGLEWOOD</t>
  </si>
  <si>
    <t>PENN SOUTH COOPERATIVE</t>
  </si>
  <si>
    <t>KELLY COMMUNITY</t>
  </si>
  <si>
    <t>JERSEY SHORE</t>
  </si>
  <si>
    <t>FORT DIX</t>
  </si>
  <si>
    <t>MOUNTAIN VALLEY</t>
  </si>
  <si>
    <t>LOCAL 265 IBEW</t>
  </si>
  <si>
    <t>TONGASS</t>
  </si>
  <si>
    <t>PAGODA</t>
  </si>
  <si>
    <t>VA BEACH POSTAL</t>
  </si>
  <si>
    <t>TOWN OF HEMPSTEAD EMPLOYEES</t>
  </si>
  <si>
    <t>BAYCEL</t>
  </si>
  <si>
    <t>BELTON</t>
  </si>
  <si>
    <t>G G W</t>
  </si>
  <si>
    <t>CADDO PARISH TEACHERS</t>
  </si>
  <si>
    <t>SCRANTON TIMES DOWNTOWN</t>
  </si>
  <si>
    <t>CENLA</t>
  </si>
  <si>
    <t>ALBION SCHOOL EMPLOYEES</t>
  </si>
  <si>
    <t>ARNOLD BAKERS EMPLOYEES</t>
  </si>
  <si>
    <t>AFGM ENTERPRISES</t>
  </si>
  <si>
    <t>ACADIA</t>
  </si>
  <si>
    <t>H E B</t>
  </si>
  <si>
    <t>U F C W LOCAL 1776</t>
  </si>
  <si>
    <t>MARIN COUNTY</t>
  </si>
  <si>
    <t>MOOG EMPLOYEES</t>
  </si>
  <si>
    <t>SEA COMM</t>
  </si>
  <si>
    <t>ISRAEL METHCOMM</t>
  </si>
  <si>
    <t>TRONA VALLEY COMMUNITY</t>
  </si>
  <si>
    <t>NUCOR EMPLOYEES</t>
  </si>
  <si>
    <t>MT ZION INDIANAPOLIS</t>
  </si>
  <si>
    <t>LATVIAN HERITAGE</t>
  </si>
  <si>
    <t>NOVO</t>
  </si>
  <si>
    <t>COMMON CENTS</t>
  </si>
  <si>
    <t>DELAWARE ALLIANCE</t>
  </si>
  <si>
    <t>IRON WORKERS</t>
  </si>
  <si>
    <t>SOUTHLAND</t>
  </si>
  <si>
    <t>PILGRIM CUCC</t>
  </si>
  <si>
    <t>U-HAUL</t>
  </si>
  <si>
    <t>CBI</t>
  </si>
  <si>
    <t>MEMBERS TRUST</t>
  </si>
  <si>
    <t>DESCO</t>
  </si>
  <si>
    <t>TROY</t>
  </si>
  <si>
    <t>CHA-TEL</t>
  </si>
  <si>
    <t>SIXTH AVENUE BAPTIST</t>
  </si>
  <si>
    <t>ATLANTIC CITY</t>
  </si>
  <si>
    <t>ATTLEBORO M E</t>
  </si>
  <si>
    <t>COFFEE COUNTY TEACHERS</t>
  </si>
  <si>
    <t>PAWTUCKET MUNICIPAL EMPLOYEES</t>
  </si>
  <si>
    <t>CHAFFEY</t>
  </si>
  <si>
    <t>WESTERN NEW YORK</t>
  </si>
  <si>
    <t>CITY OF DEER PARK</t>
  </si>
  <si>
    <t>BVA</t>
  </si>
  <si>
    <t>HOWARD COUNTY SCHOOL EM</t>
  </si>
  <si>
    <t>THE ANDOVERS</t>
  </si>
  <si>
    <t>FLINT</t>
  </si>
  <si>
    <t>AFLAC</t>
  </si>
  <si>
    <t>HERITAGE GROVE</t>
  </si>
  <si>
    <t>GARY MUNICIPAL EMPLOYEES</t>
  </si>
  <si>
    <t>GEOVISTA</t>
  </si>
  <si>
    <t>UNIVERSITY OF TOLEDO</t>
  </si>
  <si>
    <t>CANANDAIGUA</t>
  </si>
  <si>
    <t>WATERFRONT</t>
  </si>
  <si>
    <t>RIM COUNTRY</t>
  </si>
  <si>
    <t>STATE CS EMPLOYEES</t>
  </si>
  <si>
    <t>LATROBE AREA HOSPITAL</t>
  </si>
  <si>
    <t>FINANCIAL BUILDERS</t>
  </si>
  <si>
    <t>XCEL</t>
  </si>
  <si>
    <t>GATES CHILI</t>
  </si>
  <si>
    <t>NORTH MEMORIAL</t>
  </si>
  <si>
    <t>WASHINGTON EDUCATIONAL ASSOC</t>
  </si>
  <si>
    <t>DEVILS SLIDE</t>
  </si>
  <si>
    <t>W S S C</t>
  </si>
  <si>
    <t>BAKER HUGHES</t>
  </si>
  <si>
    <t>SCHENECTADY COUNTY EMPLOYEES</t>
  </si>
  <si>
    <t>MISSISSIPPI HIGHWAY SAFTY PAT</t>
  </si>
  <si>
    <t>LUFKIN</t>
  </si>
  <si>
    <t>PROVIDENT</t>
  </si>
  <si>
    <t>COMANCHE COUNTY</t>
  </si>
  <si>
    <t>WINDTHORST</t>
  </si>
  <si>
    <t>NEW ENGLAND LEE</t>
  </si>
  <si>
    <t>AGRICULTURE</t>
  </si>
  <si>
    <t>POLICE</t>
  </si>
  <si>
    <t>U S POSTAL SERVICE</t>
  </si>
  <si>
    <t>NYMEO</t>
  </si>
  <si>
    <t>DEPARTMENT OF COMMERCE</t>
  </si>
  <si>
    <t>DC</t>
  </si>
  <si>
    <t>ADVANTAGE FINANCIAL</t>
  </si>
  <si>
    <t>LOCAL 20 IBEW</t>
  </si>
  <si>
    <t>FIRST NESHOBA</t>
  </si>
  <si>
    <t>JOLIET MUNICIPAL EMPLOYEES</t>
  </si>
  <si>
    <t>RUSHMORE ELECTRIC</t>
  </si>
  <si>
    <t>NORTHEAST MISSISSIPPI</t>
  </si>
  <si>
    <t>SCHOOL DISTRICT 218 EMPLOYEES</t>
  </si>
  <si>
    <t>NUVISTA</t>
  </si>
  <si>
    <t>FOUR SEASONS</t>
  </si>
  <si>
    <t>ACIPCO</t>
  </si>
  <si>
    <t>TVA MID-SOUTH</t>
  </si>
  <si>
    <t>MOUNT CARMEL BAPTIST</t>
  </si>
  <si>
    <t>SAN FRANCISCO LEE</t>
  </si>
  <si>
    <t>SOLUTIONS FIRST</t>
  </si>
  <si>
    <t>LOS ANGELES LEE</t>
  </si>
  <si>
    <t>L.A. HEALTHCARE</t>
  </si>
  <si>
    <t>UNITED POLES</t>
  </si>
  <si>
    <t>FAIRLEIGH DICKINSON UNIVERSITY</t>
  </si>
  <si>
    <t>HOPEWELL CHEMICAL</t>
  </si>
  <si>
    <t>NATCO EMPLOYEES</t>
  </si>
  <si>
    <t>FINANCIAL PARTNERS</t>
  </si>
  <si>
    <t>HERITAGE</t>
  </si>
  <si>
    <t>PENN HILLS MUNICIPAL</t>
  </si>
  <si>
    <t>S C I</t>
  </si>
  <si>
    <t>LANCO</t>
  </si>
  <si>
    <t>COBBLESTONE COUNTRY</t>
  </si>
  <si>
    <t>S T O F F E</t>
  </si>
  <si>
    <t>BILOXI TEACHERS</t>
  </si>
  <si>
    <t>YOUR HOMETOWN</t>
  </si>
  <si>
    <t>N A E</t>
  </si>
  <si>
    <t>PINN MEMORIAL</t>
  </si>
  <si>
    <t>WEATHERHEAD C C</t>
  </si>
  <si>
    <t>LEHIGH COUNTY EMPLOYEES</t>
  </si>
  <si>
    <t>FOUR CORNERS</t>
  </si>
  <si>
    <t>SSMOK EMPLOYEES</t>
  </si>
  <si>
    <t>VALLEY ONE COMMUNITY</t>
  </si>
  <si>
    <t>DELAWARE RIVER &amp; BAY AUTH EMP</t>
  </si>
  <si>
    <t>MUW EMPLOYEES</t>
  </si>
  <si>
    <t>COPPER BASIN</t>
  </si>
  <si>
    <t>ADVANCED FINANCIAL</t>
  </si>
  <si>
    <t>UNION BAPTIST GREENBURGH</t>
  </si>
  <si>
    <t>CAPROCK</t>
  </si>
  <si>
    <t>NEW PILGRIM</t>
  </si>
  <si>
    <t>NEWRIZONS</t>
  </si>
  <si>
    <t>PARKS HERITAGE</t>
  </si>
  <si>
    <t>UARK</t>
  </si>
  <si>
    <t>K I T</t>
  </si>
  <si>
    <t>CONSUMERS</t>
  </si>
  <si>
    <t>FOX</t>
  </si>
  <si>
    <t>LOCAL 606 ELECTRICAL WORKERS</t>
  </si>
  <si>
    <t>SOUTH CHARLESTON EMPLOYEES</t>
  </si>
  <si>
    <t>PEOPLES</t>
  </si>
  <si>
    <t>PROFED</t>
  </si>
  <si>
    <t>PENN-TRAFFORD SCHOOL EMP.</t>
  </si>
  <si>
    <t>COCA-COLA</t>
  </si>
  <si>
    <t>DISTRICT 123</t>
  </si>
  <si>
    <t>BAR-CONS</t>
  </si>
  <si>
    <t>WEST VIRGINIA</t>
  </si>
  <si>
    <t>OUR MOTHER OF MERCY PARISH HOUSTON</t>
  </si>
  <si>
    <t>ALLIED</t>
  </si>
  <si>
    <t>PEAR ORCHARD</t>
  </si>
  <si>
    <t>UKRAINIAN NATIONAL</t>
  </si>
  <si>
    <t>NORWOOD TOWN EMPLOYEES</t>
  </si>
  <si>
    <t>R.I.A.</t>
  </si>
  <si>
    <t>EAGLE CAN EMPLOYEES</t>
  </si>
  <si>
    <t>TRUGROCER</t>
  </si>
  <si>
    <t>MT PLEASANT AREA SCHOOL EMP</t>
  </si>
  <si>
    <t>SEMINOLE PUBLIC SCHOOLS</t>
  </si>
  <si>
    <t>INTEGRIS</t>
  </si>
  <si>
    <t>LASSEN COUNTY</t>
  </si>
  <si>
    <t>ASSUMPTION BEAUMONT</t>
  </si>
  <si>
    <t>CO-NE</t>
  </si>
  <si>
    <t>ILA 1351</t>
  </si>
  <si>
    <t>FANNIN</t>
  </si>
  <si>
    <t>HOLY TRINITY BAPTIST</t>
  </si>
  <si>
    <t>DEMOPOLIS</t>
  </si>
  <si>
    <t>LUZERNE COUNTY</t>
  </si>
  <si>
    <t>LAN-FAIR</t>
  </si>
  <si>
    <t>S AND J SCHOOL EMPLOYEES</t>
  </si>
  <si>
    <t>ILLINOIS STATE POLICE</t>
  </si>
  <si>
    <t>A H E PLANT 3</t>
  </si>
  <si>
    <t>MUSICIANS</t>
  </si>
  <si>
    <t>LINCOLN MAINE</t>
  </si>
  <si>
    <t>SMMH</t>
  </si>
  <si>
    <t>ALLEGIUS</t>
  </si>
  <si>
    <t>IRCO COMMUNITY</t>
  </si>
  <si>
    <t>CONCORDIA PARISH SCHOOL EMP</t>
  </si>
  <si>
    <t>MAINE HIGHLANDS</t>
  </si>
  <si>
    <t>DIVERSIFIED GENERAL</t>
  </si>
  <si>
    <t>BOURNS EMPLOYEES</t>
  </si>
  <si>
    <t>MAINE SOLUTIONS</t>
  </si>
  <si>
    <t>STOUGHTON TOWN EMPLOYEES</t>
  </si>
  <si>
    <t>WAYNE COUNTY COMMUNITY</t>
  </si>
  <si>
    <t>RICHMOND LIGHT EMPLOYEES</t>
  </si>
  <si>
    <t>PEOPLES ADVANTAGE</t>
  </si>
  <si>
    <t>CHANGING SEASONS</t>
  </si>
  <si>
    <t>YTR COMMUNITY</t>
  </si>
  <si>
    <t>STEEL VALLEY</t>
  </si>
  <si>
    <t>H. E. TELEPHONE</t>
  </si>
  <si>
    <t>BATTERY EMPLOYEES</t>
  </si>
  <si>
    <t>VANTAGE POINT</t>
  </si>
  <si>
    <t>SOUTH CAROLINA NATIONAL GUARD</t>
  </si>
  <si>
    <t>COMPASS</t>
  </si>
  <si>
    <t>G E A EMPLOYEES</t>
  </si>
  <si>
    <t>HEALTH ALLIANCE</t>
  </si>
  <si>
    <t>TOMBIGBEE</t>
  </si>
  <si>
    <t>NEW CASTLE COUNTY DELAWARE EM</t>
  </si>
  <si>
    <t>PMI EMPLOYEES</t>
  </si>
  <si>
    <t>AVOYELLES PARISH SCH BRD EMP</t>
  </si>
  <si>
    <t>CITIZENS CHOICE</t>
  </si>
  <si>
    <t>SYLVANIA AREA</t>
  </si>
  <si>
    <t>NORTHWEST MUNICIPAL</t>
  </si>
  <si>
    <t>N G M EMPLOYEES</t>
  </si>
  <si>
    <t>SELF MEMORIAL HOSPITAL</t>
  </si>
  <si>
    <t>VALLEY AGRICULTURAL</t>
  </si>
  <si>
    <t>COMMON TRUST</t>
  </si>
  <si>
    <t>ARKANSAS KRAFT EMPLOYEES</t>
  </si>
  <si>
    <t>BEAUREGARD SCHOOL EMPLOYEES</t>
  </si>
  <si>
    <t>M &amp; C MENLO PARK</t>
  </si>
  <si>
    <t>LAKE SHORE</t>
  </si>
  <si>
    <t>TRANSIT WORKERS</t>
  </si>
  <si>
    <t>SOUTH TOWNS COMMUNITY</t>
  </si>
  <si>
    <t>TEXSTAR</t>
  </si>
  <si>
    <t>AUSTIN</t>
  </si>
  <si>
    <t>TERMINALS</t>
  </si>
  <si>
    <t>WAUNA</t>
  </si>
  <si>
    <t>TRIUS</t>
  </si>
  <si>
    <t>PLUMBERS 55</t>
  </si>
  <si>
    <t>FINGER LAKES</t>
  </si>
  <si>
    <t>MANISTIQUE</t>
  </si>
  <si>
    <t>MT. RAINIER</t>
  </si>
  <si>
    <t>ST. PIUS X CHURCH</t>
  </si>
  <si>
    <t>CITY OF FAIRMONT</t>
  </si>
  <si>
    <t>MONTOURSVILLE AREA</t>
  </si>
  <si>
    <t>CAMP SHELBY</t>
  </si>
  <si>
    <t>CHEMCO</t>
  </si>
  <si>
    <t>HENRICO</t>
  </si>
  <si>
    <t>UMASSFIVE COLLEGE</t>
  </si>
  <si>
    <t>MEAD COATED BOARD</t>
  </si>
  <si>
    <t>UNITED TELETECH FINANCIAL</t>
  </si>
  <si>
    <t>NORTHERN SKIES</t>
  </si>
  <si>
    <t>TEXAS LEE</t>
  </si>
  <si>
    <t>STEAMFITTERS PHILA</t>
  </si>
  <si>
    <t>NYM</t>
  </si>
  <si>
    <t>SUSQUEHANNA VALLEY</t>
  </si>
  <si>
    <t>HARRISON COUNTY</t>
  </si>
  <si>
    <t>PRINCE GEORGE'S COMMUNITY</t>
  </si>
  <si>
    <t>AMERICAN BROADCAST EMPLOYEES</t>
  </si>
  <si>
    <t>VASCO</t>
  </si>
  <si>
    <t>GIBBS ALUMINUM</t>
  </si>
  <si>
    <t>COMMUNITYWIDE</t>
  </si>
  <si>
    <t>USEM MENA</t>
  </si>
  <si>
    <t>PRIORITY</t>
  </si>
  <si>
    <t>POLICEMEN'S</t>
  </si>
  <si>
    <t>CHULA VISTA CITY EMPLOYEES</t>
  </si>
  <si>
    <t>ALLIANCE NIAGARA</t>
  </si>
  <si>
    <t>LATVIAN</t>
  </si>
  <si>
    <t>S. C. H. D. DIST #7</t>
  </si>
  <si>
    <t>ASBESTOS WORKERS LOCAL 14</t>
  </si>
  <si>
    <t>VALLEY HILLS</t>
  </si>
  <si>
    <t>T E A</t>
  </si>
  <si>
    <t>NORTH SHORE</t>
  </si>
  <si>
    <t>COMBINED</t>
  </si>
  <si>
    <t>FERGUSON</t>
  </si>
  <si>
    <t>SAINT JOHN A M E</t>
  </si>
  <si>
    <t>R T P</t>
  </si>
  <si>
    <t>STARR COUNTY TEACHERS</t>
  </si>
  <si>
    <t>MT ZION WOODLAWN</t>
  </si>
  <si>
    <t>AURORA</t>
  </si>
  <si>
    <t>FRANKLIN REGIONAL SCHOOLS</t>
  </si>
  <si>
    <t>DUKE UNIVERSITY</t>
  </si>
  <si>
    <t>CALCOM</t>
  </si>
  <si>
    <t>MIDDLESEX COUNTY N J EMP</t>
  </si>
  <si>
    <t>PORT WASHINGTON</t>
  </si>
  <si>
    <t>EVER $ GREEN</t>
  </si>
  <si>
    <t>ST. JOSEPH MEDICAL CENTER MD</t>
  </si>
  <si>
    <t>GARDEN SAVINGS</t>
  </si>
  <si>
    <t>MID-ATLANTIC</t>
  </si>
  <si>
    <t>705</t>
  </si>
  <si>
    <t>OCEAN COUNTY EMPLOYEES</t>
  </si>
  <si>
    <t>LOUVIERS</t>
  </si>
  <si>
    <t>GREATER LATROBE SCHOOLS</t>
  </si>
  <si>
    <t>GREATER WOODLAWN</t>
  </si>
  <si>
    <t>GARLAND COUNTY EDUCATORS</t>
  </si>
  <si>
    <t>S.T.E.C.</t>
  </si>
  <si>
    <t>STS PETER &amp; PAUL</t>
  </si>
  <si>
    <t>OUR SUNDAY VISITOR EMPLOYEES</t>
  </si>
  <si>
    <t>SPC BROOKLYN</t>
  </si>
  <si>
    <t>SYMPHONY</t>
  </si>
  <si>
    <t>BULL DOG</t>
  </si>
  <si>
    <t>C T A F C</t>
  </si>
  <si>
    <t>SKYPOINT</t>
  </si>
  <si>
    <t>CAL-COM</t>
  </si>
  <si>
    <t>MNCPPC</t>
  </si>
  <si>
    <t>MCDOWELL COUNTY</t>
  </si>
  <si>
    <t>CALCASIEU PARISH EMPLOYEES</t>
  </si>
  <si>
    <t>BITTERROOT COMMUNITY</t>
  </si>
  <si>
    <t>OKLAHOMA COMMUNITY</t>
  </si>
  <si>
    <t>ST. PATS EMPLOYEES</t>
  </si>
  <si>
    <t>CATTARAUGUS COUNTY EMPLOYEES</t>
  </si>
  <si>
    <t>NEWELL</t>
  </si>
  <si>
    <t>EMERALD CREDIT ASSOCIATION</t>
  </si>
  <si>
    <t>PITTSFORD</t>
  </si>
  <si>
    <t>GREENVILLE</t>
  </si>
  <si>
    <t>A L E C</t>
  </si>
  <si>
    <t>JOY EMPLOYEES</t>
  </si>
  <si>
    <t>NORTHEAST PANHANDLE TEACHERS</t>
  </si>
  <si>
    <t>SEAPORT</t>
  </si>
  <si>
    <t>GREENWICH MUNICIPAL EMPLOYEES</t>
  </si>
  <si>
    <t>N Y TEAM</t>
  </si>
  <si>
    <t>CROSS VALLEY</t>
  </si>
  <si>
    <t>ACADIANA MEDICAL</t>
  </si>
  <si>
    <t>ISSAQUENA COUNTY</t>
  </si>
  <si>
    <t>OCEAN FINANCIAL</t>
  </si>
  <si>
    <t>EASTERN KENTUCKY</t>
  </si>
  <si>
    <t>NORTHERN MONTANA HOSPITAL</t>
  </si>
  <si>
    <t>LIVINGSTON PARISH</t>
  </si>
  <si>
    <t>FAMILY FIRST OF NY</t>
  </si>
  <si>
    <t>JEFFERSON COMMUNITY</t>
  </si>
  <si>
    <t>GP LOUISIANA</t>
  </si>
  <si>
    <t>DEL MET</t>
  </si>
  <si>
    <t>TEG</t>
  </si>
  <si>
    <t>GLAMORGAN EMPLOYEES</t>
  </si>
  <si>
    <t>YORK EDUCATIONAL</t>
  </si>
  <si>
    <t>TEAMSTERS LOCAL 92</t>
  </si>
  <si>
    <t>FO ME BO CO</t>
  </si>
  <si>
    <t>SOFTITE COMMUNITY</t>
  </si>
  <si>
    <t>MINNESOTA VALLEY</t>
  </si>
  <si>
    <t>MIDDLESEX-ESSEX POSTAL EMPLOYEES</t>
  </si>
  <si>
    <t>U. T.</t>
  </si>
  <si>
    <t>NJ GATEWAY</t>
  </si>
  <si>
    <t>PACE RESOURCES</t>
  </si>
  <si>
    <t>QUEST</t>
  </si>
  <si>
    <t>LEBANON</t>
  </si>
  <si>
    <t>HEMA</t>
  </si>
  <si>
    <t>PROVIDENCE</t>
  </si>
  <si>
    <t>AMPOT</t>
  </si>
  <si>
    <t>PARK VIEW</t>
  </si>
  <si>
    <t>LANIER</t>
  </si>
  <si>
    <t>THE FLORIST</t>
  </si>
  <si>
    <t>SAINT FRANCIS EMPLOYEES</t>
  </si>
  <si>
    <t>FINANCIAL EDUCATORS</t>
  </si>
  <si>
    <t>TRI-CITIES COMMUNITY</t>
  </si>
  <si>
    <t>TRINITY BAPTIST CHURCH</t>
  </si>
  <si>
    <t>PRIORITY FIRST</t>
  </si>
  <si>
    <t>CURTIS</t>
  </si>
  <si>
    <t>FIVE STAR OF MARYLAND</t>
  </si>
  <si>
    <t>MIAMI UNIVERSITY COMMUNITY</t>
  </si>
  <si>
    <t>MIDDLE TENNESSEE</t>
  </si>
  <si>
    <t>NORTHERN ILLINOIS</t>
  </si>
  <si>
    <t>LOCAL 50 PLUMBERS &amp; STEAMFTRS</t>
  </si>
  <si>
    <t>RAVALLI COUNTY</t>
  </si>
  <si>
    <t>POLAM</t>
  </si>
  <si>
    <t>FANNIN COUNTY TEACHERS</t>
  </si>
  <si>
    <t>ARMSTRONG CO. FEDERAL EMP.</t>
  </si>
  <si>
    <t>GREATER CENTENNIAL</t>
  </si>
  <si>
    <t>CAROLINA</t>
  </si>
  <si>
    <t>SHAW UNIVERSITY</t>
  </si>
  <si>
    <t>ADVANZ</t>
  </si>
  <si>
    <t>URW COMMUNITY</t>
  </si>
  <si>
    <t>COVE</t>
  </si>
  <si>
    <t>OHIO COUNTY PUBLIC SCHOOLS</t>
  </si>
  <si>
    <t>EASTERN PANHANDLE</t>
  </si>
  <si>
    <t>BUTTE COMMUNITY</t>
  </si>
  <si>
    <t>ROCKDALE</t>
  </si>
  <si>
    <t>PROCTOR</t>
  </si>
  <si>
    <t>SUMMIT HAMPTON ROADS</t>
  </si>
  <si>
    <t>ILA 28</t>
  </si>
  <si>
    <t>ARABI SUGAR WORKERS</t>
  </si>
  <si>
    <t>LA TERRE</t>
  </si>
  <si>
    <t>IBEW LOCAL UNION 80</t>
  </si>
  <si>
    <t>HEALTH ADVANTAGE</t>
  </si>
  <si>
    <t>BROCKPORT</t>
  </si>
  <si>
    <t>ENCENTUS</t>
  </si>
  <si>
    <t>AMERICHOICE</t>
  </si>
  <si>
    <t>MOUNTAIN LAUREL</t>
  </si>
  <si>
    <t>N.U.L.</t>
  </si>
  <si>
    <t>SIGNATURE</t>
  </si>
  <si>
    <t>MATERION</t>
  </si>
  <si>
    <t>TWO RIVERS</t>
  </si>
  <si>
    <t>TEAM FINANCIAL</t>
  </si>
  <si>
    <t>ST. THOMAS MORE</t>
  </si>
  <si>
    <t>CHILDREN'S MEDICAL CENTER</t>
  </si>
  <si>
    <t>MID MINNESOTA</t>
  </si>
  <si>
    <t>KRATON BELPRE</t>
  </si>
  <si>
    <t>PENN</t>
  </si>
  <si>
    <t>EIGHT</t>
  </si>
  <si>
    <t>MONTELL</t>
  </si>
  <si>
    <t>RELIANT COMMUNITY</t>
  </si>
  <si>
    <t>FRIO COUNTY</t>
  </si>
  <si>
    <t>SISTER'S HOSPITAL EMPLOYEES</t>
  </si>
  <si>
    <t>TWIN RIVERS</t>
  </si>
  <si>
    <t>SLOAN PUBLIC SCHOOLS</t>
  </si>
  <si>
    <t>HARVEST</t>
  </si>
  <si>
    <t>FARMERS BRANCH CITY EMPLOYEES</t>
  </si>
  <si>
    <t>ALLOY</t>
  </si>
  <si>
    <t>DIVISION 726</t>
  </si>
  <si>
    <t>LUFTHANSA EMP.</t>
  </si>
  <si>
    <t>HILL DISTRICT</t>
  </si>
  <si>
    <t>GREATER METRO</t>
  </si>
  <si>
    <t>BROWNSVILLE CITY EMPLOYEES</t>
  </si>
  <si>
    <t>BEACH MUNICIPAL</t>
  </si>
  <si>
    <t>NORTHSIDE</t>
  </si>
  <si>
    <t>PINEY HILLS FEDERAL</t>
  </si>
  <si>
    <t>FIRST STREET</t>
  </si>
  <si>
    <t>BYKOTA</t>
  </si>
  <si>
    <t>ARH</t>
  </si>
  <si>
    <t>PROPONENT</t>
  </si>
  <si>
    <t>N. J. LATVIAN</t>
  </si>
  <si>
    <t>I.B.E.W. LU 66</t>
  </si>
  <si>
    <t>SECNY</t>
  </si>
  <si>
    <t>COWETA CITIES &amp; COUNTY EMPLOYEES</t>
  </si>
  <si>
    <t>ALCOA MUNICIPAL EMPLOYEES</t>
  </si>
  <si>
    <t>KAIPERM NORTHWEST</t>
  </si>
  <si>
    <t>G. C. A.</t>
  </si>
  <si>
    <t>CAPITAL AREA REALTORS</t>
  </si>
  <si>
    <t>UPSTATE MILK EMPLOYEES</t>
  </si>
  <si>
    <t>TEAMSTERS LOCAL UNION #270</t>
  </si>
  <si>
    <t>CHROME</t>
  </si>
  <si>
    <t>CHAMPION</t>
  </si>
  <si>
    <t>J.C.T.</t>
  </si>
  <si>
    <t>B.S. AND C.P. HOSPITALS EMPLOYEES</t>
  </si>
  <si>
    <t>CENTERVILLE CLINICS EMPLOYEES</t>
  </si>
  <si>
    <t>MSD</t>
  </si>
  <si>
    <t>LUSO</t>
  </si>
  <si>
    <t>WALKER COUNTY EDUCATORS</t>
  </si>
  <si>
    <t>UFIRST</t>
  </si>
  <si>
    <t>MINERVA AREA</t>
  </si>
  <si>
    <t>JOHNS HOPKINS</t>
  </si>
  <si>
    <t>ST. VINCENT'S MEDICAL CENTER</t>
  </si>
  <si>
    <t>LAKE CHEM COMMUNITY</t>
  </si>
  <si>
    <t>CHOPTANK ELECTRIC COOP EMPLOY</t>
  </si>
  <si>
    <t>DOY</t>
  </si>
  <si>
    <t>ENLIGHTEN</t>
  </si>
  <si>
    <t>DAVIESS COUNTY TEACHERS</t>
  </si>
  <si>
    <t>HIGHWAY</t>
  </si>
  <si>
    <t>BALTIMORE WASHINGTON</t>
  </si>
  <si>
    <t>L. A. MISSION</t>
  </si>
  <si>
    <t>CAMPCO</t>
  </si>
  <si>
    <t>WESLA</t>
  </si>
  <si>
    <t>LOCAL 1233</t>
  </si>
  <si>
    <t>FINANCIAL HEALTH</t>
  </si>
  <si>
    <t>DUBOIS-PIKE</t>
  </si>
  <si>
    <t>MOHAWK VALLEY</t>
  </si>
  <si>
    <t>HOPESOUTH</t>
  </si>
  <si>
    <t>MORNING STAR BAPTIST</t>
  </si>
  <si>
    <t>UNO</t>
  </si>
  <si>
    <t>METRO REALTORS</t>
  </si>
  <si>
    <t>P &amp; G MEHOOPANY EMPLOYEES</t>
  </si>
  <si>
    <t>BULAB EMPLOYEES</t>
  </si>
  <si>
    <t>MEDISYS EMPLOYEES</t>
  </si>
  <si>
    <t>STEPHENS COUNTY COMMUNITY</t>
  </si>
  <si>
    <t>KRAFTCOR</t>
  </si>
  <si>
    <t>MERHO</t>
  </si>
  <si>
    <t>JOURNEY</t>
  </si>
  <si>
    <t>OPC</t>
  </si>
  <si>
    <t>TEAMSTERS LOCAL 697</t>
  </si>
  <si>
    <t>B.O.N.D. COMMUNITY</t>
  </si>
  <si>
    <t>ALCON EMPLOYEES</t>
  </si>
  <si>
    <t>PRINCETON</t>
  </si>
  <si>
    <t>FIRST CHOICE FINANCIAL</t>
  </si>
  <si>
    <t>ROCK COMMUNITY</t>
  </si>
  <si>
    <t>TRUNORTHERN</t>
  </si>
  <si>
    <t>PORT OF HOUSTON WAREHOUSE</t>
  </si>
  <si>
    <t>C C M H</t>
  </si>
  <si>
    <t>DOWAGIAC AREA</t>
  </si>
  <si>
    <t>1ST MISSISSIPPI</t>
  </si>
  <si>
    <t>UNION TRADES</t>
  </si>
  <si>
    <t>PUTNAM SCHOOL EMPLOYEES</t>
  </si>
  <si>
    <t>L'OREAL USA</t>
  </si>
  <si>
    <t>HANCOCK SCHOOL EMP.</t>
  </si>
  <si>
    <t>REGIONAL MEDICAL CTR HOPKINS CO EMP</t>
  </si>
  <si>
    <t>I. U. 7</t>
  </si>
  <si>
    <t>CINCINNATI HEALTHCARE ASSOCIATES</t>
  </si>
  <si>
    <t>ASA</t>
  </si>
  <si>
    <t>SOUTH ATLANTIC</t>
  </si>
  <si>
    <t>LEGACY FINANCIAL</t>
  </si>
  <si>
    <t>PROMEDICA</t>
  </si>
  <si>
    <t>SCF WESTCHESTER N. Y. EMPLOYEES</t>
  </si>
  <si>
    <t>POCONO MEDICAL CENTER</t>
  </si>
  <si>
    <t>UNION BUILDING TRADES</t>
  </si>
  <si>
    <t>DILLARD'S</t>
  </si>
  <si>
    <t>LIVING IN FULFILLMENT EVERYDAY</t>
  </si>
  <si>
    <t>FINGER LAKES HEALTH CARE</t>
  </si>
  <si>
    <t>THE UNITED</t>
  </si>
  <si>
    <t>STRATEGIC</t>
  </si>
  <si>
    <t>METRO</t>
  </si>
  <si>
    <t>NORTHERN KENTUCKY</t>
  </si>
  <si>
    <t>VERITAS</t>
  </si>
  <si>
    <t>ST. JOHN UNITED</t>
  </si>
  <si>
    <t>PLANTERS</t>
  </si>
  <si>
    <t>VIDOR TEACHERS</t>
  </si>
  <si>
    <t>DOMINO</t>
  </si>
  <si>
    <t>DELANCEY STREET</t>
  </si>
  <si>
    <t>TIMBERLAND</t>
  </si>
  <si>
    <t>MESSIAH BAPTIST CHURCH</t>
  </si>
  <si>
    <t>BACK MOUNTAIN</t>
  </si>
  <si>
    <t>BERKELEY COUNTY PUBLIC SCHOOLS</t>
  </si>
  <si>
    <t>NEW ENGLAND TEAMSTERS</t>
  </si>
  <si>
    <t>UKRAINIAN SELFRELIANCE OF WEST. PA.</t>
  </si>
  <si>
    <t>U.P.S. EMPLOYEES</t>
  </si>
  <si>
    <t>PENNSYLVANIA-AMERICAN WATER</t>
  </si>
  <si>
    <t>BEKA</t>
  </si>
  <si>
    <t>U. H. S. EMPLOYEES</t>
  </si>
  <si>
    <t>FIRE POLICE CITY COUNTY</t>
  </si>
  <si>
    <t>MORROW COUNTY</t>
  </si>
  <si>
    <t>NORTHWESTERN ENERGY EMPLOYEES</t>
  </si>
  <si>
    <t>FIRST BAPTIST CHURCH (STRATFORD)</t>
  </si>
  <si>
    <t>SABINE SCHOOL EMPLOYEES</t>
  </si>
  <si>
    <t>GREENWOOD MUNICIPAL</t>
  </si>
  <si>
    <t>NORTHEASTERN OPERATING ENGINEERS</t>
  </si>
  <si>
    <t>TEAM AND WHEEL</t>
  </si>
  <si>
    <t>TORO EMPLOYEES</t>
  </si>
  <si>
    <t>GENESEE VALLEY</t>
  </si>
  <si>
    <t>HOME TOWN</t>
  </si>
  <si>
    <t>WEST SIDE BAPTIST CHURCH</t>
  </si>
  <si>
    <t>PARDA</t>
  </si>
  <si>
    <t>ULSTER</t>
  </si>
  <si>
    <t>GOODYEAR SAN ANGELO</t>
  </si>
  <si>
    <t>MARSHALL COUNTY</t>
  </si>
  <si>
    <t>ATLANTIC HEALTH EMPLOYEES</t>
  </si>
  <si>
    <t>FEDEX EMPLOYEES CREDIT ASSOCIATION</t>
  </si>
  <si>
    <t>GHA</t>
  </si>
  <si>
    <t>I.B.E.W. - LOCAL NO. 5</t>
  </si>
  <si>
    <t>M G EMPLOYEES</t>
  </si>
  <si>
    <t>VALWOOD PARK</t>
  </si>
  <si>
    <t>THE INFIRMARY</t>
  </si>
  <si>
    <t>CONSTRUCTION</t>
  </si>
  <si>
    <t>TRANSIT</t>
  </si>
  <si>
    <t>BLACKHAWK</t>
  </si>
  <si>
    <t>SUNY FREDONIA</t>
  </si>
  <si>
    <t>LABOR MANAGEMENT</t>
  </si>
  <si>
    <t>COMMODORE PERRY</t>
  </si>
  <si>
    <t>TRI-COUNTY</t>
  </si>
  <si>
    <t>P.H.I.</t>
  </si>
  <si>
    <t>EMPLOYEES UNITED</t>
  </si>
  <si>
    <t>OSWEGO COUNTY</t>
  </si>
  <si>
    <t>CINFED</t>
  </si>
  <si>
    <t>U.F.C.W. LOCAL 23</t>
  </si>
  <si>
    <t>LOUISIANA BAPTIST</t>
  </si>
  <si>
    <t>CPM</t>
  </si>
  <si>
    <t>READING MASS. TOWN EMPLOYEES</t>
  </si>
  <si>
    <t>ENGAGE</t>
  </si>
  <si>
    <t>WAYLAND TEMPLE BAPTIST</t>
  </si>
  <si>
    <t>VAH LYONS EMPLOYEES</t>
  </si>
  <si>
    <t>ENTERTAINMENT INDUSTRIES</t>
  </si>
  <si>
    <t>PORT OF HAMPTON ROADS ILA</t>
  </si>
  <si>
    <t>NORTH ALABAMA PAPERMAKERS</t>
  </si>
  <si>
    <t>E L C O</t>
  </si>
  <si>
    <t>CIRCLE</t>
  </si>
  <si>
    <t>AMERICAN PARTNERS</t>
  </si>
  <si>
    <t>SERVICE 1ST</t>
  </si>
  <si>
    <t>FOGCE</t>
  </si>
  <si>
    <t>FARM CREDIT EMPLOYEES</t>
  </si>
  <si>
    <t>CLEVELAND CHURCH OF CHRIST</t>
  </si>
  <si>
    <t>SOUTHWEST AIRLINES</t>
  </si>
  <si>
    <t>CORAL COMMUNITY</t>
  </si>
  <si>
    <t>TONAWANDA VALLEY</t>
  </si>
  <si>
    <t>CMC-FCPI EMPLOYEES</t>
  </si>
  <si>
    <t>CVPH EMPLOYEES</t>
  </si>
  <si>
    <t>HEALTH CARE PROFESSIONALS</t>
  </si>
  <si>
    <t>U B C SOUTHERN COUNCIL INDUSTRIA WO</t>
  </si>
  <si>
    <t>KALEIDA HEALTH</t>
  </si>
  <si>
    <t>FIRST BAPTIST CHURCH</t>
  </si>
  <si>
    <t>LONG REACH</t>
  </si>
  <si>
    <t>POLISH-AMERICAN</t>
  </si>
  <si>
    <t>CENTRAL VIRGINIA</t>
  </si>
  <si>
    <t>CHOCTAW</t>
  </si>
  <si>
    <t>CRCH EMPLOYEES</t>
  </si>
  <si>
    <t>JOHN WESLEY AME ZION CHURCH</t>
  </si>
  <si>
    <t>MARTINSBURG V.A. CENTER</t>
  </si>
  <si>
    <t>SUNCOMP EMPLOYEES</t>
  </si>
  <si>
    <t>MERCY</t>
  </si>
  <si>
    <t>TOTAL CHOICE</t>
  </si>
  <si>
    <t>BROSNAN YARD</t>
  </si>
  <si>
    <t>ST. MARY PARISH SCHOOL EMP.</t>
  </si>
  <si>
    <t>SOUTHCOAST</t>
  </si>
  <si>
    <t>MARION COUNTY SCHOOL EMPLOYEES</t>
  </si>
  <si>
    <t>LOCAL 41 I.B.E.W.</t>
  </si>
  <si>
    <t>NESTLE (FREEHOLD) EMPLOYEES</t>
  </si>
  <si>
    <t>THE HEART CENTER</t>
  </si>
  <si>
    <t>TONAWANDA COMMUNITY</t>
  </si>
  <si>
    <t>KUE</t>
  </si>
  <si>
    <t>MTC</t>
  </si>
  <si>
    <t>S. T. P. EMPLOYEES</t>
  </si>
  <si>
    <t>WEST MONROE</t>
  </si>
  <si>
    <t>PEE DEE</t>
  </si>
  <si>
    <t>STAR CITY</t>
  </si>
  <si>
    <t>MONEY</t>
  </si>
  <si>
    <t>TOTAL COMMUNITY ACTION</t>
  </si>
  <si>
    <t>LEATHERSTOCKING REGION</t>
  </si>
  <si>
    <t>ARDENT</t>
  </si>
  <si>
    <t>CAPITAL AREA TAIWANESE</t>
  </si>
  <si>
    <t>CAMC</t>
  </si>
  <si>
    <t>TWIN OAKS</t>
  </si>
  <si>
    <t>OHIO VALLEY</t>
  </si>
  <si>
    <t>GREAT HORIZONS</t>
  </si>
  <si>
    <t>KOREAN CATHOLIC</t>
  </si>
  <si>
    <t>INDIANA LAKES</t>
  </si>
  <si>
    <t>CONSUMER'S</t>
  </si>
  <si>
    <t>PAR-DEL EMP.</t>
  </si>
  <si>
    <t>HSM</t>
  </si>
  <si>
    <t>THE LOCAL</t>
  </si>
  <si>
    <t>C C S E</t>
  </si>
  <si>
    <t>RICHLAND PARISH SCHOOLS</t>
  </si>
  <si>
    <t>ALLEGANY FIRST</t>
  </si>
  <si>
    <t>G.P.O.</t>
  </si>
  <si>
    <t>AVH</t>
  </si>
  <si>
    <t>TOMPKINS EMPLOYEES</t>
  </si>
  <si>
    <t>CROUSE</t>
  </si>
  <si>
    <t>POPA</t>
  </si>
  <si>
    <t>PRESTON</t>
  </si>
  <si>
    <t>XPLORE</t>
  </si>
  <si>
    <t>WHITE ROCK</t>
  </si>
  <si>
    <t>HMC (NJ)</t>
  </si>
  <si>
    <t>SEVIER COUNTY SCHOOLS</t>
  </si>
  <si>
    <t>MOREHEAD COMMUNITY</t>
  </si>
  <si>
    <t>MOLEX EMPLOYEES</t>
  </si>
  <si>
    <t>PENINSULA GEN HOSP&amp;MED CENTR EMPLS</t>
  </si>
  <si>
    <t>LOCAL 804</t>
  </si>
  <si>
    <t>GENERATIONS</t>
  </si>
  <si>
    <t>ELEMENT</t>
  </si>
  <si>
    <t>ARKANSAS EDUCATION ASSOCIATION</t>
  </si>
  <si>
    <t>U.A.L.U. 354</t>
  </si>
  <si>
    <t>SOUTHERN BAPTIST CHURCH OF NEW YORK</t>
  </si>
  <si>
    <t>TEXAS ASSOCIATIONS OF PROFESSIONALS</t>
  </si>
  <si>
    <t>TRI-LAKES</t>
  </si>
  <si>
    <t>TRINITY U.C.C.</t>
  </si>
  <si>
    <t>MARBLEHEAD MUNICIPAL</t>
  </si>
  <si>
    <t>ALTERNATIVES</t>
  </si>
  <si>
    <t>VULCRAFT EMPLOYEES</t>
  </si>
  <si>
    <t>GALLUP</t>
  </si>
  <si>
    <t>VITELCO EMPLOYEES</t>
  </si>
  <si>
    <t>SISSETON-WAHPETON</t>
  </si>
  <si>
    <t>SOUTHERN GAS</t>
  </si>
  <si>
    <t>SHELTER INSURANCE</t>
  </si>
  <si>
    <t>ELECTRIC COOPERATIVES</t>
  </si>
  <si>
    <t>HEALTHCARE PLUS</t>
  </si>
  <si>
    <t>DOE RUN</t>
  </si>
  <si>
    <t>ACCLAIM</t>
  </si>
  <si>
    <t>GUTHRIE COMMUNITY</t>
  </si>
  <si>
    <t>LOYOLA UNIVERSITY EMPLOYEES</t>
  </si>
  <si>
    <t>ACADEMIC</t>
  </si>
  <si>
    <t>VALLEY PRIDE</t>
  </si>
  <si>
    <t>CAROLINAS TELCO</t>
  </si>
  <si>
    <t>KOREAN AMERICAN CATHOLICS</t>
  </si>
  <si>
    <t>ST. LUKE'S COMMUNITY</t>
  </si>
  <si>
    <t>TULANE/LOYOLA</t>
  </si>
  <si>
    <t>CHHE</t>
  </si>
  <si>
    <t>PAPER CONVERTERS LOCAL 286/1034</t>
  </si>
  <si>
    <t>BAYOU CITY</t>
  </si>
  <si>
    <t>SYNERGY</t>
  </si>
  <si>
    <t>HEARD A.M.E.</t>
  </si>
  <si>
    <t>GEISMAR COMPLEX</t>
  </si>
  <si>
    <t>M.O.S.E.S.</t>
  </si>
  <si>
    <t>B. M. H.</t>
  </si>
  <si>
    <t>PAUL QUINN</t>
  </si>
  <si>
    <t>GOYA FOODS EMPLOYEES</t>
  </si>
  <si>
    <t>O AND R UTILITIES EMPLOYEES</t>
  </si>
  <si>
    <t>JM ASSOCIATES</t>
  </si>
  <si>
    <t>TOWN OF CHEEKTOWAGA</t>
  </si>
  <si>
    <t>RALEIGH CO. EDUCATORS</t>
  </si>
  <si>
    <t>B. BRAUN</t>
  </si>
  <si>
    <t>ALTOONA AREA EMPLOYEES</t>
  </si>
  <si>
    <t>HALIFAX COUNTY COMMUNITY</t>
  </si>
  <si>
    <t>NORTHEAST COMMUNITY</t>
  </si>
  <si>
    <t>TAUPA LITHUANIAN</t>
  </si>
  <si>
    <t>I.L.A. LOCAL 1235</t>
  </si>
  <si>
    <t>MID-ISLAND</t>
  </si>
  <si>
    <t>GENESEE CO-OP</t>
  </si>
  <si>
    <t>SYRACUSE COOPERATIVE</t>
  </si>
  <si>
    <t>BEREA</t>
  </si>
  <si>
    <t>EAST END BAPTIST TABERNACLE</t>
  </si>
  <si>
    <t>A M E CHURCH</t>
  </si>
  <si>
    <t>N. MISSISSIPPI HEALTH SERVICES EMP.</t>
  </si>
  <si>
    <t>FLINT RIVER EMPLOYEES</t>
  </si>
  <si>
    <t>SIGNET</t>
  </si>
  <si>
    <t>UNITED ARKANSAS</t>
  </si>
  <si>
    <t>NEW YORK UNIVERSITY</t>
  </si>
  <si>
    <t>FIRST CALIFORNIA</t>
  </si>
  <si>
    <t>YOGAVILLE</t>
  </si>
  <si>
    <t>GEORGETOWN UNIVERSITY ALUMNI AND ST</t>
  </si>
  <si>
    <t>UMATILLA COUNTY</t>
  </si>
  <si>
    <t>ANDALUSIA MILLS EMPLOYEES CREDIT AS</t>
  </si>
  <si>
    <t>INDUSTRIAL</t>
  </si>
  <si>
    <t>SCIENT</t>
  </si>
  <si>
    <t>NEW RISING STAR</t>
  </si>
  <si>
    <t>STEWART'S</t>
  </si>
  <si>
    <t>N.I.C.E.</t>
  </si>
  <si>
    <t>MESSIAH BAPTIST-JUBILEE</t>
  </si>
  <si>
    <t>FOREST AREA</t>
  </si>
  <si>
    <t>PARAMOUNT BAPTIST CHURCH</t>
  </si>
  <si>
    <t>ADVANCE FINANCIAL</t>
  </si>
  <si>
    <t>NATRIUM EMPLOYEES</t>
  </si>
  <si>
    <t>INDIANA HEARTLAND</t>
  </si>
  <si>
    <t>SAN DIEGO FIREFIGHTERS</t>
  </si>
  <si>
    <t>M.W.P.H. GRAND LODGE OF ILLINOIS</t>
  </si>
  <si>
    <t>UNION YES</t>
  </si>
  <si>
    <t>NORTH CAROLINA PRESS ASSOCIATION</t>
  </si>
  <si>
    <t>HEALTHCARE EMPLOYEES</t>
  </si>
  <si>
    <t>NEW COMMUNITY</t>
  </si>
  <si>
    <t>INDEPENDENT</t>
  </si>
  <si>
    <t>ADVANTAGE</t>
  </si>
  <si>
    <t>ARIZE</t>
  </si>
  <si>
    <t>CENTRAL NEBRASKA</t>
  </si>
  <si>
    <t>BEVERLY MUNICIPAL</t>
  </si>
  <si>
    <t>MIL-WAY</t>
  </si>
  <si>
    <t>COMMUNITY FIRST</t>
  </si>
  <si>
    <t>LOGAN COUNTY SCHOOL EMPLOYEES</t>
  </si>
  <si>
    <t>I. C.</t>
  </si>
  <si>
    <t>TELCOE</t>
  </si>
  <si>
    <t>EVERGLADES</t>
  </si>
  <si>
    <t>MT. AIRY BAPTIST CHURCH</t>
  </si>
  <si>
    <t>KEMBA DELTA</t>
  </si>
  <si>
    <t>CHATTAHOOCHEE</t>
  </si>
  <si>
    <t>P.S.E. &amp; G. NUCLEAR EMPLOYEES</t>
  </si>
  <si>
    <t>LOWER EAST SIDE PEOPLE'S</t>
  </si>
  <si>
    <t>OMEGA PSI PHI FRATERNITY</t>
  </si>
  <si>
    <t>HUNTINGTON C &amp; O RAILWAY EMPLOYEES</t>
  </si>
  <si>
    <t>CALIFORNIA ADVENTIST</t>
  </si>
  <si>
    <t>SOMERSET</t>
  </si>
  <si>
    <t>MT. JEZREEL</t>
  </si>
  <si>
    <t>I-C</t>
  </si>
  <si>
    <t>FIRST CITIZENS'</t>
  </si>
  <si>
    <t>RIVER TOWN</t>
  </si>
  <si>
    <t>PHI BETA SIGMA</t>
  </si>
  <si>
    <t>M.A.B.C.</t>
  </si>
  <si>
    <t>FIRST FRONTIER</t>
  </si>
  <si>
    <t>MISSISSIPPI CENTRAL</t>
  </si>
  <si>
    <t>GREECE COMMUNITY</t>
  </si>
  <si>
    <t>GFA</t>
  </si>
  <si>
    <t>MOSAIC</t>
  </si>
  <si>
    <t>PLUMBERS &amp; FITTERS LOCAL 675</t>
  </si>
  <si>
    <t>NEBRASKA ENERGY</t>
  </si>
  <si>
    <t>UNIVERSITY OF PENNSYLVANIA STUDENTS</t>
  </si>
  <si>
    <t>SANTA CLARA COUNTY</t>
  </si>
  <si>
    <t>BORDER</t>
  </si>
  <si>
    <t>NORTH COUNTRY</t>
  </si>
  <si>
    <t>ARGENT</t>
  </si>
  <si>
    <t>MET TRAN</t>
  </si>
  <si>
    <t>SIOUXLAND</t>
  </si>
  <si>
    <t>ST. PAUL</t>
  </si>
  <si>
    <t>LOCAL UNION 392</t>
  </si>
  <si>
    <t>DELTA COUNTY</t>
  </si>
  <si>
    <t>NIZARI PROGRESSIVE</t>
  </si>
  <si>
    <t>BLUE CHIP</t>
  </si>
  <si>
    <t>SYRACUSE POSTAL</t>
  </si>
  <si>
    <t>TRUSERVICE COMMUNITY</t>
  </si>
  <si>
    <t>NEIGHBORHOOD COMMUNITY</t>
  </si>
  <si>
    <t>ONEUNITED</t>
  </si>
  <si>
    <t>CARO</t>
  </si>
  <si>
    <t>VERMONT</t>
  </si>
  <si>
    <t>BUILDING TRADES</t>
  </si>
  <si>
    <t>LEGACY COMMUNITY</t>
  </si>
  <si>
    <t>UP ARKANSAS</t>
  </si>
  <si>
    <t>PINE BLUFF POSTAL</t>
  </si>
  <si>
    <t>WHITE COUNTY</t>
  </si>
  <si>
    <t>VA HOSPITAL</t>
  </si>
  <si>
    <t>FORT ROOTS</t>
  </si>
  <si>
    <t>COOPERATIVE EXTENSION SERVICE</t>
  </si>
  <si>
    <t>NATURAL STATE</t>
  </si>
  <si>
    <t>ARKANSAS TEACHERS</t>
  </si>
  <si>
    <t>NORTH LITTLE ROCK EDUCATORS</t>
  </si>
  <si>
    <t>U.P. EMPLOYEES</t>
  </si>
  <si>
    <t>LION</t>
  </si>
  <si>
    <t>ARKANSAS FARM BUREAU</t>
  </si>
  <si>
    <t>PIONEER VALLEY</t>
  </si>
  <si>
    <t>BP</t>
  </si>
  <si>
    <t>SPOKANE MEDIA</t>
  </si>
  <si>
    <t>MID-TEX</t>
  </si>
  <si>
    <t>BRENTWOOD BAPTIST CHURCH</t>
  </si>
  <si>
    <t>KNOXVILLE TEACHERS</t>
  </si>
  <si>
    <t>GOVERNMENT EMPLOYEES</t>
  </si>
  <si>
    <t>EDUCATION FIRST</t>
  </si>
  <si>
    <t>POSTAL EMPLOYEES REGIONAL</t>
  </si>
  <si>
    <t>CITY &amp; POLICE</t>
  </si>
  <si>
    <t>IRVING CITY EMPLOYEES</t>
  </si>
  <si>
    <t>SOUTH METRO</t>
  </si>
  <si>
    <t>EAST END FOOD COOPERATIVE</t>
  </si>
  <si>
    <t>UPSTATE</t>
  </si>
  <si>
    <t>CUMBERLAND MUNICIPAL EMPLOYEES</t>
  </si>
  <si>
    <t>FIRST CAPITAL</t>
  </si>
  <si>
    <t>PALMETTO FIRST</t>
  </si>
  <si>
    <t>DELTA SCHOOLS</t>
  </si>
  <si>
    <t>APPALACHIAN COMMUNITY</t>
  </si>
  <si>
    <t>WAVE</t>
  </si>
  <si>
    <t>EPISCOPAL COMMUNITY</t>
  </si>
  <si>
    <t>MORTON</t>
  </si>
  <si>
    <t>CLEVELAND SELFRELIANCE</t>
  </si>
  <si>
    <t>SANTA ANA</t>
  </si>
  <si>
    <t>BLACKSTONE RIVER</t>
  </si>
  <si>
    <t>BRECO</t>
  </si>
  <si>
    <t>PRESIDENTS</t>
  </si>
  <si>
    <t>COVENANT SAVINGS</t>
  </si>
  <si>
    <t>FIRST BAPTIST CHURCH OF VIENNA (VA)</t>
  </si>
  <si>
    <t>VITAL</t>
  </si>
  <si>
    <t>TRANSIT OPERATIONS</t>
  </si>
  <si>
    <t>MUTUAL FIRST</t>
  </si>
  <si>
    <t>MILLBURY</t>
  </si>
  <si>
    <t>LAKE COUNTY EDUCATIONAL</t>
  </si>
  <si>
    <t>BIG BETHEL A.M.E. CHURCH</t>
  </si>
  <si>
    <t>EVERGREEN PARK SCHOOLS</t>
  </si>
  <si>
    <t>HANIN</t>
  </si>
  <si>
    <t>HEALTHCARE SYSTEMS</t>
  </si>
  <si>
    <t>MASSMUTUAL</t>
  </si>
  <si>
    <t>TEXAR</t>
  </si>
  <si>
    <t>RESOURCE</t>
  </si>
  <si>
    <t>TOLEDO URBAN</t>
  </si>
  <si>
    <t>WAKOTA</t>
  </si>
  <si>
    <t>NRS COMMUNITY DEVELOPMENT</t>
  </si>
  <si>
    <t>MISSISSIPPI</t>
  </si>
  <si>
    <t>NEIGHBORHOOD TRUST</t>
  </si>
  <si>
    <t>FAMILY ADVANTAGE</t>
  </si>
  <si>
    <t>MOUNT OLIVE BAPTIST CHURCH</t>
  </si>
  <si>
    <t>GREAT NORTHWEST</t>
  </si>
  <si>
    <t>FAIRMONT SCHOOL EMPLOYEES</t>
  </si>
  <si>
    <t>GREEN COUNTRY</t>
  </si>
  <si>
    <t>GIDEON</t>
  </si>
  <si>
    <t>MEDFORD MUNICIPAL EMPLOYEES</t>
  </si>
  <si>
    <t>BROOKLAND</t>
  </si>
  <si>
    <t>TRUSTAR</t>
  </si>
  <si>
    <t>1ST COOPERATIVE</t>
  </si>
  <si>
    <t>TRUST</t>
  </si>
  <si>
    <t>CU HAWAII</t>
  </si>
  <si>
    <t>PLATINUM</t>
  </si>
  <si>
    <t>GREAT RIVER</t>
  </si>
  <si>
    <t>LORMET COMMUNITY</t>
  </si>
  <si>
    <t>MOUNT PLEASANT BAPTIST CHURCH</t>
  </si>
  <si>
    <t>BROOKLYN COOPERATIVE</t>
  </si>
  <si>
    <t>LCO</t>
  </si>
  <si>
    <t>FIRST PRIORITY</t>
  </si>
  <si>
    <t>NONE SUFFER LACK</t>
  </si>
  <si>
    <t>NEXTMARK</t>
  </si>
  <si>
    <t>EAGLE LOUISIANA</t>
  </si>
  <si>
    <t>CENTURYFIRST</t>
  </si>
  <si>
    <t>1199 SEIU</t>
  </si>
  <si>
    <t>FIRST</t>
  </si>
  <si>
    <t>TRADES &amp; LABOR</t>
  </si>
  <si>
    <t>CARPENTERS</t>
  </si>
  <si>
    <t>CITY AND COUNTY EMPLOYEES</t>
  </si>
  <si>
    <t>PIONEER COMMUNITY</t>
  </si>
  <si>
    <t>UNITED NEIGHBORHOOD</t>
  </si>
  <si>
    <t>FASNY</t>
  </si>
  <si>
    <t>NEBRASKA RURAL COMMUNITY</t>
  </si>
  <si>
    <t>JORDAN</t>
  </si>
  <si>
    <t>TRAX</t>
  </si>
  <si>
    <t>SOUTH SIDE COMMUNITY</t>
  </si>
  <si>
    <t>SOUND</t>
  </si>
  <si>
    <t>EASTERN UTAH COMMUNITY</t>
  </si>
  <si>
    <t>HOMEWOOD</t>
  </si>
  <si>
    <t>POST OFFICE EMPLOYEES</t>
  </si>
  <si>
    <t>PEOPLE'S COMMUNITY</t>
  </si>
  <si>
    <t>RADIUS</t>
  </si>
  <si>
    <t>JETSTREAM</t>
  </si>
  <si>
    <t>DN COMMUNITY</t>
  </si>
  <si>
    <t>SPIRIT OF AMERICA</t>
  </si>
  <si>
    <t>OHIO HEALTHCARE</t>
  </si>
  <si>
    <t>GRANITE</t>
  </si>
  <si>
    <t>COMMUNITY &amp; TEACHERS</t>
  </si>
  <si>
    <t>WESTERN DIVISION</t>
  </si>
  <si>
    <t>SERVICE STATION DEALERS</t>
  </si>
  <si>
    <t>HERITAGE FAMILY</t>
  </si>
  <si>
    <t>CHARLESTON POSTAL</t>
  </si>
  <si>
    <t>UNITED METHODIST OF MISSISSIPPI</t>
  </si>
  <si>
    <t>HORIZON UTAH</t>
  </si>
  <si>
    <t>COMMUNITY PLUS</t>
  </si>
  <si>
    <t>FOUR POINTS</t>
  </si>
  <si>
    <t>MEADOW GROVE</t>
  </si>
  <si>
    <t>LOGAN CACHE RICH</t>
  </si>
  <si>
    <t>UNIFIED HOMEOWNERS OF ILLINOIS</t>
  </si>
  <si>
    <t>EMPOWERMENT COMMUNITY DEVELOPMENT</t>
  </si>
  <si>
    <t>COMMUNITY LINK</t>
  </si>
  <si>
    <t>FAMILY FOCUS</t>
  </si>
  <si>
    <t>VAREX</t>
  </si>
  <si>
    <t>ALLTRU</t>
  </si>
  <si>
    <t>COMUNIDAD LATINA</t>
  </si>
  <si>
    <t>WASATCH PEAKS</t>
  </si>
  <si>
    <t>URBAN BEGINNINGS CHOICE</t>
  </si>
  <si>
    <t>FIRST PIONEERS</t>
  </si>
  <si>
    <t>NEW COVENANT DOMINION</t>
  </si>
  <si>
    <t>WELLNESS</t>
  </si>
  <si>
    <t>SETTLERS</t>
  </si>
  <si>
    <t>GARDEN ISLAND</t>
  </si>
  <si>
    <t>GATEWAY METRO</t>
  </si>
  <si>
    <t>CAROLINA COOPERATIVE</t>
  </si>
  <si>
    <t>OAK CLIFF CHRISTIAN</t>
  </si>
  <si>
    <t>WELCOME</t>
  </si>
  <si>
    <t>1ST BERGEN</t>
  </si>
  <si>
    <t>SHUFORD</t>
  </si>
  <si>
    <t>WESTREET</t>
  </si>
  <si>
    <t>LION'S SHARE</t>
  </si>
  <si>
    <t>WINSTON-SALEM</t>
  </si>
  <si>
    <t>PRECISION</t>
  </si>
  <si>
    <t>PIONEER MUTUAL</t>
  </si>
  <si>
    <t>ELECTEL COOPERATIVE</t>
  </si>
  <si>
    <t>URBAN UPBOUND</t>
  </si>
  <si>
    <t>PYRAMID</t>
  </si>
  <si>
    <t>OAHU</t>
  </si>
  <si>
    <t>HAWAII CENTRAL</t>
  </si>
  <si>
    <t>GREENSBORO MUNICIPAL</t>
  </si>
  <si>
    <t>CAPE</t>
  </si>
  <si>
    <t>ARBUCKLE</t>
  </si>
  <si>
    <t>STEPPING STONES COMMUNITY</t>
  </si>
  <si>
    <t>LAKOTA</t>
  </si>
  <si>
    <t>COMMUNITY PROMISE</t>
  </si>
  <si>
    <t>THRIVENT</t>
  </si>
  <si>
    <t>CRAYOLA LLC EMPLOYEES CREDIT UNION</t>
  </si>
  <si>
    <t>NEIGHBORS UNITED</t>
  </si>
  <si>
    <t>NEW LIFE</t>
  </si>
  <si>
    <t>MEMBERS FIRST OF MARYLAND</t>
  </si>
  <si>
    <t>BRADFORD AREA SCHOOL EMPLOYEES</t>
  </si>
  <si>
    <t>MAINSTREET</t>
  </si>
  <si>
    <t>FIRST UNITY</t>
  </si>
  <si>
    <t>RIVERLAND</t>
  </si>
  <si>
    <t>LUTHERAN</t>
  </si>
  <si>
    <t>THE FINEST</t>
  </si>
  <si>
    <t>SENECA NATION OF INDIANS</t>
  </si>
  <si>
    <t>ELCA</t>
  </si>
  <si>
    <t>REDEEMER</t>
  </si>
  <si>
    <t>WORCESTER POLICE DEPARTMENT</t>
  </si>
  <si>
    <t>JEFFERSON FINANCIAL</t>
  </si>
  <si>
    <t>DALE COMMUNITY</t>
  </si>
  <si>
    <t>ENCOMPASS NIAGARA</t>
  </si>
  <si>
    <t>GREAT LAKES</t>
  </si>
  <si>
    <t>THE FIRST FINANCIAL</t>
  </si>
  <si>
    <t>VICKSWOOD</t>
  </si>
  <si>
    <t>NORTHERN LIGHTS</t>
  </si>
  <si>
    <t>PEARL MUNICIPAL</t>
  </si>
  <si>
    <t>CM MEMBERS</t>
  </si>
  <si>
    <t>ECM</t>
  </si>
  <si>
    <t>SOUTHERN COASTAL</t>
  </si>
  <si>
    <t>WEST VIRGINIA CENTRAL</t>
  </si>
  <si>
    <t>CLEAN ENERGY</t>
  </si>
  <si>
    <t>VICKSBURG RAILROAD</t>
  </si>
  <si>
    <t>DELTA</t>
  </si>
  <si>
    <t>MERIDIAN POSTAL</t>
  </si>
  <si>
    <t>MISSISSIPPI COLLEGE EMPLOYEES</t>
  </si>
  <si>
    <t>NATCHEZ EDUCATORS</t>
  </si>
  <si>
    <t>CIVIC</t>
  </si>
  <si>
    <t>FRATERNAL ORDER OF POLICE</t>
  </si>
  <si>
    <t>HERCULES FIRST</t>
  </si>
  <si>
    <t>CAMDEN FIREMEN'S</t>
  </si>
  <si>
    <t>RIVERVIEW</t>
  </si>
  <si>
    <t>COMMUNITY PARTNERS</t>
  </si>
  <si>
    <t>EVEREST</t>
  </si>
  <si>
    <t>GULF TRUST</t>
  </si>
  <si>
    <t>OHIO VALLEY COMMUNITY</t>
  </si>
  <si>
    <t>OTOE-MISSOURIA</t>
  </si>
  <si>
    <t>NORTHAMPTON AREA SCHOOL DIST. EMPS</t>
  </si>
  <si>
    <t>I.L.W.U.</t>
  </si>
  <si>
    <t>DESERT RIVERS</t>
  </si>
  <si>
    <t>GROWING OAKS</t>
  </si>
  <si>
    <t>BEST REWARD</t>
  </si>
  <si>
    <t>MASSACHUSETTS FAMILY</t>
  </si>
  <si>
    <t>MAUN</t>
  </si>
  <si>
    <t>CREDIT UNION OF NEW JERSEY, A</t>
  </si>
  <si>
    <t>COMMUNITY FIRST FUND</t>
  </si>
  <si>
    <t>MC</t>
  </si>
  <si>
    <t>CAPITAL</t>
  </si>
  <si>
    <t>TRUE SKY</t>
  </si>
  <si>
    <t>UNITY OF EATONVILLE</t>
  </si>
  <si>
    <t>ALLEGIANCE</t>
  </si>
  <si>
    <t>WEDEVELOPMENT</t>
  </si>
  <si>
    <t>THE MUNICIPAL</t>
  </si>
  <si>
    <t>PEOPLE TRUST COMMUNITY</t>
  </si>
  <si>
    <t>THE MORNING STAR</t>
  </si>
  <si>
    <t>MEMBERS</t>
  </si>
  <si>
    <t>METCO</t>
  </si>
  <si>
    <t>PRIORITY ONE</t>
  </si>
  <si>
    <t>MIDWEST REGIONAL</t>
  </si>
  <si>
    <t>PEOPLES CHOICE</t>
  </si>
  <si>
    <t>UNITED</t>
  </si>
  <si>
    <t>STATE POLICE CREDIT UNION INC.</t>
  </si>
  <si>
    <t>TARRANT COUNTY'S CREDIT UNION</t>
  </si>
  <si>
    <t>CONSUMER</t>
  </si>
  <si>
    <t>O BEE</t>
  </si>
  <si>
    <t>ECCO</t>
  </si>
  <si>
    <t>PATRIOT EQUITY</t>
  </si>
  <si>
    <t>OMNI COMMUNITY</t>
  </si>
  <si>
    <t>SAN JUAN MOUNTAINS</t>
  </si>
  <si>
    <t>LANCASTER RED ROSE</t>
  </si>
  <si>
    <t>EASTPOINTE COMMUNITY</t>
  </si>
  <si>
    <t>MY</t>
  </si>
  <si>
    <t>ANOKA HENNEPIN</t>
  </si>
  <si>
    <t>MCDOWELL CORNERSTONE</t>
  </si>
  <si>
    <t>COCHISE</t>
  </si>
  <si>
    <t>PIEDMONT ADVANTAGE CREDIT UNION</t>
  </si>
  <si>
    <t>HIBBING COOPERATIVE</t>
  </si>
  <si>
    <t>ALHAMBRA</t>
  </si>
  <si>
    <t>HIGHWAY CROSSROADS</t>
  </si>
  <si>
    <t>CHICAGO FIREMANS ASSOC</t>
  </si>
  <si>
    <t>ANCO COMMUNITY</t>
  </si>
  <si>
    <t>MOLINE MUNICIPAL</t>
  </si>
  <si>
    <t>CORNERSTONE</t>
  </si>
  <si>
    <t>PEORIA FIRE FIGHTERS</t>
  </si>
  <si>
    <t>KANKAKEE FEDERATION OF TEACHERS</t>
  </si>
  <si>
    <t>HARVARD COMMUNITY</t>
  </si>
  <si>
    <t>GULF</t>
  </si>
  <si>
    <t>HARBOR POINTE</t>
  </si>
  <si>
    <t>MATERNITY B.V.M.</t>
  </si>
  <si>
    <t>SUPERIOR CREDIT UNION</t>
  </si>
  <si>
    <t>MEMPHIS CITY EMPLOYEES</t>
  </si>
  <si>
    <t>SHARE ADVANTAGE</t>
  </si>
  <si>
    <t>NORTHPARK COMMUNITY</t>
  </si>
  <si>
    <t>GRAPHIC ARTS</t>
  </si>
  <si>
    <t>UNITED EMPLOYEES</t>
  </si>
  <si>
    <t>SIU</t>
  </si>
  <si>
    <t>DECATUR POLICEMEN</t>
  </si>
  <si>
    <t>KANSAS BLUE CROSS-BLUE SHIELD</t>
  </si>
  <si>
    <t>PONTIAC DWIGHT PRISON EMPLOYS</t>
  </si>
  <si>
    <t>BLAW-KNOX</t>
  </si>
  <si>
    <t>ELITE COMMUNITY</t>
  </si>
  <si>
    <t>GRAND PRAIRIE</t>
  </si>
  <si>
    <t>FIELDSTONE</t>
  </si>
  <si>
    <t>GALE</t>
  </si>
  <si>
    <t>TAYLORVILLE COMMUNITY</t>
  </si>
  <si>
    <t>JOHNSONVILLE TVA EMPLOYEES</t>
  </si>
  <si>
    <t>REDBRAND</t>
  </si>
  <si>
    <t>CENTRAL STATE</t>
  </si>
  <si>
    <t>SPIRIT FINANCIAL</t>
  </si>
  <si>
    <t>MINNESOTA POWER EMPLOYEES</t>
  </si>
  <si>
    <t>LUBRIZOL EMPLOYEES'</t>
  </si>
  <si>
    <t>CENTRAL MISSOURI COMMUNITY</t>
  </si>
  <si>
    <t>DEER RIVER COOPERATIVE</t>
  </si>
  <si>
    <t>AMERICAN PRIDE</t>
  </si>
  <si>
    <t>TEE-PAK</t>
  </si>
  <si>
    <t>READING BERKS SCHOOL EMPLOYEES</t>
  </si>
  <si>
    <t>SKEL-TEX</t>
  </si>
  <si>
    <t>ST. LOUIS COMMUNITY</t>
  </si>
  <si>
    <t>FREESTAR FINANCIAL</t>
  </si>
  <si>
    <t>UNITED LOCAL</t>
  </si>
  <si>
    <t>COBURN</t>
  </si>
  <si>
    <t>TAHQUAMENON AREA</t>
  </si>
  <si>
    <t>EXTRA</t>
  </si>
  <si>
    <t>BRAINERD B. N.</t>
  </si>
  <si>
    <t>DUTCH POINT</t>
  </si>
  <si>
    <t>ASSOCIATED HEALTHCARE</t>
  </si>
  <si>
    <t>ZIA</t>
  </si>
  <si>
    <t>COPOCO COMMUNITY</t>
  </si>
  <si>
    <t>TANGIPAHOA PARISH TEACHERS</t>
  </si>
  <si>
    <t>NASHVILLE FIREMEN'S</t>
  </si>
  <si>
    <t>HIGHWAY DISTRICT 19 EMPLOYEES</t>
  </si>
  <si>
    <t>MILLARD COUNTY</t>
  </si>
  <si>
    <t>NORTH ALABAMA EDUCATORS</t>
  </si>
  <si>
    <t>MUTUAL SAVINGS</t>
  </si>
  <si>
    <t>TLC COMMUNITY</t>
  </si>
  <si>
    <t>LOWLAND</t>
  </si>
  <si>
    <t>SELECT EMPLOYEES</t>
  </si>
  <si>
    <t>LANDMARK</t>
  </si>
  <si>
    <t>SOUTHWEST HERITAGE</t>
  </si>
  <si>
    <t>COMMUNITY TRUST</t>
  </si>
  <si>
    <t>RIG EMPLOYEES</t>
  </si>
  <si>
    <t>UNIVERSITY OF ILLINOIS COMMUNITY</t>
  </si>
  <si>
    <t>MEMBERS EXCHANGE</t>
  </si>
  <si>
    <t>FAMILY SECURITY</t>
  </si>
  <si>
    <t>ASSOCIATED CREDIT UNION OF TEXAS</t>
  </si>
  <si>
    <t>EPB EMPLOYEES</t>
  </si>
  <si>
    <t>CLIFFORD-JACOBS EMPLOYEES</t>
  </si>
  <si>
    <t>NEW SOUTH CREDIT UNION</t>
  </si>
  <si>
    <t>COAST LINE</t>
  </si>
  <si>
    <t>A.A.E.C.</t>
  </si>
  <si>
    <t>SYNERGY PARTNERS</t>
  </si>
  <si>
    <t>ALLVAC SAVINGS AND</t>
  </si>
  <si>
    <t>SOVITA</t>
  </si>
  <si>
    <t>ST. GREGORY PARISH</t>
  </si>
  <si>
    <t>SPC</t>
  </si>
  <si>
    <t>COLLEGE AND UNIVERSITY</t>
  </si>
  <si>
    <t>NORTH STAR</t>
  </si>
  <si>
    <t>FIRE FIGHTERS</t>
  </si>
  <si>
    <t>ROME KRAFT EMPLOYEES</t>
  </si>
  <si>
    <t>ALABAMA CENTRAL</t>
  </si>
  <si>
    <t>SOUTH CAROLINA METHODIST CONF</t>
  </si>
  <si>
    <t>ONE CREDIT UNION OF NY</t>
  </si>
  <si>
    <t>IOWA HEARTLAND</t>
  </si>
  <si>
    <t>THE WEST TENNESSEE</t>
  </si>
  <si>
    <t>THE FAMILY</t>
  </si>
  <si>
    <t>MID CAROLINA</t>
  </si>
  <si>
    <t>SANTEE COOPER CREDIT UNION</t>
  </si>
  <si>
    <t>BELLWETHER COMMUNITY</t>
  </si>
  <si>
    <t>DULUTH FIRE DEPARTMENT</t>
  </si>
  <si>
    <t>L. A. ELECTRICAL WORKERS CREDIT UN.</t>
  </si>
  <si>
    <t>HOOSIER HILLS</t>
  </si>
  <si>
    <t>CRANSTON MUNICIPAL EMPLOYEES</t>
  </si>
  <si>
    <t>PORT OF HOUSTON</t>
  </si>
  <si>
    <t>RAILWAY</t>
  </si>
  <si>
    <t>TOWN AND COUNTRY</t>
  </si>
  <si>
    <t>GEORGETOWN KRAFT</t>
  </si>
  <si>
    <t>ACCENTRA</t>
  </si>
  <si>
    <t>NEW HORIZONS</t>
  </si>
  <si>
    <t>COMBINED EMPLOYEES</t>
  </si>
  <si>
    <t>INSTEP</t>
  </si>
  <si>
    <t>CENTRAL CREDIT UNION OF ILLINOIS</t>
  </si>
  <si>
    <t>KONE EMPLOYEES</t>
  </si>
  <si>
    <t>PEORIA POSTAL EMPLOYEES</t>
  </si>
  <si>
    <t>PEORIA CITY EMPLOYEES</t>
  </si>
  <si>
    <t>BEACON COMMUNITY</t>
  </si>
  <si>
    <t>MID-KANSAS</t>
  </si>
  <si>
    <t>ASTERA</t>
  </si>
  <si>
    <t>PARK MANOR CHRISTIAN CHURCH</t>
  </si>
  <si>
    <t>KIMBERLY CLARK</t>
  </si>
  <si>
    <t>ALATRUST</t>
  </si>
  <si>
    <t>ADVENTURE</t>
  </si>
  <si>
    <t>RIVERFALL</t>
  </si>
  <si>
    <t>CONSUMERS PROFESSIONAL</t>
  </si>
  <si>
    <t>HUNTINGTON BEACH</t>
  </si>
  <si>
    <t>LENCO</t>
  </si>
  <si>
    <t>ENERGIZE</t>
  </si>
  <si>
    <t>WHEELHOUSE</t>
  </si>
  <si>
    <t>I.B.E.W. LOCAL #681</t>
  </si>
  <si>
    <t>NUCOR EMPLOYEE'S</t>
  </si>
  <si>
    <t>SWINDELL-DRESSLER</t>
  </si>
  <si>
    <t>OUCU FINANCIAL CREDIT UNION, INC.</t>
  </si>
  <si>
    <t>CHEM FAMILY</t>
  </si>
  <si>
    <t>REAVIS - STICKNEY</t>
  </si>
  <si>
    <t>COLUMBIA POST OFFICE</t>
  </si>
  <si>
    <t>PEOPLE DRIVEN</t>
  </si>
  <si>
    <t>UTILITY DISTRICT</t>
  </si>
  <si>
    <t>OKLAHOMA EDUCATORS</t>
  </si>
  <si>
    <t>HOMELAND</t>
  </si>
  <si>
    <t>SHAREFAX</t>
  </si>
  <si>
    <t>LOUISVILLE GAS AND ELECTRIC COMPANY</t>
  </si>
  <si>
    <t>ROLLING F</t>
  </si>
  <si>
    <t>SPACE CITY</t>
  </si>
  <si>
    <t>OHIO TEAMSTERS</t>
  </si>
  <si>
    <t>WCU CREDIT UNION</t>
  </si>
  <si>
    <t>RIVER TO RIVER</t>
  </si>
  <si>
    <t>FOUNDATION</t>
  </si>
  <si>
    <t>SECURITY</t>
  </si>
  <si>
    <t>MEMBERS FIRST CREDIT UNION OF FLORI</t>
  </si>
  <si>
    <t>LOS ALAMOS SCHOOLS</t>
  </si>
  <si>
    <t>LEADERS CREDIT UNION</t>
  </si>
  <si>
    <t>UNITED BAY COMMUNITY</t>
  </si>
  <si>
    <t>ARRHA</t>
  </si>
  <si>
    <t>CHICAGO FIREFIGHTER'S</t>
  </si>
  <si>
    <t>KALSEE</t>
  </si>
  <si>
    <t>GEAUGA</t>
  </si>
  <si>
    <t>ACME CONTINENTAL</t>
  </si>
  <si>
    <t>FINANCIAL PLUS</t>
  </si>
  <si>
    <t>PEORIA HIWAY</t>
  </si>
  <si>
    <t>WES</t>
  </si>
  <si>
    <t>GOLDEN CIRCLE</t>
  </si>
  <si>
    <t>ACHIEVE FINANCIAL</t>
  </si>
  <si>
    <t>NORTHRIDGE COMMUNITY</t>
  </si>
  <si>
    <t>PALMETTO HEALTH</t>
  </si>
  <si>
    <t>COMMUNITY CU OF NEW MILFORD, INC.</t>
  </si>
  <si>
    <t>CRMC EMPLOYEES</t>
  </si>
  <si>
    <t>KIEF PROTECTIVE MUTUAL BENEFIT ASS.</t>
  </si>
  <si>
    <t>ALAMO CITY</t>
  </si>
  <si>
    <t>BOTHWELL HOSPITAL EMPLOYEES</t>
  </si>
  <si>
    <t>MOBILE EDUCATORS</t>
  </si>
  <si>
    <t>DUPAGE COUNTY EMPLOYEES</t>
  </si>
  <si>
    <t>TEXAS BRIDGE</t>
  </si>
  <si>
    <t>ISABELLA COMMUNITY</t>
  </si>
  <si>
    <t>PILLAR</t>
  </si>
  <si>
    <t>MOBILE GOVERNMENT EMP.</t>
  </si>
  <si>
    <t>SHERWIN WILLIAMS EMP.</t>
  </si>
  <si>
    <t>BHCU</t>
  </si>
  <si>
    <t>SOCIAL SECURITY</t>
  </si>
  <si>
    <t>LEE COUNTY</t>
  </si>
  <si>
    <t>LOC</t>
  </si>
  <si>
    <t>AEROQUIP</t>
  </si>
  <si>
    <t>CHIPPEWA COUNTY</t>
  </si>
  <si>
    <t>AURORA FIREFIGHTERS'</t>
  </si>
  <si>
    <t>SPCO</t>
  </si>
  <si>
    <t>NUMARK</t>
  </si>
  <si>
    <t>ETHICON SUTURE</t>
  </si>
  <si>
    <t>HI-LAND</t>
  </si>
  <si>
    <t>RAILWAY EMPLOYEES</t>
  </si>
  <si>
    <t>ONE DETROIT</t>
  </si>
  <si>
    <t>FAYETTE COUNTY SCHOOL EMPLOYEES</t>
  </si>
  <si>
    <t>HERSHEY ROBINSON EMPLOYEES</t>
  </si>
  <si>
    <t>WE FLORIDA FINANCIAL</t>
  </si>
  <si>
    <t>TEXOMA COMMUNITY</t>
  </si>
  <si>
    <t>REEVES COUNTY TEACHERS</t>
  </si>
  <si>
    <t>VERMILION SCHOOL EMPLOYEES</t>
  </si>
  <si>
    <t>DEMING SCHOOLS EMPLOYEES</t>
  </si>
  <si>
    <t>CHICAGO'S BRAVEST</t>
  </si>
  <si>
    <t>ST. MARK</t>
  </si>
  <si>
    <t>LIBERTYONE</t>
  </si>
  <si>
    <t>121 FINANCIAL</t>
  </si>
  <si>
    <t>FINANCIALEDGE COMMUNITY</t>
  </si>
  <si>
    <t>FIRSTENERGY FAMILY</t>
  </si>
  <si>
    <t>GABRIELS COMMUNITY</t>
  </si>
  <si>
    <t>MICHIGAN COASTAL</t>
  </si>
  <si>
    <t>FAMILY FINANCIAL</t>
  </si>
  <si>
    <t>ILLINOIS COMMUNITY</t>
  </si>
  <si>
    <t>NORTH DISTRICTS</t>
  </si>
  <si>
    <t>LAKE HURON</t>
  </si>
  <si>
    <t>PLANITES</t>
  </si>
  <si>
    <t>UNITED FINANCIAL</t>
  </si>
  <si>
    <t>RIVER VALLEY</t>
  </si>
  <si>
    <t>COMMUNITY WEST</t>
  </si>
  <si>
    <t>SISKIYOU</t>
  </si>
  <si>
    <t>RURAL COOPERATIVES</t>
  </si>
  <si>
    <t>MASON COUNTY SCHOOL EMPLOYEES</t>
  </si>
  <si>
    <t>MICHIGAN UNITED</t>
  </si>
  <si>
    <t>LINCOLN PARK COMMUNITY</t>
  </si>
  <si>
    <t>ARBOR FINANCIAL</t>
  </si>
  <si>
    <t>LOUISIANA CENTRAL</t>
  </si>
  <si>
    <t>RIO GRANDE VALLEY CREDIT UNION</t>
  </si>
  <si>
    <t>COMMONWEALTH CENTRAL</t>
  </si>
  <si>
    <t>MONROE COMMUNITY</t>
  </si>
  <si>
    <t>WESTERN COOPERATIVE</t>
  </si>
  <si>
    <t>ALLIANCE CATHOLIC</t>
  </si>
  <si>
    <t>WHITEWATER COMMUNITY</t>
  </si>
  <si>
    <t>CENTRAL KANSAS EDUCATION</t>
  </si>
  <si>
    <t>RED WING</t>
  </si>
  <si>
    <t>SLO</t>
  </si>
  <si>
    <t>BLUCURRENT</t>
  </si>
  <si>
    <t>TEAMSTERS</t>
  </si>
  <si>
    <t>ASHLAND</t>
  </si>
  <si>
    <t>U. S. EMPLOYEES</t>
  </si>
  <si>
    <t>TBA</t>
  </si>
  <si>
    <t>FORT MCCLELLAN</t>
  </si>
  <si>
    <t>AFFILIATED TRADES</t>
  </si>
  <si>
    <t>AZURA</t>
  </si>
  <si>
    <t>FAMILY FIRST</t>
  </si>
  <si>
    <t>TRUMBULL</t>
  </si>
  <si>
    <t>MIDWEST COALITION OF LABOR</t>
  </si>
  <si>
    <t>MONMOUTH COUNTY POSTAL EMPLOYEES</t>
  </si>
  <si>
    <t>T&amp;I</t>
  </si>
  <si>
    <t>CASE</t>
  </si>
  <si>
    <t>MIDLAND</t>
  </si>
  <si>
    <t>POWER CO-OP EMPLOYEES</t>
  </si>
  <si>
    <t>ALCOSE</t>
  </si>
  <si>
    <t>COMPASS COMMUNITY</t>
  </si>
  <si>
    <t>ENERGY CAPITAL</t>
  </si>
  <si>
    <t>ORGANIZED LABOR</t>
  </si>
  <si>
    <t>LAUDERDALE COUNTY TEACHERS</t>
  </si>
  <si>
    <t>RINCONES PRESBYTERIAN</t>
  </si>
  <si>
    <t>NORTH CENTRAL AREA</t>
  </si>
  <si>
    <t>OLD SPANISH TRAIL</t>
  </si>
  <si>
    <t>PARKSIDE</t>
  </si>
  <si>
    <t>GRATIOT COMMUNITY</t>
  </si>
  <si>
    <t>SAFE HARBOR</t>
  </si>
  <si>
    <t>SUNRISE FAMILY</t>
  </si>
  <si>
    <t>MONTCALM PUBLIC EMPLOYEES</t>
  </si>
  <si>
    <t>FILER</t>
  </si>
  <si>
    <t>ASCENSION</t>
  </si>
  <si>
    <t>MEMBERS CHOICE</t>
  </si>
  <si>
    <t>BEST FINANCIAL</t>
  </si>
  <si>
    <t>OUR</t>
  </si>
  <si>
    <t>HEARTLAND</t>
  </si>
  <si>
    <t>ALPENA-ALCONA AREA</t>
  </si>
  <si>
    <t>EMBERS</t>
  </si>
  <si>
    <t>CORRY JAMESTOWN</t>
  </si>
  <si>
    <t>HARBORLIGHT</t>
  </si>
  <si>
    <t>BLUEOX</t>
  </si>
  <si>
    <t>MEMBERS FIRST</t>
  </si>
  <si>
    <t>COUNTRY HERITAGE</t>
  </si>
  <si>
    <t>U.P. STATE</t>
  </si>
  <si>
    <t>FEDERAL EMPLOYEES OF CHIPPEWA CNTY</t>
  </si>
  <si>
    <t>ARCADE</t>
  </si>
  <si>
    <t>ILLINOIS VALLEY</t>
  </si>
  <si>
    <t>TEAM ONE</t>
  </si>
  <si>
    <t>SOUTH CENTRAL</t>
  </si>
  <si>
    <t>UNITED CHURCHES</t>
  </si>
  <si>
    <t>POSTAL</t>
  </si>
  <si>
    <t>MARSHALL COMMUNITY</t>
  </si>
  <si>
    <t>I.M. DETROIT DISTRICT</t>
  </si>
  <si>
    <t>MICHIGAN ONE COMMUNITY</t>
  </si>
  <si>
    <t>THORNAPPLE</t>
  </si>
  <si>
    <t>WOLVERINE STATE</t>
  </si>
  <si>
    <t>AAC</t>
  </si>
  <si>
    <t>LAMOURE</t>
  </si>
  <si>
    <t>H.P.C.</t>
  </si>
  <si>
    <t>GREATER KENTUCKY CU, INC.</t>
  </si>
  <si>
    <t>BLOOM</t>
  </si>
  <si>
    <t>TOTAL COMMUNITY</t>
  </si>
  <si>
    <t>INTANDEM</t>
  </si>
  <si>
    <t>COAST GUARD EMPLOYEES</t>
  </si>
  <si>
    <t>ALPENA COMMUNITY</t>
  </si>
  <si>
    <t>WESTACRES</t>
  </si>
  <si>
    <t>OKLAHOMA CENTRAL</t>
  </si>
  <si>
    <t>E-CENTRAL</t>
  </si>
  <si>
    <t>SOO CO-OP</t>
  </si>
  <si>
    <t>FARM BUREAU FAMILY</t>
  </si>
  <si>
    <t>PROFESSIONAL FIRE FIGHTERS</t>
  </si>
  <si>
    <t>EVANSTON FIREMENS</t>
  </si>
  <si>
    <t>DIVERSIFIED MEMBERS</t>
  </si>
  <si>
    <t>PREFERRED</t>
  </si>
  <si>
    <t>DETOUR DRUMMOND COMMUNITY</t>
  </si>
  <si>
    <t>WEST MICHIGAN</t>
  </si>
  <si>
    <t>C E S</t>
  </si>
  <si>
    <t>L&amp;N EMPLOYEES</t>
  </si>
  <si>
    <t>KEMBA LOUISVILLE</t>
  </si>
  <si>
    <t>LEXINGTON POSTAL COMMUNITY</t>
  </si>
  <si>
    <t>DAKOTA WEST</t>
  </si>
  <si>
    <t>MEIJER</t>
  </si>
  <si>
    <t>BRIDGE</t>
  </si>
  <si>
    <t>CO-OP CREDIT UNION OF MONTEVIDEO</t>
  </si>
  <si>
    <t>METRUM COMMUNITY</t>
  </si>
  <si>
    <t>ZEAL</t>
  </si>
  <si>
    <t>DU PONT EMPLOYEES</t>
  </si>
  <si>
    <t>EXPREE</t>
  </si>
  <si>
    <t>WHITESVILLE COMMUNITY</t>
  </si>
  <si>
    <t>LOUISVILLE FEDERAL</t>
  </si>
  <si>
    <t>ALEXANDRIA MUNICIPAL EMPLOYEES</t>
  </si>
  <si>
    <t>CABOT EMPLOYEES</t>
  </si>
  <si>
    <t>DOCHES</t>
  </si>
  <si>
    <t>FINANCIAL SECURITY</t>
  </si>
  <si>
    <t>MOBILE POSTAL</t>
  </si>
  <si>
    <t>EL RENO R.I.L.</t>
  </si>
  <si>
    <t>BROWN-FORMAN EMPLOYEES</t>
  </si>
  <si>
    <t>SERVICE ONE</t>
  </si>
  <si>
    <t>OPP-MICOLAS</t>
  </si>
  <si>
    <t>MAROON FINANCIAL</t>
  </si>
  <si>
    <t>AREA EDUCATIONAL</t>
  </si>
  <si>
    <t>COOPERATIVE EMPLOYEES</t>
  </si>
  <si>
    <t>TRI-CITIES</t>
  </si>
  <si>
    <t>CREDIT UNION ADVANTAGE</t>
  </si>
  <si>
    <t>VIRGINIA UNITED METHODIST</t>
  </si>
  <si>
    <t>CHATTANOOGA FEDERAL EMPLOYEES</t>
  </si>
  <si>
    <t>GOLDEN PLAINS</t>
  </si>
  <si>
    <t>AUTO-OWNERS ASSOCIATES</t>
  </si>
  <si>
    <t>NORTH STAR COMMUNITY</t>
  </si>
  <si>
    <t>PEOPLE'S</t>
  </si>
  <si>
    <t>CLEVELAND POLICE</t>
  </si>
  <si>
    <t>EDUCATIONAL COMMUNITY</t>
  </si>
  <si>
    <t>ELECTRO SAVINGS</t>
  </si>
  <si>
    <t>MED PARK</t>
  </si>
  <si>
    <t>CIVIC CENTRAL</t>
  </si>
  <si>
    <t>FEDERAL EMPLOYEES</t>
  </si>
  <si>
    <t>NORTHWEST MISSOURI REGIONAL</t>
  </si>
  <si>
    <t>INDEPENDENCE TEACHERS</t>
  </si>
  <si>
    <t>ST. JAMES PARISH</t>
  </si>
  <si>
    <t>COMMUNITY ONE CREDIT UNION OF OHIO</t>
  </si>
  <si>
    <t>JEMEZ VALLEY</t>
  </si>
  <si>
    <t>SACRAMENTO</t>
  </si>
  <si>
    <t>MICHIGAN LEGACY</t>
  </si>
  <si>
    <t>BERYLCO EMPLOYEES'</t>
  </si>
  <si>
    <t>NAHEOLA</t>
  </si>
  <si>
    <t>HEALTH</t>
  </si>
  <si>
    <t>CENTRAL WILLAMETTE</t>
  </si>
  <si>
    <t>FIRST CAROLINA PEOPLE'S</t>
  </si>
  <si>
    <t>MEMBERS 1ST</t>
  </si>
  <si>
    <t>MEMBERS COMMUNITY</t>
  </si>
  <si>
    <t>CSD</t>
  </si>
  <si>
    <t>K.U.M.C.</t>
  </si>
  <si>
    <t>PELICAN STATE</t>
  </si>
  <si>
    <t>FIRST MISSOURI</t>
  </si>
  <si>
    <t>OAK LAWN MUNICIPAL EMPLOYEES</t>
  </si>
  <si>
    <t>FREEDOM COMMUNITY</t>
  </si>
  <si>
    <t>WEST METRO SCHOOLS</t>
  </si>
  <si>
    <t>NORTHERN STATES POWER - ST. PAUL</t>
  </si>
  <si>
    <t>AVENTA</t>
  </si>
  <si>
    <t>SOUTHWEST LOUISIANA</t>
  </si>
  <si>
    <t>SOOPER</t>
  </si>
  <si>
    <t>ARTESIA</t>
  </si>
  <si>
    <t>KNOLL EMPLOYEES</t>
  </si>
  <si>
    <t>UNITED CITIES</t>
  </si>
  <si>
    <t>WEST COMMUNITY</t>
  </si>
  <si>
    <t>DEPARTMENT OF CORRECTIONS</t>
  </si>
  <si>
    <t>PUBLIC SAFETY</t>
  </si>
  <si>
    <t>RAYTOWN-LEE'S SUMMIT COMMUNITY</t>
  </si>
  <si>
    <t>LATVIAN CLEVELAND</t>
  </si>
  <si>
    <t>ROCKFORD MUNICIPAL EMPLOYEES</t>
  </si>
  <si>
    <t>2 RIVERS AREA</t>
  </si>
  <si>
    <t>AFFINITY</t>
  </si>
  <si>
    <t>WAKARUSA VALLEY</t>
  </si>
  <si>
    <t>RAILROAD EMPLOYEES</t>
  </si>
  <si>
    <t>NORTHWOODS</t>
  </si>
  <si>
    <t>PARTNERSHIP FINANCIAL</t>
  </si>
  <si>
    <t>DIVISION 819 TRANSIT EMPLOYEES</t>
  </si>
  <si>
    <t>FIRST ALLIANCE</t>
  </si>
  <si>
    <t>MIDDLETOWN AREA SCHOOLS</t>
  </si>
  <si>
    <t>CAPITOL VIEW</t>
  </si>
  <si>
    <t>ARIZONA CENTRAL</t>
  </si>
  <si>
    <t>ARK VALLEY</t>
  </si>
  <si>
    <t>BURLINGTON NORTHTOWN COMMUNITY</t>
  </si>
  <si>
    <t>ASSEMBLIES OF GOD</t>
  </si>
  <si>
    <t>PARTNER COLORADO</t>
  </si>
  <si>
    <t>NEIGHBORS</t>
  </si>
  <si>
    <t>MEMBERS1ST COMMUNITY</t>
  </si>
  <si>
    <t>ERIE COUNTY EMPLOYEES</t>
  </si>
  <si>
    <t>COLUMBIA</t>
  </si>
  <si>
    <t>N.O. PORT COMMISSION EMPLOYEES</t>
  </si>
  <si>
    <t>LANDINGS</t>
  </si>
  <si>
    <t>STREATOR COMMUNITY</t>
  </si>
  <si>
    <t>DANFOSS EMPLOYEES</t>
  </si>
  <si>
    <t>SHOW-ME</t>
  </si>
  <si>
    <t>EXPEDITION</t>
  </si>
  <si>
    <t>CONNECTED</t>
  </si>
  <si>
    <t>802</t>
  </si>
  <si>
    <t>GUCO</t>
  </si>
  <si>
    <t>SPOJNIA</t>
  </si>
  <si>
    <t>NEW ORLEANS POLICE DEPARTMENT EMP.</t>
  </si>
  <si>
    <t>TOPEKA FIREMEN'S</t>
  </si>
  <si>
    <t>ST. LOUIS NEWSPAPER CARRIERS</t>
  </si>
  <si>
    <t>METRO EMPLOYEES</t>
  </si>
  <si>
    <t>POST OFFICE EMPLOYEES'</t>
  </si>
  <si>
    <t>HUTCHINSON GOVERNMENT EMPLOYEES</t>
  </si>
  <si>
    <t>SHAREPOINT</t>
  </si>
  <si>
    <t>BLOOMINGTON MUNICIPAL</t>
  </si>
  <si>
    <t>CITIES</t>
  </si>
  <si>
    <t>TELCOMM</t>
  </si>
  <si>
    <t>WELD COMMUNITY</t>
  </si>
  <si>
    <t>1ST GATEWAY</t>
  </si>
  <si>
    <t>ARCHER HEIGHTS</t>
  </si>
  <si>
    <t>VISION ONE</t>
  </si>
  <si>
    <t>CALCASIEU TEACHERS AND EMPLOYEES</t>
  </si>
  <si>
    <t>IMMACULATE HEART OF MARY</t>
  </si>
  <si>
    <t>PIPEFITTERS-STEAMFITTERS</t>
  </si>
  <si>
    <t>FORT DODGE FAMILY</t>
  </si>
  <si>
    <t>THE CATHOLIC</t>
  </si>
  <si>
    <t>RIMROCK</t>
  </si>
  <si>
    <t>WHITE EAGLE</t>
  </si>
  <si>
    <t>FRONTIER COMMUNITY</t>
  </si>
  <si>
    <t>WHEAT STATE</t>
  </si>
  <si>
    <t>OTTAWA HIWAY</t>
  </si>
  <si>
    <t>1ST KANSAS</t>
  </si>
  <si>
    <t>TELCO TRIAD COMMUNITY</t>
  </si>
  <si>
    <t>HEALTH CARE FAMILY</t>
  </si>
  <si>
    <t>MOWER COUNTY CATHOLIC PARISHES</t>
  </si>
  <si>
    <t>ASCENTRA</t>
  </si>
  <si>
    <t>GRANITE STATE</t>
  </si>
  <si>
    <t>FOX VALLEY</t>
  </si>
  <si>
    <t>SKYWARD</t>
  </si>
  <si>
    <t>NW PRIORITY</t>
  </si>
  <si>
    <t>CREDIT UNION OF EMPORIA</t>
  </si>
  <si>
    <t>S.C.F.E.</t>
  </si>
  <si>
    <t>MEMBERS "FIRST" COMMUNITY</t>
  </si>
  <si>
    <t>NORTH BAY</t>
  </si>
  <si>
    <t>FARMWAY</t>
  </si>
  <si>
    <t>BAY AREA</t>
  </si>
  <si>
    <t>MAINE STATE</t>
  </si>
  <si>
    <t>QUINCY POSTAL EMPLOYEES</t>
  </si>
  <si>
    <t>SCOTT ASSOCIATES</t>
  </si>
  <si>
    <t>KANSAS CITY</t>
  </si>
  <si>
    <t>VOLT</t>
  </si>
  <si>
    <t>ELY AREA</t>
  </si>
  <si>
    <t>MULTIPLI</t>
  </si>
  <si>
    <t>DISTRICT ONE HIGHWAY</t>
  </si>
  <si>
    <t>NOVA</t>
  </si>
  <si>
    <t>MISSISSIPPI PUBLIC EMPLOYEES</t>
  </si>
  <si>
    <t>GREENSBORO</t>
  </si>
  <si>
    <t>ATRIUM</t>
  </si>
  <si>
    <t>WILLIAMSON COUNTY CATHOLIC</t>
  </si>
  <si>
    <t>VALLEY EDUCATORS</t>
  </si>
  <si>
    <t>GATEWAY</t>
  </si>
  <si>
    <t>DE SOTO MO PAC</t>
  </si>
  <si>
    <t>BLUE FLAME</t>
  </si>
  <si>
    <t>ATOMIC</t>
  </si>
  <si>
    <t>TELCO COMMUNITY CREDIT UNION</t>
  </si>
  <si>
    <t>CHARLOTTE FIRE DEPARTMENT</t>
  </si>
  <si>
    <t>MUTUAL</t>
  </si>
  <si>
    <t>JACOM</t>
  </si>
  <si>
    <t>MOUNT VERNON BAPTIST CHURCH</t>
  </si>
  <si>
    <t>B&amp;V</t>
  </si>
  <si>
    <t>LINN AREA</t>
  </si>
  <si>
    <t>GOETZ</t>
  </si>
  <si>
    <t>CHAMPION COMMUNITY</t>
  </si>
  <si>
    <t>WINSLOW SANTA FE</t>
  </si>
  <si>
    <t>ATCHISON VILLAGE</t>
  </si>
  <si>
    <t>MINNCO</t>
  </si>
  <si>
    <t>TENDTO</t>
  </si>
  <si>
    <t>TAZEWELL COUNTY SCHOOL EMPLOYEES</t>
  </si>
  <si>
    <t>COLUMBIANA COUNTY SCHOOL EMPL</t>
  </si>
  <si>
    <t>PAINESVILLE CREDIT UNION</t>
  </si>
  <si>
    <t>MOUNTAIN RIVER</t>
  </si>
  <si>
    <t>GREENSBURG TEACHERS</t>
  </si>
  <si>
    <t>LAND OF LINCOLN</t>
  </si>
  <si>
    <t>LIBERTY FIRST</t>
  </si>
  <si>
    <t>COOPERATIVE CHOICE NETWORK</t>
  </si>
  <si>
    <t>ALLIANCE</t>
  </si>
  <si>
    <t>NIAGARA FRONTIER FEDERAL MUNICIPAL</t>
  </si>
  <si>
    <t>CHRISTIAN FINANCIAL</t>
  </si>
  <si>
    <t>CPORT</t>
  </si>
  <si>
    <t>SIKESTON PUBLIC SCHOOLS</t>
  </si>
  <si>
    <t>JEFFERSON CREDIT UNION</t>
  </si>
  <si>
    <t>ADELFI</t>
  </si>
  <si>
    <t>C-F LA.</t>
  </si>
  <si>
    <t>GREEN MOUNTAIN</t>
  </si>
  <si>
    <t>GALLATIN STEAM PLANT</t>
  </si>
  <si>
    <t>CREDIT UNION OF VERMONT</t>
  </si>
  <si>
    <t>RADIO CAB</t>
  </si>
  <si>
    <t>ONE</t>
  </si>
  <si>
    <t>1ST MIDAMERICA</t>
  </si>
  <si>
    <t>RED OAK</t>
  </si>
  <si>
    <t>GLATCO</t>
  </si>
  <si>
    <t>VIRGINIA COOP</t>
  </si>
  <si>
    <t>POINT WEST</t>
  </si>
  <si>
    <t>MINNESOTA CATHOLIC</t>
  </si>
  <si>
    <t>ELECTRIC MACHINERY EMPLOYEES</t>
  </si>
  <si>
    <t>INFUZE</t>
  </si>
  <si>
    <t>SANTA CRUZ COMMUNITY</t>
  </si>
  <si>
    <t>GREATER KINSTON</t>
  </si>
  <si>
    <t>MISSOURI CENTRAL</t>
  </si>
  <si>
    <t>POWER</t>
  </si>
  <si>
    <t>BLOOMINGTON POSTAL EMPLOYEES</t>
  </si>
  <si>
    <t>COUNTY</t>
  </si>
  <si>
    <t>BENTON COUNTY SCHOOLS</t>
  </si>
  <si>
    <t>SABATTUS REGIONAL</t>
  </si>
  <si>
    <t>FAMILY COMMUNITY</t>
  </si>
  <si>
    <t>MAZUMA</t>
  </si>
  <si>
    <t>FIRST PACE</t>
  </si>
  <si>
    <t>FORRIT</t>
  </si>
  <si>
    <t>FOUNTAIN VALLEY</t>
  </si>
  <si>
    <t>ARAPAHOE</t>
  </si>
  <si>
    <t>VALLEY OAK</t>
  </si>
  <si>
    <t>WORCESTER</t>
  </si>
  <si>
    <t>POSTAL &amp; COMMUNITY</t>
  </si>
  <si>
    <t>AUSTIN CITY EMPLOYEES</t>
  </si>
  <si>
    <t>NORTH IOWA COMMUNITY</t>
  </si>
  <si>
    <t>CENTRAL COMMUNICATIONS</t>
  </si>
  <si>
    <t>CONSERVATION EMPLOYEES</t>
  </si>
  <si>
    <t>GREATER IOWA</t>
  </si>
  <si>
    <t>LOVERS LANE</t>
  </si>
  <si>
    <t>MERIDIAN</t>
  </si>
  <si>
    <t>SOUTH CENTRAL MISSOURI</t>
  </si>
  <si>
    <t>FIRST CLASS COMMUNITY</t>
  </si>
  <si>
    <t>LENNOX EMPLOYEES</t>
  </si>
  <si>
    <t>FLASHER COMMUNITY</t>
  </si>
  <si>
    <t>PARIS HI-WAY</t>
  </si>
  <si>
    <t>FELLOWSHIP BAPTIST CHURCH</t>
  </si>
  <si>
    <t>ELECTRICAL WORKERS LOCAL 58</t>
  </si>
  <si>
    <t>S E C U</t>
  </si>
  <si>
    <t>PREMIER</t>
  </si>
  <si>
    <t>PUBLIC SERVICE #3</t>
  </si>
  <si>
    <t>CHEROKEE STRIP</t>
  </si>
  <si>
    <t>NORTH WESTERN EMPLOYEES</t>
  </si>
  <si>
    <t>AREA COMMUNITY</t>
  </si>
  <si>
    <t>ALEXANDRIA SCHOOLS EMPLOYEES</t>
  </si>
  <si>
    <t>ACE</t>
  </si>
  <si>
    <t>ALPINE</t>
  </si>
  <si>
    <t>ONE THIRTEEN</t>
  </si>
  <si>
    <t>DULUTH POLICE DEPARTMENT EMPLOYEES</t>
  </si>
  <si>
    <t>DES MOINES METRO</t>
  </si>
  <si>
    <t>PUBLIC EMPLOYEES</t>
  </si>
  <si>
    <t>SUMMIT RIDGE</t>
  </si>
  <si>
    <t>FEDCO</t>
  </si>
  <si>
    <t>VUE COMMUNITY</t>
  </si>
  <si>
    <t>FIRST AMERICAN</t>
  </si>
  <si>
    <t>SIOUX VALLEY COMMUNITY</t>
  </si>
  <si>
    <t>WHITE RIVER</t>
  </si>
  <si>
    <t>ST. LOUIS POLICEMEN`S</t>
  </si>
  <si>
    <t>NORTHEAST SCHOOLS AND HOSPITAL</t>
  </si>
  <si>
    <t>TUSCALOOSA COUNTY</t>
  </si>
  <si>
    <t>UNCLE</t>
  </si>
  <si>
    <t>DOW GREAT WESTERN</t>
  </si>
  <si>
    <t>MOWER COUNTY EMPLOYEES</t>
  </si>
  <si>
    <t>BIRMINGHAM CITY</t>
  </si>
  <si>
    <t>ALTA VISTA</t>
  </si>
  <si>
    <t>URBANA MUNICIPAL EMPLOYEES</t>
  </si>
  <si>
    <t>FIREMAN'S</t>
  </si>
  <si>
    <t>ALABAMA STATE EMPLOYEES</t>
  </si>
  <si>
    <t>ALABAMA LAW ENFORCEMENT CREDIT UNIO</t>
  </si>
  <si>
    <t>LEHIGH VALLEY EDUCATORS</t>
  </si>
  <si>
    <t>CAPE REGIONAL</t>
  </si>
  <si>
    <t>ALABAMA POSTAL</t>
  </si>
  <si>
    <t>NORTHERN COMMUNITIES</t>
  </si>
  <si>
    <t>GREATER VALLEY</t>
  </si>
  <si>
    <t>LISBON FARMERS UNION</t>
  </si>
  <si>
    <t>HOLY ROSARY</t>
  </si>
  <si>
    <t>JOPLIN METRO</t>
  </si>
  <si>
    <t>FEDERATED EMPLOYEES</t>
  </si>
  <si>
    <t>STAR CHOICE</t>
  </si>
  <si>
    <t>LEGACY</t>
  </si>
  <si>
    <t>NORTHEAST REGIONAL</t>
  </si>
  <si>
    <t>MISSOURI BAPTIST</t>
  </si>
  <si>
    <t>CO - LIB</t>
  </si>
  <si>
    <t>SMARTCHOICE</t>
  </si>
  <si>
    <t>DIVISION #6 HIGHWAY</t>
  </si>
  <si>
    <t>MERCO</t>
  </si>
  <si>
    <t>BLUESCOPE EMPLOYEES'</t>
  </si>
  <si>
    <t>ORLEX GOVERNMENT EMPLOYEES</t>
  </si>
  <si>
    <t>DECA</t>
  </si>
  <si>
    <t>HAZLETON SCHOOL EMPLOYEES</t>
  </si>
  <si>
    <t>CALIFORNIA LITHUANIAN</t>
  </si>
  <si>
    <t>PACIFIC POSTAL</t>
  </si>
  <si>
    <t>CREDIT UNION ONE OF OKLAHOMA</t>
  </si>
  <si>
    <t>FELLOWSHIP</t>
  </si>
  <si>
    <t>PATRIOT</t>
  </si>
  <si>
    <t>NEOSHO SCHOOL EMPLOYEES</t>
  </si>
  <si>
    <t>CASEBINE COMMUNITY</t>
  </si>
  <si>
    <t>5 STAR COMMUNITY</t>
  </si>
  <si>
    <t>POSTAL EMPLOYEES</t>
  </si>
  <si>
    <t>MOONLIGHT CREDIT UNION</t>
  </si>
  <si>
    <t>GOLD</t>
  </si>
  <si>
    <t>AIM</t>
  </si>
  <si>
    <t>JONES METHODIST CHURCH</t>
  </si>
  <si>
    <t>UNIVERSAL CITY STUDIOS</t>
  </si>
  <si>
    <t>ON TAP</t>
  </si>
  <si>
    <t>DUBUQUE POSTAL EMPLOYEES</t>
  </si>
  <si>
    <t>ILLINOIS STATE</t>
  </si>
  <si>
    <t>HIDDEN RIVER</t>
  </si>
  <si>
    <t>OUR FAMILY SOCIAL</t>
  </si>
  <si>
    <t>K.C. AREA</t>
  </si>
  <si>
    <t>FAMILY HORIZONS</t>
  </si>
  <si>
    <t>DES MOINES FIRE DEPARTMENT</t>
  </si>
  <si>
    <t>LINXUS</t>
  </si>
  <si>
    <t>A.S.H. EMPLOYEES</t>
  </si>
  <si>
    <t>UNIVERSAL 1</t>
  </si>
  <si>
    <t>RIVER COMMUNITY</t>
  </si>
  <si>
    <t>QUAKER OATS</t>
  </si>
  <si>
    <t>METROPOLITAN SERVICES</t>
  </si>
  <si>
    <t>GAS AND ELECTRIC</t>
  </si>
  <si>
    <t>HEALTHCARE FIRST CREDIT UNION</t>
  </si>
  <si>
    <t>OKLAHOMA'S</t>
  </si>
  <si>
    <t>POLK COUNTY</t>
  </si>
  <si>
    <t>GAS &amp; ELECTRIC EMPLOYEES</t>
  </si>
  <si>
    <t>SIUE</t>
  </si>
  <si>
    <t>NIKKEI</t>
  </si>
  <si>
    <t>ST. LUDMILA S</t>
  </si>
  <si>
    <t>NOVATION</t>
  </si>
  <si>
    <t>UNITE</t>
  </si>
  <si>
    <t>COMMUNITY CHOICE</t>
  </si>
  <si>
    <t>LAKE SUPERIOR</t>
  </si>
  <si>
    <t>CENTRAL VERMONT MEDICAL CENTER,INC.</t>
  </si>
  <si>
    <t>ST. PATRICK S PARISH</t>
  </si>
  <si>
    <t>OPTIONS</t>
  </si>
  <si>
    <t>ST. ATHANASIUS</t>
  </si>
  <si>
    <t>SERVE</t>
  </si>
  <si>
    <t>UNITED ASSOCIATION</t>
  </si>
  <si>
    <t>CENTRAL ILLINOIS</t>
  </si>
  <si>
    <t>WATERLOO FIREMEN'S</t>
  </si>
  <si>
    <t>CINCINNATI EMPLOYEES</t>
  </si>
  <si>
    <t>NATCO</t>
  </si>
  <si>
    <t>WILLIAMSPORT TEACHERS</t>
  </si>
  <si>
    <t>PILGRIM BAPTIST</t>
  </si>
  <si>
    <t>CENT</t>
  </si>
  <si>
    <t>INDUSTRIAL EMPLOYEES</t>
  </si>
  <si>
    <t>HOLY GHOST PARISH</t>
  </si>
  <si>
    <t>SPRINGFIELD FIREFIGHTERS</t>
  </si>
  <si>
    <t>STATE EMPLOYEES COMMUNITY</t>
  </si>
  <si>
    <t>ENVISTA</t>
  </si>
  <si>
    <t>ARMCO</t>
  </si>
  <si>
    <t>ILLINOIS EDUCATORS</t>
  </si>
  <si>
    <t>UPWARD</t>
  </si>
  <si>
    <t>SALEM SCHOOL SYSTEM</t>
  </si>
  <si>
    <t>FRANKLIN-OIL REGION CREDIT UNION</t>
  </si>
  <si>
    <t>MCPHERSON CO-OP</t>
  </si>
  <si>
    <t>MID AMERICAN</t>
  </si>
  <si>
    <t>TCP</t>
  </si>
  <si>
    <t>VOCALITY COMMUNITY</t>
  </si>
  <si>
    <t>FIRST NEBRASKA</t>
  </si>
  <si>
    <t>ALABAMA RIVER</t>
  </si>
  <si>
    <t>BUCKS COUNTY EMPLOYEES</t>
  </si>
  <si>
    <t>1ST ED CREDIT UNION</t>
  </si>
  <si>
    <t>HEALTHCARE ASSOCIATES</t>
  </si>
  <si>
    <t>SPRINGFIELD CITY EMPLOYEES</t>
  </si>
  <si>
    <t>WESTERN ILLINOIS SCHOOL EMPLOYEES</t>
  </si>
  <si>
    <t>CARBONDALE HIGHWAY</t>
  </si>
  <si>
    <t>ENERGY PLUS</t>
  </si>
  <si>
    <t>ECO</t>
  </si>
  <si>
    <t>GUADALUPE PARISH</t>
  </si>
  <si>
    <t>ST. ELIZABETH</t>
  </si>
  <si>
    <t>ST. JUDE</t>
  </si>
  <si>
    <t>MEMBERS FIRST CREDIT UNION OF N.H.</t>
  </si>
  <si>
    <t>COMMUNITY SPIRIT CREDIT UNION</t>
  </si>
  <si>
    <t>MUNICIPAL EMPS CU OF OKLAHOMA CITY</t>
  </si>
  <si>
    <t>AEGIS</t>
  </si>
  <si>
    <t>NORTH PLATTE UNION PACIFIC EMPLOYEE</t>
  </si>
  <si>
    <t>JOLIET FIREFIGHTERS</t>
  </si>
  <si>
    <t>LINCOLN S.D.A.</t>
  </si>
  <si>
    <t>SAINT NORBERT'S</t>
  </si>
  <si>
    <t>CEDAR FALLS COMMUNITY</t>
  </si>
  <si>
    <t>UNITED SAVINGS</t>
  </si>
  <si>
    <t>AMERICAN 1</t>
  </si>
  <si>
    <t>TEAMSTERS LOCAL #238</t>
  </si>
  <si>
    <t>ST. MARY</t>
  </si>
  <si>
    <t>WEXFORD COMMUNITY</t>
  </si>
  <si>
    <t>HEIGHTS AUTO WORKERS</t>
  </si>
  <si>
    <t>MISSOURI</t>
  </si>
  <si>
    <t>HIGH SIERRA</t>
  </si>
  <si>
    <t>BETHEL A.M.E. CHURCH</t>
  </si>
  <si>
    <t>GALESBURG BURLINGTON</t>
  </si>
  <si>
    <t>FREEDOM NORTHWEST</t>
  </si>
  <si>
    <t>CATHOLIC &amp; COMMUNITY</t>
  </si>
  <si>
    <t>B.E.A.</t>
  </si>
  <si>
    <t>SERVICE PLUS</t>
  </si>
  <si>
    <t>TEACHERS</t>
  </si>
  <si>
    <t>NORTHERN COLORADO</t>
  </si>
  <si>
    <t>COGIC</t>
  </si>
  <si>
    <t>PIEDMONT</t>
  </si>
  <si>
    <t>NORTHWEST HILLS</t>
  </si>
  <si>
    <t>NEW HAVEN COUNTY</t>
  </si>
  <si>
    <t>NEBRASKA STATE EMPLOYEES</t>
  </si>
  <si>
    <t>METROPOLITAN DISTRICT EMPLOYEES</t>
  </si>
  <si>
    <t>I.B.E.W. LOCAL #146</t>
  </si>
  <si>
    <t>DECATUR POSTAL</t>
  </si>
  <si>
    <t>DECATUR MEDICAL DENTAL</t>
  </si>
  <si>
    <t>MWRD EMPLOYEES</t>
  </si>
  <si>
    <t>THE PEOPLES</t>
  </si>
  <si>
    <t>NEW HAVEN FIREFIGHTERS</t>
  </si>
  <si>
    <t>TAYLORVILLE SCHOOL EMPLOYEES</t>
  </si>
  <si>
    <t>MEA</t>
  </si>
  <si>
    <t>PEORIA BELL</t>
  </si>
  <si>
    <t>AURORA POSTAL EMPLOYEES</t>
  </si>
  <si>
    <t>CHICAGO MUNICIPAL EMPLOYEES</t>
  </si>
  <si>
    <t>NORWALK HOSPITAL</t>
  </si>
  <si>
    <t>ROCKFORD BELL</t>
  </si>
  <si>
    <t>KASKASKIA VALLEY</t>
  </si>
  <si>
    <t>MERCER</t>
  </si>
  <si>
    <t>STAMFORD HEALTHCARE</t>
  </si>
  <si>
    <t>KAN COLO</t>
  </si>
  <si>
    <t>REGIONAL WATER AUTHORITY EMPLOYEES</t>
  </si>
  <si>
    <t>NORTHEASTERN CT. HEALTH CARE</t>
  </si>
  <si>
    <t>THE WAY</t>
  </si>
  <si>
    <t>BEREAN</t>
  </si>
  <si>
    <t>CUBA</t>
  </si>
  <si>
    <t>TUCSON OLD PUEBLO</t>
  </si>
  <si>
    <t>LOCO</t>
  </si>
  <si>
    <t>OMAHA FIREFIGHTERS</t>
  </si>
  <si>
    <t>NEW JERSEY LAW AND PUBLIC SAFETY</t>
  </si>
  <si>
    <t>CHAVES COUNTY SCHOOL EMPLOYEES</t>
  </si>
  <si>
    <t>GUADALUPE</t>
  </si>
  <si>
    <t>NEWARK POST OFFICE EMPLOYEES</t>
  </si>
  <si>
    <t>HIGH DESERT COMMUNITY</t>
  </si>
  <si>
    <t>PLAINFIELD</t>
  </si>
  <si>
    <t>NEW HAMPSHIRE POSTAL</t>
  </si>
  <si>
    <t>HEALTH CARE IDAHO</t>
  </si>
  <si>
    <t>QUESTA</t>
  </si>
  <si>
    <t>FUNERAL SERVICE</t>
  </si>
  <si>
    <t>ORLEANS PARISH SHERIFF'S</t>
  </si>
  <si>
    <t>MEMBERSOWN</t>
  </si>
  <si>
    <t>ARCHER COOPERATIVE</t>
  </si>
  <si>
    <t>EDDYVILLE COOPERATIVE</t>
  </si>
  <si>
    <t>ST. HELENA PARISH</t>
  </si>
  <si>
    <t>K C K FIREMEN &amp; POLICE</t>
  </si>
  <si>
    <t>IMPERIAL</t>
  </si>
  <si>
    <t>HEALTHSHARE</t>
  </si>
  <si>
    <t>TELCO</t>
  </si>
  <si>
    <t>TEXAS GULF CAROLINA EMP</t>
  </si>
  <si>
    <t>WEYCO COMMUNITY</t>
  </si>
  <si>
    <t>L. E. O.</t>
  </si>
  <si>
    <t>DESTINATIONS CREDIT UNION</t>
  </si>
  <si>
    <t>BILLERICA MUNICIPAL EMPLOYEES</t>
  </si>
  <si>
    <t>INDUSTRIAL CU OF WHATCOM COUNTY</t>
  </si>
  <si>
    <t>CENTRAL CREDIT UNION OF MARYLAND,IN</t>
  </si>
  <si>
    <t>RIVER WORKS</t>
  </si>
  <si>
    <t>BROTHERHOOD</t>
  </si>
  <si>
    <t>TELCO PLUS</t>
  </si>
  <si>
    <t>BRAZOS VALLEY SCHOOLS</t>
  </si>
  <si>
    <t>EMERGENCY RESPONDERS</t>
  </si>
  <si>
    <t>FIRST NORTHERN</t>
  </si>
  <si>
    <t>ALIGN</t>
  </si>
  <si>
    <t>EDINBURG TEACHERS</t>
  </si>
  <si>
    <t>ENERGY</t>
  </si>
  <si>
    <t>SOUTHBRIDGE</t>
  </si>
  <si>
    <t>PATHWAYS FINANCIAL</t>
  </si>
  <si>
    <t>TAYLOR</t>
  </si>
  <si>
    <t>NEKOOSA</t>
  </si>
  <si>
    <t>EVERGREEN</t>
  </si>
  <si>
    <t>LA CROSSE-BURLINGTON</t>
  </si>
  <si>
    <t>KENOSHA POLICE AND FIREMEN'S</t>
  </si>
  <si>
    <t>OSHKOSH POSTAL EMPLOYEES</t>
  </si>
  <si>
    <t>FIREFIGHTERS</t>
  </si>
  <si>
    <t>PCM</t>
  </si>
  <si>
    <t>VALLEY COMMUNITIES</t>
  </si>
  <si>
    <t>MADISON</t>
  </si>
  <si>
    <t>INDIANHEAD</t>
  </si>
  <si>
    <t>WINNEBAGO COMMUNITY</t>
  </si>
  <si>
    <t>SENTRY</t>
  </si>
  <si>
    <t>SHIPBUILDERS</t>
  </si>
  <si>
    <t>SHORELINE</t>
  </si>
  <si>
    <t>PRIME FINANCIAL</t>
  </si>
  <si>
    <t>FOCUS</t>
  </si>
  <si>
    <t>COUNTY - CITY</t>
  </si>
  <si>
    <t>MARATHON COUNTY EMPLOYEES</t>
  </si>
  <si>
    <t>HOLY FAMILY MEMORIAL</t>
  </si>
  <si>
    <t>GUNDERSEN</t>
  </si>
  <si>
    <t>MADISON FIRE DEPARTMENT</t>
  </si>
  <si>
    <t>IRON COUNTY COMMUNITY</t>
  </si>
  <si>
    <t>CENTRAL WISCONSIN</t>
  </si>
  <si>
    <t>GOVERNMENTAL EMPLOYEES</t>
  </si>
  <si>
    <t>SERVICE</t>
  </si>
  <si>
    <t>ARCADIA</t>
  </si>
  <si>
    <t>AVESTAR</t>
  </si>
  <si>
    <t>AIR TECH</t>
  </si>
  <si>
    <t>WOOD COUNTY EMPLOYEES</t>
  </si>
  <si>
    <t>BAY SHORE</t>
  </si>
  <si>
    <t>NORTHWESTERN MUTUAL</t>
  </si>
  <si>
    <t>STOPPENBACH</t>
  </si>
  <si>
    <t>P.I.E.</t>
  </si>
  <si>
    <t>POINT BREEZE</t>
  </si>
  <si>
    <t>CITIZENS COMMUNITY</t>
  </si>
  <si>
    <t>GREENWOOD</t>
  </si>
  <si>
    <t>OCEAN STATE</t>
  </si>
  <si>
    <t>POLISH NATIONAL</t>
  </si>
  <si>
    <t>STOUGHTON U.S. RUBBER EMPLOYEES</t>
  </si>
  <si>
    <t>TOMAH AREA</t>
  </si>
  <si>
    <t>SHEBOYGAN AREA</t>
  </si>
  <si>
    <t>MEADOWLAND</t>
  </si>
  <si>
    <t>RACINE MUNICIPAL EMPLOYEES</t>
  </si>
  <si>
    <t>WISCONSIN MEDICAL</t>
  </si>
  <si>
    <t>MEMBERS' ADVANTAGE</t>
  </si>
  <si>
    <t>BREWERY</t>
  </si>
  <si>
    <t>GUARDIAN</t>
  </si>
  <si>
    <t>PROSPERA</t>
  </si>
  <si>
    <t>ALLOY EMPLOYEES</t>
  </si>
  <si>
    <t>SCHOOL EMPLOYEES</t>
  </si>
  <si>
    <t>DAIRYLAND POWER</t>
  </si>
  <si>
    <t>APPLETREE</t>
  </si>
  <si>
    <t>WEA</t>
  </si>
  <si>
    <t>SIMPLICITY</t>
  </si>
  <si>
    <t>HEALTH CARE</t>
  </si>
  <si>
    <t>WISCONSIN LATVIAN, INC.</t>
  </si>
  <si>
    <t>LEOMINSTER</t>
  </si>
  <si>
    <t>VIRGINIA EDUCATORS CREDIT UNION</t>
  </si>
  <si>
    <t>TRANSWEST</t>
  </si>
  <si>
    <t>MEMBERS PLUS</t>
  </si>
  <si>
    <t>SOUTHERN LAKES</t>
  </si>
  <si>
    <t>NEW BEDFORD</t>
  </si>
  <si>
    <t>NORTH COAST</t>
  </si>
  <si>
    <t>BADGER-GLOBE</t>
  </si>
  <si>
    <t>COMPASSIONATE CARE</t>
  </si>
  <si>
    <t>PREMIER FINANCIAL</t>
  </si>
  <si>
    <t>OSHKOSH COMMUNITY</t>
  </si>
  <si>
    <t>SAN JOAQUIN POWER EMPLOYEES</t>
  </si>
  <si>
    <t>FORWARD FINANCIAL</t>
  </si>
  <si>
    <t>ATHOL</t>
  </si>
  <si>
    <t>FREEDOM</t>
  </si>
  <si>
    <t>DAY AIR</t>
  </si>
  <si>
    <t>CODE</t>
  </si>
  <si>
    <t>CLOVERBELT</t>
  </si>
  <si>
    <t>EAGLE COMMUNITY</t>
  </si>
  <si>
    <t>UNISON</t>
  </si>
  <si>
    <t>WNC COMMUNITY  CU</t>
  </si>
  <si>
    <t>CS</t>
  </si>
  <si>
    <t>GERMANIA</t>
  </si>
  <si>
    <t>GREATER CLEVELAND COMMUNITY</t>
  </si>
  <si>
    <t>M.E. EMPLOYEES</t>
  </si>
  <si>
    <t>LEADING EDGE</t>
  </si>
  <si>
    <t>KOHLER</t>
  </si>
  <si>
    <t>MCU FINANCIAL CENTER</t>
  </si>
  <si>
    <t>ENTERPRISE</t>
  </si>
  <si>
    <t>RICHMOND VIRGINIA FIRE POLICE CREDI</t>
  </si>
  <si>
    <t>HAMPTON ROADS EDUC CREDIT UNION INC</t>
  </si>
  <si>
    <t>VALLEYSTAR</t>
  </si>
  <si>
    <t>CREDIT UNION OF RICHMOND INCORPORAT</t>
  </si>
  <si>
    <t>AUGUSTA HEALTH CARE CREDIT UNION</t>
  </si>
  <si>
    <t>PFD FIREFIGHTERS CREDIT UNION INC.</t>
  </si>
  <si>
    <t>LOUDOUN CREDIT UNION</t>
  </si>
  <si>
    <t>NORTHERN STAR CREDIT UNION, INC.</t>
  </si>
  <si>
    <t>BEACON CREDIT UNION, INCORPORATED</t>
  </si>
  <si>
    <t>JACKSON RIVER COMMUNITY</t>
  </si>
  <si>
    <t>NEWPORT NEWS MUN. EMP CREDIT UNION</t>
  </si>
  <si>
    <t>DOMINION ENERGY CREDIT UNION</t>
  </si>
  <si>
    <t>P W C EMPLOYEES CREDIT UNION</t>
  </si>
  <si>
    <t>CO-OP</t>
  </si>
  <si>
    <t>BLACKHAWK COMMUNITY</t>
  </si>
  <si>
    <t>LAKEWOOD</t>
  </si>
  <si>
    <t>BROKAW</t>
  </si>
  <si>
    <t>BRANTWOOD</t>
  </si>
  <si>
    <t>NATIONAL J. A. C. L.</t>
  </si>
  <si>
    <t>UNITED LABOR</t>
  </si>
  <si>
    <t>N.E.W.</t>
  </si>
  <si>
    <t>1ST CLASS EXPRESS</t>
  </si>
  <si>
    <t>MT. ZION</t>
  </si>
  <si>
    <t>P &amp; S</t>
  </si>
  <si>
    <t>MARSHFIELD MEDICAL CENTER</t>
  </si>
  <si>
    <t>UTAH HERITAGE</t>
  </si>
  <si>
    <t>HOLLYFRONTIER EMPLOYEE'S</t>
  </si>
  <si>
    <t>GOLDEN RULE COMMUNITY</t>
  </si>
  <si>
    <t>PRESTO LEWISTON EMPLOYEES</t>
  </si>
  <si>
    <t>PROVO POLICE &amp; FIRE DEPT.</t>
  </si>
  <si>
    <t>EDUCATION 1ST</t>
  </si>
  <si>
    <t>SOUTH SANPETE</t>
  </si>
  <si>
    <t>UTAH POWER</t>
  </si>
  <si>
    <t>BECKSTRAND AND ASSOCIATES</t>
  </si>
  <si>
    <t>NEBO</t>
  </si>
  <si>
    <t>PACIFIC HORIZON</t>
  </si>
  <si>
    <t>S E A</t>
  </si>
  <si>
    <t>UINTAH</t>
  </si>
  <si>
    <t>KINGS PEAK</t>
  </si>
  <si>
    <t>SAN JUAN</t>
  </si>
  <si>
    <t>TANNER EMPLOYEES</t>
  </si>
  <si>
    <t>SUPERIOR CHOICE</t>
  </si>
  <si>
    <t>FOND DU LAC</t>
  </si>
  <si>
    <t>ACCESS COMMUNITY</t>
  </si>
  <si>
    <t>RIPCO</t>
  </si>
  <si>
    <t>FORT COMMUNITY</t>
  </si>
  <si>
    <t>FIRST CHOICE COMMUNITY</t>
  </si>
  <si>
    <t>QUANTUM</t>
  </si>
  <si>
    <t>ARSENAL</t>
  </si>
  <si>
    <t>PARK CITY</t>
  </si>
  <si>
    <t>JACK DANIEL EMPLOYEES</t>
  </si>
  <si>
    <t>OAKDALE</t>
  </si>
  <si>
    <t>WESTBY CO-OP</t>
  </si>
  <si>
    <t>FIRST COMMUNITY CU OF BELOIT</t>
  </si>
  <si>
    <t>THE STATE</t>
  </si>
  <si>
    <t>CREDIT UNION OF THE ROCKIES</t>
  </si>
  <si>
    <t>SUPERIOR MUNICIPAL EMPLOYEES</t>
  </si>
  <si>
    <t>GLACIER HILLS</t>
  </si>
  <si>
    <t>NORTHWOODS COMMUNITY</t>
  </si>
  <si>
    <t>ATHENS AREA</t>
  </si>
  <si>
    <t>UNITEDONE</t>
  </si>
  <si>
    <t>OPPORTUNITIES</t>
  </si>
  <si>
    <t>ALABAMA TEACHERS</t>
  </si>
  <si>
    <t>NORTHWEST PLUS</t>
  </si>
  <si>
    <t>BELL</t>
  </si>
  <si>
    <t>RHODE ISLAND</t>
  </si>
  <si>
    <t>WESTERLY COMMUNITY</t>
  </si>
  <si>
    <t>1ST STREET</t>
  </si>
  <si>
    <t>ALIVE</t>
  </si>
  <si>
    <t>POMPANO BEACH CITY EMP.</t>
  </si>
  <si>
    <t>CITY-COUNTY EMPLOYEES</t>
  </si>
  <si>
    <t>SHAW-ROSS EMPLOYEES</t>
  </si>
  <si>
    <t>ENVISION</t>
  </si>
  <si>
    <t>MIAMI POSTAL SERVICE</t>
  </si>
  <si>
    <t>JACKSON COUNTY TEACHERS</t>
  </si>
  <si>
    <t>ECU</t>
  </si>
  <si>
    <t>FLORIDA WEST COAST</t>
  </si>
  <si>
    <t>ELECTRICIANS' LOCAL 349</t>
  </si>
  <si>
    <t>BROOKLINE MUNICIPAL</t>
  </si>
  <si>
    <t>JEFFERSON COUNTY TEACHERS</t>
  </si>
  <si>
    <t>CONNECT CREDIT UNION</t>
  </si>
  <si>
    <t>INSIGHT</t>
  </si>
  <si>
    <t>BRIGHTSTAR</t>
  </si>
  <si>
    <t>ADVENTHEALTH</t>
  </si>
  <si>
    <t>GLYNN COUNTY FEDERAL EMPLOYEES</t>
  </si>
  <si>
    <t>G. P. A.</t>
  </si>
  <si>
    <t>SAVANNAH POSTAL</t>
  </si>
  <si>
    <t>CGR</t>
  </si>
  <si>
    <t>CORE</t>
  </si>
  <si>
    <t>GENUINE PARTS</t>
  </si>
  <si>
    <t>CREDIT UNION OF ATLANTA</t>
  </si>
  <si>
    <t>NORTH GEORGIA</t>
  </si>
  <si>
    <t>SOUTHERN PINE</t>
  </si>
  <si>
    <t>NAVARRO</t>
  </si>
  <si>
    <t>BRAZOS STAR</t>
  </si>
  <si>
    <t>CENTEX CITIZENS</t>
  </si>
  <si>
    <t>UNION PACIFIC EMPLOYEES</t>
  </si>
  <si>
    <t>THE ELECTRIC UTILITIES</t>
  </si>
  <si>
    <t>CENTRAL TEXAS TEACHERS</t>
  </si>
  <si>
    <t>GALVESTON GOVERNMENT EMPLOYEES</t>
  </si>
  <si>
    <t>CALHOUN-LIBERTY EMPLOYEES</t>
  </si>
  <si>
    <t>ALLIANCE CREDIT UNION OF FLORIDA</t>
  </si>
  <si>
    <t>COMMUNITY SOUTH</t>
  </si>
  <si>
    <t>MESQUITE</t>
  </si>
  <si>
    <t>TXDOT</t>
  </si>
  <si>
    <t>ANGELINA COUNTY TEACHERS</t>
  </si>
  <si>
    <t>CAPROCK SANTA FE</t>
  </si>
  <si>
    <t>PRIORITY ONE CREDIT UNION</t>
  </si>
  <si>
    <t>ACU</t>
  </si>
  <si>
    <t>TEXAS HEALTH</t>
  </si>
  <si>
    <t>EVERMAN PARKWAY</t>
  </si>
  <si>
    <t>WHARTON COUNTY TEACHERS</t>
  </si>
  <si>
    <t>TEXAS BAY</t>
  </si>
  <si>
    <t>HIGHWAY DISTRICT 2</t>
  </si>
  <si>
    <t>HIGHWAY DISTRICT 9</t>
  </si>
  <si>
    <t>AMERICA'S</t>
  </si>
  <si>
    <t>CONCHO VALLEY</t>
  </si>
  <si>
    <t>HIGHWAY EMPLOYEES</t>
  </si>
  <si>
    <t>MIDLAND MUNICIPAL EMPLOYEES</t>
  </si>
  <si>
    <t>PRIORITY POSTAL</t>
  </si>
  <si>
    <t>SHARED RESOURCES</t>
  </si>
  <si>
    <t>THD DISTRICT 17</t>
  </si>
  <si>
    <t>ALLTRUST</t>
  </si>
  <si>
    <t>1ST UNIVERSITY</t>
  </si>
  <si>
    <t>CORPUS CHRISTI S.P.</t>
  </si>
  <si>
    <t>REED</t>
  </si>
  <si>
    <t>ANGELINA FEDERAL EMPLOYEES</t>
  </si>
  <si>
    <t>TEXAS TELCOM</t>
  </si>
  <si>
    <t>UNITED ENERGY</t>
  </si>
  <si>
    <t>EDUCATION</t>
  </si>
  <si>
    <t>PARIS DISTRICT</t>
  </si>
  <si>
    <t>1ST CHOICE</t>
  </si>
  <si>
    <t>PRESTIGE COMMUNITY</t>
  </si>
  <si>
    <t>BRAZOS COMMUNITY</t>
  </si>
  <si>
    <t>TEXAS DPS</t>
  </si>
  <si>
    <t>STAR OF TEXAS</t>
  </si>
  <si>
    <t>HOCKLEY COUNTY SCHOOL EMPLOYEES</t>
  </si>
  <si>
    <t>METRO MEDICAL</t>
  </si>
  <si>
    <t>LINKAGE</t>
  </si>
  <si>
    <t>SWEETEX</t>
  </si>
  <si>
    <t>GUARDIANS</t>
  </si>
  <si>
    <t>DEL RIO S.P.</t>
  </si>
  <si>
    <t>FORT WORTH CITY</t>
  </si>
  <si>
    <t>ODESSA EMPLOYEES</t>
  </si>
  <si>
    <t>LCRA</t>
  </si>
  <si>
    <t>MEMBERSFIRST</t>
  </si>
  <si>
    <t>LIBERTY BAY</t>
  </si>
  <si>
    <t>BAYLOR HEALTH CARE SYSTEM</t>
  </si>
  <si>
    <t>MATAGORDA COUNTY</t>
  </si>
  <si>
    <t>DALLAS U.P. EMPLOYEES</t>
  </si>
  <si>
    <t>MIDWESTERN STATE UNIVERSITY</t>
  </si>
  <si>
    <t>SOUTHWEST 66</t>
  </si>
  <si>
    <t>POSTEL FAMILY</t>
  </si>
  <si>
    <t>COMMUNITY CREDIT UNION OF LYNN</t>
  </si>
  <si>
    <t>FLORIDA RURAL ELECTRIC</t>
  </si>
  <si>
    <t>HARRIS EMPLOYEES</t>
  </si>
  <si>
    <t>THE WRIGHT</t>
  </si>
  <si>
    <t>TEMPLE SANTA FE COMMUNITY</t>
  </si>
  <si>
    <t>BEAUMONT COMMUNITY</t>
  </si>
  <si>
    <t>COOPERATIVE TEACHERS</t>
  </si>
  <si>
    <t>NCE</t>
  </si>
  <si>
    <t>TEX MEX</t>
  </si>
  <si>
    <t>CABOT COMMUNITY</t>
  </si>
  <si>
    <t>WEST TEXAS</t>
  </si>
  <si>
    <t>ALLCOM</t>
  </si>
  <si>
    <t>CEN TEX MANUFACTURING</t>
  </si>
  <si>
    <t>TRAVIS COUNTY</t>
  </si>
  <si>
    <t>UPS EMPLOYEES</t>
  </si>
  <si>
    <t>FIRST BASIN</t>
  </si>
  <si>
    <t>EDUCATORS</t>
  </si>
  <si>
    <t>SCOTT AND WHITE EMPLOYEES</t>
  </si>
  <si>
    <t>WATERTOWN MUNICIPAL</t>
  </si>
  <si>
    <t>PAMPA MUNICIPAL</t>
  </si>
  <si>
    <t>AMERICAN BAPTIST ASSOCIATION</t>
  </si>
  <si>
    <t>OAK FARMS EMPLOYEES</t>
  </si>
  <si>
    <t>SCHLUMBERGER EMPLOYEES</t>
  </si>
  <si>
    <t>HOUSTON HIGHWAY</t>
  </si>
  <si>
    <t>MADISON EDUCATION ASSOC.</t>
  </si>
  <si>
    <t>TRINITY VALLEY TEACHERS</t>
  </si>
  <si>
    <t>INVESTEX</t>
  </si>
  <si>
    <t>TYLER CITY EMPLOYEES</t>
  </si>
  <si>
    <t>AMARILLO POSTAL EMPLOYEES</t>
  </si>
  <si>
    <t>LEHRER INTERESTS</t>
  </si>
  <si>
    <t>MTCU</t>
  </si>
  <si>
    <t>FIRST CENTRAL</t>
  </si>
  <si>
    <t>HOOSIER UNITED</t>
  </si>
  <si>
    <t>INTERCORP</t>
  </si>
  <si>
    <t>SOUTHERN STAR</t>
  </si>
  <si>
    <t>VATAT</t>
  </si>
  <si>
    <t>TNCONNECT</t>
  </si>
  <si>
    <t>FLORIDA CENTRAL</t>
  </si>
  <si>
    <t>ATLAS</t>
  </si>
  <si>
    <t>WORCESTER FIRE DEPT.</t>
  </si>
  <si>
    <t>MACON FIREMEN'S</t>
  </si>
  <si>
    <t>MACON-BIBB EMPLOYEES CREDIT UNION</t>
  </si>
  <si>
    <t>J C FEDERAL EMPLOYEES</t>
  </si>
  <si>
    <t>ACADEMIC EMPLOYEES</t>
  </si>
  <si>
    <t>HIGHWAY ALLIANCE</t>
  </si>
  <si>
    <t>GREATER EASTERN</t>
  </si>
  <si>
    <t>DEXTER PUBLIC SCHOOLS</t>
  </si>
  <si>
    <t>ST. JOSEPH TEACHERS'</t>
  </si>
  <si>
    <t>QUINCY</t>
  </si>
  <si>
    <t>HAVERHILL FIRE DEPARTMENT</t>
  </si>
  <si>
    <t>LAKESIDE</t>
  </si>
  <si>
    <t>OUR LADY OF SNOWS</t>
  </si>
  <si>
    <t>SOUTHEAST MISSOURI COMMUNITY</t>
  </si>
  <si>
    <t>US COMMUNITY</t>
  </si>
  <si>
    <t>DILLON</t>
  </si>
  <si>
    <t>BCBST EMPLOYEES</t>
  </si>
  <si>
    <t>MISSOURI ELECTRIC COOPERATIVES EMPL</t>
  </si>
  <si>
    <t>CREDIT UNION FOR ROBERTSON COUNTY</t>
  </si>
  <si>
    <t>SCENIC COMMUNITY</t>
  </si>
  <si>
    <t>HERITAGE SOUTH COMMUNITY CU</t>
  </si>
  <si>
    <t>HTM</t>
  </si>
  <si>
    <t>ST. AUGUSTINE</t>
  </si>
  <si>
    <t>YOUR BEST CREDIT UNION</t>
  </si>
  <si>
    <t>MARTIN COUNTY COOPERATIVE</t>
  </si>
  <si>
    <t>LOWELL FIREFIGHTERS</t>
  </si>
  <si>
    <t>BEACON FINANCIAL</t>
  </si>
  <si>
    <t>CITY EMPLOYEES</t>
  </si>
  <si>
    <t>P.I.A.S.</t>
  </si>
  <si>
    <t>C &amp; R</t>
  </si>
  <si>
    <t>TOPEKA POLICE</t>
  </si>
  <si>
    <t>EMPLOYEE RESOURCES</t>
  </si>
  <si>
    <t>KNOX CO. EMPLOYEES</t>
  </si>
  <si>
    <t>PROCTER &amp; GAMBLE ST. LOUIS EMP.</t>
  </si>
  <si>
    <t>ELLIS</t>
  </si>
  <si>
    <t>SALINA INTERPAROCHIAL</t>
  </si>
  <si>
    <t>SALINA MUNICIPAL</t>
  </si>
  <si>
    <t>STATIONERY</t>
  </si>
  <si>
    <t>MID PLAINS</t>
  </si>
  <si>
    <t>HUTCHINSON POSTAL &amp; COMMUNITY</t>
  </si>
  <si>
    <t>ALLEN HOSPITAL PERSONNEL</t>
  </si>
  <si>
    <t>TRANS TEXAS SOUTHWEST</t>
  </si>
  <si>
    <t>BOSTON FIREFIGHTERS</t>
  </si>
  <si>
    <t>LYNN POLICE</t>
  </si>
  <si>
    <t>CITY OF BOSTON</t>
  </si>
  <si>
    <t>REVERE FIREFIGHTERS</t>
  </si>
  <si>
    <t>CREDIT UNION OF DODGE CITY</t>
  </si>
  <si>
    <t>ST. MARY'S</t>
  </si>
  <si>
    <t>CAPITOL</t>
  </si>
  <si>
    <t>KEYSTONE</t>
  </si>
  <si>
    <t>ALPHA</t>
  </si>
  <si>
    <t>FLORIDA STATE UNIVERSITY</t>
  </si>
  <si>
    <t>HOLYOKE</t>
  </si>
  <si>
    <t>LYNN TEACHERS</t>
  </si>
  <si>
    <t>LUSO-AMERICAN</t>
  </si>
  <si>
    <t>CABOT BOSTON</t>
  </si>
  <si>
    <t>WORKMEN'S CIRCLE INCORPORATED</t>
  </si>
  <si>
    <t>FALL RIVER MUNICIPAL</t>
  </si>
  <si>
    <t>GREATER SPRINGFIELD</t>
  </si>
  <si>
    <t>PRIMESOURCE</t>
  </si>
  <si>
    <t>WESTEX COMMUNITY</t>
  </si>
  <si>
    <t>LONG BEACH FIREMEN S</t>
  </si>
  <si>
    <t>NASHVILLE POST OFFICE</t>
  </si>
  <si>
    <t>SMART FINANCIAL</t>
  </si>
  <si>
    <t>EDISON</t>
  </si>
  <si>
    <t>CONTAINER MUTUAL</t>
  </si>
  <si>
    <t>LEADCO COMMUNITY</t>
  </si>
  <si>
    <t>DIXIE LINE</t>
  </si>
  <si>
    <t>OCALA COMMUNITY</t>
  </si>
  <si>
    <t>O.M.C. EMPLOYEES'</t>
  </si>
  <si>
    <t>ALDEN</t>
  </si>
  <si>
    <t>ST. JEAN'S</t>
  </si>
  <si>
    <t>CORPUS CHRISTI POSTAL EMPLOYEES</t>
  </si>
  <si>
    <t>SPRINGFIELD STREET RAILWAY EMP.</t>
  </si>
  <si>
    <t>BOWATER EMPLOYEES</t>
  </si>
  <si>
    <t>TENNESSEE DEPARTMENT OF SAFETY</t>
  </si>
  <si>
    <t>CORNERSTONE FINANCIAL</t>
  </si>
  <si>
    <t>COMMUNITY SERVICE</t>
  </si>
  <si>
    <t>APPLIANCE</t>
  </si>
  <si>
    <t>M.P.D. COMMUNITY</t>
  </si>
  <si>
    <t>OLD HICKORY</t>
  </si>
  <si>
    <t>FIVE COUNTY</t>
  </si>
  <si>
    <t>KANSAS TEACHERS COMMUNITY</t>
  </si>
  <si>
    <t>FREESTONE</t>
  </si>
  <si>
    <t>CENTRAL VALLEY FIREFIGHTERS</t>
  </si>
  <si>
    <t>ALPINE COMMUNITY</t>
  </si>
  <si>
    <t>CORNER STONE</t>
  </si>
  <si>
    <t>COAST 2 COAST FINANCIAL</t>
  </si>
  <si>
    <t>F.R.S.A.</t>
  </si>
  <si>
    <t>1ST VALLEY</t>
  </si>
  <si>
    <t>POWERNET</t>
  </si>
  <si>
    <t>HOLY REDEEMER COMMUNITY OF SE WIS.</t>
  </si>
  <si>
    <t>NAVEO</t>
  </si>
  <si>
    <t>SOUTHWEST COUNTIES SCHOOL EMPLOYEES</t>
  </si>
  <si>
    <t>CALIFORNIA AGRIBUSINESS</t>
  </si>
  <si>
    <t>HOMEFIELD</t>
  </si>
  <si>
    <t>SOLARITY</t>
  </si>
  <si>
    <t>AMERICA'S CHRISTIAN</t>
  </si>
  <si>
    <t>CN/IC EMPLOYEES</t>
  </si>
  <si>
    <t>HOLLEY</t>
  </si>
  <si>
    <t>MARYVILLE MUNICIPAL</t>
  </si>
  <si>
    <t>FIRST SOUTH FINANCIAL</t>
  </si>
  <si>
    <t>HAPPY VALLEY</t>
  </si>
  <si>
    <t>KINGSTON TVA EMPLOYEES</t>
  </si>
  <si>
    <t>SKYLINE</t>
  </si>
  <si>
    <t>TENNESSEE EMPLOYEES</t>
  </si>
  <si>
    <t>KINGSPORT PRESS CU</t>
  </si>
  <si>
    <t>W. VIRGINIA STATE CONVENTION</t>
  </si>
  <si>
    <t>LOCAL NO. 317 I.A.F.F.</t>
  </si>
  <si>
    <t>VANDERBILT</t>
  </si>
  <si>
    <t>HARDIN COUNTY HOSPITAL EMPLOYEES</t>
  </si>
  <si>
    <t>PATHWAY</t>
  </si>
  <si>
    <t>GREENEVILLE WORKS EMPLS. SAV. ASSN.</t>
  </si>
  <si>
    <t>GREENEVILLE CITY EMPLOYEES'</t>
  </si>
  <si>
    <t>METROPOLITAN TEACHERS</t>
  </si>
  <si>
    <t>MASS BAY</t>
  </si>
  <si>
    <t>HURD EMPLOYEES</t>
  </si>
  <si>
    <t>ENBRIGHT</t>
  </si>
  <si>
    <t>CEMC EMPLOYEES</t>
  </si>
  <si>
    <t>IMPACT CREDIT UNION, INC.</t>
  </si>
  <si>
    <t>WCG EMPLOYEES</t>
  </si>
  <si>
    <t>A.U.B. EMPLOYEES'</t>
  </si>
  <si>
    <t>OLIVET BAPTIST</t>
  </si>
  <si>
    <t>COLLEGEDALE</t>
  </si>
  <si>
    <t>KOIN</t>
  </si>
  <si>
    <t>HEALTHCARE SERVICES</t>
  </si>
  <si>
    <t>BURLINGTON NORTHERN SANTA FE RAILWY</t>
  </si>
  <si>
    <t>EDUCATIONAL COMMUNITY ALLIANCE</t>
  </si>
  <si>
    <t>MONTANA EDUCATORS'</t>
  </si>
  <si>
    <t>PUGET SOUND COOPERATIVE</t>
  </si>
  <si>
    <t>SPOKANE FIREFIGHTERS</t>
  </si>
  <si>
    <t>CORPORATE AMERICA FAMILY</t>
  </si>
  <si>
    <t>MILL TOWN</t>
  </si>
  <si>
    <t>QUALSTAR</t>
  </si>
  <si>
    <t>AZALEA CITY</t>
  </si>
  <si>
    <t>TECH</t>
  </si>
  <si>
    <t>STREATOR ONIZED</t>
  </si>
  <si>
    <t>WESTSTAR</t>
  </si>
  <si>
    <t>TACOMA LONGSHOREMEN</t>
  </si>
  <si>
    <t>STRAIT VIEW</t>
  </si>
  <si>
    <t>MINNEQUA WORKS</t>
  </si>
  <si>
    <t>DIAMOND</t>
  </si>
  <si>
    <t>MEMBERS ADVANTAGE</t>
  </si>
  <si>
    <t>MOUNTAINCREST</t>
  </si>
  <si>
    <t>CONNECTION</t>
  </si>
  <si>
    <t>PROGRESSIONS</t>
  </si>
  <si>
    <t>BELCO COMMUNITY CREDIT UNION</t>
  </si>
  <si>
    <t>CONNECTIONS</t>
  </si>
  <si>
    <t>PIKES PEAK</t>
  </si>
  <si>
    <t>EXPRESS</t>
  </si>
  <si>
    <t>HORIZONS NORTH</t>
  </si>
  <si>
    <t>BLUE MOUNTAIN</t>
  </si>
  <si>
    <t>SPOKANE CITY</t>
  </si>
  <si>
    <t>AVISTA CORP.</t>
  </si>
  <si>
    <t>TLCU FINANCIAL</t>
  </si>
  <si>
    <t>GEORGIA GUARD</t>
  </si>
  <si>
    <t>SNO FALLS</t>
  </si>
  <si>
    <t>CLARITY</t>
  </si>
  <si>
    <t>WHITE ROSE</t>
  </si>
  <si>
    <t>NORRISTOWN BELL</t>
  </si>
  <si>
    <t>TAPCO</t>
  </si>
  <si>
    <t>STAR FINANCIAL</t>
  </si>
  <si>
    <t>FIVE STAR</t>
  </si>
  <si>
    <t>RESPONDERS EMERGENCY SERVICES</t>
  </si>
  <si>
    <t>BAY CITIES</t>
  </si>
  <si>
    <t>EMPOWER</t>
  </si>
  <si>
    <t>CALIFORNIA COMMUNITY</t>
  </si>
  <si>
    <t>SACO VALLEY</t>
  </si>
  <si>
    <t>RELYON</t>
  </si>
  <si>
    <t>WCLA</t>
  </si>
  <si>
    <t>OLYMPIA</t>
  </si>
  <si>
    <t>GR CONSUMERS</t>
  </si>
  <si>
    <t>HUDSON RIVER COMMUNITY</t>
  </si>
  <si>
    <t>ADVANTAGE ONE</t>
  </si>
  <si>
    <t>TREMONT</t>
  </si>
  <si>
    <t>EATON FAMILY</t>
  </si>
  <si>
    <t>FIRST IMPERIAL</t>
  </si>
  <si>
    <t>BAPTIST</t>
  </si>
  <si>
    <t>IDAHO UNITED</t>
  </si>
  <si>
    <t>AMERICAN LAKE</t>
  </si>
  <si>
    <t>MYPOINT</t>
  </si>
  <si>
    <t>LEWIS CLARK</t>
  </si>
  <si>
    <t>CROW WING POWER</t>
  </si>
  <si>
    <t>HERITAGE COMMUNITY</t>
  </si>
  <si>
    <t>CABRILLO</t>
  </si>
  <si>
    <t>UNITED CONSUMERS</t>
  </si>
  <si>
    <t>DIRECTORS CHOICE</t>
  </si>
  <si>
    <t>IAA</t>
  </si>
  <si>
    <t>ILLIANA FINANCIAL</t>
  </si>
  <si>
    <t>RESOURCE ONE</t>
  </si>
  <si>
    <t>MEMBERSOURCE</t>
  </si>
  <si>
    <t>EXCITE</t>
  </si>
  <si>
    <t>PEOPLESCHOICE</t>
  </si>
  <si>
    <t>COLORADO</t>
  </si>
  <si>
    <t>POWER FINANCIAL</t>
  </si>
  <si>
    <t>EDUCATION FIRST CREDIT UNION, INC.</t>
  </si>
  <si>
    <t>LONE STAR</t>
  </si>
  <si>
    <t>GENESIS EMPLOYEES</t>
  </si>
  <si>
    <t>USC</t>
  </si>
  <si>
    <t>NORTH COUNTY</t>
  </si>
  <si>
    <t>CATHOLIC UNITED FINANCIAL</t>
  </si>
  <si>
    <t>FIRST U.S. COMMUNITY</t>
  </si>
  <si>
    <t>TROPICAL FINANCIAL</t>
  </si>
  <si>
    <t>MUTUAL SECURITY</t>
  </si>
  <si>
    <t>COASTLIFE</t>
  </si>
  <si>
    <t>MATADORS COMMUNITY</t>
  </si>
  <si>
    <t>SILVERADO</t>
  </si>
  <si>
    <t>WATER AND POWER COMMUNITY</t>
  </si>
  <si>
    <t>INTREPID</t>
  </si>
  <si>
    <t>COPPER STATE</t>
  </si>
  <si>
    <t>FIRST CITY</t>
  </si>
  <si>
    <t>CANALS &amp; TRAILS</t>
  </si>
  <si>
    <t>SMART CHOICE</t>
  </si>
  <si>
    <t>VERITY</t>
  </si>
  <si>
    <t>FIRST COAST COMMUNITY</t>
  </si>
  <si>
    <t>LIGHT COMMERCE</t>
  </si>
  <si>
    <t>MOUNTAIN</t>
  </si>
  <si>
    <t>PREMIER ONE</t>
  </si>
  <si>
    <t>KH CREDIT UNION, INC.</t>
  </si>
  <si>
    <t>EVERGREENDIRECT</t>
  </si>
  <si>
    <t>CATHOLICS UNITED</t>
  </si>
  <si>
    <t>MEDIA CITY</t>
  </si>
  <si>
    <t>CROSSROADS</t>
  </si>
  <si>
    <t>TVA COMMUNITY CREDIT UNION</t>
  </si>
  <si>
    <t>RED ROCKS</t>
  </si>
  <si>
    <t>CREDIT UNION OF OHIO</t>
  </si>
  <si>
    <t>MEMBERS SOURCE</t>
  </si>
  <si>
    <t>DOWNEAST</t>
  </si>
  <si>
    <t>AMERICAN SOUTHWEST</t>
  </si>
  <si>
    <t>CREDIT UNION OF GEORGIA</t>
  </si>
  <si>
    <t>VIA CREDIT UNION</t>
  </si>
  <si>
    <t>HARVESTER FINANCIAL</t>
  </si>
  <si>
    <t>HERITAGE SOUTH</t>
  </si>
  <si>
    <t>ASSOCIATED SCHOOL EMPLOYEES</t>
  </si>
  <si>
    <t>UNITY ONE</t>
  </si>
  <si>
    <t>FIRST TRUST</t>
  </si>
  <si>
    <t>DECATUR EARTHMOVER</t>
  </si>
  <si>
    <t>SOUTHEAST FINANCIAL</t>
  </si>
  <si>
    <t>MYGEORGIA</t>
  </si>
  <si>
    <t>NUEVA ESPERANZA COMMUNITY</t>
  </si>
  <si>
    <t>MOBILITY CREDIT UNION</t>
  </si>
  <si>
    <t>TEXELL</t>
  </si>
  <si>
    <t>OUR COMMUNITY</t>
  </si>
  <si>
    <t>DENVER COMMUNITY CU D.B.A. ZING CU</t>
  </si>
  <si>
    <t>AUTOTRUCK FINANCIAL</t>
  </si>
  <si>
    <t>SOUNDVIEW FINANCIAL</t>
  </si>
  <si>
    <t>SNOCOPE</t>
  </si>
  <si>
    <t>FAMILY SAVINGS</t>
  </si>
  <si>
    <t>BLUE EAGLE</t>
  </si>
  <si>
    <t>THE SOUTHERN</t>
  </si>
  <si>
    <t>HAR-CO</t>
  </si>
  <si>
    <t>CORNERSTONE COMMUNITY FINANCIAL</t>
  </si>
  <si>
    <t>FIVEPOINT</t>
  </si>
  <si>
    <t>PARK SIDE FINANCIAL</t>
  </si>
  <si>
    <t>NUTMEG STATE FINANCIAL</t>
  </si>
  <si>
    <t>FINANCIAL CENTER FIRST</t>
  </si>
  <si>
    <t>MEMBERS HERITAGE</t>
  </si>
  <si>
    <t>FINEX</t>
  </si>
  <si>
    <t>UNION SQUARE</t>
  </si>
  <si>
    <t>TRANSCEND</t>
  </si>
  <si>
    <t>SOUTHPOINT FINANCIAL</t>
  </si>
  <si>
    <t>1ST NORTHERN CALIFORNIA</t>
  </si>
  <si>
    <t>OREGONIANS</t>
  </si>
  <si>
    <t>SOUTHEASTERN</t>
  </si>
  <si>
    <t>JAFARI NO-INTEREST</t>
  </si>
  <si>
    <t>SMW FINANCIAL</t>
  </si>
  <si>
    <t>VOCAL</t>
  </si>
  <si>
    <t>KELLOGG COMMUNITY</t>
  </si>
  <si>
    <t>AMERICA'S FIRST NETWORK</t>
  </si>
  <si>
    <t>MY COMMUNITY</t>
  </si>
  <si>
    <t>COOSA VALLEY</t>
  </si>
  <si>
    <t>MIDWEST MEMBERS</t>
  </si>
  <si>
    <t>CENTRICITY</t>
  </si>
  <si>
    <t>BAYLANDS FAMILY</t>
  </si>
  <si>
    <t>ROCK VALLEY</t>
  </si>
  <si>
    <t>RAILROAD</t>
  </si>
  <si>
    <t>VALLEY FINANCIAL</t>
  </si>
  <si>
    <t>PFCU</t>
  </si>
  <si>
    <t>TRU FI</t>
  </si>
  <si>
    <t>NORTHERN</t>
  </si>
  <si>
    <t>ST. CLOUD FINANCIAL</t>
  </si>
  <si>
    <t>GO ENERGY FINANCIAL</t>
  </si>
  <si>
    <t>AUBURN UNIVERSITY</t>
  </si>
  <si>
    <t>JOLT</t>
  </si>
  <si>
    <t>ORLANDO</t>
  </si>
  <si>
    <t>CARDINAL CREDIT UNION, INC.</t>
  </si>
  <si>
    <t>CATHOLIC VANTAGE FINANCIAL</t>
  </si>
  <si>
    <t>HERITAGE FINANCIAL</t>
  </si>
  <si>
    <t>MARSHLAND</t>
  </si>
  <si>
    <t>INTERSTATE</t>
  </si>
  <si>
    <t>TRUE COMMUNITY</t>
  </si>
  <si>
    <t>PERFECT CIRCLE</t>
  </si>
  <si>
    <t>RADIANT</t>
  </si>
  <si>
    <t>HARVESTERS</t>
  </si>
  <si>
    <t>TOPLINE FINANCIAL</t>
  </si>
  <si>
    <t>INNOVATIONS FINANCIAL</t>
  </si>
  <si>
    <t>ESSENTIAL</t>
  </si>
  <si>
    <t>PEOPLES ENERGY</t>
  </si>
  <si>
    <t>MEMBERSALLIANCE</t>
  </si>
  <si>
    <t>STALEY</t>
  </si>
  <si>
    <t>EFFINGHAM HIGHWAY</t>
  </si>
  <si>
    <t>UNITED EQUITY</t>
  </si>
  <si>
    <t>BOISE FIRE DEPARTMENT</t>
  </si>
  <si>
    <t>MINI-CASSIA EMPL.</t>
  </si>
  <si>
    <t>MEMBERS PREFERRED</t>
  </si>
  <si>
    <t>BLUFFTON MOTOR WORKS/FRANKLIN ELECT</t>
  </si>
  <si>
    <t>HAMMOND FIREFIGHTERS ASSN.</t>
  </si>
  <si>
    <t>PROFESSIONAL POLICE OFFICERS</t>
  </si>
  <si>
    <t>INDIANAPOLIS POST OFFICE</t>
  </si>
  <si>
    <t>EAST CHICAGO FIREMEN'S</t>
  </si>
  <si>
    <t>WESTERN INDIANA CREDIT UNION</t>
  </si>
  <si>
    <t>KEMBA INDIANAPOLIS</t>
  </si>
  <si>
    <t>POSTCITY FINANCIAL</t>
  </si>
  <si>
    <t>FINANCIAL HORIZONS</t>
  </si>
  <si>
    <t>PLUS</t>
  </si>
  <si>
    <t>COMMUNITY STAR</t>
  </si>
  <si>
    <t>KANE COUNTY TEACHERS</t>
  </si>
  <si>
    <t>BLACKHAWK AREA</t>
  </si>
  <si>
    <t>SOUTH BAY</t>
  </si>
  <si>
    <t>CAHP</t>
  </si>
  <si>
    <t>EL MONTE COMMUNITY</t>
  </si>
  <si>
    <t>MID-CITIES</t>
  </si>
  <si>
    <t>OHIO EDUCATIONAL</t>
  </si>
  <si>
    <t>POST OFFICE CU OF MD, INC.</t>
  </si>
  <si>
    <t>NORTH COAST CREDIT UNION</t>
  </si>
  <si>
    <t>TRUPARTNER</t>
  </si>
  <si>
    <t>TALERIS</t>
  </si>
  <si>
    <t>CHICAGO POST OFFICE EMPLOYEES</t>
  </si>
  <si>
    <t>SERVICES</t>
  </si>
  <si>
    <t>BOULDER DAM</t>
  </si>
  <si>
    <t>540 I.B.E.W.</t>
  </si>
  <si>
    <t>TOWPATH</t>
  </si>
  <si>
    <t>ANTIOCH</t>
  </si>
  <si>
    <t>BUCKEYE STATE</t>
  </si>
  <si>
    <t>SOUTHEASTERN OHIO</t>
  </si>
  <si>
    <t>WRIGHT-DUNBAR AREA</t>
  </si>
  <si>
    <t>CHRISTIAN FAMILY</t>
  </si>
  <si>
    <t>FAITH COMMUNITY UNITED</t>
  </si>
  <si>
    <t>FALLS CATHOLIC</t>
  </si>
  <si>
    <t>GORMAN-RUPP &amp; ASSOCIATES</t>
  </si>
  <si>
    <t>GREATER CINCINNATI SCHOOL</t>
  </si>
  <si>
    <t>FIREFIGHTERS COMMUNITY CU</t>
  </si>
  <si>
    <t>KYGER CREEK</t>
  </si>
  <si>
    <t>FRIENDS AND FAMILY CREDIT UNION INC</t>
  </si>
  <si>
    <t>MYUSA</t>
  </si>
  <si>
    <t>MILLSTREAM AREA</t>
  </si>
  <si>
    <t>AURGROUP</t>
  </si>
  <si>
    <t>PSE CREDIT UNION, INC.</t>
  </si>
  <si>
    <t>PRODUCERS EMPLOYEES'</t>
  </si>
  <si>
    <t>ST. PAUL A.M.E.  ZION CHURCH</t>
  </si>
  <si>
    <t>TAPPAN COMMUNITY CREDIT UNION, INC.</t>
  </si>
  <si>
    <t>U.P.S.</t>
  </si>
  <si>
    <t>WIREMEN'S</t>
  </si>
  <si>
    <t>HEEKIN CAN EMPL</t>
  </si>
  <si>
    <t>MAUMEE VALLEY</t>
  </si>
  <si>
    <t>EARTHMOVER</t>
  </si>
  <si>
    <t>JACKSON COUNTY CO-OP</t>
  </si>
  <si>
    <t>ST JOE VALLEY</t>
  </si>
  <si>
    <t>CHRISTIAN COMMUNITY</t>
  </si>
  <si>
    <t>MONTEREY</t>
  </si>
  <si>
    <t>NORTHWEST CHRISTIAN</t>
  </si>
  <si>
    <t>WINSOUTH</t>
  </si>
  <si>
    <t>EMERALD CREDIT UNION, INC.</t>
  </si>
  <si>
    <t>BSE</t>
  </si>
  <si>
    <t>POSTAL FAMILY CREDIT UNION, INC.</t>
  </si>
  <si>
    <t>DUPAGE</t>
  </si>
  <si>
    <t>ABRI</t>
  </si>
  <si>
    <t>MCT</t>
  </si>
  <si>
    <t>SAFEAMERICA</t>
  </si>
  <si>
    <t>ACHIEVE</t>
  </si>
  <si>
    <t>COMMONWEALTH</t>
  </si>
  <si>
    <t>FRESNO POLICE DEPARTMENT</t>
  </si>
  <si>
    <t>EASTEX</t>
  </si>
  <si>
    <t>AURORA POLICEMEN</t>
  </si>
  <si>
    <t>GLENDALE AREA SCHOOLS</t>
  </si>
  <si>
    <t>LATAH</t>
  </si>
  <si>
    <t>IH CREDIT UNION, INC.</t>
  </si>
  <si>
    <t>DAY-MET</t>
  </si>
  <si>
    <t>GENFED FINANCIAL</t>
  </si>
  <si>
    <t>UNITED TEXAS</t>
  </si>
  <si>
    <t>NORTHWEST COMMUNITY</t>
  </si>
  <si>
    <t>ROCKY MOUNTAIN</t>
  </si>
  <si>
    <t>ABBEY</t>
  </si>
  <si>
    <t>Blank</t>
  </si>
  <si>
    <t>%let currqtr = '30sep2021'd;</t>
  </si>
  <si>
    <t>LIBNAME DBO ODBC DSN='ReportDatabase' SCHEMA = dbo; /* 'ReportDatabaseArchived' */</t>
  </si>
  <si>
    <t>LIBNAME Profile ODBC DSN='ReportDatabase' SCHEMA = Profile; /* 'ReportDatabaseArchived' */</t>
  </si>
  <si>
    <t>LIBNAME EDP ODBC DSN='ReportDatabase' SCHEMA = EDP; /* 'ReportDatabaseArchived' */</t>
  </si>
  <si>
    <t>options error = 1;</t>
  </si>
  <si>
    <t>options nocenter errors=1 compress=yes obs=max;</t>
  </si>
  <si>
    <t>libname SAS 'S:\Data Analysis\Val Gathani\SAS_Data';</t>
  </si>
  <si>
    <t>proc sql noprint;</t>
  </si>
  <si>
    <t>create table raw as</t>
  </si>
  <si>
    <t>SELECT datepart(FC.Cycle_Date) format date9. as Cycle_Date,  FC.Join_Number, FC.CU_NUMBER, FC.CU_Name</t>
  </si>
  <si>
    <t>,A.ACCT_002 /*Amount of Leases Receivable|Loans*/</t>
  </si>
  <si>
    <t>,Z.ACCT_010 /*TOTAL ASSETS|Other Assets*/</t>
  </si>
  <si>
    <t>,Z.ACCT_025B /*Total Amount of Loans and Leases|Loans*/</t>
  </si>
  <si>
    <t>,H.Acct_136 /*YTD Charge Offs of Payday Alternative Loans (PALs I and PALs II) (Federal CU only)|Charge Offs and Recoveries*/</t>
  </si>
  <si>
    <t>,H.Acct_137 /*YTD Recoveries of Payday Alternative Loans (PALs I and PALs II) (Federal CU only)|Charge Offs and Recoveries*/</t>
  </si>
  <si>
    <t>,A.ACCT_370 /*Amount of Used Vehicle Loans|Loans*/</t>
  </si>
  <si>
    <t>,A.ACCT_385 /*Amount of New Vehicle Loans|Loans*/</t>
  </si>
  <si>
    <t>,L.ACCT_386A /*Amount of Total Loans/Lines of Credit Secured by Junior Lien 1-4 Family Residential Properties|Loans*/</t>
  </si>
  <si>
    <t>,L.ACCT_386B /*Amount of All Other Real Estate Loans/Lines of Credit|Loans*/</t>
  </si>
  <si>
    <t>,A.ACCT_396 /*Amount of Unsecured Credit Card Loans|Loans*/</t>
  </si>
  <si>
    <t>,A.ACCT_397 /*Amount of All Other Unsecured Loans/Lines of Credit|Loans*/</t>
  </si>
  <si>
    <t>,H.Acct_397A /*Amount of Payday Alternative Loans (PALs I and PALs II) (FCU Only)|Loans*/</t>
  </si>
  <si>
    <t>,L.ACCT_400P /*Amount of Commercial Loans/Lines of Credit Not Real Estate Secured|Loans*/</t>
  </si>
  <si>
    <t>,A.ACCT_548 /*Total 1st Mortgage Loans YTD Charge Offs|Charge Offs and Recoveries*/</t>
  </si>
  <si>
    <t>,A.ACCT_549 /*Total Other Real Estate Loans YTD Charge Offs|Charge Offs and Recoveries*/</t>
  </si>
  <si>
    <t>,Z.ACCT_550 /*Total YTD Charge Offs|Charge Offs and Recoveries*/</t>
  </si>
  <si>
    <t>,C.ACCT_550C /*Total Amount of All Other Loans Charged Off YTD|Charge Offs and Recoveries*/</t>
  </si>
  <si>
    <t>,I.ACCT_550C1 /*Amount of New Vehicle Loans YTD Charge Offs|Charge Offs and Recoveries*/</t>
  </si>
  <si>
    <t>,I.ACCT_550C2 /*Amount of Used Vehicle Loans YTD Charge Offs|Charge Offs and Recoveries*/</t>
  </si>
  <si>
    <t>,C.ACCT_550D /*Leases Receivable YTD Charge Offs|Charge Offs and Recoveries*/</t>
  </si>
  <si>
    <t>,L.ACCT_550G3 /*Dollar Amount of Member Commercial Loans Secured by Real Estate Charged Off YTD|Charge Offs and Recoveries*/</t>
  </si>
  <si>
    <t>,L.ACCT_550G4 /*Dollar Amount of Member Commercial Loans NOT Secured by Real Estate Charged Off YTD|Charge Offs and Recoveries*/</t>
  </si>
  <si>
    <t>,L.ACCT_550P3 /*Dollar Amount of Nonmember Commercial Secured By Real Estate Charged Off YTD|Charge Offs and Recoveries*/</t>
  </si>
  <si>
    <t>,L.ACCT_550P4 /*Dollar Amount of Nonmember Commercial NOT Secured By Real Estate Charged Off YTD|Charge Offs and Recoveries*/</t>
  </si>
  <si>
    <t>,H.Acct_550T /*Non-Federally Guaranteed Student Loans YTD Charge Offs|Charge Offs and Recoveries*/</t>
  </si>
  <si>
    <t>,Z.ACCT_551 /*Total YTD Recoveries|Charge Offs and Recoveries*/</t>
  </si>
  <si>
    <t>,C.ACCT_551C /*Amount of All YTD Recoveries on charged-off all other loans|Charge Offs and Recoveries*/</t>
  </si>
  <si>
    <t>,I.ACCT_551C1 /*Amount of New Vehicle Loans YTD Recoveries|Charge Offs and Recoveries*/</t>
  </si>
  <si>
    <t>,I.ACCT_551C2 /*Amount of Used Vehicle Loans YTD Recoveries|Charge Offs and Recoveries*/</t>
  </si>
  <si>
    <t>,C.ACCT_551D /*Leases Receivable YTD Recoveries|Charge Offs and Recoveries*/</t>
  </si>
  <si>
    <t>,L.ACCT_551G3 /*Dollar Amount of Member Commercial Loan Secured by Real Estate Recoveries YTD|Charge Offs and Recoveries*/</t>
  </si>
  <si>
    <t>,L.ACCT_551G4 /*Dollar Amount of Member Commercial Loan NOT Secured by Real Estate Recoveries YTD|Charge Offs and Recoveries*/</t>
  </si>
  <si>
    <t>,L.ACCT_551P3 /*Dollar Amount of Nonmember Commercial loan Secured By Real Estate Recoveries YTD|Charge Offs and Recoveries*/</t>
  </si>
  <si>
    <t>,L.ACCT_551P4 /*Dollar Amount of Nonmember Commercial loan NOT Secured By Real Estate Recoveries YTD|Charge Offs and Recoveries*/</t>
  </si>
  <si>
    <t>,H.Acct_551T /*Non-Federally Guaranteed Student Loans YTD Recoveries|Charge Offs and Recoveries*/</t>
  </si>
  <si>
    <t>,B.ACCT_607 /*Total 1st Mortgage Loans YTD Recoveries|Charge Offs and Recoveries*/</t>
  </si>
  <si>
    <t>,B.ACCT_608 /*Total Other Real Estate Loans YTD Recoveries|Charge Offs and Recoveries*/</t>
  </si>
  <si>
    <t>,B.Acct_680 /*Unsecured Credit Card Loans YTD Charge Offs|Charge Offs and Recoveries*/</t>
  </si>
  <si>
    <t>,B.Acct_681 /*Unsecured Credit Card Loans YTD Recoveries|Charge Offs and Recoveries*/</t>
  </si>
  <si>
    <t>,H.Acct_698A /*Amount of Non-Federally Guaranteed Student Loans|Loans*/</t>
  </si>
  <si>
    <t>,L.ACCT_698C /*Amount of All Other Secured Non-Real Estate Loans/Lines of Credit|Loans*/</t>
  </si>
  <si>
    <t>,L.ACCT_703A /*Amount of Total Loans/Lines of Credit Secured by 1st Lien 1-4 Family Residential Properties|Loans*/</t>
  </si>
  <si>
    <t>,L.ACCT_718A5 /*Amount of Commercial Loans/Lines of Credit Real Estate Secured|Loans*/</t>
  </si>
  <si>
    <t xml:space="preserve">FROM dbo.FOICU AS FC </t>
  </si>
  <si>
    <t xml:space="preserve">INNER JOIN dbo.CU030 AS CU ON CU.JOIN_NUMBER = FC.JOIN_NUMBER </t>
  </si>
  <si>
    <t>INNER JOIN dbo.FS220 AS Z ON FC.Cycle_Date=Z.Cycle_Date AND FC.Join_Number = Z.Join_Number</t>
  </si>
  <si>
    <t>INNER JOIN dbo.FS220A AS A ON FC.Cycle_Date=A.Cycle_Date AND FC.Join_Number = A.Join_Number</t>
  </si>
  <si>
    <t>INNER JOIN dbo.FS220B AS B ON FC.Cycle_Date=B.Cycle_Date AND FC.Join_Number = B.Join_Number</t>
  </si>
  <si>
    <t>INNER JOIN dbo.FS220C AS C ON FC.Cycle_Date=C.Cycle_Date AND FC.Join_Number = C.Join_Number</t>
  </si>
  <si>
    <t>INNER JOIN dbo.FS220H AS H ON FC.Cycle_Date=H.Cycle_Date AND FC.Join_Number = H.Join_Number</t>
  </si>
  <si>
    <t>INNER JOIN dbo.FS220I AS I ON FC.Cycle_Date=I.Cycle_Date AND FC.Join_Number = I.Join_Number</t>
  </si>
  <si>
    <t>INNER JOIN dbo.FS220L AS L ON FC.Cycle_Date=L.Cycle_Date AND FC.Join_Number = L.Join_Number</t>
  </si>
  <si>
    <t>WHERE FC.Cycle_Date = &amp;currqtr OR (FC.Cycle_date between intnx('quarter', &amp;currqtr, -16) AND &amp;currqtr AND qtr(FC.Cycle_Date) = 4)</t>
  </si>
  <si>
    <t>AND CU.Region IN('1','2','3');</t>
  </si>
  <si>
    <t>quit;</t>
  </si>
  <si>
    <t>proc sort data = raw;</t>
  </si>
  <si>
    <t>by join_number cycle_date;</t>
  </si>
  <si>
    <t>run;</t>
  </si>
  <si>
    <t>data raw2;</t>
  </si>
  <si>
    <t>set raw;</t>
  </si>
  <si>
    <t>Credit_Card_CO_Amt = SUM(ACCT_680, -1*ACCT_681)*(4/qtr(cycle_date));</t>
  </si>
  <si>
    <t>Pay_Day_CO_Amt = SUM(ACCT_136, -1*ACCT_137)*(4/qtr(cycle_date));</t>
  </si>
  <si>
    <t>Student_Loans_CO_Amt = SUM(ACCT_550T, -1*ACCT_551T)*(4/qtr(cycle_date));</t>
  </si>
  <si>
    <t>New_Vehicle_Loans_CO_Amt = SUM(ACCT_550C1, -1*ACCT_551C1)*(4/qtr(cycle_date));</t>
  </si>
  <si>
    <t>Used_Vehicle_Loans_CO_Amt = SUM(ACCT_550C2, -1*ACCT_551C2)*(4/qtr(cycle_date));</t>
  </si>
  <si>
    <t>Leases_CO_Amt = SUM(ACCT_550D, -1*ACCT_551D)*(4/qtr(cycle_date));</t>
  </si>
  <si>
    <t>Coml_RE_Secured_CO_Amt = SUM(ACCT_550G3,-1*ACCT_551G3,ACCT_550P3,-1*ACCT_551P3)*(4/qtr(cycle_date));</t>
  </si>
  <si>
    <t>Coml_NRE_Secured_CO_Amt = SUM(ACCT_550G4,-1*ACCT_551G4,ACCT_550P4,-1*ACCT_551P4)*(4/qtr(cycle_date));</t>
  </si>
  <si>
    <t>Consumer_RE_Secured_CO_Amt = SUM(ACCT_548, ACCT_549, -1*ACCT_550G3, -1*ACCT_550P3, -1*ACCT_607, -1*ACCT_608,  ACCT_551G3, ACCT_551P3)*(4/qtr(cycle_date));</t>
  </si>
  <si>
    <t>All_Other_Loans_CO_Amt = SUM(ACCT_550C, -1*ACCT_550G4, -1*ACCT_550P4, -1*ACCT_551C, ACCT_551G4, ACCT_551P4)*(4/qtr(cycle_date));</t>
  </si>
  <si>
    <t>CO_Amt = SUM(ACCT_550, -1*ACCT_551)**(4/qtr(cycle_date));</t>
  </si>
  <si>
    <t>Avg_CC = SUM(ACCT_396, lag(ACCT_396))/2;</t>
  </si>
  <si>
    <t>Avg_Payday = SUM(ACCT_397A, lag(ACCT_397A))/2;</t>
  </si>
  <si>
    <t>Avg_Student = SUM(ACCT_698A, lag(ACCT_698A))/2;</t>
  </si>
  <si>
    <t>Avg_New_Car = SUM(ACCT_385, lag(ACCT_385))/2;</t>
  </si>
  <si>
    <t>Avg_Used_Car = SUM(ACCT_370, lag(ACCT_370))/2;</t>
  </si>
  <si>
    <t>Avg_Consumer_RE = SUM(ACCT_703A, ACCT_386A, ACCT_386B, lag(ACCT_703A), lag(ACCT_386A), lag(ACCT_386B))/2;</t>
  </si>
  <si>
    <t>Avg_CRE = SUM(ACCT_718A5, lag(ACCT_718A5))/2;</t>
  </si>
  <si>
    <t>Avg_NCRE = SUM(ACCT_400P, lag(ACCT_400P))/2;</t>
  </si>
  <si>
    <t>Avg_Leases =SUM(ACCT_002, lag(ACCT_002))/2;</t>
  </si>
  <si>
    <t>Avg_Other_Loans = SUM(ACCT_397, ACCT_698C, lag(ACCT_397), lag(ACCT_698C))/2;</t>
  </si>
  <si>
    <t>Avg_Loans = SUM(ACCT_025B, lag(ACCT_025B))/2;</t>
  </si>
  <si>
    <t>IF FIRST.JOIN_NUMBER THEN DO;</t>
  </si>
  <si>
    <t>Avg_CC = .;</t>
  </si>
  <si>
    <t>Avg_Payday = .;</t>
  </si>
  <si>
    <t>Avg_Student = .;</t>
  </si>
  <si>
    <t>Avg_New_Car = .;</t>
  </si>
  <si>
    <t>Avg_Used_Car = .;</t>
  </si>
  <si>
    <t>Avg_Consumer_RE = .;</t>
  </si>
  <si>
    <t>Avg_CRE = .;</t>
  </si>
  <si>
    <t>Avg_NCRE = .;</t>
  </si>
  <si>
    <t>Avg_Leases = .;</t>
  </si>
  <si>
    <t>Avg_Other_Loans = .;</t>
  </si>
  <si>
    <t>Avg_Loans = .;</t>
  </si>
  <si>
    <t>end;</t>
  </si>
  <si>
    <t>Credit_Card_CO_Rate = Credit_Card_CO_Amt/Avg_CC;</t>
  </si>
  <si>
    <t>Pay_Day_CO_Rate = Pay_Day_CO_Amt/Avg_Payday;</t>
  </si>
  <si>
    <t>Student_Loans_CO_Rate = Student_Loans_CO_Amt/Avg_Student;</t>
  </si>
  <si>
    <t>New_Vehicle_Loans_CO_Rate = New_Vehicle_Loans_CO_Amt/Avg_New_Car;</t>
  </si>
  <si>
    <t>Used_Vehicle_Loans_CO_Rate = Used_Vehicle_Loans_CO_Amt/Avg_USed_Car;</t>
  </si>
  <si>
    <t>Leases_CO_Rate = Leases_CO_Amt/Avg_Leases;</t>
  </si>
  <si>
    <t>Coml_RE_Secured_CO_Rate = Coml_RE_Secured_CO_Amt/Avg_CRE;</t>
  </si>
  <si>
    <t>Coml_NRE_Secured_CO_Rate = Coml_NRE_Secured_CO_Amt/Avg_NCRE;</t>
  </si>
  <si>
    <t>Consumer_RE_Secured_CO_Rate = Consumer_RE_Secured_CO_Amt/Avg_Consumer_RE;</t>
  </si>
  <si>
    <t>All_Other_Loans_CO_Rate = All_Other_Loans_CO_Amt/Avg_Other_Loans;</t>
  </si>
  <si>
    <t>CO_Rate = CO_Amt/Avg_Loans;</t>
  </si>
  <si>
    <t>data CO_Rate;</t>
  </si>
  <si>
    <t>set raw2;</t>
  </si>
  <si>
    <t>Avg3_Credit_Card_CO_Rate = sum(Credit_Card_CO_Rate, lag(Credit_Card_CO_Rate), lag2(Credit_Card_CO_Rate))/3;</t>
  </si>
  <si>
    <t>Avg3_Pay_Day_CO_Rate = sum(Pay_Day_CO_Rate, lag(Pay_Day_CO_Rate), lag2(Pay_Day_CO_Rate))/3;</t>
  </si>
  <si>
    <t>Avg3_Student_Loans_CO_Rate = sum(Student_Loans_CO_Rate, lag(Student_Loans_CO_Rate), lag2(Student_Loans_CO_Rate))/3;</t>
  </si>
  <si>
    <t>Avg3_New_Vehicle_Loans_CO_Rate = sum(New_Vehicle_Loans_CO_Rate, lag(New_Vehicle_Loans_CO_Rate), lag2(New_Vehicle_Loans_CO_Rate))/3;</t>
  </si>
  <si>
    <t>Avg3_Used_Vehicle_Loans_CO_Rate = sum(Used_Vehicle_Loans_CO_Rate, lag(Used_Vehicle_Loans_CO_Rate), lag2(Used_Vehicle_Loans_CO_Rate))/3;</t>
  </si>
  <si>
    <t>Avg3_Leases_CO_Rate = sum(Leases_CO_Rate, lag(Leases_CO_Rate), lag2(Leases_CO_Rate))/3;</t>
  </si>
  <si>
    <t>Avg3_Coml_RE_Secured_CO_Rate = sum(Coml_RE_Secured_CO_Rate, lag(Coml_RE_Secured_CO_Rate), lag2(Coml_RE_Secured_CO_Rate))/3;</t>
  </si>
  <si>
    <t>Avg3_Coml_NRE_Secured_CO_Rate = sum(Coml_NRE_Secured_CO_Rate, lag(Coml_NRE_Secured_CO_Rate), lag2(Coml_NRE_Secured_CO_Rate))/3;</t>
  </si>
  <si>
    <t>Avg3_Consumer_RE_Secured_CO_Rate = sum(Consumer_RE_Secured_CO_Rate, lag(Consumer_RE_Secured_CO_Rate), lag2(Consumer_RE_Secured_CO_Rate))/3;</t>
  </si>
  <si>
    <t>Avg3_All_Other_Loans_CO_Rate = sum(All_Other_Loans_CO_Rate, lag(All_Other_Loans_CO_Rate), lag2(All_Other_Loans_CO_Rate))/3;</t>
  </si>
  <si>
    <t>Avg3_CO_Rate = sum(CO_Rate, lag(CO_Rate), lag2(CO_Rate))/3;</t>
  </si>
  <si>
    <t>data CO_Rate2 (keep = cycle_date join_number cu_number cu_name Avg3_:) ;</t>
  </si>
  <si>
    <t>set CO_Rate;</t>
  </si>
  <si>
    <t>where year(cycle_date) = year(intnx('year', &amp;currqtr, -1));</t>
  </si>
  <si>
    <t>data curr_qtr (keep = cycle_date join_number cu_number cu_name acct_396 acct_397a acct_698a acct_397 acct_385 acct_370 acct_002 acct_698c acct_703a acct_386a acct_386b acct_718a5 acct_400p acct_025b acct_010 Consumer_RE All_Other_Loans);</t>
  </si>
  <si>
    <t>where cycle_date = &amp;currqtr and acct_010 &lt;= 1000000000;</t>
  </si>
  <si>
    <t>Consumer_RE = SUM(ACCT_703A, ACCT_386A, ACCT_386B);</t>
  </si>
  <si>
    <t xml:space="preserve">All_Other_Loans = SUM(ACCT_397, ACCT_698C); </t>
  </si>
  <si>
    <t xml:space="preserve">label </t>
  </si>
  <si>
    <t>join_number = 'Join Number'</t>
  </si>
  <si>
    <t>cu_number = 'CU Number'</t>
  </si>
  <si>
    <t>cu_name = 'Credit Union Name'</t>
  </si>
  <si>
    <t>cycle_date = 'Cycle Date'</t>
  </si>
  <si>
    <t>acct_396 = 'Unsecured Credit Card Loans'</t>
  </si>
  <si>
    <t>acct_397a = 'Payday Alternative Loans'</t>
  </si>
  <si>
    <t>acct_698a = 'Non Federally Guaranteed Student Loans'</t>
  </si>
  <si>
    <t>acct_385 = 'New Vehicle Loans'</t>
  </si>
  <si>
    <t>acct_370 = 'Used Vehicle Loans'</t>
  </si>
  <si>
    <t>Consumer_RE = 'Real Estate Secured Consumer Loans'</t>
  </si>
  <si>
    <t>acct_718a5 = 'Real Estate Secured Commercial Loans'</t>
  </si>
  <si>
    <t>acct_400p = 'Non Real Estate Secured Commercial Loans'</t>
  </si>
  <si>
    <t>acct_002 = 'Lease Receivables'</t>
  </si>
  <si>
    <t>All_Other_Loans = 'All Other Loans'</t>
  </si>
  <si>
    <t>acct_025b = 'Total Loans &amp; Leases'</t>
  </si>
  <si>
    <t>acct_010 = 'Total Assets';</t>
  </si>
  <si>
    <t>proc sql;</t>
  </si>
  <si>
    <t>create table CECL_Data as</t>
  </si>
  <si>
    <t>select a.*, b.Avg3_Credit_Card_CO_Rate, b.Avg3_Pay_Day_CO_Rate, b.Avg3_Student_Loans_CO_Rate, b.Avg3_New_Vehicle_Loans_CO_Rate</t>
  </si>
  <si>
    <t>,b.Avg3_Used_Vehicle_Loans_CO_Rate, b.Avg3_Leases_CO_Rate, ,b.Avg3_Consumer_RE_Secured_CO_Rate, b.Avg3_Coml_RE_Secured_CO_Rate,</t>
  </si>
  <si>
    <t>b.Avg3_Coml_NRE_Secured_CO_Rate, b.Avg3_All_Other_Loans_CO_Rate, b.Avg3_CO_Rate</t>
  </si>
  <si>
    <t>from curr_qtr as a left join CO_Rate2 as b on a.join_number = b.join_number;</t>
  </si>
  <si>
    <t>data CECL_Data1 (drop = ACCT_386A ACCT_386B ACCT_397 ACCT_698C ACCT_703A);</t>
  </si>
  <si>
    <t xml:space="preserve">retain </t>
  </si>
  <si>
    <t xml:space="preserve">cu_number cycle_date join_number cycle_date join_number cu_number cu_name </t>
  </si>
  <si>
    <t>acct_010 acct_025b acct_396 acct_397a acct_698a acct_385 acct_370 acct_002 Consumer_RE acct_718a5 acct_400p All_Other_Loans</t>
  </si>
  <si>
    <t xml:space="preserve">Avg3_Credit_Card_CO_Rate Avg3_Pay_Day_CO_Rate Avg3_Student_Loans_CO_Rate Avg3_New_Vehicle_Loans_CO_Rate Avg3_Used_Vehicle_Loans_CO_Rate </t>
  </si>
  <si>
    <t>Avg3_Leases_CO_Rate Avg3_Consumer_RE_Secured_CO_Rate Avg3_Coml_RE_Secured_CO_Rate Avg3_Coml_NRE_Secured_CO_Rate Avg3_All_Other_Loans_CO_Rate Avg3_CO_Rate;</t>
  </si>
  <si>
    <t>set CECL_Data;</t>
  </si>
  <si>
    <t>Avg3_Credit_Card_CO_Rate = 'Avg. Unsecured Credit Card Loans Chargeoff Rate'</t>
  </si>
  <si>
    <t>Avg3_Pay_Day_CO_Rate = 'Avg. Payday Alternative Loans Chargeoff Rate'</t>
  </si>
  <si>
    <t>Avg3_Student_Loans_CO_Rate = 'Avg. Student Loans Chargeoff Rate'</t>
  </si>
  <si>
    <t>Avg3_New_Vehicle_Loans_CO_Rate = 'Avg. New Vehicle Loans Chargeoff Rate'</t>
  </si>
  <si>
    <t>Avg3_Used_Vehicle_Loans_CO_Rate = 'Avg. Used Vehicle Loans Chargeoff Rate'</t>
  </si>
  <si>
    <t>Avg3_Leases_CO_Rate = 'Avg. Lease Receivables Chargeoff Rate'</t>
  </si>
  <si>
    <t>Avg3_Coml_RE_Secured_CO_Rate = 'Avg. Real Estate Secured Commercial Loans Chargeoff Rate'</t>
  </si>
  <si>
    <t>Avg3_Coml_NRE_Secured_CO_Rate = 'Avg. Non Real Estate Secured Commercial Loans Chargeoff Rate'</t>
  </si>
  <si>
    <t>Avg3_Consumer_RE_Secured_CO_Rate = 'Avg. Real Estate Secured Consumer Loan Chargeoff Rate'</t>
  </si>
  <si>
    <t>Avg3_All_Other_Loans_CO_Rate = 'Avg. All Other Loans Chargeoff Rate'</t>
  </si>
  <si>
    <t>Avg3_CO_Rate = 'Avg. Chargeoff Rate';</t>
  </si>
  <si>
    <t>proc export data = CECL_Data1</t>
  </si>
  <si>
    <t>outfile = "S:\Data Analysis\Val Gathani\Ad Hoc Analysis\CECL\Simplifeid CECL Model Data.csv" label</t>
  </si>
  <si>
    <t>dbms = csv  replace;</t>
  </si>
  <si>
    <t>Segment</t>
  </si>
  <si>
    <t>Balance</t>
  </si>
  <si>
    <t>Balance Check</t>
  </si>
  <si>
    <t>Count Check</t>
  </si>
  <si>
    <r>
      <rPr>
        <b/>
        <sz val="11"/>
        <color theme="1"/>
        <rFont val="Calibri"/>
        <family val="2"/>
        <scheme val="minor"/>
      </rPr>
      <t>Note:</t>
    </r>
    <r>
      <rPr>
        <sz val="11"/>
        <color theme="1"/>
        <rFont val="Calibri"/>
        <family val="2"/>
        <scheme val="minor"/>
      </rPr>
      <t xml:space="preserve"> The purpose of the table above is to check the total balance and counts match with the Summary table. This acts as a process control for the main table.</t>
    </r>
  </si>
  <si>
    <t>V11</t>
  </si>
  <si>
    <t>September 2023 Update for WARM Factors and amendments to the Average 3-year loss rates (2022, 2021, 2020).</t>
  </si>
  <si>
    <t>Column1</t>
  </si>
  <si>
    <t>Column2</t>
  </si>
  <si>
    <t>Column3</t>
  </si>
  <si>
    <t>Column4</t>
  </si>
  <si>
    <t>Column5</t>
  </si>
  <si>
    <t>Column6</t>
  </si>
  <si>
    <t>Credit unions are responsible for all inputs in green cells of this tab; Scroll down for input area.</t>
  </si>
  <si>
    <t>Summary of input below</t>
  </si>
  <si>
    <t>V11a</t>
  </si>
  <si>
    <t>Portfolio Segment, select from drop-down list</t>
  </si>
  <si>
    <t xml:space="preserve">with more than $1 billion in assets; to use the Tool, enter "blank" for the CU Number and enter </t>
  </si>
  <si>
    <t>Adjustments are additions or subtractions to related value on Tab 3.</t>
  </si>
  <si>
    <t>[Add rows as needed. To add rows, right-click a green input row  and then select Insert.]</t>
  </si>
  <si>
    <t>v11b</t>
  </si>
  <si>
    <r>
      <t xml:space="preserve">Tab 2 - </t>
    </r>
    <r>
      <rPr>
        <i/>
        <sz val="11"/>
        <color theme="1"/>
        <rFont val="Calibri"/>
        <family val="2"/>
      </rPr>
      <t xml:space="preserve">Individual Basis, </t>
    </r>
    <r>
      <rPr>
        <sz val="11"/>
        <color theme="1"/>
        <rFont val="Calibri"/>
        <family val="2"/>
        <scheme val="minor"/>
      </rPr>
      <t>updated for easier input.</t>
    </r>
  </si>
  <si>
    <t>v11c</t>
  </si>
  <si>
    <t>Correct summation formula on Tab 2.</t>
  </si>
  <si>
    <r>
      <t xml:space="preserve">Tab 2 - </t>
    </r>
    <r>
      <rPr>
        <i/>
        <sz val="11"/>
        <color theme="1"/>
        <rFont val="Calibri"/>
        <family val="2"/>
      </rPr>
      <t xml:space="preserve">Individual Basis, </t>
    </r>
    <r>
      <rPr>
        <sz val="11"/>
        <color theme="1"/>
        <rFont val="Calibri"/>
        <family val="2"/>
      </rPr>
      <t>columns reorder to facilitate input</t>
    </r>
    <r>
      <rPr>
        <sz val="11"/>
        <color theme="1"/>
        <rFont val="Calibri"/>
        <family val="2"/>
        <scheme val="minor"/>
      </rPr>
      <t>.</t>
    </r>
  </si>
  <si>
    <r>
      <t xml:space="preserve">Tab 2 - </t>
    </r>
    <r>
      <rPr>
        <i/>
        <sz val="11"/>
        <color theme="1"/>
        <rFont val="Calibri"/>
        <family val="2"/>
      </rPr>
      <t xml:space="preserve">Individual Basis, </t>
    </r>
    <r>
      <rPr>
        <sz val="11"/>
        <color theme="1"/>
        <rFont val="Calibri"/>
        <family val="2"/>
      </rPr>
      <t xml:space="preserve">remove Tables references to increase compatibility.  </t>
    </r>
  </si>
  <si>
    <t>v12</t>
  </si>
  <si>
    <t>December 2023 Update for WARM Factors and amendments to the Average 3-year loss rates (2022, 2021, 2020).</t>
  </si>
  <si>
    <t>the loss rates into Tab 4 - Adjustments, in column labeled Loss Rate Adjustment for Qualitative Factors.</t>
  </si>
  <si>
    <t>From Tab 2 
(Column C )</t>
  </si>
  <si>
    <t>From Tab 0
(Column C)</t>
  </si>
  <si>
    <t>From Tab 3 (Column Q)</t>
  </si>
  <si>
    <t>From Tab 2 
(Column B)</t>
  </si>
  <si>
    <t>From Tab 4, (Column D)
(in years)</t>
  </si>
  <si>
    <t>Loan Balance by Portfolio Segment</t>
  </si>
  <si>
    <t>Red highlighted cells indicate an expected recovery; qualitative adjustments (in Tab 4) are likely needed to correct the credit loss estimate.</t>
  </si>
  <si>
    <t>v12a</t>
  </si>
  <si>
    <r>
      <t xml:space="preserve">Tab 2 - </t>
    </r>
    <r>
      <rPr>
        <i/>
        <sz val="11"/>
        <color theme="1"/>
        <rFont val="Calibri"/>
        <family val="2"/>
      </rPr>
      <t xml:space="preserve">Individual Basis, added </t>
    </r>
    <r>
      <rPr>
        <sz val="11"/>
        <color theme="1"/>
        <rFont val="Calibri"/>
        <family val="2"/>
      </rPr>
      <t>allocation check of loans to Portfolio Segments; minor edits to column labels</t>
    </r>
    <r>
      <rPr>
        <sz val="11"/>
        <color theme="1"/>
        <rFont val="Calibri"/>
        <family val="2"/>
        <scheme val="minor"/>
      </rPr>
      <t>.</t>
    </r>
  </si>
  <si>
    <t>Total Loans and Leases, above, should agree to Call Report page 2,  Loans and Leases, Acct Code 025B.</t>
  </si>
  <si>
    <t>The Total Estimated Loss on Total Loans and Leases should agree to Call Report Page 2, ACL on Loans and Leases, Acct Code AS0048.</t>
  </si>
  <si>
    <t>March 2024 Update for WARM Factors and amendments to the Average 3-year loss rates (2023, 2022, 2021).</t>
  </si>
  <si>
    <t>RADIFI</t>
  </si>
  <si>
    <t>RIVERBANK</t>
  </si>
  <si>
    <t>ONE SOUTH</t>
  </si>
  <si>
    <t>NEXT STEP</t>
  </si>
  <si>
    <t>EMBOLD</t>
  </si>
  <si>
    <t>EARNING TREE</t>
  </si>
  <si>
    <t>RT</t>
  </si>
  <si>
    <t>CIRCUIT</t>
  </si>
  <si>
    <t>FORT LIBERTY</t>
  </si>
  <si>
    <t>FAITH CONNECTION</t>
  </si>
  <si>
    <t>SUMA</t>
  </si>
  <si>
    <t>ASPEN</t>
  </si>
  <si>
    <t>LOCKPORT SCHOOLS &amp; COMMUNITY</t>
  </si>
  <si>
    <t>HIGH POINT</t>
  </si>
  <si>
    <t>ANMED</t>
  </si>
  <si>
    <t>MAIN IMPACT</t>
  </si>
  <si>
    <t>NEW YORK EPISCOPAL</t>
  </si>
  <si>
    <t>CCE</t>
  </si>
  <si>
    <t>FOR MEMBERS ONLY</t>
  </si>
  <si>
    <t>GENERATIONS UNITED</t>
  </si>
  <si>
    <t>NAVIGATOR</t>
  </si>
  <si>
    <t>RIVER REGION COMMUNITY</t>
  </si>
  <si>
    <t>PRIORITY TRUST</t>
  </si>
  <si>
    <t>GREATER COMMUNITY</t>
  </si>
  <si>
    <t>LOYALTY</t>
  </si>
  <si>
    <t>LINCOLN COUNTY</t>
  </si>
  <si>
    <t>HELLO</t>
  </si>
  <si>
    <t>SIMPLOT</t>
  </si>
  <si>
    <t>THE CREDIT UNION FOR ALL</t>
  </si>
  <si>
    <t>TEN</t>
  </si>
  <si>
    <t>JAX FIRE</t>
  </si>
  <si>
    <t>FRONTIER</t>
  </si>
  <si>
    <t>ENCURAGE FINANCIAL NETWORK</t>
  </si>
  <si>
    <t>INTOUCH</t>
  </si>
  <si>
    <t>REVITY</t>
  </si>
  <si>
    <t>IGNITE</t>
  </si>
  <si>
    <t>MEMORIAL EMPLOYEES FINANCIAL</t>
  </si>
  <si>
    <t>The above averages are calculated from the fourth quarters of 2023, 2022, and 2021.</t>
  </si>
  <si>
    <t>Averages are adjusted to cap outliers at four standard deviations.</t>
  </si>
  <si>
    <t>Negative rates indicate recoveries exceeded charge-offs; effectively meaning peer loss rates are zero (0.0%).</t>
  </si>
  <si>
    <t>v13</t>
  </si>
  <si>
    <r>
      <t xml:space="preserve">Tab 6 - </t>
    </r>
    <r>
      <rPr>
        <i/>
        <sz val="11"/>
        <color theme="1"/>
        <rFont val="Calibri"/>
        <family val="2"/>
      </rPr>
      <t>Industry,</t>
    </r>
    <r>
      <rPr>
        <sz val="11"/>
        <color theme="1"/>
        <rFont val="Calibri"/>
        <family val="2"/>
      </rPr>
      <t xml:space="preserve"> loss rates per credit union capped at 4 standard deviations of population.</t>
    </r>
  </si>
  <si>
    <r>
      <rPr>
        <b/>
        <sz val="14"/>
        <color rgb="FFFF0000"/>
        <rFont val="Calibri"/>
        <family val="2"/>
      </rPr>
      <t>Screen Reader, Directions: 
Enter into cell C4 the credit union's chart number.</t>
    </r>
    <r>
      <rPr>
        <b/>
        <sz val="14"/>
        <color theme="0"/>
        <rFont val="Calibri"/>
        <family val="2"/>
        <scheme val="minor"/>
      </rPr>
      <t xml:space="preserve">
Enter into cell C6 the credit union's total assets.
In Cells C9 through C21, enter the outstanding loan balances associated with the respective row.  For instance, row 9 is Unsecured Credit Card Loans.  Enter in C9 the outstandanding balance for Unsecured Credit Card Loans.</t>
    </r>
  </si>
  <si>
    <t>Screen Reader, Directions:  In rows 29 through 93, enter data for loans that are to be individually evaluated.
For each row - in column A enter the Borrower; in column B enter  the Note Number; in column C enter the Portfolio Segment; in column D enter  the Loan Balance; and in column E enter the Amount Expected to be Collected.</t>
  </si>
  <si>
    <t>Screen Reader, Directions:  In rows 5 through 14, enter qualitative adjustments associated with the respective row .  In column B, enter the Loss Rate Adjustment for Qualitative Factors; in column B, enter the justification for loss rate adjustment; in column D, enter the Adjustment to WARM (in years); and in column E, enter the justification for WARM adjustment.  For instance,  row 5 is for unsecured credit card loans;  enter in B5 the loss rate adjustment for qualitative factors on unsecured credit card loans.</t>
  </si>
  <si>
    <t>Screen reader directions added to Tabs 0, 2 and 4.</t>
  </si>
  <si>
    <t>For June 30, 2024</t>
  </si>
  <si>
    <t>v14</t>
  </si>
  <si>
    <t>June 2024 Update for WARM Factors and amendments to the Average 3-year loss rates (2023, 2022,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</si>
</sst>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
    <numFmt numFmtId="168" formatCode="###0.0000000000"/>
    <numFmt numFmtId="169" formatCode="ddmmmyyyy"/>
    <numFmt numFmtId="170" formatCode="#0.00%;\(#0.00%\)"/>
    <numFmt numFmtId="171"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i/>
      <sz val="11"/>
      <color theme="1"/>
      <name val="Calibri"/>
      <family val="2"/>
      <scheme val="minor"/>
    </font>
    <font>
      <b/>
      <sz val="9"/>
      <color indexed="81"/>
      <name val="Tahoma"/>
      <family val="2"/>
    </font>
    <font>
      <sz val="9"/>
      <color indexed="81"/>
      <name val="Tahoma"/>
      <family val="2"/>
    </font>
    <font>
      <sz val="10"/>
      <color rgb="FF000000"/>
      <name val="Courier New"/>
      <family val="3"/>
    </font>
    <font>
      <sz val="10"/>
      <color rgb="FF008000"/>
      <name val="Courier New"/>
      <family val="3"/>
    </font>
    <font>
      <sz val="9"/>
      <color theme="1"/>
      <name val="Calibri"/>
      <family val="2"/>
      <scheme val="minor"/>
    </font>
    <font>
      <vertAlign val="superscript"/>
      <sz val="11"/>
      <color theme="1"/>
      <name val="Calibri"/>
      <family val="2"/>
      <scheme val="minor"/>
    </font>
    <font>
      <sz val="10"/>
      <name val="Arial"/>
      <family val="2"/>
    </font>
    <font>
      <b/>
      <sz val="8.1"/>
      <color theme="1"/>
      <name val="Calibri"/>
      <family val="2"/>
    </font>
    <font>
      <b/>
      <vertAlign val="superscript"/>
      <sz val="11"/>
      <color theme="1"/>
      <name val="Calibri"/>
      <family val="2"/>
      <scheme val="minor"/>
    </font>
    <font>
      <i/>
      <sz val="11"/>
      <color theme="1"/>
      <name val="Calibri"/>
      <family val="2"/>
    </font>
    <font>
      <b/>
      <i/>
      <sz val="11"/>
      <color theme="1"/>
      <name val="Calibri"/>
      <family val="2"/>
    </font>
    <font>
      <b/>
      <i/>
      <sz val="11"/>
      <color theme="1"/>
      <name val="Calibri"/>
      <family val="2"/>
      <scheme val="minor"/>
    </font>
    <font>
      <b/>
      <sz val="11"/>
      <color rgb="FFC00000"/>
      <name val="Calibri"/>
      <family val="2"/>
      <scheme val="minor"/>
    </font>
    <font>
      <sz val="11"/>
      <color theme="1"/>
      <name val="Calibri"/>
      <family val="2"/>
    </font>
    <font>
      <b/>
      <sz val="12"/>
      <color theme="1"/>
      <name val="Calibri"/>
      <family val="2"/>
      <scheme val="minor"/>
    </font>
    <font>
      <b/>
      <sz val="11"/>
      <name val="Calibri"/>
      <family val="2"/>
      <scheme val="minor"/>
    </font>
    <font>
      <sz val="8"/>
      <name val="Calibri"/>
      <family val="2"/>
      <scheme val="minor"/>
    </font>
    <font>
      <sz val="10"/>
      <color theme="1"/>
      <name val="Calibri"/>
      <family val="2"/>
      <scheme val="minor"/>
    </font>
    <font>
      <sz val="11"/>
      <name val="Calibri"/>
      <family val="2"/>
      <scheme val="minor"/>
    </font>
    <font>
      <b/>
      <sz val="14"/>
      <color rgb="FFFF0000"/>
      <name val="Calibri"/>
      <family val="2"/>
    </font>
    <font>
      <sz val="14"/>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FFFF"/>
        <bgColor indexed="64"/>
      </patternFill>
    </fill>
  </fills>
  <borders count="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style="thin">
        <color indexed="64"/>
      </left>
      <right/>
      <top style="thin">
        <color theme="4" tint="0.39997558519241921"/>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9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1"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xf numFmtId="0" fontId="11" fillId="0" borderId="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xf numFmtId="0" fontId="11" fillId="0" borderId="0"/>
    <xf numFmtId="0" fontId="11" fillId="0" borderId="0"/>
    <xf numFmtId="0" fontId="11" fillId="0" borderId="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 fillId="0" borderId="0"/>
    <xf numFmtId="0" fontId="1" fillId="0" borderId="0"/>
    <xf numFmtId="0" fontId="1" fillId="0" borderId="0"/>
    <xf numFmtId="0" fontId="1" fillId="0" borderId="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xf numFmtId="0" fontId="11" fillId="0" borderId="0" applyBorder="0"/>
  </cellStyleXfs>
  <cellXfs count="151">
    <xf numFmtId="0" fontId="0" fillId="0" borderId="0" xfId="0"/>
    <xf numFmtId="0" fontId="2" fillId="0" borderId="0" xfId="0" applyFont="1"/>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2" fillId="4" borderId="3" xfId="0" applyFont="1" applyFill="1" applyBorder="1" applyAlignment="1">
      <alignment horizontal="center" vertical="center" wrapText="1"/>
    </xf>
    <xf numFmtId="0" fontId="0" fillId="0" borderId="3" xfId="0" applyBorder="1"/>
    <xf numFmtId="0" fontId="0" fillId="3" borderId="3" xfId="0" applyFill="1" applyBorder="1"/>
    <xf numFmtId="0" fontId="2" fillId="0" borderId="0" xfId="0" applyFont="1" applyAlignment="1">
      <alignment vertical="center"/>
    </xf>
    <xf numFmtId="0" fontId="4" fillId="0" borderId="3" xfId="0" applyFont="1" applyBorder="1" applyAlignment="1">
      <alignment horizontal="center" vertical="center" wrapText="1"/>
    </xf>
    <xf numFmtId="0" fontId="0" fillId="0" borderId="3" xfId="0" applyBorder="1" applyAlignment="1">
      <alignment horizontal="center" wrapText="1"/>
    </xf>
    <xf numFmtId="0" fontId="2" fillId="3" borderId="3" xfId="0" applyFont="1" applyFill="1" applyBorder="1" applyAlignment="1">
      <alignment vertical="center" wrapText="1"/>
    </xf>
    <xf numFmtId="0" fontId="2" fillId="3" borderId="3" xfId="0" applyFont="1" applyFill="1" applyBorder="1" applyAlignment="1">
      <alignment horizontal="center" vertical="center" wrapText="1"/>
    </xf>
    <xf numFmtId="0" fontId="0" fillId="0" borderId="3" xfId="0" applyBorder="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15" fontId="0" fillId="0" borderId="0" xfId="0" applyNumberFormat="1"/>
    <xf numFmtId="11" fontId="0" fillId="0" borderId="0" xfId="0" applyNumberFormat="1"/>
    <xf numFmtId="1" fontId="0" fillId="0" borderId="0" xfId="0" applyNumberFormat="1"/>
    <xf numFmtId="14" fontId="0" fillId="3" borderId="3" xfId="0" applyNumberFormat="1" applyFill="1" applyBorder="1"/>
    <xf numFmtId="164" fontId="0" fillId="3" borderId="3" xfId="2" applyNumberFormat="1" applyFont="1" applyFill="1" applyBorder="1"/>
    <xf numFmtId="164" fontId="0" fillId="0" borderId="0" xfId="2" applyNumberFormat="1" applyFont="1" applyFill="1"/>
    <xf numFmtId="1" fontId="2" fillId="0" borderId="0" xfId="0" applyNumberFormat="1" applyFont="1" applyAlignment="1">
      <alignment wrapText="1"/>
    </xf>
    <xf numFmtId="0" fontId="2" fillId="0" borderId="0" xfId="0" applyFont="1" applyAlignment="1">
      <alignment wrapText="1"/>
    </xf>
    <xf numFmtId="10" fontId="0" fillId="3" borderId="3" xfId="3" applyNumberFormat="1" applyFont="1" applyFill="1" applyBorder="1"/>
    <xf numFmtId="2" fontId="0" fillId="3" borderId="3" xfId="1" applyNumberFormat="1" applyFont="1" applyFill="1" applyBorder="1"/>
    <xf numFmtId="164" fontId="0" fillId="0" borderId="0" xfId="2" applyNumberFormat="1" applyFont="1" applyFill="1" applyBorder="1"/>
    <xf numFmtId="10" fontId="0" fillId="0" borderId="0" xfId="3" applyNumberFormat="1" applyFont="1" applyFill="1" applyBorder="1"/>
    <xf numFmtId="2" fontId="0" fillId="0" borderId="0" xfId="1" applyNumberFormat="1" applyFont="1" applyFill="1" applyBorder="1"/>
    <xf numFmtId="0" fontId="0" fillId="5" borderId="3" xfId="0" applyFill="1" applyBorder="1" applyProtection="1">
      <protection locked="0"/>
    </xf>
    <xf numFmtId="0" fontId="3" fillId="0" borderId="0" xfId="0" applyFont="1"/>
    <xf numFmtId="10" fontId="0" fillId="5" borderId="3" xfId="0" applyNumberFormat="1" applyFill="1" applyBorder="1" applyProtection="1">
      <protection locked="0"/>
    </xf>
    <xf numFmtId="0" fontId="7" fillId="0" borderId="0" xfId="0" applyFont="1" applyAlignment="1">
      <alignment vertical="center"/>
    </xf>
    <xf numFmtId="0" fontId="9" fillId="0" borderId="0" xfId="0" applyFont="1" applyAlignment="1">
      <alignment horizontal="left" vertical="top"/>
    </xf>
    <xf numFmtId="0" fontId="9" fillId="0" borderId="0" xfId="0" applyFont="1"/>
    <xf numFmtId="10" fontId="0" fillId="3" borderId="3" xfId="0" applyNumberFormat="1" applyFill="1" applyBorder="1"/>
    <xf numFmtId="0" fontId="3" fillId="0" borderId="0" xfId="0" applyFont="1" applyAlignment="1">
      <alignment horizontal="center"/>
    </xf>
    <xf numFmtId="164" fontId="0" fillId="5" borderId="3" xfId="2" applyNumberFormat="1" applyFont="1" applyFill="1" applyBorder="1" applyProtection="1">
      <protection locked="0"/>
    </xf>
    <xf numFmtId="0" fontId="0" fillId="0" borderId="3" xfId="0" applyBorder="1" applyAlignment="1">
      <alignment vertical="center"/>
    </xf>
    <xf numFmtId="49" fontId="0" fillId="0" borderId="3" xfId="0" applyNumberFormat="1" applyBorder="1" applyAlignment="1">
      <alignment horizontal="left"/>
    </xf>
    <xf numFmtId="164" fontId="0" fillId="3" borderId="3" xfId="0" applyNumberFormat="1" applyFill="1" applyBorder="1"/>
    <xf numFmtId="0" fontId="0" fillId="3" borderId="3" xfId="0" applyFill="1" applyBorder="1" applyAlignment="1">
      <alignment horizontal="left" vertical="center" wrapText="1"/>
    </xf>
    <xf numFmtId="10" fontId="0" fillId="0" borderId="0" xfId="0" applyNumberFormat="1"/>
    <xf numFmtId="164" fontId="0" fillId="0" borderId="0" xfId="0" applyNumberFormat="1"/>
    <xf numFmtId="3" fontId="0" fillId="0" borderId="0" xfId="0" applyNumberFormat="1"/>
    <xf numFmtId="39" fontId="0" fillId="5" borderId="3" xfId="1" applyNumberFormat="1" applyFont="1" applyFill="1" applyBorder="1" applyProtection="1">
      <protection locked="0"/>
    </xf>
    <xf numFmtId="39" fontId="0" fillId="0" borderId="0" xfId="0" applyNumberFormat="1"/>
    <xf numFmtId="39" fontId="0" fillId="3" borderId="3" xfId="1" applyNumberFormat="1" applyFont="1" applyFill="1" applyBorder="1"/>
    <xf numFmtId="0" fontId="2" fillId="3" borderId="3" xfId="0" applyFont="1" applyFill="1" applyBorder="1" applyAlignment="1">
      <alignment horizontal="left" vertical="center" wrapText="1"/>
    </xf>
    <xf numFmtId="10" fontId="2" fillId="3" borderId="3" xfId="3" applyNumberFormat="1" applyFont="1" applyFill="1" applyBorder="1"/>
    <xf numFmtId="15" fontId="0" fillId="0" borderId="0" xfId="0" quotePrefix="1" applyNumberFormat="1" applyAlignment="1">
      <alignment horizontal="right"/>
    </xf>
    <xf numFmtId="43" fontId="0" fillId="0" borderId="0" xfId="1" applyFont="1"/>
    <xf numFmtId="43" fontId="0" fillId="0" borderId="0" xfId="1" applyFont="1" applyBorder="1"/>
    <xf numFmtId="43" fontId="0" fillId="0" borderId="0" xfId="1" applyFont="1" applyBorder="1" applyAlignment="1">
      <alignment horizontal="center" wrapText="1"/>
    </xf>
    <xf numFmtId="165" fontId="0" fillId="0" borderId="0" xfId="1" applyNumberFormat="1" applyFont="1"/>
    <xf numFmtId="166" fontId="0" fillId="0" borderId="0" xfId="3" applyNumberFormat="1" applyFont="1"/>
    <xf numFmtId="43" fontId="0" fillId="0" borderId="7" xfId="1" applyFont="1" applyBorder="1"/>
    <xf numFmtId="165" fontId="0" fillId="0" borderId="7" xfId="1" applyNumberFormat="1" applyFont="1" applyBorder="1"/>
    <xf numFmtId="166" fontId="0" fillId="0" borderId="7" xfId="3" applyNumberFormat="1" applyFont="1" applyBorder="1"/>
    <xf numFmtId="165" fontId="0" fillId="0" borderId="0" xfId="1" applyNumberFormat="1" applyFont="1" applyBorder="1"/>
    <xf numFmtId="165" fontId="0" fillId="0" borderId="0" xfId="1" applyNumberFormat="1" applyFont="1" applyBorder="1" applyAlignment="1">
      <alignment horizontal="center" wrapText="1"/>
    </xf>
    <xf numFmtId="165" fontId="0" fillId="0" borderId="0" xfId="1" applyNumberFormat="1" applyFont="1" applyBorder="1" applyAlignment="1">
      <alignment horizontal="center"/>
    </xf>
    <xf numFmtId="166" fontId="0" fillId="0" borderId="0" xfId="3" applyNumberFormat="1" applyFont="1" applyBorder="1"/>
    <xf numFmtId="43" fontId="0" fillId="0" borderId="0" xfId="1" applyFont="1" applyAlignment="1">
      <alignment horizontal="right"/>
    </xf>
    <xf numFmtId="165" fontId="0" fillId="0" borderId="0" xfId="1" applyNumberFormat="1" applyFont="1" applyAlignment="1">
      <alignment horizontal="right"/>
    </xf>
    <xf numFmtId="43" fontId="0" fillId="0" borderId="7" xfId="1" applyFont="1" applyBorder="1" applyAlignment="1">
      <alignment horizontal="right"/>
    </xf>
    <xf numFmtId="0" fontId="0" fillId="0" borderId="0" xfId="0" applyAlignment="1">
      <alignment horizontal="right"/>
    </xf>
    <xf numFmtId="0" fontId="2" fillId="0" borderId="0" xfId="0" applyFont="1" applyAlignment="1">
      <alignment horizontal="right"/>
    </xf>
    <xf numFmtId="43" fontId="2" fillId="0" borderId="0" xfId="1" applyFont="1"/>
    <xf numFmtId="43" fontId="0" fillId="0" borderId="1" xfId="1" applyFont="1" applyBorder="1" applyAlignment="1">
      <alignment vertical="top"/>
    </xf>
    <xf numFmtId="43" fontId="0" fillId="0" borderId="2" xfId="1" applyFont="1" applyBorder="1" applyAlignment="1">
      <alignment horizontal="center" vertical="top" wrapText="1"/>
    </xf>
    <xf numFmtId="43" fontId="0" fillId="0" borderId="2" xfId="1" applyFont="1" applyFill="1" applyBorder="1" applyAlignment="1">
      <alignment horizontal="center" vertical="top" wrapText="1"/>
    </xf>
    <xf numFmtId="43" fontId="0" fillId="0" borderId="10" xfId="1" applyFont="1" applyFill="1" applyBorder="1" applyAlignment="1">
      <alignment horizontal="center" vertical="top" wrapText="1"/>
    </xf>
    <xf numFmtId="0" fontId="0" fillId="0" borderId="3" xfId="0" applyBorder="1" applyAlignment="1">
      <alignment horizontal="center" vertical="top"/>
    </xf>
    <xf numFmtId="0" fontId="0" fillId="0" borderId="0" xfId="0" applyAlignment="1">
      <alignment horizontal="left" vertical="top"/>
    </xf>
    <xf numFmtId="0" fontId="0" fillId="0" borderId="3" xfId="0" applyBorder="1" applyAlignment="1">
      <alignment horizontal="left" vertical="top"/>
    </xf>
    <xf numFmtId="0" fontId="0" fillId="0" borderId="3" xfId="0" applyBorder="1" applyAlignment="1">
      <alignment horizontal="left" vertical="top" wrapText="1"/>
    </xf>
    <xf numFmtId="0" fontId="2" fillId="0" borderId="1" xfId="0" applyFont="1" applyBorder="1" applyAlignment="1">
      <alignment vertical="top"/>
    </xf>
    <xf numFmtId="0" fontId="0" fillId="0" borderId="2" xfId="0" applyBorder="1"/>
    <xf numFmtId="43" fontId="0" fillId="0" borderId="0" xfId="0" applyNumberFormat="1"/>
    <xf numFmtId="0" fontId="0" fillId="0" borderId="7" xfId="0" applyBorder="1"/>
    <xf numFmtId="43" fontId="0" fillId="0" borderId="7" xfId="0" applyNumberFormat="1" applyBorder="1"/>
    <xf numFmtId="0" fontId="17" fillId="0" borderId="0" xfId="0" applyFont="1"/>
    <xf numFmtId="0" fontId="17" fillId="0" borderId="0" xfId="0" applyFont="1" applyProtection="1">
      <protection locked="0"/>
    </xf>
    <xf numFmtId="0" fontId="2" fillId="3" borderId="3" xfId="0" applyFont="1" applyFill="1" applyBorder="1" applyAlignment="1">
      <alignment vertical="center"/>
    </xf>
    <xf numFmtId="0" fontId="0" fillId="9" borderId="12" xfId="0" applyFill="1" applyBorder="1" applyAlignment="1">
      <alignment horizontal="left" wrapText="1"/>
    </xf>
    <xf numFmtId="167" fontId="0" fillId="9" borderId="12" xfId="0" applyNumberFormat="1" applyFill="1" applyBorder="1" applyAlignment="1">
      <alignment horizontal="right" wrapText="1"/>
    </xf>
    <xf numFmtId="0" fontId="0" fillId="9" borderId="12" xfId="0" applyFill="1" applyBorder="1" applyAlignment="1">
      <alignment horizontal="right" wrapText="1"/>
    </xf>
    <xf numFmtId="168" fontId="0" fillId="9" borderId="12" xfId="0" applyNumberFormat="1" applyFill="1" applyBorder="1" applyAlignment="1">
      <alignment horizontal="right" wrapText="1"/>
    </xf>
    <xf numFmtId="43" fontId="0" fillId="0" borderId="0" xfId="1" applyFont="1" applyFill="1"/>
    <xf numFmtId="166" fontId="0" fillId="0" borderId="0" xfId="3" applyNumberFormat="1" applyFont="1" applyFill="1"/>
    <xf numFmtId="0" fontId="2" fillId="3" borderId="15" xfId="0" applyFont="1" applyFill="1" applyBorder="1" applyAlignment="1">
      <alignment vertical="center" wrapText="1"/>
    </xf>
    <xf numFmtId="0" fontId="2" fillId="3" borderId="16" xfId="0" applyFont="1" applyFill="1" applyBorder="1" applyAlignment="1">
      <alignment horizontal="center" vertical="center" wrapText="1"/>
    </xf>
    <xf numFmtId="0" fontId="0" fillId="3" borderId="17" xfId="0" applyFill="1" applyBorder="1" applyAlignment="1">
      <alignment horizontal="left" vertical="center" wrapText="1"/>
    </xf>
    <xf numFmtId="0" fontId="0" fillId="3" borderId="19" xfId="0" applyFill="1" applyBorder="1" applyAlignment="1">
      <alignment horizontal="left" vertical="center" wrapText="1"/>
    </xf>
    <xf numFmtId="0" fontId="20" fillId="3" borderId="6" xfId="0" applyFont="1" applyFill="1" applyBorder="1" applyAlignment="1">
      <alignment horizontal="center" vertical="center" wrapText="1"/>
    </xf>
    <xf numFmtId="0" fontId="20" fillId="3" borderId="6" xfId="0" applyFont="1" applyFill="1" applyBorder="1" applyAlignment="1">
      <alignment horizontal="right" vertical="center" wrapText="1"/>
    </xf>
    <xf numFmtId="166" fontId="0" fillId="3" borderId="3" xfId="3" applyNumberFormat="1" applyFont="1" applyFill="1" applyBorder="1" applyAlignment="1">
      <alignment horizontal="center" vertical="center" wrapText="1"/>
    </xf>
    <xf numFmtId="0" fontId="2" fillId="3" borderId="14" xfId="0" applyFont="1" applyFill="1" applyBorder="1" applyAlignment="1">
      <alignment horizontal="center" vertical="center" wrapText="1"/>
    </xf>
    <xf numFmtId="166" fontId="0" fillId="3" borderId="20" xfId="3" applyNumberFormat="1" applyFont="1" applyFill="1" applyBorder="1" applyAlignment="1">
      <alignment horizontal="center" vertical="center" wrapText="1"/>
    </xf>
    <xf numFmtId="1" fontId="0" fillId="3" borderId="18" xfId="1" applyNumberFormat="1" applyFont="1" applyFill="1" applyBorder="1" applyAlignment="1">
      <alignment horizontal="center" vertical="center" wrapText="1"/>
    </xf>
    <xf numFmtId="1" fontId="0" fillId="3" borderId="21" xfId="1" applyNumberFormat="1" applyFont="1" applyFill="1" applyBorder="1" applyAlignment="1">
      <alignment horizontal="center" vertical="center" wrapText="1"/>
    </xf>
    <xf numFmtId="0" fontId="2" fillId="3" borderId="3" xfId="0" applyFont="1" applyFill="1" applyBorder="1" applyAlignment="1">
      <alignment horizontal="right" vertical="center"/>
    </xf>
    <xf numFmtId="44" fontId="0" fillId="3" borderId="3" xfId="2" applyFont="1" applyFill="1" applyBorder="1" applyAlignment="1">
      <alignment horizontal="right" vertical="center"/>
    </xf>
    <xf numFmtId="0" fontId="0" fillId="3" borderId="3" xfId="0" applyFill="1" applyBorder="1" applyAlignment="1">
      <alignment horizontal="center" vertical="center"/>
    </xf>
    <xf numFmtId="0" fontId="2" fillId="3" borderId="3" xfId="0" applyFont="1" applyFill="1" applyBorder="1" applyAlignment="1">
      <alignment horizontal="center" vertical="center"/>
    </xf>
    <xf numFmtId="44" fontId="2" fillId="3" borderId="3" xfId="2" applyFont="1" applyFill="1" applyBorder="1" applyAlignment="1">
      <alignment horizontal="right" vertical="center"/>
    </xf>
    <xf numFmtId="0" fontId="20" fillId="3" borderId="24"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0" fillId="3" borderId="23" xfId="0" applyFont="1" applyFill="1" applyBorder="1" applyAlignment="1">
      <alignment horizontal="center" vertical="center" wrapText="1"/>
    </xf>
    <xf numFmtId="44" fontId="0" fillId="7" borderId="14" xfId="2" applyNumberFormat="1" applyFont="1" applyFill="1" applyBorder="1" applyAlignment="1">
      <alignment horizontal="right"/>
    </xf>
    <xf numFmtId="44" fontId="23" fillId="7" borderId="3" xfId="2" applyFont="1" applyFill="1" applyBorder="1" applyAlignment="1">
      <alignment horizontal="right"/>
    </xf>
    <xf numFmtId="0" fontId="2" fillId="8" borderId="7" xfId="0" applyFont="1" applyFill="1" applyBorder="1"/>
    <xf numFmtId="164" fontId="1" fillId="3" borderId="3" xfId="2" applyNumberFormat="1" applyFont="1" applyFill="1" applyBorder="1"/>
    <xf numFmtId="164" fontId="19" fillId="3" borderId="3" xfId="2" applyNumberFormat="1" applyFont="1" applyFill="1" applyBorder="1"/>
    <xf numFmtId="0" fontId="0" fillId="5" borderId="5" xfId="0" applyFill="1" applyBorder="1" applyAlignment="1" applyProtection="1">
      <alignment horizontal="left" vertical="top"/>
      <protection locked="0"/>
    </xf>
    <xf numFmtId="165" fontId="22" fillId="5" borderId="3" xfId="1" applyNumberFormat="1" applyFont="1" applyFill="1" applyBorder="1" applyAlignment="1" applyProtection="1">
      <alignment horizontal="left" vertical="top" wrapText="1"/>
      <protection locked="0"/>
    </xf>
    <xf numFmtId="44" fontId="0" fillId="5" borderId="3" xfId="2" applyFont="1" applyFill="1" applyBorder="1" applyAlignment="1" applyProtection="1">
      <alignment horizontal="left" vertical="top"/>
      <protection locked="0"/>
    </xf>
    <xf numFmtId="164" fontId="0" fillId="3" borderId="3" xfId="2" applyNumberFormat="1" applyFont="1" applyFill="1" applyBorder="1" applyAlignment="1">
      <alignment horizontal="left" vertical="top"/>
    </xf>
    <xf numFmtId="0" fontId="0" fillId="5" borderId="13" xfId="0" applyFill="1" applyBorder="1" applyAlignment="1" applyProtection="1">
      <alignment horizontal="left" vertical="top"/>
      <protection locked="0"/>
    </xf>
    <xf numFmtId="0" fontId="0" fillId="5" borderId="9" xfId="0" applyFill="1" applyBorder="1" applyAlignment="1" applyProtection="1">
      <alignment horizontal="left" vertical="top"/>
      <protection locked="0"/>
    </xf>
    <xf numFmtId="44" fontId="0" fillId="5" borderId="22" xfId="2" applyFont="1" applyFill="1" applyBorder="1" applyAlignment="1" applyProtection="1">
      <alignment horizontal="left" vertical="top"/>
      <protection locked="0"/>
    </xf>
    <xf numFmtId="44" fontId="2" fillId="0" borderId="3" xfId="0" applyNumberFormat="1" applyFont="1" applyBorder="1" applyAlignment="1">
      <alignment horizontal="left" vertical="top"/>
    </xf>
    <xf numFmtId="0" fontId="0" fillId="0" borderId="7" xfId="0" applyBorder="1" applyAlignment="1">
      <alignment horizontal="right"/>
    </xf>
    <xf numFmtId="0" fontId="20" fillId="0" borderId="0" xfId="0" applyFont="1" applyAlignment="1">
      <alignment horizontal="center" vertical="top" wrapText="1"/>
    </xf>
    <xf numFmtId="10" fontId="0" fillId="5" borderId="3" xfId="0" applyNumberFormat="1" applyFill="1" applyBorder="1" applyAlignment="1" applyProtection="1">
      <alignment horizontal="left" vertical="top" wrapText="1"/>
      <protection locked="0"/>
    </xf>
    <xf numFmtId="170" fontId="0" fillId="9" borderId="12" xfId="0" applyNumberFormat="1" applyFill="1" applyBorder="1" applyAlignment="1">
      <alignment horizontal="right" wrapText="1"/>
    </xf>
    <xf numFmtId="171" fontId="0" fillId="0" borderId="3" xfId="3" applyNumberFormat="1" applyFont="1" applyBorder="1"/>
    <xf numFmtId="0" fontId="3" fillId="2" borderId="4" xfId="0" applyFont="1" applyFill="1" applyBorder="1"/>
    <xf numFmtId="0" fontId="3" fillId="2" borderId="0" xfId="0" applyFont="1" applyFill="1"/>
    <xf numFmtId="0" fontId="25" fillId="0" borderId="0" xfId="0" applyFont="1" applyAlignment="1">
      <alignment horizontal="left"/>
    </xf>
    <xf numFmtId="0" fontId="0" fillId="5" borderId="3" xfId="0" applyFill="1" applyBorder="1" applyAlignment="1" applyProtection="1">
      <alignment horizontal="left" vertical="top" wrapText="1"/>
      <protection locked="0"/>
    </xf>
    <xf numFmtId="10" fontId="0" fillId="5" borderId="3" xfId="0" applyNumberFormat="1" applyFill="1" applyBorder="1" applyAlignment="1" applyProtection="1">
      <alignment vertical="top" wrapText="1"/>
      <protection locked="0"/>
    </xf>
    <xf numFmtId="169" fontId="0" fillId="9" borderId="12" xfId="0" applyNumberFormat="1" applyFill="1" applyBorder="1" applyAlignment="1">
      <alignment horizontal="right" wrapText="1"/>
    </xf>
    <xf numFmtId="0" fontId="0" fillId="6" borderId="0" xfId="0" applyFill="1" applyAlignment="1">
      <alignment vertical="center" wrapText="1"/>
    </xf>
    <xf numFmtId="0" fontId="3" fillId="2" borderId="4" xfId="0" applyFont="1" applyFill="1" applyBorder="1" applyAlignment="1">
      <alignment horizontal="center"/>
    </xf>
    <xf numFmtId="0" fontId="3" fillId="2" borderId="0" xfId="0" applyFont="1" applyFill="1" applyAlignment="1">
      <alignment horizontal="center"/>
    </xf>
    <xf numFmtId="0" fontId="19" fillId="4" borderId="1"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3" fillId="2" borderId="6" xfId="0" applyFont="1" applyFill="1" applyBorder="1" applyAlignment="1">
      <alignment horizontal="center"/>
    </xf>
    <xf numFmtId="0" fontId="3" fillId="2" borderId="0"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8" borderId="7" xfId="0" applyFill="1" applyBorder="1" applyAlignment="1">
      <alignment horizontal="center"/>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center"/>
    </xf>
  </cellXfs>
  <cellStyles count="99">
    <cellStyle name="Comma" xfId="1" builtinId="3"/>
    <cellStyle name="Comma 2" xfId="6" xr:uid="{1FF4FB7B-A3B2-4EB5-BD99-EA429D20255C}"/>
    <cellStyle name="Comma 2 2" xfId="7" xr:uid="{358F260B-E8F8-4CDC-8EAE-4485B807ADF8}"/>
    <cellStyle name="Comma 3" xfId="5" xr:uid="{164C9548-2957-4AAD-9586-A46C2A28D8E1}"/>
    <cellStyle name="Currency" xfId="2" builtinId="4"/>
    <cellStyle name="Normal" xfId="0" builtinId="0"/>
    <cellStyle name="Normal 10" xfId="8" xr:uid="{B69A764F-1C1A-4DFB-B77D-2E3FD249F578}"/>
    <cellStyle name="Normal 10 2" xfId="9" xr:uid="{939CF646-E4D8-467F-B387-B67229249CEC}"/>
    <cellStyle name="Normal 11" xfId="10" xr:uid="{4D199972-898A-490E-B29C-25B6BC0F437D}"/>
    <cellStyle name="Normal 11 2" xfId="11" xr:uid="{41740CA7-73B7-4C3F-AD51-6CC967453A78}"/>
    <cellStyle name="Normal 12" xfId="12" xr:uid="{ED31A2EC-2647-4F56-8DB9-8F9864BA15AE}"/>
    <cellStyle name="Normal 12 2" xfId="13" xr:uid="{8B99B732-04C2-4879-9A66-54425BC5A088}"/>
    <cellStyle name="Normal 13" xfId="14" xr:uid="{AB491BAB-6A7C-4437-8020-A5BC3133FD11}"/>
    <cellStyle name="Normal 13 2" xfId="15" xr:uid="{0D3B1F94-34C0-469E-8135-E6BE4A716F3B}"/>
    <cellStyle name="Normal 14" xfId="16" xr:uid="{01F66403-8529-4E25-8948-F78BF00AFBA0}"/>
    <cellStyle name="Normal 14 2" xfId="17" xr:uid="{9BC573BB-8C09-45D2-B579-4ADBAED968E8}"/>
    <cellStyle name="Normal 15" xfId="18" xr:uid="{8A3D38A1-EA95-422E-8C5C-3F3CD3F9CD8A}"/>
    <cellStyle name="Normal 15 2" xfId="19" xr:uid="{A057311B-C168-4BC5-96FA-74C798014690}"/>
    <cellStyle name="Normal 16" xfId="20" xr:uid="{5F7E4915-55F7-48A2-B318-06C72B609FEE}"/>
    <cellStyle name="Normal 16 2" xfId="21" xr:uid="{BF31E608-4129-4CB1-B70D-748115F043EC}"/>
    <cellStyle name="Normal 17" xfId="22" xr:uid="{E793BDED-32D8-467C-9580-BD7D6E0FB0C7}"/>
    <cellStyle name="Normal 17 2" xfId="23" xr:uid="{C731BEA4-278D-47E7-8DBA-180623DA16F5}"/>
    <cellStyle name="Normal 18" xfId="24" xr:uid="{CF9428E2-377A-4666-9D0F-F58A1A604324}"/>
    <cellStyle name="Normal 18 2" xfId="25" xr:uid="{5FD01AB3-61AB-4ADF-8465-255D497A518E}"/>
    <cellStyle name="Normal 19" xfId="26" xr:uid="{3832C4FD-4FA1-4F0D-87CC-DD4610132D69}"/>
    <cellStyle name="Normal 19 2" xfId="27" xr:uid="{EAA3E829-6BE6-46F4-94F7-C170B05B989D}"/>
    <cellStyle name="Normal 2" xfId="28" xr:uid="{4E387B67-6CBF-4F3A-8E79-0E36A5109E9F}"/>
    <cellStyle name="Normal 2 2" xfId="29" xr:uid="{7917B47F-0307-4854-A952-C3682B65A3A9}"/>
    <cellStyle name="Normal 2 2 2" xfId="30" xr:uid="{8855774B-F919-4AEB-8D6F-9C42FFA63A14}"/>
    <cellStyle name="Normal 2 2 2 2" xfId="31" xr:uid="{4924ED6F-2D10-42CF-B2FD-1FA9EE4D2F31}"/>
    <cellStyle name="Normal 2 2 3" xfId="32" xr:uid="{5EE784C0-3413-441D-9542-1DF3963D8EB1}"/>
    <cellStyle name="Normal 2 3" xfId="33" xr:uid="{E02AFA3A-6C3A-4F28-A7F5-C9FF0BC4A349}"/>
    <cellStyle name="Normal 2 3 2" xfId="34" xr:uid="{455E8CD9-29CE-4411-A6C2-D9E6505762BD}"/>
    <cellStyle name="Normal 2 4" xfId="35" xr:uid="{F80F51AE-B6A5-4B10-A087-4EBE284A51EE}"/>
    <cellStyle name="Normal 2 4 2" xfId="36" xr:uid="{8E620FF2-3A9A-4619-889E-8AA5C09307F8}"/>
    <cellStyle name="Normal 2 5" xfId="37" xr:uid="{8E2F66D3-A184-4D1E-BFDC-65CF70931EB8}"/>
    <cellStyle name="Normal 2 5 2" xfId="38" xr:uid="{D1167129-8C6B-4B2B-BBDA-7E2B6440236E}"/>
    <cellStyle name="Normal 2 6" xfId="39" xr:uid="{B765D1C2-9FAB-45D9-8F6E-054167AA4EE6}"/>
    <cellStyle name="Normal 20" xfId="40" xr:uid="{34B258A0-60F1-4D8A-A09A-E7559C58C6E7}"/>
    <cellStyle name="Normal 20 2" xfId="41" xr:uid="{4CA41AF6-4091-4C7E-BAF3-43EA879DCE65}"/>
    <cellStyle name="Normal 21" xfId="42" xr:uid="{B05755F4-85D3-4412-BF14-C549EEE7EE0D}"/>
    <cellStyle name="Normal 21 2" xfId="43" xr:uid="{421C9442-EAF5-4147-A365-1A4AD1E812CB}"/>
    <cellStyle name="Normal 22" xfId="44" xr:uid="{1ACFA05D-0156-45FB-B52C-BDFC043BB1BC}"/>
    <cellStyle name="Normal 22 2" xfId="45" xr:uid="{E3993594-6FC4-4450-91D0-3F4D66CBE778}"/>
    <cellStyle name="Normal 23" xfId="46" xr:uid="{5A614BA7-D3ED-43EC-A59D-A40E964D980C}"/>
    <cellStyle name="Normal 23 2" xfId="47" xr:uid="{0FA71F88-0234-48C5-A804-DC2536A2AF08}"/>
    <cellStyle name="Normal 24" xfId="48" xr:uid="{F2E6145D-B391-451E-8829-2BD5BEFB02A1}"/>
    <cellStyle name="Normal 24 2" xfId="49" xr:uid="{AA38CB83-7203-445C-A921-277C7F86025C}"/>
    <cellStyle name="Normal 25" xfId="50" xr:uid="{01CA9D24-1D17-46DF-BB3F-FD6AA4F73752}"/>
    <cellStyle name="Normal 25 2" xfId="51" xr:uid="{DBD3A155-E8F7-4842-A9DD-F1CD34667243}"/>
    <cellStyle name="Normal 26" xfId="52" xr:uid="{57E4413F-303C-4F8B-98C3-F0AE56BC0415}"/>
    <cellStyle name="Normal 26 2" xfId="53" xr:uid="{2EDE1F9B-559E-4E6F-AAE1-611EB354BF19}"/>
    <cellStyle name="Normal 27" xfId="54" xr:uid="{1CBA19D6-D536-4778-B18D-2BA0ECF10268}"/>
    <cellStyle name="Normal 27 2" xfId="55" xr:uid="{1D25710D-84DF-4244-B7E1-6716BCC3E2AC}"/>
    <cellStyle name="Normal 28" xfId="56" xr:uid="{AE4B2959-A3DE-4258-97B2-866A806127D4}"/>
    <cellStyle name="Normal 28 2" xfId="57" xr:uid="{0EF085E4-6A53-4FA0-A8C1-46409C1F1F00}"/>
    <cellStyle name="Normal 29" xfId="58" xr:uid="{C9B12CCA-1785-4CAF-9FCF-36F82AB22B9E}"/>
    <cellStyle name="Normal 29 2" xfId="59" xr:uid="{0007CC34-666F-4DCF-BCC1-E0C4E6EE1EC6}"/>
    <cellStyle name="Normal 3" xfId="60" xr:uid="{4F39611D-0C6C-463C-AC0F-ACAA0D188DB4}"/>
    <cellStyle name="Normal 3 2" xfId="61" xr:uid="{C44E3FE0-EF18-4683-BD45-823549E12E04}"/>
    <cellStyle name="Normal 3 2 2" xfId="62" xr:uid="{B5CF5CF3-00C3-4CE4-A500-5B8641E46C03}"/>
    <cellStyle name="Normal 3 3" xfId="63" xr:uid="{561CE4FC-D52E-4D60-B8BE-560F3239DA38}"/>
    <cellStyle name="Normal 3 4" xfId="64" xr:uid="{22BD04E9-341E-4B13-9797-DA79E8F44FEE}"/>
    <cellStyle name="Normal 30" xfId="65" xr:uid="{13880718-CE8A-4A90-8713-64043B23EDEC}"/>
    <cellStyle name="Normal 30 2" xfId="66" xr:uid="{EB45A2FB-A5CC-40DA-A435-406EE0391CAA}"/>
    <cellStyle name="Normal 31" xfId="67" xr:uid="{0E884012-D54A-4102-9616-07F3082E9564}"/>
    <cellStyle name="Normal 31 2" xfId="68" xr:uid="{C7813D40-A40C-4BB0-8CBE-CF1F2FC3A852}"/>
    <cellStyle name="Normal 32" xfId="69" xr:uid="{2FCEB5D1-35EC-4515-AC19-C49964803692}"/>
    <cellStyle name="Normal 32 2" xfId="70" xr:uid="{01E05D18-1921-414E-839C-C3D9F8A74A57}"/>
    <cellStyle name="Normal 33" xfId="71" xr:uid="{56D8E748-8EF8-4143-8070-851D7241F80D}"/>
    <cellStyle name="Normal 33 2" xfId="72" xr:uid="{421C22BF-5436-4548-B26A-69CBDE214D03}"/>
    <cellStyle name="Normal 34" xfId="73" xr:uid="{DA2B196F-E712-4E00-B71C-FC77E8D2ACF7}"/>
    <cellStyle name="Normal 34 2" xfId="74" xr:uid="{E761D34B-AC9C-4F67-A861-7554CC106B8C}"/>
    <cellStyle name="Normal 35" xfId="75" xr:uid="{4EA2F8B4-B21F-4A73-9BB6-1B08C3392658}"/>
    <cellStyle name="Normal 36" xfId="76" xr:uid="{DCB9F092-F7A7-4E04-93D5-A82FFB83C928}"/>
    <cellStyle name="Normal 37" xfId="77" xr:uid="{6525FA41-C31B-4017-8F32-A5AD89577D87}"/>
    <cellStyle name="Normal 38" xfId="78" xr:uid="{31B0A4A1-E102-43BD-B9D7-93D30F4299AF}"/>
    <cellStyle name="Normal 39" xfId="79" xr:uid="{952CA4AB-9794-4828-8AE9-E429DC680253}"/>
    <cellStyle name="Normal 4" xfId="80" xr:uid="{D09C5AD0-B48C-474D-A94D-380810E8E087}"/>
    <cellStyle name="Normal 4 2" xfId="81" xr:uid="{F5969348-C72F-44AD-9139-7BC6C1400C58}"/>
    <cellStyle name="Normal 4 2 2" xfId="82" xr:uid="{963831A8-DF43-439E-8B22-073477A6964D}"/>
    <cellStyle name="Normal 4 3" xfId="83" xr:uid="{8D9EF5FE-2A26-40B3-BD6D-AB08C4BED627}"/>
    <cellStyle name="Normal 40" xfId="84" xr:uid="{BB24EE04-2FF3-4FE5-ABB4-28F1044D4B9F}"/>
    <cellStyle name="Normal 41" xfId="85" xr:uid="{70FC9720-D1F7-4D20-8A5D-402EB2606059}"/>
    <cellStyle name="Normal 42" xfId="86" xr:uid="{A90921AB-2B47-46DB-901F-C84C7F79E5A2}"/>
    <cellStyle name="Normal 43" xfId="87" xr:uid="{6D705530-3A8D-4C27-B46B-F9842AAB76CD}"/>
    <cellStyle name="Normal 44" xfId="88" xr:uid="{4ECB656B-647F-46B0-9E23-7E9126E93911}"/>
    <cellStyle name="Normal 45" xfId="89" xr:uid="{F8E270B3-1248-471C-AAA5-1CB915DC852F}"/>
    <cellStyle name="Normal 46" xfId="90" xr:uid="{AA6D9B63-CD5E-4A78-8A63-A3681B66BF1D}"/>
    <cellStyle name="Normal 47" xfId="4" xr:uid="{7455DB98-BFA0-414C-9173-BB2DF6E481DF}"/>
    <cellStyle name="Normal 5" xfId="91" xr:uid="{2E8A954B-3492-4F6D-83CD-64E77D999203}"/>
    <cellStyle name="Normal 6" xfId="92" xr:uid="{765A63C2-57CE-4B58-95C1-41CB823F3FCF}"/>
    <cellStyle name="Normal 7" xfId="93" xr:uid="{B277B1D2-E1B0-407A-9920-A7DC7AE62C20}"/>
    <cellStyle name="Normal 7 2" xfId="94" xr:uid="{CB946E8A-2C57-40FF-8F1B-02775254512C}"/>
    <cellStyle name="Normal 8" xfId="95" xr:uid="{55CA6249-1FF3-41C0-B58B-F12A1D8346FE}"/>
    <cellStyle name="Normal 8 2" xfId="96" xr:uid="{F1131FE6-77BF-441E-A8C6-8B4A004D42F2}"/>
    <cellStyle name="Normal 9" xfId="97" xr:uid="{680B2035-3F2A-416B-92E5-BF66F3700499}"/>
    <cellStyle name="Normal 9 2" xfId="98" xr:uid="{09CE5B53-B80F-46A3-B3B4-329DFF4CDA44}"/>
    <cellStyle name="Percent" xfId="3" builtinId="5"/>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Calibri"/>
        <family val="2"/>
        <scheme val="minor"/>
      </font>
      <numFmt numFmtId="164" formatCode="_(&quot;$&quot;* #,##0_);_(&quot;$&quot;* \(#,##0\);_(&quot;$&quot;* &quot;-&quot;??_);_(@_)"/>
      <fill>
        <patternFill patternType="solid">
          <fgColor indexed="64"/>
          <bgColor theme="0" tint="-0.1499984740745262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solid">
          <fgColor indexed="64"/>
          <bgColor theme="9" tint="0.59999389629810485"/>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family val="2"/>
        <scheme val="minor"/>
      </font>
      <numFmt numFmtId="165" formatCode="_(* #,##0_);_(* \(#,##0\);_(* &quot;-&quot;??_);_(@_)"/>
      <fill>
        <patternFill patternType="solid">
          <fgColor indexed="64"/>
          <bgColor theme="9" tint="0.5999938962981048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5999938962981048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59999389629810485"/>
        </patternFill>
      </fill>
      <alignment horizontal="left" vertical="top" textRotation="0" indent="0" justifyLastLine="0" shrinkToFit="0" readingOrder="0"/>
      <border diagonalUp="0" diagonalDown="0" outline="0">
        <left style="thin">
          <color indexed="64"/>
        </left>
        <right/>
        <top style="thin">
          <color indexed="64"/>
        </top>
        <bottom style="thin">
          <color indexed="64"/>
        </bottom>
      </border>
      <protection locked="0" hidden="0"/>
    </dxf>
    <dxf>
      <border outline="0">
        <top style="medium">
          <color indexed="64"/>
        </top>
        <bottom style="thin">
          <color indexed="64"/>
        </bottom>
      </border>
    </dxf>
    <dxf>
      <alignment horizontal="left" vertical="top" textRotation="0" indent="0" justifyLastLine="0" shrinkToFit="0" readingOrder="0"/>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0" tint="-0.14999847407452621"/>
        </patternFill>
      </fill>
      <alignment horizontal="center" vertical="center" textRotation="0" wrapText="1" indent="0" justifyLastLine="0" shrinkToFit="0" readingOrder="0"/>
    </dxf>
    <dxf>
      <fill>
        <patternFill>
          <bgColor rgb="FFFFC000"/>
        </patternFill>
      </fill>
    </dxf>
    <dxf>
      <font>
        <color rgb="FF9C0006"/>
      </font>
      <fill>
        <patternFill>
          <bgColor rgb="FFFFC7CE"/>
        </patternFill>
      </fill>
    </dxf>
    <dxf>
      <font>
        <color rgb="FFFF0000"/>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53340</xdr:colOff>
      <xdr:row>1</xdr:row>
      <xdr:rowOff>53340</xdr:rowOff>
    </xdr:from>
    <xdr:to>
      <xdr:col>12</xdr:col>
      <xdr:colOff>152400</xdr:colOff>
      <xdr:row>12</xdr:row>
      <xdr:rowOff>137160</xdr:rowOff>
    </xdr:to>
    <xdr:sp macro="" textlink="">
      <xdr:nvSpPr>
        <xdr:cNvPr id="2" name="TextBox 1">
          <a:extLst>
            <a:ext uri="{FF2B5EF4-FFF2-40B4-BE49-F238E27FC236}">
              <a16:creationId xmlns:a16="http://schemas.microsoft.com/office/drawing/2014/main" id="{26A0A8E6-CAF6-4C4C-84C8-598FFE4F0CF4}"/>
            </a:ext>
          </a:extLst>
        </xdr:cNvPr>
        <xdr:cNvSpPr txBox="1"/>
      </xdr:nvSpPr>
      <xdr:spPr>
        <a:xfrm>
          <a:off x="11483340" y="53340"/>
          <a:ext cx="4366260" cy="2872740"/>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Qualitative</a:t>
          </a:r>
          <a:r>
            <a:rPr lang="en-US" sz="1400" b="1" i="0" u="sng" strike="noStrike" baseline="0">
              <a:solidFill>
                <a:schemeClr val="dk1"/>
              </a:solidFill>
              <a:effectLst/>
              <a:latin typeface="+mn-lt"/>
              <a:ea typeface="+mn-ea"/>
              <a:cs typeface="+mn-cs"/>
            </a:rPr>
            <a:t> Factors</a:t>
          </a:r>
        </a:p>
        <a:p>
          <a:r>
            <a:rPr lang="en-US" sz="1100" b="0" i="0" u="none" strike="noStrike">
              <a:solidFill>
                <a:schemeClr val="dk1"/>
              </a:solidFill>
              <a:effectLst/>
              <a:latin typeface="+mn-lt"/>
              <a:ea typeface="+mn-ea"/>
              <a:cs typeface="+mn-cs"/>
            </a:rPr>
            <a:t>(Q-Factors from 2020 IPS and</a:t>
          </a:r>
          <a:r>
            <a:rPr lang="en-US" sz="1100" b="0" i="0" u="none" strike="noStrike" baseline="0">
              <a:solidFill>
                <a:schemeClr val="dk1"/>
              </a:solidFill>
              <a:effectLst/>
              <a:latin typeface="+mn-lt"/>
              <a:ea typeface="+mn-ea"/>
              <a:cs typeface="+mn-cs"/>
            </a:rPr>
            <a:t> ASC 326-20-55-4)</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Select generic examples of events that may justify a need for adjustments*</a:t>
          </a:r>
          <a:r>
            <a:rPr lang="en-US"/>
            <a:t> </a:t>
          </a:r>
          <a:br>
            <a:rPr lang="en-US"/>
          </a:br>
          <a:r>
            <a:rPr lang="en-US" sz="1100" b="0" i="0" u="none" strike="noStrike">
              <a:solidFill>
                <a:schemeClr val="dk1"/>
              </a:solidFill>
              <a:effectLst/>
              <a:latin typeface="+mn-lt"/>
              <a:ea typeface="+mn-ea"/>
              <a:cs typeface="+mn-cs"/>
            </a:rPr>
            <a:t>(a)  Trends in nature and volume of financial assets</a:t>
          </a:r>
          <a:r>
            <a:rPr lang="en-US"/>
            <a:t> </a:t>
          </a:r>
          <a:br>
            <a:rPr lang="en-US"/>
          </a:br>
          <a:r>
            <a:rPr lang="en-US" sz="1100" b="0" i="0" u="none" strike="noStrike">
              <a:solidFill>
                <a:schemeClr val="dk1"/>
              </a:solidFill>
              <a:effectLst/>
              <a:latin typeface="+mn-lt"/>
              <a:ea typeface="+mn-ea"/>
              <a:cs typeface="+mn-cs"/>
            </a:rPr>
            <a:t>(b) Existence and effect of any concentrations of credit</a:t>
          </a:r>
          <a:r>
            <a:rPr lang="en-US"/>
            <a:t> </a:t>
          </a:r>
          <a:br>
            <a:rPr lang="en-US"/>
          </a:br>
          <a:r>
            <a:rPr lang="en-US" sz="1100" b="0" i="0" u="none" strike="noStrike">
              <a:solidFill>
                <a:schemeClr val="dk1"/>
              </a:solidFill>
              <a:effectLst/>
              <a:latin typeface="+mn-lt"/>
              <a:ea typeface="+mn-ea"/>
              <a:cs typeface="+mn-cs"/>
            </a:rPr>
            <a:t>(c) Volume and severity of past due financial assets </a:t>
          </a:r>
          <a:r>
            <a:rPr lang="en-US"/>
            <a:t> </a:t>
          </a:r>
          <a:br>
            <a:rPr lang="en-US"/>
          </a:br>
          <a:r>
            <a:rPr lang="en-US" sz="1100" b="0" i="0" u="none" strike="noStrike">
              <a:solidFill>
                <a:schemeClr val="dk1"/>
              </a:solidFill>
              <a:effectLst/>
              <a:latin typeface="+mn-lt"/>
              <a:ea typeface="+mn-ea"/>
              <a:cs typeface="+mn-cs"/>
            </a:rPr>
            <a:t>(d) Changes in value of underlying collateral </a:t>
          </a:r>
          <a:r>
            <a:rPr lang="en-US"/>
            <a:t> </a:t>
          </a:r>
          <a:br>
            <a:rPr lang="en-US"/>
          </a:br>
          <a:r>
            <a:rPr lang="en-US" sz="1100" b="0" i="0" u="none" strike="noStrike">
              <a:solidFill>
                <a:schemeClr val="dk1"/>
              </a:solidFill>
              <a:effectLst/>
              <a:latin typeface="+mn-lt"/>
              <a:ea typeface="+mn-ea"/>
              <a:cs typeface="+mn-cs"/>
            </a:rPr>
            <a:t>(e) Changes in lending strategies - policies &amp; procedures</a:t>
          </a:r>
          <a:r>
            <a:rPr lang="en-US"/>
            <a:t> </a:t>
          </a:r>
          <a:br>
            <a:rPr lang="en-US"/>
          </a:br>
          <a:r>
            <a:rPr lang="en-US" sz="1100" b="0" i="0" u="none" strike="noStrike">
              <a:solidFill>
                <a:schemeClr val="dk1"/>
              </a:solidFill>
              <a:effectLst/>
              <a:latin typeface="+mn-lt"/>
              <a:ea typeface="+mn-ea"/>
              <a:cs typeface="+mn-cs"/>
            </a:rPr>
            <a:t>(f) Quality of credit review function</a:t>
          </a:r>
          <a:r>
            <a:rPr lang="en-US"/>
            <a:t> </a:t>
          </a:r>
          <a:br>
            <a:rPr lang="en-US"/>
          </a:br>
          <a:r>
            <a:rPr lang="en-US" sz="1100" b="0" i="0" u="none" strike="noStrike">
              <a:solidFill>
                <a:schemeClr val="dk1"/>
              </a:solidFill>
              <a:effectLst/>
              <a:latin typeface="+mn-lt"/>
              <a:ea typeface="+mn-ea"/>
              <a:cs typeface="+mn-cs"/>
            </a:rPr>
            <a:t>(g) Experience, ability, and depth of lending staff</a:t>
          </a:r>
          <a:r>
            <a:rPr lang="en-US"/>
            <a:t> </a:t>
          </a:r>
          <a:br>
            <a:rPr lang="en-US"/>
          </a:br>
          <a:r>
            <a:rPr lang="en-US" sz="1100" b="0" i="0" u="none" strike="noStrike">
              <a:solidFill>
                <a:schemeClr val="dk1"/>
              </a:solidFill>
              <a:effectLst/>
              <a:latin typeface="+mn-lt"/>
              <a:ea typeface="+mn-ea"/>
              <a:cs typeface="+mn-cs"/>
            </a:rPr>
            <a:t>(h) External Factors - competition, technology, natural disasters</a:t>
          </a:r>
          <a:r>
            <a:rPr lang="en-US"/>
            <a:t> </a:t>
          </a:r>
          <a:br>
            <a:rPr lang="en-US"/>
          </a:br>
          <a:r>
            <a:rPr lang="en-US" sz="1100" b="0" i="0" u="none" strike="noStrike">
              <a:solidFill>
                <a:schemeClr val="dk1"/>
              </a:solidFill>
              <a:effectLst/>
              <a:latin typeface="+mn-lt"/>
              <a:ea typeface="+mn-ea"/>
              <a:cs typeface="+mn-cs"/>
            </a:rPr>
            <a:t>(i) Changes to the general market condition of local area</a:t>
          </a:r>
          <a:r>
            <a:rPr lang="en-US"/>
            <a:t> </a:t>
          </a:r>
          <a:br>
            <a:rPr lang="en-US"/>
          </a:br>
          <a:r>
            <a:rPr lang="en-US" sz="1100" b="0" i="0" u="none" strike="noStrike">
              <a:solidFill>
                <a:schemeClr val="dk1"/>
              </a:solidFill>
              <a:effectLst/>
              <a:latin typeface="+mn-lt"/>
              <a:ea typeface="+mn-ea"/>
              <a:cs typeface="+mn-cs"/>
            </a:rPr>
            <a:t>(j) Changes to local business conditions</a:t>
          </a:r>
          <a:r>
            <a:rPr lang="en-US"/>
            <a:t> </a:t>
          </a:r>
          <a:br>
            <a:rPr lang="en-US"/>
          </a:br>
          <a:r>
            <a:rPr lang="en-US" sz="1100" b="0" i="0" u="none" strike="noStrike">
              <a:solidFill>
                <a:schemeClr val="dk1"/>
              </a:solidFill>
              <a:effectLst/>
              <a:latin typeface="+mn-lt"/>
              <a:ea typeface="+mn-ea"/>
              <a:cs typeface="+mn-cs"/>
            </a:rPr>
            <a:t>*Note: These generic examples of events, in and of itself, are inadequate justification for adjustments</a:t>
          </a:r>
          <a:r>
            <a:rPr lang="en-US"/>
            <a:t>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0AFD66-A067-469A-AC8E-1F33F46A8319}" name="Table5" displayName="Table5" ref="A28:F93" totalsRowShown="0" headerRowDxfId="11" dataDxfId="10" tableBorderDxfId="9">
  <autoFilter ref="A28:F93" xr:uid="{420AFD66-A067-469A-AC8E-1F33F46A8319}"/>
  <tableColumns count="6">
    <tableColumn id="1" xr3:uid="{267DC282-E1B4-47C1-BCCB-5034A1505189}" name="Column1" dataDxfId="8"/>
    <tableColumn id="2" xr3:uid="{C82423FE-97E9-4782-BFBA-BC2A4AB13D9D}" name="Column2" dataDxfId="7"/>
    <tableColumn id="3" xr3:uid="{FEC8D535-723E-4B8E-BEA9-E07464379741}" name="Column6" dataDxfId="6" dataCellStyle="Comma"/>
    <tableColumn id="4" xr3:uid="{645668BC-076E-4C43-876A-142B4529996E}" name="Column3" dataDxfId="5" dataCellStyle="Currency"/>
    <tableColumn id="5" xr3:uid="{79CC6057-BB25-4D5E-9F1B-55644A5275A9}" name="Column4" dataDxfId="4" dataCellStyle="Currency"/>
    <tableColumn id="6" xr3:uid="{E7BDCDCC-962D-4CAD-9946-E5D3568363FE}" name="Column5" dataDxfId="3" dataCellStyle="Currency">
      <calculatedColumnFormula>IF(E29&lt;=D29,D29-E29,0)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F640D-503E-4AA2-973D-5E939059F18D}">
  <sheetPr codeName="Sheet2">
    <pageSetUpPr fitToPage="1"/>
  </sheetPr>
  <dimension ref="A1:P28"/>
  <sheetViews>
    <sheetView showGridLines="0" tabSelected="1" zoomScaleNormal="100" workbookViewId="0"/>
  </sheetViews>
  <sheetFormatPr defaultRowHeight="15" x14ac:dyDescent="0.25"/>
  <sheetData>
    <row r="1" spans="1:16" x14ac:dyDescent="0.25">
      <c r="A1" s="1" t="s">
        <v>0</v>
      </c>
    </row>
    <row r="2" spans="1:16" x14ac:dyDescent="0.25">
      <c r="A2" s="1" t="s">
        <v>1</v>
      </c>
    </row>
    <row r="3" spans="1:16" x14ac:dyDescent="0.25">
      <c r="A3" s="1" t="s">
        <v>4765</v>
      </c>
    </row>
    <row r="5" spans="1:16" x14ac:dyDescent="0.25">
      <c r="A5" s="135" t="s">
        <v>2</v>
      </c>
      <c r="B5" s="135"/>
      <c r="C5" s="135"/>
      <c r="D5" s="135"/>
      <c r="E5" s="135"/>
      <c r="F5" s="135"/>
      <c r="G5" s="135"/>
      <c r="H5" s="135"/>
      <c r="I5" s="135"/>
      <c r="J5" s="135"/>
      <c r="K5" s="135"/>
      <c r="L5" s="135"/>
      <c r="M5" s="135"/>
      <c r="N5" s="135"/>
      <c r="O5" s="135"/>
      <c r="P5" s="135"/>
    </row>
    <row r="6" spans="1:16" x14ac:dyDescent="0.25">
      <c r="A6" s="135"/>
      <c r="B6" s="135"/>
      <c r="C6" s="135"/>
      <c r="D6" s="135"/>
      <c r="E6" s="135"/>
      <c r="F6" s="135"/>
      <c r="G6" s="135"/>
      <c r="H6" s="135"/>
      <c r="I6" s="135"/>
      <c r="J6" s="135"/>
      <c r="K6" s="135"/>
      <c r="L6" s="135"/>
      <c r="M6" s="135"/>
      <c r="N6" s="135"/>
      <c r="O6" s="135"/>
      <c r="P6" s="135"/>
    </row>
    <row r="7" spans="1:16" x14ac:dyDescent="0.25">
      <c r="A7" s="135"/>
      <c r="B7" s="135"/>
      <c r="C7" s="135"/>
      <c r="D7" s="135"/>
      <c r="E7" s="135"/>
      <c r="F7" s="135"/>
      <c r="G7" s="135"/>
      <c r="H7" s="135"/>
      <c r="I7" s="135"/>
      <c r="J7" s="135"/>
      <c r="K7" s="135"/>
      <c r="L7" s="135"/>
      <c r="M7" s="135"/>
      <c r="N7" s="135"/>
      <c r="O7" s="135"/>
      <c r="P7" s="135"/>
    </row>
    <row r="8" spans="1:16" x14ac:dyDescent="0.25">
      <c r="A8" s="135"/>
      <c r="B8" s="135"/>
      <c r="C8" s="135"/>
      <c r="D8" s="135"/>
      <c r="E8" s="135"/>
      <c r="F8" s="135"/>
      <c r="G8" s="135"/>
      <c r="H8" s="135"/>
      <c r="I8" s="135"/>
      <c r="J8" s="135"/>
      <c r="K8" s="135"/>
      <c r="L8" s="135"/>
      <c r="M8" s="135"/>
      <c r="N8" s="135"/>
      <c r="O8" s="135"/>
      <c r="P8" s="135"/>
    </row>
    <row r="9" spans="1:16" x14ac:dyDescent="0.25">
      <c r="A9" s="135"/>
      <c r="B9" s="135"/>
      <c r="C9" s="135"/>
      <c r="D9" s="135"/>
      <c r="E9" s="135"/>
      <c r="F9" s="135"/>
      <c r="G9" s="135"/>
      <c r="H9" s="135"/>
      <c r="I9" s="135"/>
      <c r="J9" s="135"/>
      <c r="K9" s="135"/>
      <c r="L9" s="135"/>
      <c r="M9" s="135"/>
      <c r="N9" s="135"/>
      <c r="O9" s="135"/>
      <c r="P9" s="135"/>
    </row>
    <row r="10" spans="1:16" x14ac:dyDescent="0.25">
      <c r="A10" s="135"/>
      <c r="B10" s="135"/>
      <c r="C10" s="135"/>
      <c r="D10" s="135"/>
      <c r="E10" s="135"/>
      <c r="F10" s="135"/>
      <c r="G10" s="135"/>
      <c r="H10" s="135"/>
      <c r="I10" s="135"/>
      <c r="J10" s="135"/>
      <c r="K10" s="135"/>
      <c r="L10" s="135"/>
      <c r="M10" s="135"/>
      <c r="N10" s="135"/>
      <c r="O10" s="135"/>
      <c r="P10" s="135"/>
    </row>
    <row r="11" spans="1:16" x14ac:dyDescent="0.25">
      <c r="A11" s="135"/>
      <c r="B11" s="135"/>
      <c r="C11" s="135"/>
      <c r="D11" s="135"/>
      <c r="E11" s="135"/>
      <c r="F11" s="135"/>
      <c r="G11" s="135"/>
      <c r="H11" s="135"/>
      <c r="I11" s="135"/>
      <c r="J11" s="135"/>
      <c r="K11" s="135"/>
      <c r="L11" s="135"/>
      <c r="M11" s="135"/>
      <c r="N11" s="135"/>
      <c r="O11" s="135"/>
      <c r="P11" s="135"/>
    </row>
    <row r="12" spans="1:16" x14ac:dyDescent="0.25">
      <c r="A12" s="135"/>
      <c r="B12" s="135"/>
      <c r="C12" s="135"/>
      <c r="D12" s="135"/>
      <c r="E12" s="135"/>
      <c r="F12" s="135"/>
      <c r="G12" s="135"/>
      <c r="H12" s="135"/>
      <c r="I12" s="135"/>
      <c r="J12" s="135"/>
      <c r="K12" s="135"/>
      <c r="L12" s="135"/>
      <c r="M12" s="135"/>
      <c r="N12" s="135"/>
      <c r="O12" s="135"/>
      <c r="P12" s="135"/>
    </row>
    <row r="13" spans="1:16" x14ac:dyDescent="0.25">
      <c r="A13" s="135"/>
      <c r="B13" s="135"/>
      <c r="C13" s="135"/>
      <c r="D13" s="135"/>
      <c r="E13" s="135"/>
      <c r="F13" s="135"/>
      <c r="G13" s="135"/>
      <c r="H13" s="135"/>
      <c r="I13" s="135"/>
      <c r="J13" s="135"/>
      <c r="K13" s="135"/>
      <c r="L13" s="135"/>
      <c r="M13" s="135"/>
      <c r="N13" s="135"/>
      <c r="O13" s="135"/>
      <c r="P13" s="135"/>
    </row>
    <row r="14" spans="1:16" x14ac:dyDescent="0.25">
      <c r="A14" s="135"/>
      <c r="B14" s="135"/>
      <c r="C14" s="135"/>
      <c r="D14" s="135"/>
      <c r="E14" s="135"/>
      <c r="F14" s="135"/>
      <c r="G14" s="135"/>
      <c r="H14" s="135"/>
      <c r="I14" s="135"/>
      <c r="J14" s="135"/>
      <c r="K14" s="135"/>
      <c r="L14" s="135"/>
      <c r="M14" s="135"/>
      <c r="N14" s="135"/>
      <c r="O14" s="135"/>
      <c r="P14" s="135"/>
    </row>
    <row r="15" spans="1:16" x14ac:dyDescent="0.25">
      <c r="A15" s="135"/>
      <c r="B15" s="135"/>
      <c r="C15" s="135"/>
      <c r="D15" s="135"/>
      <c r="E15" s="135"/>
      <c r="F15" s="135"/>
      <c r="G15" s="135"/>
      <c r="H15" s="135"/>
      <c r="I15" s="135"/>
      <c r="J15" s="135"/>
      <c r="K15" s="135"/>
      <c r="L15" s="135"/>
      <c r="M15" s="135"/>
      <c r="N15" s="135"/>
      <c r="O15" s="135"/>
      <c r="P15" s="135"/>
    </row>
    <row r="16" spans="1:16" x14ac:dyDescent="0.25">
      <c r="A16" s="135"/>
      <c r="B16" s="135"/>
      <c r="C16" s="135"/>
      <c r="D16" s="135"/>
      <c r="E16" s="135"/>
      <c r="F16" s="135"/>
      <c r="G16" s="135"/>
      <c r="H16" s="135"/>
      <c r="I16" s="135"/>
      <c r="J16" s="135"/>
      <c r="K16" s="135"/>
      <c r="L16" s="135"/>
      <c r="M16" s="135"/>
      <c r="N16" s="135"/>
      <c r="O16" s="135"/>
      <c r="P16" s="135"/>
    </row>
    <row r="17" spans="1:16" x14ac:dyDescent="0.25">
      <c r="A17" s="135"/>
      <c r="B17" s="135"/>
      <c r="C17" s="135"/>
      <c r="D17" s="135"/>
      <c r="E17" s="135"/>
      <c r="F17" s="135"/>
      <c r="G17" s="135"/>
      <c r="H17" s="135"/>
      <c r="I17" s="135"/>
      <c r="J17" s="135"/>
      <c r="K17" s="135"/>
      <c r="L17" s="135"/>
      <c r="M17" s="135"/>
      <c r="N17" s="135"/>
      <c r="O17" s="135"/>
      <c r="P17" s="135"/>
    </row>
    <row r="18" spans="1:16" x14ac:dyDescent="0.25">
      <c r="A18" s="135"/>
      <c r="B18" s="135"/>
      <c r="C18" s="135"/>
      <c r="D18" s="135"/>
      <c r="E18" s="135"/>
      <c r="F18" s="135"/>
      <c r="G18" s="135"/>
      <c r="H18" s="135"/>
      <c r="I18" s="135"/>
      <c r="J18" s="135"/>
      <c r="K18" s="135"/>
      <c r="L18" s="135"/>
      <c r="M18" s="135"/>
      <c r="N18" s="135"/>
      <c r="O18" s="135"/>
      <c r="P18" s="135"/>
    </row>
    <row r="19" spans="1:16" x14ac:dyDescent="0.25">
      <c r="A19" s="135"/>
      <c r="B19" s="135"/>
      <c r="C19" s="135"/>
      <c r="D19" s="135"/>
      <c r="E19" s="135"/>
      <c r="F19" s="135"/>
      <c r="G19" s="135"/>
      <c r="H19" s="135"/>
      <c r="I19" s="135"/>
      <c r="J19" s="135"/>
      <c r="K19" s="135"/>
      <c r="L19" s="135"/>
      <c r="M19" s="135"/>
      <c r="N19" s="135"/>
      <c r="O19" s="135"/>
      <c r="P19" s="135"/>
    </row>
    <row r="20" spans="1:16" x14ac:dyDescent="0.25">
      <c r="A20" s="135"/>
      <c r="B20" s="135"/>
      <c r="C20" s="135"/>
      <c r="D20" s="135"/>
      <c r="E20" s="135"/>
      <c r="F20" s="135"/>
      <c r="G20" s="135"/>
      <c r="H20" s="135"/>
      <c r="I20" s="135"/>
      <c r="J20" s="135"/>
      <c r="K20" s="135"/>
      <c r="L20" s="135"/>
      <c r="M20" s="135"/>
      <c r="N20" s="135"/>
      <c r="O20" s="135"/>
      <c r="P20" s="135"/>
    </row>
    <row r="21" spans="1:16" x14ac:dyDescent="0.25">
      <c r="A21" s="135"/>
      <c r="B21" s="135"/>
      <c r="C21" s="135"/>
      <c r="D21" s="135"/>
      <c r="E21" s="135"/>
      <c r="F21" s="135"/>
      <c r="G21" s="135"/>
      <c r="H21" s="135"/>
      <c r="I21" s="135"/>
      <c r="J21" s="135"/>
      <c r="K21" s="135"/>
      <c r="L21" s="135"/>
      <c r="M21" s="135"/>
      <c r="N21" s="135"/>
      <c r="O21" s="135"/>
      <c r="P21" s="135"/>
    </row>
    <row r="22" spans="1:16" x14ac:dyDescent="0.25">
      <c r="A22" s="135"/>
      <c r="B22" s="135"/>
      <c r="C22" s="135"/>
      <c r="D22" s="135"/>
      <c r="E22" s="135"/>
      <c r="F22" s="135"/>
      <c r="G22" s="135"/>
      <c r="H22" s="135"/>
      <c r="I22" s="135"/>
      <c r="J22" s="135"/>
      <c r="K22" s="135"/>
      <c r="L22" s="135"/>
      <c r="M22" s="135"/>
      <c r="N22" s="135"/>
      <c r="O22" s="135"/>
      <c r="P22" s="135"/>
    </row>
    <row r="23" spans="1:16" x14ac:dyDescent="0.25">
      <c r="A23" s="135"/>
      <c r="B23" s="135"/>
      <c r="C23" s="135"/>
      <c r="D23" s="135"/>
      <c r="E23" s="135"/>
      <c r="F23" s="135"/>
      <c r="G23" s="135"/>
      <c r="H23" s="135"/>
      <c r="I23" s="135"/>
      <c r="J23" s="135"/>
      <c r="K23" s="135"/>
      <c r="L23" s="135"/>
      <c r="M23" s="135"/>
      <c r="N23" s="135"/>
      <c r="O23" s="135"/>
      <c r="P23" s="135"/>
    </row>
    <row r="24" spans="1:16" x14ac:dyDescent="0.25">
      <c r="A24" s="135"/>
      <c r="B24" s="135"/>
      <c r="C24" s="135"/>
      <c r="D24" s="135"/>
      <c r="E24" s="135"/>
      <c r="F24" s="135"/>
      <c r="G24" s="135"/>
      <c r="H24" s="135"/>
      <c r="I24" s="135"/>
      <c r="J24" s="135"/>
      <c r="K24" s="135"/>
      <c r="L24" s="135"/>
      <c r="M24" s="135"/>
      <c r="N24" s="135"/>
      <c r="O24" s="135"/>
      <c r="P24" s="135"/>
    </row>
    <row r="25" spans="1:16" x14ac:dyDescent="0.25">
      <c r="A25" s="135"/>
      <c r="B25" s="135"/>
      <c r="C25" s="135"/>
      <c r="D25" s="135"/>
      <c r="E25" s="135"/>
      <c r="F25" s="135"/>
      <c r="G25" s="135"/>
      <c r="H25" s="135"/>
      <c r="I25" s="135"/>
      <c r="J25" s="135"/>
      <c r="K25" s="135"/>
      <c r="L25" s="135"/>
      <c r="M25" s="135"/>
      <c r="N25" s="135"/>
      <c r="O25" s="135"/>
      <c r="P25" s="135"/>
    </row>
    <row r="26" spans="1:16" x14ac:dyDescent="0.25">
      <c r="A26" s="135"/>
      <c r="B26" s="135"/>
      <c r="C26" s="135"/>
      <c r="D26" s="135"/>
      <c r="E26" s="135"/>
      <c r="F26" s="135"/>
      <c r="G26" s="135"/>
      <c r="H26" s="135"/>
      <c r="I26" s="135"/>
      <c r="J26" s="135"/>
      <c r="K26" s="135"/>
      <c r="L26" s="135"/>
      <c r="M26" s="135"/>
      <c r="N26" s="135"/>
      <c r="O26" s="135"/>
      <c r="P26" s="135"/>
    </row>
    <row r="27" spans="1:16" x14ac:dyDescent="0.25">
      <c r="A27" s="135"/>
      <c r="B27" s="135"/>
      <c r="C27" s="135"/>
      <c r="D27" s="135"/>
      <c r="E27" s="135"/>
      <c r="F27" s="135"/>
      <c r="G27" s="135"/>
      <c r="H27" s="135"/>
      <c r="I27" s="135"/>
      <c r="J27" s="135"/>
      <c r="K27" s="135"/>
      <c r="L27" s="135"/>
      <c r="M27" s="135"/>
      <c r="N27" s="135"/>
      <c r="O27" s="135"/>
      <c r="P27" s="135"/>
    </row>
    <row r="28" spans="1:16" x14ac:dyDescent="0.25">
      <c r="A28" s="135"/>
      <c r="B28" s="135"/>
      <c r="C28" s="135"/>
      <c r="D28" s="135"/>
      <c r="E28" s="135"/>
      <c r="F28" s="135"/>
      <c r="G28" s="135"/>
      <c r="H28" s="135"/>
      <c r="I28" s="135"/>
      <c r="J28" s="135"/>
      <c r="K28" s="135"/>
      <c r="L28" s="135"/>
      <c r="M28" s="135"/>
      <c r="N28" s="135"/>
      <c r="O28" s="135"/>
      <c r="P28" s="135"/>
    </row>
  </sheetData>
  <sheetProtection algorithmName="SHA-512" hashValue="m7CC64/FKR4v793upHW2AUekkxSpd1u3NC6QRoOxK2SE/4IxJIXTvottSEQe8PFWsPEQX2Muf3XoSOvdMBS1Ag==" saltValue="jeEf1oxdIQIPnj3DYoRq5g==" spinCount="100000" sheet="1" objects="1" scenarios="1"/>
  <mergeCells count="1">
    <mergeCell ref="A5:P28"/>
  </mergeCells>
  <pageMargins left="0.7" right="0.7" top="0.75" bottom="0.75" header="0.3" footer="0.3"/>
  <pageSetup scale="8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8B19-C50B-407F-8923-C816F0B50427}">
  <sheetPr codeName="Sheet14"/>
  <dimension ref="A1"/>
  <sheetViews>
    <sheetView workbookViewId="0"/>
  </sheetViews>
  <sheetFormatPr defaultRowHeight="15" x14ac:dyDescent="0.25"/>
  <sheetData>
    <row r="1" spans="1:1" x14ac:dyDescent="0.25">
      <c r="A1" t="s">
        <v>210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8A246-8DBA-4782-A457-6951532E23AD}">
  <sheetPr codeName="Sheet15"/>
  <dimension ref="A1"/>
  <sheetViews>
    <sheetView workbookViewId="0"/>
  </sheetViews>
  <sheetFormatPr defaultRowHeight="15" x14ac:dyDescent="0.25"/>
  <sheetData>
    <row r="1" spans="1:1" x14ac:dyDescent="0.25">
      <c r="A1" t="s">
        <v>210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FA4A-53EB-424F-9572-7D7EE839A788}">
  <sheetPr codeName="Sheet16"/>
  <dimension ref="A1"/>
  <sheetViews>
    <sheetView workbookViewId="0"/>
  </sheetViews>
  <sheetFormatPr defaultRowHeight="15" x14ac:dyDescent="0.25"/>
  <sheetData>
    <row r="1" spans="1:1" x14ac:dyDescent="0.25">
      <c r="A1" t="s">
        <v>210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EBE3B-E34E-47FE-8E63-7E83CAD35EB2}">
  <sheetPr codeName="Sheet10">
    <pageSetUpPr fitToPage="1"/>
  </sheetPr>
  <dimension ref="A1:B37"/>
  <sheetViews>
    <sheetView workbookViewId="0"/>
  </sheetViews>
  <sheetFormatPr defaultRowHeight="15" x14ac:dyDescent="0.25"/>
  <cols>
    <col min="2" max="2" width="105.140625" bestFit="1" customWidth="1"/>
  </cols>
  <sheetData>
    <row r="1" spans="1:2" x14ac:dyDescent="0.25">
      <c r="A1" s="1" t="s">
        <v>211</v>
      </c>
    </row>
    <row r="3" spans="1:2" x14ac:dyDescent="0.25">
      <c r="A3" s="1" t="s">
        <v>212</v>
      </c>
      <c r="B3" s="1" t="s">
        <v>213</v>
      </c>
    </row>
    <row r="4" spans="1:2" x14ac:dyDescent="0.25">
      <c r="A4" t="s">
        <v>214</v>
      </c>
      <c r="B4" t="s">
        <v>215</v>
      </c>
    </row>
    <row r="5" spans="1:2" x14ac:dyDescent="0.25">
      <c r="A5" t="s">
        <v>216</v>
      </c>
      <c r="B5" t="s">
        <v>217</v>
      </c>
    </row>
    <row r="6" spans="1:2" x14ac:dyDescent="0.25">
      <c r="A6" t="s">
        <v>218</v>
      </c>
      <c r="B6" t="s">
        <v>219</v>
      </c>
    </row>
    <row r="7" spans="1:2" x14ac:dyDescent="0.25">
      <c r="A7" t="s">
        <v>220</v>
      </c>
      <c r="B7" t="s">
        <v>221</v>
      </c>
    </row>
    <row r="8" spans="1:2" x14ac:dyDescent="0.25">
      <c r="A8" t="s">
        <v>220</v>
      </c>
      <c r="B8" t="s">
        <v>222</v>
      </c>
    </row>
    <row r="9" spans="1:2" x14ac:dyDescent="0.25">
      <c r="A9" t="s">
        <v>220</v>
      </c>
      <c r="B9" t="s">
        <v>223</v>
      </c>
    </row>
    <row r="10" spans="1:2" x14ac:dyDescent="0.25">
      <c r="A10" t="s">
        <v>220</v>
      </c>
      <c r="B10" t="s">
        <v>224</v>
      </c>
    </row>
    <row r="11" spans="1:2" x14ac:dyDescent="0.25">
      <c r="A11" t="s">
        <v>220</v>
      </c>
      <c r="B11" t="s">
        <v>225</v>
      </c>
    </row>
    <row r="12" spans="1:2" x14ac:dyDescent="0.25">
      <c r="A12" t="s">
        <v>226</v>
      </c>
      <c r="B12" t="s">
        <v>4701</v>
      </c>
    </row>
    <row r="13" spans="1:2" x14ac:dyDescent="0.25">
      <c r="A13" t="s">
        <v>226</v>
      </c>
      <c r="B13" t="s">
        <v>227</v>
      </c>
    </row>
    <row r="14" spans="1:2" x14ac:dyDescent="0.25">
      <c r="A14" t="s">
        <v>228</v>
      </c>
      <c r="B14" t="s">
        <v>229</v>
      </c>
    </row>
    <row r="15" spans="1:2" x14ac:dyDescent="0.25">
      <c r="A15" t="s">
        <v>228</v>
      </c>
      <c r="B15" t="s">
        <v>230</v>
      </c>
    </row>
    <row r="16" spans="1:2" x14ac:dyDescent="0.25">
      <c r="A16" t="s">
        <v>228</v>
      </c>
      <c r="B16" t="s">
        <v>231</v>
      </c>
    </row>
    <row r="17" spans="1:2" x14ac:dyDescent="0.25">
      <c r="A17" t="s">
        <v>232</v>
      </c>
      <c r="B17" t="s">
        <v>233</v>
      </c>
    </row>
    <row r="18" spans="1:2" x14ac:dyDescent="0.25">
      <c r="A18" t="s">
        <v>232</v>
      </c>
      <c r="B18" t="s">
        <v>234</v>
      </c>
    </row>
    <row r="19" spans="1:2" x14ac:dyDescent="0.25">
      <c r="A19" t="s">
        <v>232</v>
      </c>
      <c r="B19" t="s">
        <v>235</v>
      </c>
    </row>
    <row r="20" spans="1:2" x14ac:dyDescent="0.25">
      <c r="A20" t="s">
        <v>236</v>
      </c>
      <c r="B20" t="s">
        <v>237</v>
      </c>
    </row>
    <row r="21" spans="1:2" x14ac:dyDescent="0.25">
      <c r="A21" t="s">
        <v>236</v>
      </c>
      <c r="B21" t="s">
        <v>238</v>
      </c>
    </row>
    <row r="22" spans="1:2" x14ac:dyDescent="0.25">
      <c r="A22" t="s">
        <v>239</v>
      </c>
      <c r="B22" t="s">
        <v>240</v>
      </c>
    </row>
    <row r="23" spans="1:2" x14ac:dyDescent="0.25">
      <c r="A23" t="s">
        <v>241</v>
      </c>
      <c r="B23" t="s">
        <v>242</v>
      </c>
    </row>
    <row r="24" spans="1:2" x14ac:dyDescent="0.25">
      <c r="A24" t="s">
        <v>241</v>
      </c>
      <c r="B24" t="s">
        <v>243</v>
      </c>
    </row>
    <row r="25" spans="1:2" x14ac:dyDescent="0.25">
      <c r="A25" t="s">
        <v>241</v>
      </c>
      <c r="B25" t="s">
        <v>244</v>
      </c>
    </row>
    <row r="26" spans="1:2" x14ac:dyDescent="0.25">
      <c r="A26" t="s">
        <v>241</v>
      </c>
      <c r="B26" t="s">
        <v>245</v>
      </c>
    </row>
    <row r="27" spans="1:2" x14ac:dyDescent="0.25">
      <c r="A27" t="s">
        <v>246</v>
      </c>
      <c r="B27" t="s">
        <v>247</v>
      </c>
    </row>
    <row r="28" spans="1:2" x14ac:dyDescent="0.25">
      <c r="A28" t="s">
        <v>4683</v>
      </c>
      <c r="B28" t="s">
        <v>4684</v>
      </c>
    </row>
    <row r="29" spans="1:2" x14ac:dyDescent="0.25">
      <c r="A29" t="s">
        <v>4693</v>
      </c>
      <c r="B29" t="s">
        <v>4699</v>
      </c>
    </row>
    <row r="30" spans="1:2" x14ac:dyDescent="0.25">
      <c r="A30" t="s">
        <v>4698</v>
      </c>
      <c r="B30" t="s">
        <v>4702</v>
      </c>
    </row>
    <row r="31" spans="1:2" x14ac:dyDescent="0.25">
      <c r="A31" t="s">
        <v>4700</v>
      </c>
      <c r="B31" t="s">
        <v>4703</v>
      </c>
    </row>
    <row r="32" spans="1:2" x14ac:dyDescent="0.25">
      <c r="A32" t="s">
        <v>4704</v>
      </c>
      <c r="B32" t="s">
        <v>4705</v>
      </c>
    </row>
    <row r="33" spans="1:2" x14ac:dyDescent="0.25">
      <c r="A33" t="s">
        <v>4714</v>
      </c>
      <c r="B33" t="s">
        <v>4715</v>
      </c>
    </row>
    <row r="34" spans="1:2" x14ac:dyDescent="0.25">
      <c r="A34" t="s">
        <v>4759</v>
      </c>
      <c r="B34" t="s">
        <v>4718</v>
      </c>
    </row>
    <row r="35" spans="1:2" x14ac:dyDescent="0.25">
      <c r="A35" t="s">
        <v>4759</v>
      </c>
      <c r="B35" t="s">
        <v>4760</v>
      </c>
    </row>
    <row r="36" spans="1:2" x14ac:dyDescent="0.25">
      <c r="A36" t="s">
        <v>4759</v>
      </c>
      <c r="B36" t="s">
        <v>4764</v>
      </c>
    </row>
    <row r="37" spans="1:2" x14ac:dyDescent="0.25">
      <c r="A37" t="s">
        <v>4766</v>
      </c>
      <c r="B37" t="s">
        <v>4767</v>
      </c>
    </row>
  </sheetData>
  <sheetProtection algorithmName="SHA-512" hashValue="8UbjCA+SWaKAou8/3Mly7pBnSIwIBxpu5NMGX1hz92rGXrVLIJEWJHbCOExCi0vYemVvrYdYFG/4hvx3S4ot0A==" saltValue="uh8aEhu2e6Gdkwvxt5/3HA==" spinCount="100000" sheet="1" objects="1" scenarios="1" formatCells="0" formatColumns="0" formatRows="0"/>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17A99-7806-4D5B-B63F-D719E235E788}">
  <sheetPr codeName="Sheet5"/>
  <dimension ref="A1:AA4525"/>
  <sheetViews>
    <sheetView workbookViewId="0">
      <selection activeCell="B3" sqref="B3"/>
    </sheetView>
  </sheetViews>
  <sheetFormatPr defaultRowHeight="15" x14ac:dyDescent="0.25"/>
  <cols>
    <col min="1" max="1" width="8.85546875" style="19"/>
    <col min="2" max="2" width="10.28515625" bestFit="1" customWidth="1"/>
    <col min="3" max="3" width="8.85546875" style="19"/>
    <col min="4" max="4" width="41.85546875" customWidth="1"/>
    <col min="5" max="5" width="19" bestFit="1" customWidth="1"/>
    <col min="6" max="16" width="10.85546875" customWidth="1"/>
    <col min="17" max="17" width="14.42578125" bestFit="1" customWidth="1"/>
    <col min="18" max="27" width="13.42578125" bestFit="1" customWidth="1"/>
  </cols>
  <sheetData>
    <row r="1" spans="1:27" ht="18.75" x14ac:dyDescent="0.3">
      <c r="A1" s="136" t="s">
        <v>375</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row>
    <row r="2" spans="1:27" s="24" customFormat="1" ht="105" x14ac:dyDescent="0.25">
      <c r="A2" s="23" t="s">
        <v>5</v>
      </c>
      <c r="B2" s="24" t="s">
        <v>376</v>
      </c>
      <c r="C2" s="23" t="s">
        <v>377</v>
      </c>
      <c r="D2" s="24" t="s">
        <v>7</v>
      </c>
      <c r="E2" s="24" t="s">
        <v>8</v>
      </c>
      <c r="F2" s="24" t="s">
        <v>378</v>
      </c>
      <c r="G2" s="24" t="s">
        <v>11</v>
      </c>
      <c r="H2" s="24" t="s">
        <v>77</v>
      </c>
      <c r="I2" s="24" t="s">
        <v>379</v>
      </c>
      <c r="J2" s="24" t="s">
        <v>19</v>
      </c>
      <c r="K2" s="24" t="s">
        <v>21</v>
      </c>
      <c r="L2" s="24" t="s">
        <v>380</v>
      </c>
      <c r="M2" s="24" t="s">
        <v>130</v>
      </c>
      <c r="N2" s="24" t="s">
        <v>381</v>
      </c>
      <c r="O2" s="24" t="s">
        <v>382</v>
      </c>
      <c r="P2" s="24" t="s">
        <v>131</v>
      </c>
      <c r="Q2" s="24" t="s">
        <v>383</v>
      </c>
      <c r="R2" s="24" t="s">
        <v>384</v>
      </c>
      <c r="S2" s="24" t="s">
        <v>385</v>
      </c>
      <c r="T2" s="24" t="s">
        <v>386</v>
      </c>
      <c r="U2" s="24" t="s">
        <v>387</v>
      </c>
      <c r="V2" s="24" t="s">
        <v>388</v>
      </c>
      <c r="W2" s="24" t="s">
        <v>389</v>
      </c>
      <c r="X2" s="24" t="s">
        <v>390</v>
      </c>
      <c r="Y2" s="24" t="s">
        <v>391</v>
      </c>
      <c r="Z2" s="24" t="s">
        <v>392</v>
      </c>
      <c r="AA2" s="24" t="s">
        <v>393</v>
      </c>
    </row>
    <row r="3" spans="1:27" x14ac:dyDescent="0.25">
      <c r="A3" s="87">
        <v>1</v>
      </c>
      <c r="B3" s="134">
        <v>45473</v>
      </c>
      <c r="C3" s="87">
        <v>2</v>
      </c>
      <c r="D3" s="86" t="s">
        <v>394</v>
      </c>
      <c r="E3" s="88">
        <v>11048388</v>
      </c>
      <c r="F3" s="88">
        <v>9325595</v>
      </c>
      <c r="G3" s="88">
        <v>0</v>
      </c>
      <c r="H3" s="88">
        <v>0</v>
      </c>
      <c r="I3" s="88">
        <v>0</v>
      </c>
      <c r="J3" s="88">
        <v>2403040</v>
      </c>
      <c r="K3" s="88">
        <v>3812246</v>
      </c>
      <c r="L3" s="88">
        <v>0</v>
      </c>
      <c r="M3" s="88">
        <v>0</v>
      </c>
      <c r="N3" s="88">
        <v>0</v>
      </c>
      <c r="O3" s="88">
        <v>0</v>
      </c>
      <c r="P3" s="88">
        <v>3110309</v>
      </c>
      <c r="Q3" s="89">
        <v>0</v>
      </c>
      <c r="R3" s="89">
        <v>0</v>
      </c>
      <c r="S3" s="89">
        <v>0</v>
      </c>
      <c r="T3" s="89">
        <v>0</v>
      </c>
      <c r="U3" s="89">
        <v>6.5858376556999999E-4</v>
      </c>
      <c r="V3" s="89">
        <v>0</v>
      </c>
      <c r="W3" s="89">
        <v>0</v>
      </c>
      <c r="X3" s="89">
        <v>0</v>
      </c>
      <c r="Y3" s="89">
        <v>0</v>
      </c>
      <c r="Z3" s="89">
        <v>3.54626562825E-3</v>
      </c>
      <c r="AA3" s="89">
        <v>1.44490804493E-3</v>
      </c>
    </row>
    <row r="4" spans="1:27" x14ac:dyDescent="0.25">
      <c r="A4" s="87">
        <v>6</v>
      </c>
      <c r="B4" s="134">
        <v>45473</v>
      </c>
      <c r="C4" s="87">
        <v>7</v>
      </c>
      <c r="D4" s="86" t="s">
        <v>395</v>
      </c>
      <c r="E4" s="88">
        <v>266912068</v>
      </c>
      <c r="F4" s="88">
        <v>195731235</v>
      </c>
      <c r="G4" s="88">
        <v>18781505</v>
      </c>
      <c r="H4" s="88">
        <v>12670</v>
      </c>
      <c r="I4" s="88">
        <v>5315817</v>
      </c>
      <c r="J4" s="88">
        <v>36114278</v>
      </c>
      <c r="K4" s="88">
        <v>62170767</v>
      </c>
      <c r="L4" s="88">
        <v>0</v>
      </c>
      <c r="M4" s="88">
        <v>33376078</v>
      </c>
      <c r="N4" s="88">
        <v>1136383</v>
      </c>
      <c r="O4" s="88">
        <v>446291</v>
      </c>
      <c r="P4" s="88">
        <v>38377446</v>
      </c>
      <c r="Q4" s="89">
        <v>1.1045789897719999E-2</v>
      </c>
      <c r="R4" s="89">
        <v>0</v>
      </c>
      <c r="S4" s="89">
        <v>4.6744290828699998E-3</v>
      </c>
      <c r="T4" s="89">
        <v>5.1791334601E-4</v>
      </c>
      <c r="U4" s="89">
        <v>2.9620784903700002E-3</v>
      </c>
      <c r="V4" s="89">
        <v>0</v>
      </c>
      <c r="W4" s="89">
        <v>-2.66262125E-5</v>
      </c>
      <c r="X4" s="89">
        <v>0</v>
      </c>
      <c r="Y4" s="89">
        <v>0</v>
      </c>
      <c r="Z4" s="89">
        <v>1.231116588799E-2</v>
      </c>
      <c r="AA4" s="89">
        <v>4.5972498298899999E-3</v>
      </c>
    </row>
    <row r="5" spans="1:27" x14ac:dyDescent="0.25">
      <c r="A5" s="87">
        <v>12</v>
      </c>
      <c r="B5" s="134">
        <v>45473</v>
      </c>
      <c r="C5" s="87">
        <v>11</v>
      </c>
      <c r="D5" s="86" t="s">
        <v>396</v>
      </c>
      <c r="E5" s="88">
        <v>59579901</v>
      </c>
      <c r="F5" s="88">
        <v>27865142</v>
      </c>
      <c r="G5" s="88">
        <v>3749918</v>
      </c>
      <c r="H5" s="88">
        <v>28949</v>
      </c>
      <c r="I5" s="88">
        <v>0</v>
      </c>
      <c r="J5" s="88">
        <v>3802581</v>
      </c>
      <c r="K5" s="88">
        <v>4321388</v>
      </c>
      <c r="L5" s="88">
        <v>0</v>
      </c>
      <c r="M5" s="88">
        <v>7463205</v>
      </c>
      <c r="N5" s="88">
        <v>0</v>
      </c>
      <c r="O5" s="88">
        <v>0</v>
      </c>
      <c r="P5" s="88">
        <v>8499100</v>
      </c>
      <c r="Q5" s="89">
        <v>1.4490436337370001E-2</v>
      </c>
      <c r="R5" s="89">
        <v>2.8781850038620001E-2</v>
      </c>
      <c r="S5" s="89">
        <v>0</v>
      </c>
      <c r="T5" s="89">
        <v>2.5470714400500001E-3</v>
      </c>
      <c r="U5" s="89">
        <v>6.37290349841E-3</v>
      </c>
      <c r="V5" s="89">
        <v>0</v>
      </c>
      <c r="W5" s="89">
        <v>-1.7592606180000001E-4</v>
      </c>
      <c r="X5" s="89">
        <v>0</v>
      </c>
      <c r="Y5" s="89">
        <v>0</v>
      </c>
      <c r="Z5" s="89">
        <v>1.4391076841069999E-2</v>
      </c>
      <c r="AA5" s="89">
        <v>7.8135868611499994E-3</v>
      </c>
    </row>
    <row r="6" spans="1:27" x14ac:dyDescent="0.25">
      <c r="A6" s="87">
        <v>16</v>
      </c>
      <c r="B6" s="134">
        <v>45473</v>
      </c>
      <c r="C6" s="87">
        <v>14</v>
      </c>
      <c r="D6" s="86" t="s">
        <v>397</v>
      </c>
      <c r="E6" s="88">
        <v>9293306</v>
      </c>
      <c r="F6" s="88">
        <v>3957554</v>
      </c>
      <c r="G6" s="88">
        <v>131967</v>
      </c>
      <c r="H6" s="88">
        <v>0</v>
      </c>
      <c r="I6" s="88">
        <v>0</v>
      </c>
      <c r="J6" s="88">
        <v>966471</v>
      </c>
      <c r="K6" s="88">
        <v>1265872</v>
      </c>
      <c r="L6" s="88">
        <v>0</v>
      </c>
      <c r="M6" s="88">
        <v>1170986</v>
      </c>
      <c r="N6" s="88">
        <v>0</v>
      </c>
      <c r="O6" s="88">
        <v>0</v>
      </c>
      <c r="P6" s="88">
        <v>422257</v>
      </c>
      <c r="Q6" s="89">
        <v>-1.9486841877999999E-3</v>
      </c>
      <c r="R6" s="89">
        <v>0</v>
      </c>
      <c r="S6" s="89">
        <v>0</v>
      </c>
      <c r="T6" s="89">
        <v>0</v>
      </c>
      <c r="U6" s="89">
        <v>0</v>
      </c>
      <c r="V6" s="89">
        <v>0</v>
      </c>
      <c r="W6" s="89">
        <v>0</v>
      </c>
      <c r="X6" s="89">
        <v>0</v>
      </c>
      <c r="Y6" s="89">
        <v>0</v>
      </c>
      <c r="Z6" s="89">
        <v>3.1741675046000002E-4</v>
      </c>
      <c r="AA6" s="89">
        <v>-6.3051801100000006E-5</v>
      </c>
    </row>
    <row r="7" spans="1:27" x14ac:dyDescent="0.25">
      <c r="A7" s="87">
        <v>19</v>
      </c>
      <c r="B7" s="134">
        <v>45473</v>
      </c>
      <c r="C7" s="87">
        <v>16</v>
      </c>
      <c r="D7" s="86" t="s">
        <v>398</v>
      </c>
      <c r="E7" s="88">
        <v>9783158</v>
      </c>
      <c r="F7" s="88">
        <v>1566176</v>
      </c>
      <c r="G7" s="88">
        <v>0</v>
      </c>
      <c r="H7" s="88">
        <v>0</v>
      </c>
      <c r="I7" s="88">
        <v>0</v>
      </c>
      <c r="J7" s="88">
        <v>260856</v>
      </c>
      <c r="K7" s="88">
        <v>843055</v>
      </c>
      <c r="L7" s="88">
        <v>0</v>
      </c>
      <c r="M7" s="88">
        <v>0</v>
      </c>
      <c r="N7" s="88">
        <v>0</v>
      </c>
      <c r="O7" s="88">
        <v>0</v>
      </c>
      <c r="P7" s="88">
        <v>462265</v>
      </c>
      <c r="Q7" s="89">
        <v>0</v>
      </c>
      <c r="R7" s="89">
        <v>0</v>
      </c>
      <c r="S7" s="89">
        <v>0</v>
      </c>
      <c r="T7" s="89">
        <v>0</v>
      </c>
      <c r="U7" s="89">
        <v>0</v>
      </c>
      <c r="V7" s="89">
        <v>0</v>
      </c>
      <c r="W7" s="89">
        <v>0</v>
      </c>
      <c r="X7" s="89">
        <v>0</v>
      </c>
      <c r="Y7" s="89">
        <v>0</v>
      </c>
      <c r="Z7" s="89">
        <v>3.4955061917899999E-3</v>
      </c>
      <c r="AA7" s="89">
        <v>1.2029703283100001E-3</v>
      </c>
    </row>
    <row r="8" spans="1:27" x14ac:dyDescent="0.25">
      <c r="A8" s="87">
        <v>22</v>
      </c>
      <c r="B8" s="134">
        <v>45473</v>
      </c>
      <c r="C8" s="87">
        <v>17</v>
      </c>
      <c r="D8" s="86" t="s">
        <v>399</v>
      </c>
      <c r="E8" s="88">
        <v>318439823</v>
      </c>
      <c r="F8" s="88">
        <v>249140574</v>
      </c>
      <c r="G8" s="88">
        <v>14862734</v>
      </c>
      <c r="H8" s="88">
        <v>0</v>
      </c>
      <c r="I8" s="88">
        <v>10679943</v>
      </c>
      <c r="J8" s="88">
        <v>19785792</v>
      </c>
      <c r="K8" s="88">
        <v>49168017</v>
      </c>
      <c r="L8" s="88">
        <v>0</v>
      </c>
      <c r="M8" s="88">
        <v>137998998</v>
      </c>
      <c r="N8" s="88">
        <v>0</v>
      </c>
      <c r="O8" s="88">
        <v>0</v>
      </c>
      <c r="P8" s="88">
        <v>16645090</v>
      </c>
      <c r="Q8" s="89">
        <v>6.1999126643700001E-3</v>
      </c>
      <c r="R8" s="89">
        <v>0</v>
      </c>
      <c r="S8" s="89">
        <v>-1.11307969E-5</v>
      </c>
      <c r="T8" s="89">
        <v>0</v>
      </c>
      <c r="U8" s="89">
        <v>1.7742320371E-4</v>
      </c>
      <c r="V8" s="89">
        <v>0</v>
      </c>
      <c r="W8" s="89">
        <v>-1.1569197900000001E-5</v>
      </c>
      <c r="X8" s="89">
        <v>0</v>
      </c>
      <c r="Y8" s="89">
        <v>0</v>
      </c>
      <c r="Z8" s="89">
        <v>1.92744379853E-3</v>
      </c>
      <c r="AA8" s="89">
        <v>5.8407552876999999E-4</v>
      </c>
    </row>
    <row r="9" spans="1:27" x14ac:dyDescent="0.25">
      <c r="A9" s="87">
        <v>26</v>
      </c>
      <c r="B9" s="134">
        <v>45473</v>
      </c>
      <c r="C9" s="87">
        <v>19</v>
      </c>
      <c r="D9" s="86" t="s">
        <v>400</v>
      </c>
      <c r="E9" s="88">
        <v>20849245</v>
      </c>
      <c r="F9" s="88">
        <v>6512511</v>
      </c>
      <c r="G9" s="88">
        <v>300411</v>
      </c>
      <c r="H9" s="88">
        <v>749</v>
      </c>
      <c r="I9" s="88">
        <v>0</v>
      </c>
      <c r="J9" s="88">
        <v>2511843</v>
      </c>
      <c r="K9" s="88">
        <v>1397314</v>
      </c>
      <c r="L9" s="88">
        <v>0</v>
      </c>
      <c r="M9" s="88">
        <v>1331414</v>
      </c>
      <c r="N9" s="88">
        <v>0</v>
      </c>
      <c r="O9" s="88">
        <v>0</v>
      </c>
      <c r="P9" s="88">
        <v>970780</v>
      </c>
      <c r="Q9" s="89">
        <v>1.19510504265E-2</v>
      </c>
      <c r="R9" s="89">
        <v>0</v>
      </c>
      <c r="S9" s="89">
        <v>0</v>
      </c>
      <c r="T9" s="89">
        <v>0</v>
      </c>
      <c r="U9" s="89">
        <v>-2.948799083E-4</v>
      </c>
      <c r="V9" s="89">
        <v>0</v>
      </c>
      <c r="W9" s="89">
        <v>0</v>
      </c>
      <c r="X9" s="89">
        <v>0</v>
      </c>
      <c r="Y9" s="89">
        <v>0</v>
      </c>
      <c r="Z9" s="89">
        <v>2.3200970149700002E-3</v>
      </c>
      <c r="AA9" s="89">
        <v>8.1944494185000002E-4</v>
      </c>
    </row>
    <row r="10" spans="1:27" x14ac:dyDescent="0.25">
      <c r="A10" s="87">
        <v>42</v>
      </c>
      <c r="B10" s="134">
        <v>45473</v>
      </c>
      <c r="C10" s="87">
        <v>29</v>
      </c>
      <c r="D10" s="86" t="s">
        <v>401</v>
      </c>
      <c r="E10" s="88">
        <v>142656036</v>
      </c>
      <c r="F10" s="88">
        <v>81848313</v>
      </c>
      <c r="G10" s="88">
        <v>3251862</v>
      </c>
      <c r="H10" s="88">
        <v>0</v>
      </c>
      <c r="I10" s="88">
        <v>0</v>
      </c>
      <c r="J10" s="88">
        <v>16282100</v>
      </c>
      <c r="K10" s="88">
        <v>8809726</v>
      </c>
      <c r="L10" s="88">
        <v>0</v>
      </c>
      <c r="M10" s="88">
        <v>48552590</v>
      </c>
      <c r="N10" s="88">
        <v>0</v>
      </c>
      <c r="O10" s="88">
        <v>152206</v>
      </c>
      <c r="P10" s="88">
        <v>4799829</v>
      </c>
      <c r="Q10" s="89">
        <v>1.1684686866740001E-2</v>
      </c>
      <c r="R10" s="89">
        <v>0</v>
      </c>
      <c r="S10" s="89">
        <v>0</v>
      </c>
      <c r="T10" s="89">
        <v>-1.020866651E-4</v>
      </c>
      <c r="U10" s="89">
        <v>2.9447402794999999E-3</v>
      </c>
      <c r="V10" s="89">
        <v>0</v>
      </c>
      <c r="W10" s="89">
        <v>-1.5101770600000001E-4</v>
      </c>
      <c r="X10" s="89">
        <v>0</v>
      </c>
      <c r="Y10" s="89">
        <v>0</v>
      </c>
      <c r="Z10" s="89">
        <v>8.3165299446800005E-3</v>
      </c>
      <c r="AA10" s="89">
        <v>1.2462279196999999E-3</v>
      </c>
    </row>
    <row r="11" spans="1:27" x14ac:dyDescent="0.25">
      <c r="A11" s="87">
        <v>47</v>
      </c>
      <c r="B11" s="134">
        <v>45473</v>
      </c>
      <c r="C11" s="87">
        <v>30</v>
      </c>
      <c r="D11" s="86" t="s">
        <v>402</v>
      </c>
      <c r="E11" s="88">
        <v>56422933</v>
      </c>
      <c r="F11" s="88">
        <v>23728278</v>
      </c>
      <c r="G11" s="88">
        <v>498711</v>
      </c>
      <c r="H11" s="88">
        <v>0</v>
      </c>
      <c r="I11" s="88">
        <v>0</v>
      </c>
      <c r="J11" s="88">
        <v>3100487</v>
      </c>
      <c r="K11" s="88">
        <v>6550429</v>
      </c>
      <c r="L11" s="88">
        <v>0</v>
      </c>
      <c r="M11" s="88">
        <v>10771873</v>
      </c>
      <c r="N11" s="88">
        <v>0</v>
      </c>
      <c r="O11" s="88">
        <v>0</v>
      </c>
      <c r="P11" s="88">
        <v>2806778</v>
      </c>
      <c r="Q11" s="89">
        <v>3.0360844278400001E-3</v>
      </c>
      <c r="R11" s="89">
        <v>0</v>
      </c>
      <c r="S11" s="89">
        <v>0</v>
      </c>
      <c r="T11" s="89">
        <v>0</v>
      </c>
      <c r="U11" s="89">
        <v>0</v>
      </c>
      <c r="V11" s="89">
        <v>0</v>
      </c>
      <c r="W11" s="89">
        <v>0</v>
      </c>
      <c r="X11" s="89">
        <v>0</v>
      </c>
      <c r="Y11" s="89">
        <v>0</v>
      </c>
      <c r="Z11" s="89">
        <v>1.33431499507E-3</v>
      </c>
      <c r="AA11" s="89">
        <v>2.3340146395E-4</v>
      </c>
    </row>
    <row r="12" spans="1:27" x14ac:dyDescent="0.25">
      <c r="A12" s="87">
        <v>48</v>
      </c>
      <c r="B12" s="134">
        <v>45473</v>
      </c>
      <c r="C12" s="87">
        <v>31</v>
      </c>
      <c r="D12" s="86" t="s">
        <v>403</v>
      </c>
      <c r="E12" s="88">
        <v>64978307</v>
      </c>
      <c r="F12" s="88">
        <v>21932288</v>
      </c>
      <c r="G12" s="88">
        <v>1099588</v>
      </c>
      <c r="H12" s="88">
        <v>0</v>
      </c>
      <c r="I12" s="88">
        <v>0</v>
      </c>
      <c r="J12" s="88">
        <v>4505022</v>
      </c>
      <c r="K12" s="88">
        <v>8573850</v>
      </c>
      <c r="L12" s="88">
        <v>0</v>
      </c>
      <c r="M12" s="88">
        <v>1727459</v>
      </c>
      <c r="N12" s="88">
        <v>0</v>
      </c>
      <c r="O12" s="88">
        <v>0</v>
      </c>
      <c r="P12" s="88">
        <v>6026370</v>
      </c>
      <c r="Q12" s="89">
        <v>9.8506687496399993E-3</v>
      </c>
      <c r="R12" s="89">
        <v>0</v>
      </c>
      <c r="S12" s="89">
        <v>0</v>
      </c>
      <c r="T12" s="89">
        <v>1.4014215705999999E-3</v>
      </c>
      <c r="U12" s="89">
        <v>6.8703017450399998E-3</v>
      </c>
      <c r="V12" s="89">
        <v>0</v>
      </c>
      <c r="W12" s="89">
        <v>-2.2273085551000001E-3</v>
      </c>
      <c r="X12" s="89">
        <v>0</v>
      </c>
      <c r="Y12" s="89">
        <v>0</v>
      </c>
      <c r="Z12" s="89">
        <v>1.5967108079219999E-2</v>
      </c>
      <c r="AA12" s="89">
        <v>7.3074941176900004E-3</v>
      </c>
    </row>
    <row r="13" spans="1:27" x14ac:dyDescent="0.25">
      <c r="A13" s="87">
        <v>53</v>
      </c>
      <c r="B13" s="134">
        <v>45473</v>
      </c>
      <c r="C13" s="87">
        <v>33</v>
      </c>
      <c r="D13" s="86" t="s">
        <v>404</v>
      </c>
      <c r="E13" s="88">
        <v>65702405</v>
      </c>
      <c r="F13" s="88">
        <v>39697856</v>
      </c>
      <c r="G13" s="88">
        <v>2269237</v>
      </c>
      <c r="H13" s="88">
        <v>0</v>
      </c>
      <c r="I13" s="88">
        <v>0</v>
      </c>
      <c r="J13" s="88">
        <v>2348305</v>
      </c>
      <c r="K13" s="88">
        <v>5269840</v>
      </c>
      <c r="L13" s="88">
        <v>0</v>
      </c>
      <c r="M13" s="88">
        <v>19860150</v>
      </c>
      <c r="N13" s="88">
        <v>8244095</v>
      </c>
      <c r="O13" s="88">
        <v>0</v>
      </c>
      <c r="P13" s="88">
        <v>1706228</v>
      </c>
      <c r="Q13" s="89">
        <v>1.287548080746E-2</v>
      </c>
      <c r="R13" s="89">
        <v>0</v>
      </c>
      <c r="S13" s="89">
        <v>0</v>
      </c>
      <c r="T13" s="89">
        <v>0</v>
      </c>
      <c r="U13" s="89">
        <v>-1.1338906970000001E-3</v>
      </c>
      <c r="V13" s="89">
        <v>0</v>
      </c>
      <c r="W13" s="89">
        <v>0</v>
      </c>
      <c r="X13" s="89">
        <v>0</v>
      </c>
      <c r="Y13" s="89">
        <v>0</v>
      </c>
      <c r="Z13" s="89">
        <v>2.3244258818600001E-3</v>
      </c>
      <c r="AA13" s="89">
        <v>8.5359410016000003E-4</v>
      </c>
    </row>
    <row r="14" spans="1:27" x14ac:dyDescent="0.25">
      <c r="A14" s="87">
        <v>60</v>
      </c>
      <c r="B14" s="134">
        <v>45473</v>
      </c>
      <c r="C14" s="87">
        <v>35</v>
      </c>
      <c r="D14" s="86" t="s">
        <v>405</v>
      </c>
      <c r="E14" s="88">
        <v>458283005</v>
      </c>
      <c r="F14" s="88">
        <v>283935049</v>
      </c>
      <c r="G14" s="88">
        <v>10527301</v>
      </c>
      <c r="H14" s="88">
        <v>0</v>
      </c>
      <c r="I14" s="88">
        <v>6991837</v>
      </c>
      <c r="J14" s="88">
        <v>13585049</v>
      </c>
      <c r="K14" s="88">
        <v>102885471</v>
      </c>
      <c r="L14" s="88">
        <v>0</v>
      </c>
      <c r="M14" s="88">
        <v>99691162</v>
      </c>
      <c r="N14" s="88">
        <v>21440052</v>
      </c>
      <c r="O14" s="88">
        <v>2083227</v>
      </c>
      <c r="P14" s="88">
        <v>26730950</v>
      </c>
      <c r="Q14" s="89">
        <v>7.1923870564800001E-3</v>
      </c>
      <c r="R14" s="89">
        <v>0</v>
      </c>
      <c r="S14" s="89">
        <v>2.35088157741E-3</v>
      </c>
      <c r="T14" s="89">
        <v>6.3405091213999997E-4</v>
      </c>
      <c r="U14" s="89">
        <v>2.5473992235100001E-3</v>
      </c>
      <c r="V14" s="89">
        <v>0</v>
      </c>
      <c r="W14" s="89">
        <v>0</v>
      </c>
      <c r="X14" s="89">
        <v>-4.2007434296000004E-3</v>
      </c>
      <c r="Y14" s="89">
        <v>1.437383565288E-2</v>
      </c>
      <c r="Z14" s="89">
        <v>3.9488924497500001E-3</v>
      </c>
      <c r="AA14" s="89">
        <v>1.83695198913E-3</v>
      </c>
    </row>
    <row r="15" spans="1:27" x14ac:dyDescent="0.25">
      <c r="A15" s="87">
        <v>77</v>
      </c>
      <c r="B15" s="134">
        <v>45473</v>
      </c>
      <c r="C15" s="87">
        <v>41</v>
      </c>
      <c r="D15" s="86" t="s">
        <v>406</v>
      </c>
      <c r="E15" s="88">
        <v>208975459</v>
      </c>
      <c r="F15" s="88">
        <v>141429531</v>
      </c>
      <c r="G15" s="88">
        <v>0</v>
      </c>
      <c r="H15" s="88">
        <v>0</v>
      </c>
      <c r="I15" s="88">
        <v>0</v>
      </c>
      <c r="J15" s="88">
        <v>26539169</v>
      </c>
      <c r="K15" s="88">
        <v>69532617</v>
      </c>
      <c r="L15" s="88">
        <v>0</v>
      </c>
      <c r="M15" s="88">
        <v>25810549</v>
      </c>
      <c r="N15" s="88">
        <v>11829072</v>
      </c>
      <c r="O15" s="88">
        <v>1400740</v>
      </c>
      <c r="P15" s="88">
        <v>6317384</v>
      </c>
      <c r="Q15" s="89">
        <v>0</v>
      </c>
      <c r="R15" s="89">
        <v>0</v>
      </c>
      <c r="S15" s="89">
        <v>0</v>
      </c>
      <c r="T15" s="89">
        <v>-7.3194695340000004E-4</v>
      </c>
      <c r="U15" s="89">
        <v>2.0351552320100001E-3</v>
      </c>
      <c r="V15" s="89">
        <v>0</v>
      </c>
      <c r="W15" s="89">
        <v>-1.2978432483E-3</v>
      </c>
      <c r="X15" s="89">
        <v>0</v>
      </c>
      <c r="Y15" s="89">
        <v>0</v>
      </c>
      <c r="Z15" s="89">
        <v>7.2387960145899998E-3</v>
      </c>
      <c r="AA15" s="89">
        <v>1.13260480643E-3</v>
      </c>
    </row>
    <row r="16" spans="1:27" x14ac:dyDescent="0.25">
      <c r="A16" s="87">
        <v>79</v>
      </c>
      <c r="B16" s="134">
        <v>45473</v>
      </c>
      <c r="C16" s="87">
        <v>43</v>
      </c>
      <c r="D16" s="86" t="s">
        <v>407</v>
      </c>
      <c r="E16" s="88">
        <v>853898193</v>
      </c>
      <c r="F16" s="88">
        <v>615200094</v>
      </c>
      <c r="G16" s="88">
        <v>13992806</v>
      </c>
      <c r="H16" s="88">
        <v>84622</v>
      </c>
      <c r="I16" s="88">
        <v>0</v>
      </c>
      <c r="J16" s="88">
        <v>132722210</v>
      </c>
      <c r="K16" s="88">
        <v>131081378</v>
      </c>
      <c r="L16" s="88">
        <v>0</v>
      </c>
      <c r="M16" s="88">
        <v>230369112</v>
      </c>
      <c r="N16" s="88">
        <v>51761099</v>
      </c>
      <c r="O16" s="88">
        <v>8578597</v>
      </c>
      <c r="P16" s="88">
        <v>46610270</v>
      </c>
      <c r="Q16" s="89">
        <v>1.189142468874E-2</v>
      </c>
      <c r="R16" s="89">
        <v>5.5684954486510001E-2</v>
      </c>
      <c r="S16" s="89">
        <v>0</v>
      </c>
      <c r="T16" s="89">
        <v>4.5227412996000002E-4</v>
      </c>
      <c r="U16" s="89">
        <v>1.0687367442000001E-3</v>
      </c>
      <c r="V16" s="89">
        <v>0</v>
      </c>
      <c r="W16" s="89">
        <v>-6.0065990500000001E-5</v>
      </c>
      <c r="X16" s="89">
        <v>0</v>
      </c>
      <c r="Y16" s="89">
        <v>-7.1039242539999996E-4</v>
      </c>
      <c r="Z16" s="89">
        <v>1.066868594573E-2</v>
      </c>
      <c r="AA16" s="89">
        <v>1.3562137683499999E-3</v>
      </c>
    </row>
    <row r="17" spans="1:27" x14ac:dyDescent="0.25">
      <c r="A17" s="87">
        <v>82</v>
      </c>
      <c r="B17" s="134">
        <v>45473</v>
      </c>
      <c r="C17" s="87">
        <v>46</v>
      </c>
      <c r="D17" s="86" t="s">
        <v>408</v>
      </c>
      <c r="E17" s="88">
        <v>295399987</v>
      </c>
      <c r="F17" s="88">
        <v>229736080</v>
      </c>
      <c r="G17" s="88">
        <v>2762194</v>
      </c>
      <c r="H17" s="88">
        <v>0</v>
      </c>
      <c r="I17" s="88">
        <v>546255</v>
      </c>
      <c r="J17" s="88">
        <v>11592098</v>
      </c>
      <c r="K17" s="88">
        <v>98437445</v>
      </c>
      <c r="L17" s="88">
        <v>0</v>
      </c>
      <c r="M17" s="88">
        <v>96905318</v>
      </c>
      <c r="N17" s="88">
        <v>15723553</v>
      </c>
      <c r="O17" s="88">
        <v>0</v>
      </c>
      <c r="P17" s="88">
        <v>3769217</v>
      </c>
      <c r="Q17" s="89">
        <v>4.317801706432E-2</v>
      </c>
      <c r="R17" s="89">
        <v>0</v>
      </c>
      <c r="S17" s="89">
        <v>1.567734540577E-2</v>
      </c>
      <c r="T17" s="89">
        <v>2.8978739130499998E-3</v>
      </c>
      <c r="U17" s="89">
        <v>4.4010069055600001E-3</v>
      </c>
      <c r="V17" s="89">
        <v>0</v>
      </c>
      <c r="W17" s="89">
        <v>-2.92471307E-5</v>
      </c>
      <c r="X17" s="89">
        <v>0</v>
      </c>
      <c r="Y17" s="89">
        <v>0</v>
      </c>
      <c r="Z17" s="89">
        <v>1.797019244844E-2</v>
      </c>
      <c r="AA17" s="89">
        <v>3.0472632006699999E-3</v>
      </c>
    </row>
    <row r="18" spans="1:27" x14ac:dyDescent="0.25">
      <c r="A18" s="87">
        <v>90</v>
      </c>
      <c r="B18" s="134">
        <v>45473</v>
      </c>
      <c r="C18" s="87">
        <v>49</v>
      </c>
      <c r="D18" s="86" t="s">
        <v>409</v>
      </c>
      <c r="E18" s="88">
        <v>8658535</v>
      </c>
      <c r="F18" s="88">
        <v>4032026</v>
      </c>
      <c r="G18" s="88">
        <v>237409</v>
      </c>
      <c r="H18" s="88">
        <v>0</v>
      </c>
      <c r="I18" s="88">
        <v>0</v>
      </c>
      <c r="J18" s="88">
        <v>2346030</v>
      </c>
      <c r="K18" s="88">
        <v>1129116</v>
      </c>
      <c r="L18" s="88">
        <v>0</v>
      </c>
      <c r="M18" s="88">
        <v>0</v>
      </c>
      <c r="N18" s="88">
        <v>0</v>
      </c>
      <c r="O18" s="88">
        <v>0</v>
      </c>
      <c r="P18" s="88">
        <v>319471</v>
      </c>
      <c r="Q18" s="89">
        <v>6.1227925941930002E-2</v>
      </c>
      <c r="R18" s="89">
        <v>0</v>
      </c>
      <c r="S18" s="89">
        <v>0</v>
      </c>
      <c r="T18" s="89">
        <v>4.8625889287700003E-3</v>
      </c>
      <c r="U18" s="89">
        <v>1.032416126116E-2</v>
      </c>
      <c r="V18" s="89">
        <v>0</v>
      </c>
      <c r="W18" s="89">
        <v>0</v>
      </c>
      <c r="X18" s="89">
        <v>0</v>
      </c>
      <c r="Y18" s="89">
        <v>0</v>
      </c>
      <c r="Z18" s="89">
        <v>4.233291551401E-2</v>
      </c>
      <c r="AA18" s="89">
        <v>1.496592730279E-2</v>
      </c>
    </row>
    <row r="19" spans="1:27" x14ac:dyDescent="0.25">
      <c r="A19" s="87">
        <v>98</v>
      </c>
      <c r="B19" s="134">
        <v>45473</v>
      </c>
      <c r="C19" s="87">
        <v>54</v>
      </c>
      <c r="D19" s="86" t="s">
        <v>410</v>
      </c>
      <c r="E19" s="88">
        <v>12612419</v>
      </c>
      <c r="F19" s="88">
        <v>5058332</v>
      </c>
      <c r="G19" s="88">
        <v>0</v>
      </c>
      <c r="H19" s="88">
        <v>0</v>
      </c>
      <c r="I19" s="88">
        <v>0</v>
      </c>
      <c r="J19" s="88">
        <v>1421523</v>
      </c>
      <c r="K19" s="88">
        <v>1016288</v>
      </c>
      <c r="L19" s="88">
        <v>0</v>
      </c>
      <c r="M19" s="88">
        <v>1566521</v>
      </c>
      <c r="N19" s="88">
        <v>0</v>
      </c>
      <c r="O19" s="88">
        <v>0</v>
      </c>
      <c r="P19" s="88">
        <v>1054000</v>
      </c>
      <c r="Q19" s="89">
        <v>0</v>
      </c>
      <c r="R19" s="89">
        <v>0</v>
      </c>
      <c r="S19" s="89">
        <v>0</v>
      </c>
      <c r="T19" s="89">
        <v>0</v>
      </c>
      <c r="U19" s="89">
        <v>0</v>
      </c>
      <c r="V19" s="89">
        <v>0</v>
      </c>
      <c r="W19" s="89">
        <v>0</v>
      </c>
      <c r="X19" s="89">
        <v>0</v>
      </c>
      <c r="Y19" s="89">
        <v>0</v>
      </c>
      <c r="Z19" s="89">
        <v>-8.1317585540000004E-4</v>
      </c>
      <c r="AA19" s="89">
        <v>-8.7897794600000004E-5</v>
      </c>
    </row>
    <row r="20" spans="1:27" x14ac:dyDescent="0.25">
      <c r="A20" s="87">
        <v>107</v>
      </c>
      <c r="B20" s="134">
        <v>45473</v>
      </c>
      <c r="C20" s="87">
        <v>57</v>
      </c>
      <c r="D20" s="86" t="s">
        <v>411</v>
      </c>
      <c r="E20" s="88">
        <v>75928276</v>
      </c>
      <c r="F20" s="88">
        <v>25636054</v>
      </c>
      <c r="G20" s="88">
        <v>1920822</v>
      </c>
      <c r="H20" s="88">
        <v>0</v>
      </c>
      <c r="I20" s="88">
        <v>0</v>
      </c>
      <c r="J20" s="88">
        <v>1131203</v>
      </c>
      <c r="K20" s="88">
        <v>11540353</v>
      </c>
      <c r="L20" s="88">
        <v>0</v>
      </c>
      <c r="M20" s="88">
        <v>8197511</v>
      </c>
      <c r="N20" s="88">
        <v>0</v>
      </c>
      <c r="O20" s="88">
        <v>0</v>
      </c>
      <c r="P20" s="88">
        <v>2846166</v>
      </c>
      <c r="Q20" s="89">
        <v>6.5748966048699998E-3</v>
      </c>
      <c r="R20" s="89">
        <v>0</v>
      </c>
      <c r="S20" s="89">
        <v>0</v>
      </c>
      <c r="T20" s="89">
        <v>2.8995775894000001E-4</v>
      </c>
      <c r="U20" s="89">
        <v>2.2454451228700002E-3</v>
      </c>
      <c r="V20" s="89">
        <v>0</v>
      </c>
      <c r="W20" s="89">
        <v>0</v>
      </c>
      <c r="X20" s="89">
        <v>0</v>
      </c>
      <c r="Y20" s="89">
        <v>0</v>
      </c>
      <c r="Z20" s="89">
        <v>6.4452664939999996E-3</v>
      </c>
      <c r="AA20" s="89">
        <v>2.3045504589899999E-3</v>
      </c>
    </row>
    <row r="21" spans="1:27" x14ac:dyDescent="0.25">
      <c r="A21" s="87">
        <v>108</v>
      </c>
      <c r="B21" s="134">
        <v>45473</v>
      </c>
      <c r="C21" s="87">
        <v>58</v>
      </c>
      <c r="D21" s="86" t="s">
        <v>412</v>
      </c>
      <c r="E21" s="88">
        <v>45086756</v>
      </c>
      <c r="F21" s="88">
        <v>17826464</v>
      </c>
      <c r="G21" s="88">
        <v>209119</v>
      </c>
      <c r="H21" s="88">
        <v>0</v>
      </c>
      <c r="I21" s="88">
        <v>0</v>
      </c>
      <c r="J21" s="88">
        <v>7409754</v>
      </c>
      <c r="K21" s="88">
        <v>5225776</v>
      </c>
      <c r="L21" s="88">
        <v>0</v>
      </c>
      <c r="M21" s="88">
        <v>2477332</v>
      </c>
      <c r="N21" s="88">
        <v>0</v>
      </c>
      <c r="O21" s="88">
        <v>0</v>
      </c>
      <c r="P21" s="88">
        <v>2504483</v>
      </c>
      <c r="Q21" s="89">
        <v>3.3599008549150003E-2</v>
      </c>
      <c r="R21" s="89">
        <v>0</v>
      </c>
      <c r="S21" s="89">
        <v>0</v>
      </c>
      <c r="T21" s="89">
        <v>-3.2131053571E-7</v>
      </c>
      <c r="U21" s="89">
        <v>5.286314455E-5</v>
      </c>
      <c r="V21" s="89">
        <v>0</v>
      </c>
      <c r="W21" s="89">
        <v>-4.9150323668999997E-3</v>
      </c>
      <c r="X21" s="89">
        <v>0</v>
      </c>
      <c r="Y21" s="89">
        <v>0</v>
      </c>
      <c r="Z21" s="89">
        <v>1.0007414315799999E-3</v>
      </c>
      <c r="AA21" s="89">
        <v>-4.9258387610000005E-4</v>
      </c>
    </row>
    <row r="22" spans="1:27" x14ac:dyDescent="0.25">
      <c r="A22" s="87">
        <v>110</v>
      </c>
      <c r="B22" s="134">
        <v>45473</v>
      </c>
      <c r="C22" s="87">
        <v>59</v>
      </c>
      <c r="D22" s="86" t="s">
        <v>413</v>
      </c>
      <c r="E22" s="88">
        <v>40086382</v>
      </c>
      <c r="F22" s="88">
        <v>29755159</v>
      </c>
      <c r="G22" s="88">
        <v>0</v>
      </c>
      <c r="H22" s="88">
        <v>0</v>
      </c>
      <c r="I22" s="88">
        <v>0</v>
      </c>
      <c r="J22" s="88">
        <v>0</v>
      </c>
      <c r="K22" s="88">
        <v>0</v>
      </c>
      <c r="L22" s="88">
        <v>0</v>
      </c>
      <c r="M22" s="88">
        <v>24218679</v>
      </c>
      <c r="N22" s="88">
        <v>5218086</v>
      </c>
      <c r="O22" s="88">
        <v>0</v>
      </c>
      <c r="P22" s="88">
        <v>318394</v>
      </c>
      <c r="Q22" s="89">
        <v>0</v>
      </c>
      <c r="R22" s="89">
        <v>0</v>
      </c>
      <c r="S22" s="89">
        <v>0</v>
      </c>
      <c r="T22" s="89">
        <v>0</v>
      </c>
      <c r="U22" s="89">
        <v>0</v>
      </c>
      <c r="V22" s="89">
        <v>0</v>
      </c>
      <c r="W22" s="89">
        <v>0</v>
      </c>
      <c r="X22" s="89">
        <v>0</v>
      </c>
      <c r="Y22" s="89">
        <v>0</v>
      </c>
      <c r="Z22" s="89">
        <v>0</v>
      </c>
      <c r="AA22" s="89">
        <v>0</v>
      </c>
    </row>
    <row r="23" spans="1:27" x14ac:dyDescent="0.25">
      <c r="A23" s="87">
        <v>119</v>
      </c>
      <c r="B23" s="134">
        <v>45473</v>
      </c>
      <c r="C23" s="87">
        <v>62</v>
      </c>
      <c r="D23" s="86" t="s">
        <v>414</v>
      </c>
      <c r="E23" s="88">
        <v>100464046</v>
      </c>
      <c r="F23" s="88">
        <v>13895934</v>
      </c>
      <c r="G23" s="88">
        <v>514002</v>
      </c>
      <c r="H23" s="88">
        <v>0</v>
      </c>
      <c r="I23" s="88">
        <v>0</v>
      </c>
      <c r="J23" s="88">
        <v>444868</v>
      </c>
      <c r="K23" s="88">
        <v>546545</v>
      </c>
      <c r="L23" s="88">
        <v>0</v>
      </c>
      <c r="M23" s="88">
        <v>10130959</v>
      </c>
      <c r="N23" s="88">
        <v>0</v>
      </c>
      <c r="O23" s="88">
        <v>0</v>
      </c>
      <c r="P23" s="88">
        <v>2259560</v>
      </c>
      <c r="Q23" s="89">
        <v>1.2935394191090001E-2</v>
      </c>
      <c r="R23" s="89">
        <v>0</v>
      </c>
      <c r="S23" s="89">
        <v>0</v>
      </c>
      <c r="T23" s="89">
        <v>1.199992145128E-2</v>
      </c>
      <c r="U23" s="89">
        <v>3.9883241819199996E-3</v>
      </c>
      <c r="V23" s="89">
        <v>0</v>
      </c>
      <c r="W23" s="89">
        <v>0</v>
      </c>
      <c r="X23" s="89">
        <v>0</v>
      </c>
      <c r="Y23" s="89">
        <v>0</v>
      </c>
      <c r="Z23" s="89">
        <v>7.0507848438600002E-3</v>
      </c>
      <c r="AA23" s="89">
        <v>2.9253120875900001E-3</v>
      </c>
    </row>
    <row r="24" spans="1:27" x14ac:dyDescent="0.25">
      <c r="A24" s="87">
        <v>120</v>
      </c>
      <c r="B24" s="134">
        <v>45473</v>
      </c>
      <c r="C24" s="87">
        <v>63</v>
      </c>
      <c r="D24" s="86" t="s">
        <v>415</v>
      </c>
      <c r="E24" s="88">
        <v>122921155</v>
      </c>
      <c r="F24" s="88">
        <v>44143384</v>
      </c>
      <c r="G24" s="88">
        <v>0</v>
      </c>
      <c r="H24" s="88">
        <v>0</v>
      </c>
      <c r="I24" s="88">
        <v>0</v>
      </c>
      <c r="J24" s="88">
        <v>1539422</v>
      </c>
      <c r="K24" s="88">
        <v>11570974</v>
      </c>
      <c r="L24" s="88">
        <v>0</v>
      </c>
      <c r="M24" s="88">
        <v>23485344</v>
      </c>
      <c r="N24" s="88">
        <v>0</v>
      </c>
      <c r="O24" s="88">
        <v>0</v>
      </c>
      <c r="P24" s="88">
        <v>7547643</v>
      </c>
      <c r="Q24" s="89">
        <v>6.05319900658E-3</v>
      </c>
      <c r="R24" s="89">
        <v>0</v>
      </c>
      <c r="S24" s="89">
        <v>0</v>
      </c>
      <c r="T24" s="89">
        <v>0</v>
      </c>
      <c r="U24" s="89">
        <v>2.5576746505E-3</v>
      </c>
      <c r="V24" s="89">
        <v>0</v>
      </c>
      <c r="W24" s="89">
        <v>1.7782434809399999E-3</v>
      </c>
      <c r="X24" s="89">
        <v>0</v>
      </c>
      <c r="Y24" s="89">
        <v>0</v>
      </c>
      <c r="Z24" s="89">
        <v>1.6085126654519999E-2</v>
      </c>
      <c r="AA24" s="89">
        <v>4.0195424394300003E-3</v>
      </c>
    </row>
    <row r="25" spans="1:27" x14ac:dyDescent="0.25">
      <c r="A25" s="87">
        <v>132</v>
      </c>
      <c r="B25" s="134">
        <v>45473</v>
      </c>
      <c r="C25" s="87">
        <v>69</v>
      </c>
      <c r="D25" s="86" t="s">
        <v>416</v>
      </c>
      <c r="E25" s="88">
        <v>1032655</v>
      </c>
      <c r="F25" s="88">
        <v>172958</v>
      </c>
      <c r="G25" s="88">
        <v>0</v>
      </c>
      <c r="H25" s="88">
        <v>0</v>
      </c>
      <c r="I25" s="88">
        <v>0</v>
      </c>
      <c r="J25" s="88">
        <v>0</v>
      </c>
      <c r="K25" s="88">
        <v>16083</v>
      </c>
      <c r="L25" s="88">
        <v>0</v>
      </c>
      <c r="M25" s="88">
        <v>0</v>
      </c>
      <c r="N25" s="88">
        <v>0</v>
      </c>
      <c r="O25" s="88">
        <v>0</v>
      </c>
      <c r="P25" s="88">
        <v>156875</v>
      </c>
      <c r="Q25" s="89">
        <v>0</v>
      </c>
      <c r="R25" s="89">
        <v>0</v>
      </c>
      <c r="S25" s="89">
        <v>0</v>
      </c>
      <c r="T25" s="89">
        <v>0</v>
      </c>
      <c r="U25" s="89">
        <v>0</v>
      </c>
      <c r="V25" s="89">
        <v>0</v>
      </c>
      <c r="W25" s="89">
        <v>0</v>
      </c>
      <c r="X25" s="89">
        <v>0</v>
      </c>
      <c r="Y25" s="89">
        <v>0</v>
      </c>
      <c r="Z25" s="89">
        <v>5.9770418839900002E-2</v>
      </c>
      <c r="AA25" s="89">
        <v>5.4517488930179998E-2</v>
      </c>
    </row>
    <row r="26" spans="1:27" x14ac:dyDescent="0.25">
      <c r="A26" s="87">
        <v>135</v>
      </c>
      <c r="B26" s="134">
        <v>45473</v>
      </c>
      <c r="C26" s="87">
        <v>70</v>
      </c>
      <c r="D26" s="86" t="s">
        <v>417</v>
      </c>
      <c r="E26" s="88">
        <v>84706444</v>
      </c>
      <c r="F26" s="88">
        <v>55577316</v>
      </c>
      <c r="G26" s="88">
        <v>997094</v>
      </c>
      <c r="H26" s="88">
        <v>0</v>
      </c>
      <c r="I26" s="88">
        <v>0</v>
      </c>
      <c r="J26" s="88">
        <v>11624188</v>
      </c>
      <c r="K26" s="88">
        <v>13420352</v>
      </c>
      <c r="L26" s="88">
        <v>0</v>
      </c>
      <c r="M26" s="88">
        <v>24589145</v>
      </c>
      <c r="N26" s="88">
        <v>97623</v>
      </c>
      <c r="O26" s="88">
        <v>0</v>
      </c>
      <c r="P26" s="88">
        <v>4848914</v>
      </c>
      <c r="Q26" s="89">
        <v>3.32915407419E-3</v>
      </c>
      <c r="R26" s="89">
        <v>0</v>
      </c>
      <c r="S26" s="89">
        <v>0</v>
      </c>
      <c r="T26" s="89">
        <v>5.2110483664E-4</v>
      </c>
      <c r="U26" s="89">
        <v>6.2794903943E-4</v>
      </c>
      <c r="V26" s="89">
        <v>0</v>
      </c>
      <c r="W26" s="89">
        <v>0</v>
      </c>
      <c r="X26" s="89">
        <v>0</v>
      </c>
      <c r="Y26" s="89">
        <v>0</v>
      </c>
      <c r="Z26" s="89">
        <v>7.5334113329500003E-3</v>
      </c>
      <c r="AA26" s="89">
        <v>1.4601592449500001E-3</v>
      </c>
    </row>
    <row r="27" spans="1:27" x14ac:dyDescent="0.25">
      <c r="A27" s="87">
        <v>138</v>
      </c>
      <c r="B27" s="134">
        <v>45473</v>
      </c>
      <c r="C27" s="87">
        <v>72</v>
      </c>
      <c r="D27" s="86" t="s">
        <v>418</v>
      </c>
      <c r="E27" s="88">
        <v>43025256</v>
      </c>
      <c r="F27" s="88">
        <v>28130284</v>
      </c>
      <c r="G27" s="88">
        <v>588605</v>
      </c>
      <c r="H27" s="88">
        <v>0</v>
      </c>
      <c r="I27" s="88">
        <v>0</v>
      </c>
      <c r="J27" s="88">
        <v>4065046</v>
      </c>
      <c r="K27" s="88">
        <v>17431599</v>
      </c>
      <c r="L27" s="88">
        <v>0</v>
      </c>
      <c r="M27" s="88">
        <v>4867877</v>
      </c>
      <c r="N27" s="88">
        <v>0</v>
      </c>
      <c r="O27" s="88">
        <v>0</v>
      </c>
      <c r="P27" s="88">
        <v>1177157</v>
      </c>
      <c r="Q27" s="89">
        <v>4.1714515985000001E-3</v>
      </c>
      <c r="R27" s="89">
        <v>0</v>
      </c>
      <c r="S27" s="89">
        <v>0</v>
      </c>
      <c r="T27" s="89">
        <v>-4.3310647600000003E-5</v>
      </c>
      <c r="U27" s="89">
        <v>1.43671686227E-3</v>
      </c>
      <c r="V27" s="89">
        <v>0</v>
      </c>
      <c r="W27" s="89">
        <v>-4.9394887925E-6</v>
      </c>
      <c r="X27" s="89">
        <v>0</v>
      </c>
      <c r="Y27" s="89">
        <v>0</v>
      </c>
      <c r="Z27" s="89">
        <v>4.5930606526600002E-3</v>
      </c>
      <c r="AA27" s="89">
        <v>1.0504274545300001E-3</v>
      </c>
    </row>
    <row r="28" spans="1:27" x14ac:dyDescent="0.25">
      <c r="A28" s="87">
        <v>146</v>
      </c>
      <c r="B28" s="134">
        <v>45473</v>
      </c>
      <c r="C28" s="87">
        <v>74</v>
      </c>
      <c r="D28" s="86" t="s">
        <v>419</v>
      </c>
      <c r="E28" s="88">
        <v>5249727</v>
      </c>
      <c r="F28" s="88">
        <v>4695751</v>
      </c>
      <c r="G28" s="88">
        <v>0</v>
      </c>
      <c r="H28" s="88">
        <v>0</v>
      </c>
      <c r="I28" s="88">
        <v>0</v>
      </c>
      <c r="J28" s="88">
        <v>1475485</v>
      </c>
      <c r="K28" s="88">
        <v>2141005</v>
      </c>
      <c r="L28" s="88">
        <v>0</v>
      </c>
      <c r="M28" s="88">
        <v>0</v>
      </c>
      <c r="N28" s="88">
        <v>0</v>
      </c>
      <c r="O28" s="88">
        <v>0</v>
      </c>
      <c r="P28" s="88">
        <v>1079261</v>
      </c>
      <c r="Q28" s="89">
        <v>0</v>
      </c>
      <c r="R28" s="89">
        <v>0</v>
      </c>
      <c r="S28" s="89">
        <v>0</v>
      </c>
      <c r="T28" s="89">
        <v>0</v>
      </c>
      <c r="U28" s="89">
        <v>2.5575460633500001E-3</v>
      </c>
      <c r="V28" s="89">
        <v>0</v>
      </c>
      <c r="W28" s="89">
        <v>0</v>
      </c>
      <c r="X28" s="89">
        <v>0</v>
      </c>
      <c r="Y28" s="89">
        <v>0</v>
      </c>
      <c r="Z28" s="89">
        <v>0</v>
      </c>
      <c r="AA28" s="89">
        <v>1.0688796270799999E-3</v>
      </c>
    </row>
    <row r="29" spans="1:27" x14ac:dyDescent="0.25">
      <c r="A29" s="87">
        <v>147</v>
      </c>
      <c r="B29" s="134">
        <v>45473</v>
      </c>
      <c r="C29" s="87">
        <v>75</v>
      </c>
      <c r="D29" s="86" t="s">
        <v>420</v>
      </c>
      <c r="E29" s="88">
        <v>1584304</v>
      </c>
      <c r="F29" s="88">
        <v>1035724</v>
      </c>
      <c r="G29" s="88">
        <v>0</v>
      </c>
      <c r="H29" s="88">
        <v>0</v>
      </c>
      <c r="I29" s="88">
        <v>0</v>
      </c>
      <c r="J29" s="88">
        <v>257179</v>
      </c>
      <c r="K29" s="88">
        <v>555302</v>
      </c>
      <c r="L29" s="88">
        <v>0</v>
      </c>
      <c r="M29" s="88">
        <v>0</v>
      </c>
      <c r="N29" s="88">
        <v>0</v>
      </c>
      <c r="O29" s="88">
        <v>0</v>
      </c>
      <c r="P29" s="88">
        <v>223243</v>
      </c>
      <c r="Q29" s="89">
        <v>0</v>
      </c>
      <c r="R29" s="89">
        <v>0</v>
      </c>
      <c r="S29" s="89">
        <v>0</v>
      </c>
      <c r="T29" s="89">
        <v>0</v>
      </c>
      <c r="U29" s="89">
        <v>0</v>
      </c>
      <c r="V29" s="89">
        <v>0</v>
      </c>
      <c r="W29" s="89">
        <v>0</v>
      </c>
      <c r="X29" s="89">
        <v>0</v>
      </c>
      <c r="Y29" s="89">
        <v>0</v>
      </c>
      <c r="Z29" s="89">
        <v>0</v>
      </c>
      <c r="AA29" s="89">
        <v>0</v>
      </c>
    </row>
    <row r="30" spans="1:27" x14ac:dyDescent="0.25">
      <c r="A30" s="87">
        <v>150</v>
      </c>
      <c r="B30" s="134">
        <v>45473</v>
      </c>
      <c r="C30" s="87">
        <v>77</v>
      </c>
      <c r="D30" s="86" t="s">
        <v>421</v>
      </c>
      <c r="E30" s="88">
        <v>431528837</v>
      </c>
      <c r="F30" s="88">
        <v>290173637</v>
      </c>
      <c r="G30" s="88">
        <v>18335416</v>
      </c>
      <c r="H30" s="88">
        <v>36371</v>
      </c>
      <c r="I30" s="88">
        <v>3097522</v>
      </c>
      <c r="J30" s="88">
        <v>48601277</v>
      </c>
      <c r="K30" s="88">
        <v>26262334</v>
      </c>
      <c r="L30" s="88">
        <v>0</v>
      </c>
      <c r="M30" s="88">
        <v>112915790</v>
      </c>
      <c r="N30" s="88">
        <v>47321253</v>
      </c>
      <c r="O30" s="88">
        <v>13348923</v>
      </c>
      <c r="P30" s="88">
        <v>20254751</v>
      </c>
      <c r="Q30" s="89">
        <v>1.907081519885E-2</v>
      </c>
      <c r="R30" s="89">
        <v>0</v>
      </c>
      <c r="S30" s="89">
        <v>6.43836416026E-3</v>
      </c>
      <c r="T30" s="89">
        <v>3.8667759858E-4</v>
      </c>
      <c r="U30" s="89">
        <v>1.0150052185739999E-2</v>
      </c>
      <c r="V30" s="89">
        <v>0</v>
      </c>
      <c r="W30" s="89">
        <v>-1.0778316405999999E-3</v>
      </c>
      <c r="X30" s="89">
        <v>0</v>
      </c>
      <c r="Y30" s="89">
        <v>0.16112051329737001</v>
      </c>
      <c r="Z30" s="89">
        <v>5.2714110201369999E-2</v>
      </c>
      <c r="AA30" s="89">
        <v>1.483738006957E-2</v>
      </c>
    </row>
    <row r="31" spans="1:27" x14ac:dyDescent="0.25">
      <c r="A31" s="87">
        <v>151</v>
      </c>
      <c r="B31" s="134">
        <v>45473</v>
      </c>
      <c r="C31" s="87">
        <v>78</v>
      </c>
      <c r="D31" s="86" t="s">
        <v>422</v>
      </c>
      <c r="E31" s="88">
        <v>969364811</v>
      </c>
      <c r="F31" s="88">
        <v>748306854</v>
      </c>
      <c r="G31" s="88">
        <v>52293306</v>
      </c>
      <c r="H31" s="88">
        <v>0</v>
      </c>
      <c r="I31" s="88">
        <v>0</v>
      </c>
      <c r="J31" s="88">
        <v>42505108</v>
      </c>
      <c r="K31" s="88">
        <v>75911144</v>
      </c>
      <c r="L31" s="88">
        <v>0</v>
      </c>
      <c r="M31" s="88">
        <v>492237123</v>
      </c>
      <c r="N31" s="88">
        <v>0</v>
      </c>
      <c r="O31" s="88">
        <v>0</v>
      </c>
      <c r="P31" s="88">
        <v>85360173</v>
      </c>
      <c r="Q31" s="89">
        <v>1.3404065455150001E-2</v>
      </c>
      <c r="R31" s="89">
        <v>0</v>
      </c>
      <c r="S31" s="89">
        <v>0</v>
      </c>
      <c r="T31" s="89">
        <v>-2.89350896E-5</v>
      </c>
      <c r="U31" s="89">
        <v>6.3257519102100004E-3</v>
      </c>
      <c r="V31" s="89">
        <v>0</v>
      </c>
      <c r="W31" s="89">
        <v>-5.7423598900000003E-5</v>
      </c>
      <c r="X31" s="89">
        <v>0</v>
      </c>
      <c r="Y31" s="89">
        <v>0</v>
      </c>
      <c r="Z31" s="89">
        <v>1.3518889018779999E-2</v>
      </c>
      <c r="AA31" s="89">
        <v>2.9778530315400001E-3</v>
      </c>
    </row>
    <row r="32" spans="1:27" x14ac:dyDescent="0.25">
      <c r="A32" s="87">
        <v>153</v>
      </c>
      <c r="B32" s="134">
        <v>45473</v>
      </c>
      <c r="C32" s="87">
        <v>80</v>
      </c>
      <c r="D32" s="86" t="s">
        <v>423</v>
      </c>
      <c r="E32" s="88">
        <v>470476</v>
      </c>
      <c r="F32" s="88">
        <v>42599</v>
      </c>
      <c r="G32" s="88">
        <v>0</v>
      </c>
      <c r="H32" s="88">
        <v>0</v>
      </c>
      <c r="I32" s="88">
        <v>0</v>
      </c>
      <c r="J32" s="88">
        <v>0</v>
      </c>
      <c r="K32" s="88">
        <v>0</v>
      </c>
      <c r="L32" s="88">
        <v>0</v>
      </c>
      <c r="M32" s="88">
        <v>0</v>
      </c>
      <c r="N32" s="88">
        <v>0</v>
      </c>
      <c r="O32" s="88">
        <v>0</v>
      </c>
      <c r="P32" s="88">
        <v>42599</v>
      </c>
      <c r="Q32" s="89">
        <v>0</v>
      </c>
      <c r="R32" s="89">
        <v>0</v>
      </c>
      <c r="S32" s="89">
        <v>0</v>
      </c>
      <c r="T32" s="89">
        <v>0</v>
      </c>
      <c r="U32" s="89">
        <v>0</v>
      </c>
      <c r="V32" s="89">
        <v>0</v>
      </c>
      <c r="W32" s="89">
        <v>0</v>
      </c>
      <c r="X32" s="89">
        <v>0</v>
      </c>
      <c r="Y32" s="89">
        <v>0</v>
      </c>
      <c r="Z32" s="89">
        <v>0</v>
      </c>
      <c r="AA32" s="89">
        <v>0</v>
      </c>
    </row>
    <row r="33" spans="1:27" x14ac:dyDescent="0.25">
      <c r="A33" s="87">
        <v>162</v>
      </c>
      <c r="B33" s="134">
        <v>45473</v>
      </c>
      <c r="C33" s="87">
        <v>85</v>
      </c>
      <c r="D33" s="86" t="s">
        <v>424</v>
      </c>
      <c r="E33" s="88">
        <v>181004375</v>
      </c>
      <c r="F33" s="88">
        <v>105902466</v>
      </c>
      <c r="G33" s="88">
        <v>5053223</v>
      </c>
      <c r="H33" s="88">
        <v>1952</v>
      </c>
      <c r="I33" s="88">
        <v>0</v>
      </c>
      <c r="J33" s="88">
        <v>18397370</v>
      </c>
      <c r="K33" s="88">
        <v>10999845</v>
      </c>
      <c r="L33" s="88">
        <v>0</v>
      </c>
      <c r="M33" s="88">
        <v>62863592</v>
      </c>
      <c r="N33" s="88">
        <v>0</v>
      </c>
      <c r="O33" s="88">
        <v>0</v>
      </c>
      <c r="P33" s="88">
        <v>8586484</v>
      </c>
      <c r="Q33" s="89">
        <v>1.6056605649200001E-2</v>
      </c>
      <c r="R33" s="89">
        <v>9.6051779935279996E-2</v>
      </c>
      <c r="S33" s="89">
        <v>0</v>
      </c>
      <c r="T33" s="89">
        <v>1.58770545223E-3</v>
      </c>
      <c r="U33" s="89">
        <v>3.0240241933899999E-3</v>
      </c>
      <c r="V33" s="89">
        <v>0</v>
      </c>
      <c r="W33" s="89">
        <v>-2.0832906149999999E-4</v>
      </c>
      <c r="X33" s="89">
        <v>0</v>
      </c>
      <c r="Y33" s="89">
        <v>0</v>
      </c>
      <c r="Z33" s="89">
        <v>1.9707972452909998E-2</v>
      </c>
      <c r="AA33" s="89">
        <v>3.0255106430400001E-3</v>
      </c>
    </row>
    <row r="34" spans="1:27" x14ac:dyDescent="0.25">
      <c r="A34" s="87">
        <v>167</v>
      </c>
      <c r="B34" s="134">
        <v>45473</v>
      </c>
      <c r="C34" s="87">
        <v>87</v>
      </c>
      <c r="D34" s="86" t="s">
        <v>425</v>
      </c>
      <c r="E34" s="88">
        <v>630158202</v>
      </c>
      <c r="F34" s="88">
        <v>418429960</v>
      </c>
      <c r="G34" s="88">
        <v>5187037</v>
      </c>
      <c r="H34" s="88">
        <v>0</v>
      </c>
      <c r="I34" s="88">
        <v>1938727</v>
      </c>
      <c r="J34" s="88">
        <v>11759666</v>
      </c>
      <c r="K34" s="88">
        <v>92074846</v>
      </c>
      <c r="L34" s="88">
        <v>0</v>
      </c>
      <c r="M34" s="88">
        <v>210234384</v>
      </c>
      <c r="N34" s="88">
        <v>42456627</v>
      </c>
      <c r="O34" s="88">
        <v>10002234</v>
      </c>
      <c r="P34" s="88">
        <v>44776439</v>
      </c>
      <c r="Q34" s="89">
        <v>5.0740710695200003E-3</v>
      </c>
      <c r="R34" s="89">
        <v>0</v>
      </c>
      <c r="S34" s="89">
        <v>1.5020594455E-3</v>
      </c>
      <c r="T34" s="89">
        <v>4.7984225145999998E-4</v>
      </c>
      <c r="U34" s="89">
        <v>8.3199660867999995E-4</v>
      </c>
      <c r="V34" s="89">
        <v>0</v>
      </c>
      <c r="W34" s="89">
        <v>1.2441340788999999E-4</v>
      </c>
      <c r="X34" s="89">
        <v>-1.2799425889E-6</v>
      </c>
      <c r="Y34" s="89">
        <v>1.8392588860999999E-4</v>
      </c>
      <c r="Z34" s="89">
        <v>6.0924560533E-4</v>
      </c>
      <c r="AA34" s="89">
        <v>4.2737081243000001E-4</v>
      </c>
    </row>
    <row r="35" spans="1:27" x14ac:dyDescent="0.25">
      <c r="A35" s="87">
        <v>168</v>
      </c>
      <c r="B35" s="134">
        <v>45473</v>
      </c>
      <c r="C35" s="87">
        <v>88</v>
      </c>
      <c r="D35" s="86" t="s">
        <v>426</v>
      </c>
      <c r="E35" s="88">
        <v>39025896</v>
      </c>
      <c r="F35" s="88">
        <v>25187471</v>
      </c>
      <c r="G35" s="88">
        <v>0</v>
      </c>
      <c r="H35" s="88">
        <v>0</v>
      </c>
      <c r="I35" s="88">
        <v>0</v>
      </c>
      <c r="J35" s="88">
        <v>6597225</v>
      </c>
      <c r="K35" s="88">
        <v>6739040</v>
      </c>
      <c r="L35" s="88">
        <v>0</v>
      </c>
      <c r="M35" s="88">
        <v>6973893</v>
      </c>
      <c r="N35" s="88">
        <v>0</v>
      </c>
      <c r="O35" s="88">
        <v>0</v>
      </c>
      <c r="P35" s="88">
        <v>4877312</v>
      </c>
      <c r="Q35" s="89">
        <v>0</v>
      </c>
      <c r="R35" s="89">
        <v>0</v>
      </c>
      <c r="S35" s="89">
        <v>0</v>
      </c>
      <c r="T35" s="89">
        <v>5.0694057360000003E-5</v>
      </c>
      <c r="U35" s="89">
        <v>2.4251752912300001E-3</v>
      </c>
      <c r="V35" s="89">
        <v>0</v>
      </c>
      <c r="W35" s="89">
        <v>-1.0965577160000001E-4</v>
      </c>
      <c r="X35" s="89">
        <v>0</v>
      </c>
      <c r="Y35" s="89">
        <v>0</v>
      </c>
      <c r="Z35" s="89">
        <v>2.61324200172E-3</v>
      </c>
      <c r="AA35" s="89">
        <v>1.22549195677E-3</v>
      </c>
    </row>
    <row r="36" spans="1:27" x14ac:dyDescent="0.25">
      <c r="A36" s="87">
        <v>169</v>
      </c>
      <c r="B36" s="134">
        <v>45473</v>
      </c>
      <c r="C36" s="87">
        <v>89</v>
      </c>
      <c r="D36" s="86" t="s">
        <v>427</v>
      </c>
      <c r="E36" s="88">
        <v>1791177</v>
      </c>
      <c r="F36" s="88">
        <v>550204</v>
      </c>
      <c r="G36" s="88">
        <v>0</v>
      </c>
      <c r="H36" s="88">
        <v>0</v>
      </c>
      <c r="I36" s="88">
        <v>0</v>
      </c>
      <c r="J36" s="88">
        <v>0</v>
      </c>
      <c r="K36" s="88">
        <v>0</v>
      </c>
      <c r="L36" s="88">
        <v>0</v>
      </c>
      <c r="M36" s="88">
        <v>0</v>
      </c>
      <c r="N36" s="88">
        <v>0</v>
      </c>
      <c r="O36" s="88">
        <v>0</v>
      </c>
      <c r="P36" s="88">
        <v>550204</v>
      </c>
      <c r="Q36" s="89">
        <v>0</v>
      </c>
      <c r="R36" s="89">
        <v>0</v>
      </c>
      <c r="S36" s="89">
        <v>0</v>
      </c>
      <c r="T36" s="89">
        <v>0</v>
      </c>
      <c r="U36" s="89">
        <v>0</v>
      </c>
      <c r="V36" s="89">
        <v>0</v>
      </c>
      <c r="W36" s="89">
        <v>0</v>
      </c>
      <c r="X36" s="89">
        <v>0</v>
      </c>
      <c r="Y36" s="89">
        <v>0</v>
      </c>
      <c r="Z36" s="89">
        <v>1.8365333753520001E-2</v>
      </c>
      <c r="AA36" s="89">
        <v>1.8365333753520001E-2</v>
      </c>
    </row>
    <row r="37" spans="1:27" x14ac:dyDescent="0.25">
      <c r="A37" s="87">
        <v>174</v>
      </c>
      <c r="B37" s="134">
        <v>45473</v>
      </c>
      <c r="C37" s="87">
        <v>91</v>
      </c>
      <c r="D37" s="86" t="s">
        <v>428</v>
      </c>
      <c r="E37" s="88">
        <v>397194535</v>
      </c>
      <c r="F37" s="88">
        <v>321707134</v>
      </c>
      <c r="G37" s="88">
        <v>19627804</v>
      </c>
      <c r="H37" s="88">
        <v>960297</v>
      </c>
      <c r="I37" s="88">
        <v>0</v>
      </c>
      <c r="J37" s="88">
        <v>44974006</v>
      </c>
      <c r="K37" s="88">
        <v>81744916</v>
      </c>
      <c r="L37" s="88">
        <v>0</v>
      </c>
      <c r="M37" s="88">
        <v>91505269</v>
      </c>
      <c r="N37" s="88">
        <v>27676426</v>
      </c>
      <c r="O37" s="88">
        <v>7147851</v>
      </c>
      <c r="P37" s="88">
        <v>48070565</v>
      </c>
      <c r="Q37" s="89">
        <v>2.283960158606E-2</v>
      </c>
      <c r="R37" s="89">
        <v>0.14883743817493</v>
      </c>
      <c r="S37" s="89">
        <v>0</v>
      </c>
      <c r="T37" s="89">
        <v>2.5454994120599999E-3</v>
      </c>
      <c r="U37" s="89">
        <v>5.2625342718800004E-3</v>
      </c>
      <c r="V37" s="89">
        <v>0</v>
      </c>
      <c r="W37" s="89">
        <v>-9.3968649920000004E-4</v>
      </c>
      <c r="X37" s="89">
        <v>4.1746320325199999E-3</v>
      </c>
      <c r="Y37" s="89">
        <v>1.0069185437900001E-3</v>
      </c>
      <c r="Z37" s="89">
        <v>2.4860709619719999E-2</v>
      </c>
      <c r="AA37" s="89">
        <v>7.46579397612E-3</v>
      </c>
    </row>
    <row r="38" spans="1:27" x14ac:dyDescent="0.25">
      <c r="A38" s="87">
        <v>187</v>
      </c>
      <c r="B38" s="134">
        <v>45473</v>
      </c>
      <c r="C38" s="87">
        <v>100</v>
      </c>
      <c r="D38" s="86" t="s">
        <v>429</v>
      </c>
      <c r="E38" s="88">
        <v>29093375</v>
      </c>
      <c r="F38" s="88">
        <v>11279248</v>
      </c>
      <c r="G38" s="88">
        <v>0</v>
      </c>
      <c r="H38" s="88">
        <v>0</v>
      </c>
      <c r="I38" s="88">
        <v>0</v>
      </c>
      <c r="J38" s="88">
        <v>1494864</v>
      </c>
      <c r="K38" s="88">
        <v>4087762</v>
      </c>
      <c r="L38" s="88">
        <v>0</v>
      </c>
      <c r="M38" s="88">
        <v>3076591</v>
      </c>
      <c r="N38" s="88">
        <v>680402</v>
      </c>
      <c r="O38" s="88">
        <v>0</v>
      </c>
      <c r="P38" s="88">
        <v>1939625</v>
      </c>
      <c r="Q38" s="89">
        <v>0</v>
      </c>
      <c r="R38" s="89">
        <v>0</v>
      </c>
      <c r="S38" s="89">
        <v>0</v>
      </c>
      <c r="T38" s="89">
        <v>1.6579266578209999E-2</v>
      </c>
      <c r="U38" s="89">
        <v>3.2472337308319998E-2</v>
      </c>
      <c r="V38" s="89">
        <v>0</v>
      </c>
      <c r="W38" s="89">
        <v>1.6334089906299999E-3</v>
      </c>
      <c r="X38" s="89">
        <v>0</v>
      </c>
      <c r="Y38" s="89">
        <v>0</v>
      </c>
      <c r="Z38" s="89">
        <v>3.3812237846390002E-2</v>
      </c>
      <c r="AA38" s="89">
        <v>2.0104938573720001E-2</v>
      </c>
    </row>
    <row r="39" spans="1:27" x14ac:dyDescent="0.25">
      <c r="A39" s="87">
        <v>195</v>
      </c>
      <c r="B39" s="134">
        <v>45473</v>
      </c>
      <c r="C39" s="87">
        <v>104</v>
      </c>
      <c r="D39" s="86" t="s">
        <v>430</v>
      </c>
      <c r="E39" s="88">
        <v>16079151</v>
      </c>
      <c r="F39" s="88">
        <v>14626524</v>
      </c>
      <c r="G39" s="88">
        <v>186910</v>
      </c>
      <c r="H39" s="88">
        <v>1588</v>
      </c>
      <c r="I39" s="88">
        <v>0</v>
      </c>
      <c r="J39" s="88">
        <v>4042855</v>
      </c>
      <c r="K39" s="88">
        <v>7818973</v>
      </c>
      <c r="L39" s="88">
        <v>0</v>
      </c>
      <c r="M39" s="88">
        <v>196927</v>
      </c>
      <c r="N39" s="88">
        <v>0</v>
      </c>
      <c r="O39" s="88">
        <v>0</v>
      </c>
      <c r="P39" s="88">
        <v>2379271</v>
      </c>
      <c r="Q39" s="89">
        <v>5.63685407125E-3</v>
      </c>
      <c r="R39" s="89">
        <v>7.0352754657199996E-3</v>
      </c>
      <c r="S39" s="89">
        <v>0</v>
      </c>
      <c r="T39" s="89">
        <v>0</v>
      </c>
      <c r="U39" s="89">
        <v>9.7145911015999997E-4</v>
      </c>
      <c r="V39" s="89">
        <v>0</v>
      </c>
      <c r="W39" s="89">
        <v>0</v>
      </c>
      <c r="X39" s="89">
        <v>0</v>
      </c>
      <c r="Y39" s="89">
        <v>0</v>
      </c>
      <c r="Z39" s="89">
        <v>1.6647038721000001E-3</v>
      </c>
      <c r="AA39" s="89">
        <v>8.7264349013000005E-4</v>
      </c>
    </row>
    <row r="40" spans="1:27" x14ac:dyDescent="0.25">
      <c r="A40" s="87">
        <v>198</v>
      </c>
      <c r="B40" s="134">
        <v>45473</v>
      </c>
      <c r="C40" s="87">
        <v>107</v>
      </c>
      <c r="D40" s="86" t="s">
        <v>431</v>
      </c>
      <c r="E40" s="88">
        <v>52949446</v>
      </c>
      <c r="F40" s="88">
        <v>20606877</v>
      </c>
      <c r="G40" s="88">
        <v>0</v>
      </c>
      <c r="H40" s="88">
        <v>0</v>
      </c>
      <c r="I40" s="88">
        <v>0</v>
      </c>
      <c r="J40" s="88">
        <v>5372257</v>
      </c>
      <c r="K40" s="88">
        <v>4365384</v>
      </c>
      <c r="L40" s="88">
        <v>0</v>
      </c>
      <c r="M40" s="88">
        <v>8711171</v>
      </c>
      <c r="N40" s="88">
        <v>0</v>
      </c>
      <c r="O40" s="88">
        <v>0</v>
      </c>
      <c r="P40" s="88">
        <v>2158065</v>
      </c>
      <c r="Q40" s="89">
        <v>0</v>
      </c>
      <c r="R40" s="89">
        <v>0</v>
      </c>
      <c r="S40" s="89">
        <v>0</v>
      </c>
      <c r="T40" s="89">
        <v>0</v>
      </c>
      <c r="U40" s="89">
        <v>2.4877236020000001E-5</v>
      </c>
      <c r="V40" s="89">
        <v>0</v>
      </c>
      <c r="W40" s="89">
        <v>0</v>
      </c>
      <c r="X40" s="89">
        <v>0</v>
      </c>
      <c r="Y40" s="89">
        <v>0</v>
      </c>
      <c r="Z40" s="89">
        <v>-3.6081338075999998E-3</v>
      </c>
      <c r="AA40" s="89">
        <v>-2.1768472670000001E-4</v>
      </c>
    </row>
    <row r="41" spans="1:27" x14ac:dyDescent="0.25">
      <c r="A41" s="87">
        <v>199</v>
      </c>
      <c r="B41" s="134">
        <v>45473</v>
      </c>
      <c r="C41" s="87">
        <v>108</v>
      </c>
      <c r="D41" s="86" t="s">
        <v>432</v>
      </c>
      <c r="E41" s="88">
        <v>212859250</v>
      </c>
      <c r="F41" s="88">
        <v>153998026</v>
      </c>
      <c r="G41" s="88">
        <v>104159</v>
      </c>
      <c r="H41" s="88">
        <v>0</v>
      </c>
      <c r="I41" s="88">
        <v>0</v>
      </c>
      <c r="J41" s="88">
        <v>39813316</v>
      </c>
      <c r="K41" s="88">
        <v>41640222</v>
      </c>
      <c r="L41" s="88">
        <v>0</v>
      </c>
      <c r="M41" s="88">
        <v>62726351</v>
      </c>
      <c r="N41" s="88">
        <v>0</v>
      </c>
      <c r="O41" s="88">
        <v>79613</v>
      </c>
      <c r="P41" s="88">
        <v>9634365</v>
      </c>
      <c r="Q41" s="89">
        <v>1.1345038381280001E-2</v>
      </c>
      <c r="R41" s="89">
        <v>0</v>
      </c>
      <c r="S41" s="89">
        <v>0</v>
      </c>
      <c r="T41" s="89">
        <v>1.7450913453200001E-3</v>
      </c>
      <c r="U41" s="89">
        <v>5.3010808815500002E-3</v>
      </c>
      <c r="V41" s="89">
        <v>0</v>
      </c>
      <c r="W41" s="89">
        <v>0</v>
      </c>
      <c r="X41" s="89">
        <v>0</v>
      </c>
      <c r="Y41" s="89">
        <v>0</v>
      </c>
      <c r="Z41" s="89">
        <v>1.3006151965640001E-2</v>
      </c>
      <c r="AA41" s="89">
        <v>2.7354147185500001E-3</v>
      </c>
    </row>
    <row r="42" spans="1:27" x14ac:dyDescent="0.25">
      <c r="A42" s="87">
        <v>200</v>
      </c>
      <c r="B42" s="134">
        <v>45473</v>
      </c>
      <c r="C42" s="87">
        <v>109</v>
      </c>
      <c r="D42" s="86" t="s">
        <v>433</v>
      </c>
      <c r="E42" s="88">
        <v>9870935</v>
      </c>
      <c r="F42" s="88">
        <v>3936258</v>
      </c>
      <c r="G42" s="88">
        <v>0</v>
      </c>
      <c r="H42" s="88">
        <v>2019</v>
      </c>
      <c r="I42" s="88">
        <v>0</v>
      </c>
      <c r="J42" s="88">
        <v>929196</v>
      </c>
      <c r="K42" s="88">
        <v>1385449</v>
      </c>
      <c r="L42" s="88">
        <v>0</v>
      </c>
      <c r="M42" s="88">
        <v>1062604</v>
      </c>
      <c r="N42" s="88">
        <v>0</v>
      </c>
      <c r="O42" s="88">
        <v>0</v>
      </c>
      <c r="P42" s="88">
        <v>556990</v>
      </c>
      <c r="Q42" s="89">
        <v>0</v>
      </c>
      <c r="R42" s="89">
        <v>0</v>
      </c>
      <c r="S42" s="89">
        <v>0</v>
      </c>
      <c r="T42" s="89">
        <v>0</v>
      </c>
      <c r="U42" s="89">
        <v>2.9778243055100001E-3</v>
      </c>
      <c r="V42" s="89">
        <v>0</v>
      </c>
      <c r="W42" s="89">
        <v>0</v>
      </c>
      <c r="X42" s="89">
        <v>0</v>
      </c>
      <c r="Y42" s="89">
        <v>0</v>
      </c>
      <c r="Z42" s="89">
        <v>1.4668882307199999E-3</v>
      </c>
      <c r="AA42" s="89">
        <v>1.3472859782199999E-3</v>
      </c>
    </row>
    <row r="43" spans="1:27" x14ac:dyDescent="0.25">
      <c r="A43" s="87">
        <v>205</v>
      </c>
      <c r="B43" s="134">
        <v>45473</v>
      </c>
      <c r="C43" s="87">
        <v>112</v>
      </c>
      <c r="D43" s="86" t="s">
        <v>434</v>
      </c>
      <c r="E43" s="88">
        <v>271024912</v>
      </c>
      <c r="F43" s="88">
        <v>174879222</v>
      </c>
      <c r="G43" s="88">
        <v>5510435</v>
      </c>
      <c r="H43" s="88">
        <v>0</v>
      </c>
      <c r="I43" s="88">
        <v>0</v>
      </c>
      <c r="J43" s="88">
        <v>33976663</v>
      </c>
      <c r="K43" s="88">
        <v>51239317</v>
      </c>
      <c r="L43" s="88">
        <v>0</v>
      </c>
      <c r="M43" s="88">
        <v>70186870</v>
      </c>
      <c r="N43" s="88">
        <v>10487314</v>
      </c>
      <c r="O43" s="88">
        <v>164978</v>
      </c>
      <c r="P43" s="88">
        <v>3313645</v>
      </c>
      <c r="Q43" s="89">
        <v>2.2958125285519999E-2</v>
      </c>
      <c r="R43" s="89">
        <v>0</v>
      </c>
      <c r="S43" s="89">
        <v>0</v>
      </c>
      <c r="T43" s="89">
        <v>3.7470671972999998E-4</v>
      </c>
      <c r="U43" s="89">
        <v>1.3695084644E-3</v>
      </c>
      <c r="V43" s="89">
        <v>0</v>
      </c>
      <c r="W43" s="89">
        <v>1.5337836429999998E-5</v>
      </c>
      <c r="X43" s="89">
        <v>0</v>
      </c>
      <c r="Y43" s="89">
        <v>0</v>
      </c>
      <c r="Z43" s="89">
        <v>2.0003964215050001E-2</v>
      </c>
      <c r="AA43" s="89">
        <v>1.6002486844700001E-3</v>
      </c>
    </row>
    <row r="44" spans="1:27" x14ac:dyDescent="0.25">
      <c r="A44" s="87">
        <v>216</v>
      </c>
      <c r="B44" s="134">
        <v>45473</v>
      </c>
      <c r="C44" s="87">
        <v>116</v>
      </c>
      <c r="D44" s="86" t="s">
        <v>435</v>
      </c>
      <c r="E44" s="88">
        <v>82029375</v>
      </c>
      <c r="F44" s="88">
        <v>21859602</v>
      </c>
      <c r="G44" s="88">
        <v>1873705</v>
      </c>
      <c r="H44" s="88">
        <v>0</v>
      </c>
      <c r="I44" s="88">
        <v>0</v>
      </c>
      <c r="J44" s="88">
        <v>2267832</v>
      </c>
      <c r="K44" s="88">
        <v>2983730</v>
      </c>
      <c r="L44" s="88">
        <v>0</v>
      </c>
      <c r="M44" s="88">
        <v>12158258</v>
      </c>
      <c r="N44" s="88">
        <v>0</v>
      </c>
      <c r="O44" s="88">
        <v>0</v>
      </c>
      <c r="P44" s="88">
        <v>2576077</v>
      </c>
      <c r="Q44" s="89">
        <v>1.352026758101E-2</v>
      </c>
      <c r="R44" s="89">
        <v>0</v>
      </c>
      <c r="S44" s="89">
        <v>0</v>
      </c>
      <c r="T44" s="89">
        <v>0</v>
      </c>
      <c r="U44" s="89">
        <v>2.7678417468100002E-3</v>
      </c>
      <c r="V44" s="89">
        <v>0</v>
      </c>
      <c r="W44" s="89">
        <v>2.6481841038999998E-4</v>
      </c>
      <c r="X44" s="89">
        <v>0</v>
      </c>
      <c r="Y44" s="89">
        <v>0</v>
      </c>
      <c r="Z44" s="89">
        <v>4.9621602716000001E-4</v>
      </c>
      <c r="AA44" s="89">
        <v>1.9557887425199999E-3</v>
      </c>
    </row>
    <row r="45" spans="1:27" x14ac:dyDescent="0.25">
      <c r="A45" s="87">
        <v>220</v>
      </c>
      <c r="B45" s="134">
        <v>45473</v>
      </c>
      <c r="C45" s="87">
        <v>117</v>
      </c>
      <c r="D45" s="86" t="s">
        <v>436</v>
      </c>
      <c r="E45" s="88">
        <v>38288085</v>
      </c>
      <c r="F45" s="88">
        <v>19254593</v>
      </c>
      <c r="G45" s="88">
        <v>0</v>
      </c>
      <c r="H45" s="88">
        <v>0</v>
      </c>
      <c r="I45" s="88">
        <v>0</v>
      </c>
      <c r="J45" s="88">
        <v>5132903</v>
      </c>
      <c r="K45" s="88">
        <v>8192884</v>
      </c>
      <c r="L45" s="88">
        <v>0</v>
      </c>
      <c r="M45" s="88">
        <v>0</v>
      </c>
      <c r="N45" s="88">
        <v>0</v>
      </c>
      <c r="O45" s="88">
        <v>0</v>
      </c>
      <c r="P45" s="88">
        <v>5928806</v>
      </c>
      <c r="Q45" s="89">
        <v>0</v>
      </c>
      <c r="R45" s="89">
        <v>0</v>
      </c>
      <c r="S45" s="89">
        <v>0</v>
      </c>
      <c r="T45" s="89">
        <v>0</v>
      </c>
      <c r="U45" s="89">
        <v>2.7089394876999998E-4</v>
      </c>
      <c r="V45" s="89">
        <v>0</v>
      </c>
      <c r="W45" s="89">
        <v>0</v>
      </c>
      <c r="X45" s="89">
        <v>0</v>
      </c>
      <c r="Y45" s="89">
        <v>0</v>
      </c>
      <c r="Z45" s="89">
        <v>7.9782747798700007E-3</v>
      </c>
      <c r="AA45" s="89">
        <v>2.4971745242399999E-3</v>
      </c>
    </row>
    <row r="46" spans="1:27" x14ac:dyDescent="0.25">
      <c r="A46" s="87">
        <v>224</v>
      </c>
      <c r="B46" s="134">
        <v>45473</v>
      </c>
      <c r="C46" s="87">
        <v>119</v>
      </c>
      <c r="D46" s="86" t="s">
        <v>437</v>
      </c>
      <c r="E46" s="88">
        <v>154153012</v>
      </c>
      <c r="F46" s="88">
        <v>103363254</v>
      </c>
      <c r="G46" s="88">
        <v>4123919</v>
      </c>
      <c r="H46" s="88">
        <v>478084</v>
      </c>
      <c r="I46" s="88">
        <v>920715</v>
      </c>
      <c r="J46" s="88">
        <v>20816918</v>
      </c>
      <c r="K46" s="88">
        <v>53579707</v>
      </c>
      <c r="L46" s="88">
        <v>0</v>
      </c>
      <c r="M46" s="88">
        <v>8767462</v>
      </c>
      <c r="N46" s="88">
        <v>0</v>
      </c>
      <c r="O46" s="88">
        <v>0</v>
      </c>
      <c r="P46" s="88">
        <v>14676450</v>
      </c>
      <c r="Q46" s="89">
        <v>1.9243353939550002E-2</v>
      </c>
      <c r="R46" s="89">
        <v>0.15122787191444001</v>
      </c>
      <c r="S46" s="89">
        <v>5.1970597701499997E-3</v>
      </c>
      <c r="T46" s="89">
        <v>0</v>
      </c>
      <c r="U46" s="89">
        <v>1.0420973749070001E-2</v>
      </c>
      <c r="V46" s="89">
        <v>0</v>
      </c>
      <c r="W46" s="89">
        <v>3.2823665856000002E-4</v>
      </c>
      <c r="X46" s="89">
        <v>0</v>
      </c>
      <c r="Y46" s="89">
        <v>0</v>
      </c>
      <c r="Z46" s="89">
        <v>2.988426224369E-2</v>
      </c>
      <c r="AA46" s="89">
        <v>1.1228460269390001E-2</v>
      </c>
    </row>
    <row r="47" spans="1:27" x14ac:dyDescent="0.25">
      <c r="A47" s="87">
        <v>233</v>
      </c>
      <c r="B47" s="134">
        <v>45473</v>
      </c>
      <c r="C47" s="87">
        <v>124</v>
      </c>
      <c r="D47" s="86" t="s">
        <v>438</v>
      </c>
      <c r="E47" s="88">
        <v>218783019</v>
      </c>
      <c r="F47" s="88">
        <v>174646302</v>
      </c>
      <c r="G47" s="88">
        <v>7234839</v>
      </c>
      <c r="H47" s="88">
        <v>46154</v>
      </c>
      <c r="I47" s="88">
        <v>0</v>
      </c>
      <c r="J47" s="88">
        <v>5680745</v>
      </c>
      <c r="K47" s="88">
        <v>35022732</v>
      </c>
      <c r="L47" s="88">
        <v>0</v>
      </c>
      <c r="M47" s="88">
        <v>105626120</v>
      </c>
      <c r="N47" s="88">
        <v>9863439</v>
      </c>
      <c r="O47" s="88">
        <v>547216</v>
      </c>
      <c r="P47" s="88">
        <v>10625057</v>
      </c>
      <c r="Q47" s="89">
        <v>1.035045406803E-2</v>
      </c>
      <c r="R47" s="89">
        <v>5.5637279767340002E-2</v>
      </c>
      <c r="S47" s="89">
        <v>0</v>
      </c>
      <c r="T47" s="89">
        <v>2.9367855563600001E-3</v>
      </c>
      <c r="U47" s="89">
        <v>1.92877389242E-3</v>
      </c>
      <c r="V47" s="89">
        <v>0</v>
      </c>
      <c r="W47" s="89">
        <v>-4.5863928599999999E-5</v>
      </c>
      <c r="X47" s="89">
        <v>0</v>
      </c>
      <c r="Y47" s="89">
        <v>0</v>
      </c>
      <c r="Z47" s="89">
        <v>8.9245311733099995E-3</v>
      </c>
      <c r="AA47" s="89">
        <v>1.6266393462799999E-3</v>
      </c>
    </row>
    <row r="48" spans="1:27" x14ac:dyDescent="0.25">
      <c r="A48" s="87">
        <v>234</v>
      </c>
      <c r="B48" s="134">
        <v>45473</v>
      </c>
      <c r="C48" s="87">
        <v>125</v>
      </c>
      <c r="D48" s="86" t="s">
        <v>439</v>
      </c>
      <c r="E48" s="88">
        <v>83016217</v>
      </c>
      <c r="F48" s="88">
        <v>30080852</v>
      </c>
      <c r="G48" s="88">
        <v>2441231</v>
      </c>
      <c r="H48" s="88">
        <v>18085</v>
      </c>
      <c r="I48" s="88">
        <v>0</v>
      </c>
      <c r="J48" s="88">
        <v>5140957</v>
      </c>
      <c r="K48" s="88">
        <v>4838510</v>
      </c>
      <c r="L48" s="88">
        <v>0</v>
      </c>
      <c r="M48" s="88">
        <v>15467419</v>
      </c>
      <c r="N48" s="88">
        <v>0</v>
      </c>
      <c r="O48" s="88">
        <v>0</v>
      </c>
      <c r="P48" s="88">
        <v>2174650</v>
      </c>
      <c r="Q48" s="89">
        <v>6.7273313410399996E-3</v>
      </c>
      <c r="R48" s="89">
        <v>-5.1758929871600003E-2</v>
      </c>
      <c r="S48" s="89">
        <v>0</v>
      </c>
      <c r="T48" s="89">
        <v>0</v>
      </c>
      <c r="U48" s="89">
        <v>1.9789732542399999E-3</v>
      </c>
      <c r="V48" s="89">
        <v>0</v>
      </c>
      <c r="W48" s="89">
        <v>5.6803266241000001E-4</v>
      </c>
      <c r="X48" s="89">
        <v>0</v>
      </c>
      <c r="Y48" s="89">
        <v>0</v>
      </c>
      <c r="Z48" s="89">
        <v>3.41123917347E-3</v>
      </c>
      <c r="AA48" s="89">
        <v>1.3096296650200001E-3</v>
      </c>
    </row>
    <row r="49" spans="1:27" x14ac:dyDescent="0.25">
      <c r="A49" s="87">
        <v>240</v>
      </c>
      <c r="B49" s="134">
        <v>45473</v>
      </c>
      <c r="C49" s="87">
        <v>128</v>
      </c>
      <c r="D49" s="86" t="s">
        <v>440</v>
      </c>
      <c r="E49" s="88">
        <v>79256028</v>
      </c>
      <c r="F49" s="88">
        <v>38413634</v>
      </c>
      <c r="G49" s="88">
        <v>3539183</v>
      </c>
      <c r="H49" s="88">
        <v>0</v>
      </c>
      <c r="I49" s="88">
        <v>235635</v>
      </c>
      <c r="J49" s="88">
        <v>10521160</v>
      </c>
      <c r="K49" s="88">
        <v>10687193</v>
      </c>
      <c r="L49" s="88">
        <v>0</v>
      </c>
      <c r="M49" s="88">
        <v>10307041</v>
      </c>
      <c r="N49" s="88">
        <v>0</v>
      </c>
      <c r="O49" s="88">
        <v>0</v>
      </c>
      <c r="P49" s="88">
        <v>3123422</v>
      </c>
      <c r="Q49" s="89">
        <v>8.5106390652500002E-3</v>
      </c>
      <c r="R49" s="89">
        <v>0</v>
      </c>
      <c r="S49" s="89">
        <v>0</v>
      </c>
      <c r="T49" s="89">
        <v>7.9675253088099992E-6</v>
      </c>
      <c r="U49" s="89">
        <v>5.0134844956E-4</v>
      </c>
      <c r="V49" s="89">
        <v>0</v>
      </c>
      <c r="W49" s="89">
        <v>-5.0737758380000001E-3</v>
      </c>
      <c r="X49" s="89">
        <v>0</v>
      </c>
      <c r="Y49" s="89">
        <v>0</v>
      </c>
      <c r="Z49" s="89">
        <v>5.7058185240000002E-3</v>
      </c>
      <c r="AA49" s="89">
        <v>4.0908484914999998E-4</v>
      </c>
    </row>
    <row r="50" spans="1:27" x14ac:dyDescent="0.25">
      <c r="A50" s="87">
        <v>242</v>
      </c>
      <c r="B50" s="134">
        <v>45473</v>
      </c>
      <c r="C50" s="87">
        <v>129</v>
      </c>
      <c r="D50" s="86" t="s">
        <v>441</v>
      </c>
      <c r="E50" s="88">
        <v>130870226</v>
      </c>
      <c r="F50" s="88">
        <v>78969816</v>
      </c>
      <c r="G50" s="88">
        <v>0</v>
      </c>
      <c r="H50" s="88">
        <v>17062</v>
      </c>
      <c r="I50" s="88">
        <v>0</v>
      </c>
      <c r="J50" s="88">
        <v>1888875</v>
      </c>
      <c r="K50" s="88">
        <v>19685019</v>
      </c>
      <c r="L50" s="88">
        <v>0</v>
      </c>
      <c r="M50" s="88">
        <v>38712866</v>
      </c>
      <c r="N50" s="88">
        <v>0</v>
      </c>
      <c r="O50" s="88">
        <v>0</v>
      </c>
      <c r="P50" s="88">
        <v>18665994</v>
      </c>
      <c r="Q50" s="89">
        <v>0</v>
      </c>
      <c r="R50" s="89">
        <v>6.6151947165970004E-2</v>
      </c>
      <c r="S50" s="89">
        <v>0</v>
      </c>
      <c r="T50" s="89">
        <v>-1.6645614497000001E-3</v>
      </c>
      <c r="U50" s="89">
        <v>1.6708167318449998E-2</v>
      </c>
      <c r="V50" s="89">
        <v>0</v>
      </c>
      <c r="W50" s="89">
        <v>-1.114040099E-4</v>
      </c>
      <c r="X50" s="89">
        <v>0</v>
      </c>
      <c r="Y50" s="89">
        <v>0</v>
      </c>
      <c r="Z50" s="89">
        <v>2.2611816460139999E-2</v>
      </c>
      <c r="AA50" s="89">
        <v>1.037435389859E-2</v>
      </c>
    </row>
    <row r="51" spans="1:27" x14ac:dyDescent="0.25">
      <c r="A51" s="87">
        <v>256</v>
      </c>
      <c r="B51" s="134">
        <v>45473</v>
      </c>
      <c r="C51" s="87">
        <v>136</v>
      </c>
      <c r="D51" s="86" t="s">
        <v>442</v>
      </c>
      <c r="E51" s="88">
        <v>274920945</v>
      </c>
      <c r="F51" s="88">
        <v>165001623</v>
      </c>
      <c r="G51" s="88">
        <v>0</v>
      </c>
      <c r="H51" s="88">
        <v>0</v>
      </c>
      <c r="I51" s="88">
        <v>104281</v>
      </c>
      <c r="J51" s="88">
        <v>23443070</v>
      </c>
      <c r="K51" s="88">
        <v>58065141</v>
      </c>
      <c r="L51" s="88">
        <v>0</v>
      </c>
      <c r="M51" s="88">
        <v>45642902</v>
      </c>
      <c r="N51" s="88">
        <v>26770657</v>
      </c>
      <c r="O51" s="88">
        <v>0</v>
      </c>
      <c r="P51" s="88">
        <v>10975570</v>
      </c>
      <c r="Q51" s="89">
        <v>0</v>
      </c>
      <c r="R51" s="89">
        <v>0</v>
      </c>
      <c r="S51" s="89">
        <v>2.9575022268700001E-3</v>
      </c>
      <c r="T51" s="89">
        <v>2.1729030671999998E-3</v>
      </c>
      <c r="U51" s="89">
        <v>7.6164459134900001E-3</v>
      </c>
      <c r="V51" s="89">
        <v>0</v>
      </c>
      <c r="W51" s="89">
        <v>1.1858876296E-4</v>
      </c>
      <c r="X51" s="89">
        <v>0</v>
      </c>
      <c r="Y51" s="89">
        <v>0</v>
      </c>
      <c r="Z51" s="89">
        <v>1.153261547965E-2</v>
      </c>
      <c r="AA51" s="89">
        <v>3.6766266353399999E-3</v>
      </c>
    </row>
    <row r="52" spans="1:27" x14ac:dyDescent="0.25">
      <c r="A52" s="87">
        <v>258</v>
      </c>
      <c r="B52" s="134">
        <v>45473</v>
      </c>
      <c r="C52" s="87">
        <v>137</v>
      </c>
      <c r="D52" s="86" t="s">
        <v>443</v>
      </c>
      <c r="E52" s="88">
        <v>336995599</v>
      </c>
      <c r="F52" s="88">
        <v>176131829</v>
      </c>
      <c r="G52" s="88">
        <v>16242541</v>
      </c>
      <c r="H52" s="88">
        <v>0</v>
      </c>
      <c r="I52" s="88">
        <v>0</v>
      </c>
      <c r="J52" s="88">
        <v>41976604</v>
      </c>
      <c r="K52" s="88">
        <v>56447292</v>
      </c>
      <c r="L52" s="88">
        <v>0</v>
      </c>
      <c r="M52" s="88">
        <v>38043747</v>
      </c>
      <c r="N52" s="88">
        <v>0</v>
      </c>
      <c r="O52" s="88">
        <v>0</v>
      </c>
      <c r="P52" s="88">
        <v>23421646</v>
      </c>
      <c r="Q52" s="89">
        <v>4.3118210797299999E-3</v>
      </c>
      <c r="R52" s="89">
        <v>0</v>
      </c>
      <c r="S52" s="89">
        <v>0</v>
      </c>
      <c r="T52" s="89">
        <v>-5.8263274955999999E-6</v>
      </c>
      <c r="U52" s="89">
        <v>6.2114967194000005E-4</v>
      </c>
      <c r="V52" s="89">
        <v>0</v>
      </c>
      <c r="W52" s="89">
        <v>0</v>
      </c>
      <c r="X52" s="89">
        <v>0</v>
      </c>
      <c r="Y52" s="89">
        <v>0</v>
      </c>
      <c r="Z52" s="89">
        <v>5.7058073758200004E-3</v>
      </c>
      <c r="AA52" s="89">
        <v>1.3749415607700001E-3</v>
      </c>
    </row>
    <row r="53" spans="1:27" x14ac:dyDescent="0.25">
      <c r="A53" s="87">
        <v>262</v>
      </c>
      <c r="B53" s="134">
        <v>45473</v>
      </c>
      <c r="C53" s="87">
        <v>139</v>
      </c>
      <c r="D53" s="86" t="s">
        <v>444</v>
      </c>
      <c r="E53" s="88">
        <v>73721385</v>
      </c>
      <c r="F53" s="88">
        <v>42619679</v>
      </c>
      <c r="G53" s="88">
        <v>1762074</v>
      </c>
      <c r="H53" s="88">
        <v>0</v>
      </c>
      <c r="I53" s="88">
        <v>0</v>
      </c>
      <c r="J53" s="88">
        <v>3905634</v>
      </c>
      <c r="K53" s="88">
        <v>6781201</v>
      </c>
      <c r="L53" s="88">
        <v>0</v>
      </c>
      <c r="M53" s="88">
        <v>26770880</v>
      </c>
      <c r="N53" s="88">
        <v>0</v>
      </c>
      <c r="O53" s="88">
        <v>0</v>
      </c>
      <c r="P53" s="88">
        <v>3399890</v>
      </c>
      <c r="Q53" s="89">
        <v>3.6711423792900001E-3</v>
      </c>
      <c r="R53" s="89">
        <v>0</v>
      </c>
      <c r="S53" s="89">
        <v>0</v>
      </c>
      <c r="T53" s="89">
        <v>0</v>
      </c>
      <c r="U53" s="89">
        <v>1.0808610420800001E-3</v>
      </c>
      <c r="V53" s="89">
        <v>0</v>
      </c>
      <c r="W53" s="89">
        <v>0</v>
      </c>
      <c r="X53" s="89">
        <v>0</v>
      </c>
      <c r="Y53" s="89">
        <v>0</v>
      </c>
      <c r="Z53" s="89">
        <v>1.46159187808E-2</v>
      </c>
      <c r="AA53" s="89">
        <v>1.65841747944E-3</v>
      </c>
    </row>
    <row r="54" spans="1:27" x14ac:dyDescent="0.25">
      <c r="A54" s="87">
        <v>266</v>
      </c>
      <c r="B54" s="134">
        <v>45473</v>
      </c>
      <c r="C54" s="87">
        <v>143</v>
      </c>
      <c r="D54" s="86" t="s">
        <v>445</v>
      </c>
      <c r="E54" s="88">
        <v>307021500</v>
      </c>
      <c r="F54" s="88">
        <v>193304261</v>
      </c>
      <c r="G54" s="88">
        <v>6895598</v>
      </c>
      <c r="H54" s="88">
        <v>0</v>
      </c>
      <c r="I54" s="88">
        <v>0</v>
      </c>
      <c r="J54" s="88">
        <v>35082590</v>
      </c>
      <c r="K54" s="88">
        <v>16218010</v>
      </c>
      <c r="L54" s="88">
        <v>0</v>
      </c>
      <c r="M54" s="88">
        <v>120167260</v>
      </c>
      <c r="N54" s="88">
        <v>0</v>
      </c>
      <c r="O54" s="88">
        <v>0</v>
      </c>
      <c r="P54" s="88">
        <v>14940803</v>
      </c>
      <c r="Q54" s="89">
        <v>2.0121187309760001E-2</v>
      </c>
      <c r="R54" s="89">
        <v>0</v>
      </c>
      <c r="S54" s="89">
        <v>0</v>
      </c>
      <c r="T54" s="89">
        <v>2.1952119710600001E-3</v>
      </c>
      <c r="U54" s="89">
        <v>7.20161247369E-3</v>
      </c>
      <c r="V54" s="89">
        <v>0</v>
      </c>
      <c r="W54" s="89">
        <v>1.0543076843E-4</v>
      </c>
      <c r="X54" s="89">
        <v>0</v>
      </c>
      <c r="Y54" s="89">
        <v>0</v>
      </c>
      <c r="Z54" s="89">
        <v>1.340489155741E-2</v>
      </c>
      <c r="AA54" s="89">
        <v>2.8602385252600002E-3</v>
      </c>
    </row>
    <row r="55" spans="1:27" x14ac:dyDescent="0.25">
      <c r="A55" s="87">
        <v>274</v>
      </c>
      <c r="B55" s="134">
        <v>45473</v>
      </c>
      <c r="C55" s="87">
        <v>149</v>
      </c>
      <c r="D55" s="86" t="s">
        <v>446</v>
      </c>
      <c r="E55" s="88">
        <v>172631937</v>
      </c>
      <c r="F55" s="88">
        <v>114638183</v>
      </c>
      <c r="G55" s="88">
        <v>0</v>
      </c>
      <c r="H55" s="88">
        <v>0</v>
      </c>
      <c r="I55" s="88">
        <v>0</v>
      </c>
      <c r="J55" s="88">
        <v>16935917</v>
      </c>
      <c r="K55" s="88">
        <v>67479482</v>
      </c>
      <c r="L55" s="88">
        <v>0</v>
      </c>
      <c r="M55" s="88">
        <v>16627216</v>
      </c>
      <c r="N55" s="88">
        <v>1328061</v>
      </c>
      <c r="O55" s="88">
        <v>679781</v>
      </c>
      <c r="P55" s="88">
        <v>11587726</v>
      </c>
      <c r="Q55" s="89">
        <v>0</v>
      </c>
      <c r="R55" s="89">
        <v>0</v>
      </c>
      <c r="S55" s="89">
        <v>0</v>
      </c>
      <c r="T55" s="89">
        <v>2.8175083918999998E-4</v>
      </c>
      <c r="U55" s="89">
        <v>1.4489040232899999E-3</v>
      </c>
      <c r="V55" s="89">
        <v>0</v>
      </c>
      <c r="W55" s="89">
        <v>4.2131104454E-4</v>
      </c>
      <c r="X55" s="89">
        <v>0</v>
      </c>
      <c r="Y55" s="89">
        <v>0</v>
      </c>
      <c r="Z55" s="89">
        <v>1.5575359277399999E-3</v>
      </c>
      <c r="AA55" s="89">
        <v>1.11311530591E-3</v>
      </c>
    </row>
    <row r="56" spans="1:27" x14ac:dyDescent="0.25">
      <c r="A56" s="87">
        <v>277</v>
      </c>
      <c r="B56" s="134">
        <v>45473</v>
      </c>
      <c r="C56" s="87">
        <v>152</v>
      </c>
      <c r="D56" s="86" t="s">
        <v>447</v>
      </c>
      <c r="E56" s="88">
        <v>2356533</v>
      </c>
      <c r="F56" s="88">
        <v>700828</v>
      </c>
      <c r="G56" s="88">
        <v>0</v>
      </c>
      <c r="H56" s="88">
        <v>0</v>
      </c>
      <c r="I56" s="88">
        <v>0</v>
      </c>
      <c r="J56" s="88">
        <v>232184</v>
      </c>
      <c r="K56" s="88">
        <v>166759</v>
      </c>
      <c r="L56" s="88">
        <v>0</v>
      </c>
      <c r="M56" s="88">
        <v>0</v>
      </c>
      <c r="N56" s="88">
        <v>0</v>
      </c>
      <c r="O56" s="88">
        <v>0</v>
      </c>
      <c r="P56" s="88">
        <v>301885</v>
      </c>
      <c r="Q56" s="89">
        <v>0</v>
      </c>
      <c r="R56" s="89">
        <v>0</v>
      </c>
      <c r="S56" s="89">
        <v>0</v>
      </c>
      <c r="T56" s="89">
        <v>0</v>
      </c>
      <c r="U56" s="89">
        <v>0</v>
      </c>
      <c r="V56" s="89">
        <v>0</v>
      </c>
      <c r="W56" s="89">
        <v>0</v>
      </c>
      <c r="X56" s="89">
        <v>0</v>
      </c>
      <c r="Y56" s="89">
        <v>0</v>
      </c>
      <c r="Z56" s="89">
        <v>-1.21557479333E-2</v>
      </c>
      <c r="AA56" s="89">
        <v>-5.2352851314000004E-3</v>
      </c>
    </row>
    <row r="57" spans="1:27" x14ac:dyDescent="0.25">
      <c r="A57" s="87">
        <v>287</v>
      </c>
      <c r="B57" s="134">
        <v>45473</v>
      </c>
      <c r="C57" s="87">
        <v>154</v>
      </c>
      <c r="D57" s="86" t="s">
        <v>448</v>
      </c>
      <c r="E57" s="88">
        <v>13398986</v>
      </c>
      <c r="F57" s="88">
        <v>5612752</v>
      </c>
      <c r="G57" s="88">
        <v>0</v>
      </c>
      <c r="H57" s="88">
        <v>0</v>
      </c>
      <c r="I57" s="88">
        <v>0</v>
      </c>
      <c r="J57" s="88">
        <v>2294893</v>
      </c>
      <c r="K57" s="88">
        <v>2160210</v>
      </c>
      <c r="L57" s="88">
        <v>0</v>
      </c>
      <c r="M57" s="88">
        <v>0</v>
      </c>
      <c r="N57" s="88">
        <v>0</v>
      </c>
      <c r="O57" s="88">
        <v>0</v>
      </c>
      <c r="P57" s="88">
        <v>1157649</v>
      </c>
      <c r="Q57" s="89">
        <v>0</v>
      </c>
      <c r="R57" s="89">
        <v>0</v>
      </c>
      <c r="S57" s="89">
        <v>0</v>
      </c>
      <c r="T57" s="89">
        <v>0</v>
      </c>
      <c r="U57" s="89">
        <v>0</v>
      </c>
      <c r="V57" s="89">
        <v>0</v>
      </c>
      <c r="W57" s="89">
        <v>0</v>
      </c>
      <c r="X57" s="89">
        <v>0</v>
      </c>
      <c r="Y57" s="89">
        <v>0</v>
      </c>
      <c r="Z57" s="89">
        <v>1.5533692737E-4</v>
      </c>
      <c r="AA57" s="89">
        <v>3.766705194E-5</v>
      </c>
    </row>
    <row r="58" spans="1:27" x14ac:dyDescent="0.25">
      <c r="A58" s="87">
        <v>288</v>
      </c>
      <c r="B58" s="134">
        <v>45473</v>
      </c>
      <c r="C58" s="87">
        <v>155</v>
      </c>
      <c r="D58" s="86" t="s">
        <v>449</v>
      </c>
      <c r="E58" s="88">
        <v>14080967</v>
      </c>
      <c r="F58" s="88">
        <v>7983233</v>
      </c>
      <c r="G58" s="88">
        <v>152253</v>
      </c>
      <c r="H58" s="88">
        <v>23608</v>
      </c>
      <c r="I58" s="88">
        <v>110388</v>
      </c>
      <c r="J58" s="88">
        <v>1775933</v>
      </c>
      <c r="K58" s="88">
        <v>3176149</v>
      </c>
      <c r="L58" s="88">
        <v>0</v>
      </c>
      <c r="M58" s="88">
        <v>1049688</v>
      </c>
      <c r="N58" s="88">
        <v>117286</v>
      </c>
      <c r="O58" s="88">
        <v>0</v>
      </c>
      <c r="P58" s="88">
        <v>1577929</v>
      </c>
      <c r="Q58" s="89">
        <v>1.936966405371E-2</v>
      </c>
      <c r="R58" s="89">
        <v>0</v>
      </c>
      <c r="S58" s="89">
        <v>0</v>
      </c>
      <c r="T58" s="89">
        <v>0</v>
      </c>
      <c r="U58" s="89">
        <v>2.8133965913000001E-4</v>
      </c>
      <c r="V58" s="89">
        <v>0</v>
      </c>
      <c r="W58" s="89">
        <v>2.5326997290999999E-4</v>
      </c>
      <c r="X58" s="89">
        <v>0</v>
      </c>
      <c r="Y58" s="89">
        <v>0</v>
      </c>
      <c r="Z58" s="89">
        <v>5.0785155003499997E-3</v>
      </c>
      <c r="AA58" s="89">
        <v>1.6749014772799999E-3</v>
      </c>
    </row>
    <row r="59" spans="1:27" x14ac:dyDescent="0.25">
      <c r="A59" s="87">
        <v>294</v>
      </c>
      <c r="B59" s="134">
        <v>45473</v>
      </c>
      <c r="C59" s="87">
        <v>160</v>
      </c>
      <c r="D59" s="86" t="s">
        <v>450</v>
      </c>
      <c r="E59" s="88">
        <v>447663387</v>
      </c>
      <c r="F59" s="88">
        <v>384803214</v>
      </c>
      <c r="G59" s="88">
        <v>22463410</v>
      </c>
      <c r="H59" s="88">
        <v>0</v>
      </c>
      <c r="I59" s="88">
        <v>11802360</v>
      </c>
      <c r="J59" s="88">
        <v>36649974</v>
      </c>
      <c r="K59" s="88">
        <v>91707072</v>
      </c>
      <c r="L59" s="88">
        <v>0</v>
      </c>
      <c r="M59" s="88">
        <v>164375152</v>
      </c>
      <c r="N59" s="88">
        <v>19788155</v>
      </c>
      <c r="O59" s="88">
        <v>541978</v>
      </c>
      <c r="P59" s="88">
        <v>37475113</v>
      </c>
      <c r="Q59" s="89">
        <v>1.6181114434440001E-2</v>
      </c>
      <c r="R59" s="89">
        <v>0</v>
      </c>
      <c r="S59" s="89">
        <v>1.61859260263E-3</v>
      </c>
      <c r="T59" s="89">
        <v>1.60912242922E-3</v>
      </c>
      <c r="U59" s="89">
        <v>5.7678251705400004E-3</v>
      </c>
      <c r="V59" s="89">
        <v>0</v>
      </c>
      <c r="W59" s="89">
        <v>0</v>
      </c>
      <c r="X59" s="89">
        <v>0</v>
      </c>
      <c r="Y59" s="89">
        <v>0</v>
      </c>
      <c r="Z59" s="89">
        <v>7.0552244649800004E-3</v>
      </c>
      <c r="AA59" s="89">
        <v>3.2461462497800002E-3</v>
      </c>
    </row>
    <row r="60" spans="1:27" x14ac:dyDescent="0.25">
      <c r="A60" s="87">
        <v>303</v>
      </c>
      <c r="B60" s="134">
        <v>45473</v>
      </c>
      <c r="C60" s="87">
        <v>166</v>
      </c>
      <c r="D60" s="86" t="s">
        <v>451</v>
      </c>
      <c r="E60" s="88">
        <v>117018812</v>
      </c>
      <c r="F60" s="88">
        <v>64807771</v>
      </c>
      <c r="G60" s="88">
        <v>5534405</v>
      </c>
      <c r="H60" s="88">
        <v>0</v>
      </c>
      <c r="I60" s="88">
        <v>5048599</v>
      </c>
      <c r="J60" s="88">
        <v>4268084</v>
      </c>
      <c r="K60" s="88">
        <v>15918313</v>
      </c>
      <c r="L60" s="88">
        <v>0</v>
      </c>
      <c r="M60" s="88">
        <v>25527770</v>
      </c>
      <c r="N60" s="88">
        <v>0</v>
      </c>
      <c r="O60" s="88">
        <v>159353</v>
      </c>
      <c r="P60" s="88">
        <v>8351247</v>
      </c>
      <c r="Q60" s="89">
        <v>7.2133226286799999E-3</v>
      </c>
      <c r="R60" s="89">
        <v>0</v>
      </c>
      <c r="S60" s="89">
        <v>0</v>
      </c>
      <c r="T60" s="89">
        <v>0</v>
      </c>
      <c r="U60" s="89">
        <v>6.6754701088000002E-4</v>
      </c>
      <c r="V60" s="89">
        <v>0</v>
      </c>
      <c r="W60" s="89">
        <v>0</v>
      </c>
      <c r="X60" s="89">
        <v>0</v>
      </c>
      <c r="Y60" s="89">
        <v>0</v>
      </c>
      <c r="Z60" s="89">
        <v>1.804272683887E-2</v>
      </c>
      <c r="AA60" s="89">
        <v>2.81515474211E-3</v>
      </c>
    </row>
    <row r="61" spans="1:27" x14ac:dyDescent="0.25">
      <c r="A61" s="87">
        <v>306</v>
      </c>
      <c r="B61" s="134">
        <v>45473</v>
      </c>
      <c r="C61" s="87">
        <v>168</v>
      </c>
      <c r="D61" s="86" t="s">
        <v>452</v>
      </c>
      <c r="E61" s="88">
        <v>110165821</v>
      </c>
      <c r="F61" s="88">
        <v>64851644</v>
      </c>
      <c r="G61" s="88">
        <v>7400730</v>
      </c>
      <c r="H61" s="88">
        <v>0</v>
      </c>
      <c r="I61" s="88">
        <v>0</v>
      </c>
      <c r="J61" s="88">
        <v>3935336</v>
      </c>
      <c r="K61" s="88">
        <v>17585177</v>
      </c>
      <c r="L61" s="88">
        <v>0</v>
      </c>
      <c r="M61" s="88">
        <v>31370204</v>
      </c>
      <c r="N61" s="88">
        <v>0</v>
      </c>
      <c r="O61" s="88">
        <v>0</v>
      </c>
      <c r="P61" s="88">
        <v>4560197</v>
      </c>
      <c r="Q61" s="89">
        <v>1.361702523288E-2</v>
      </c>
      <c r="R61" s="89">
        <v>0</v>
      </c>
      <c r="S61" s="89">
        <v>0</v>
      </c>
      <c r="T61" s="89">
        <v>-3.2352299890000001E-4</v>
      </c>
      <c r="U61" s="89">
        <v>3.2802286276399999E-3</v>
      </c>
      <c r="V61" s="89">
        <v>0</v>
      </c>
      <c r="W61" s="89">
        <v>3.8966930162999999E-4</v>
      </c>
      <c r="X61" s="89">
        <v>0</v>
      </c>
      <c r="Y61" s="89">
        <v>0</v>
      </c>
      <c r="Z61" s="89">
        <v>1.6315192723770001E-2</v>
      </c>
      <c r="AA61" s="89">
        <v>3.7648197922099998E-3</v>
      </c>
    </row>
    <row r="62" spans="1:27" x14ac:dyDescent="0.25">
      <c r="A62" s="87">
        <v>319</v>
      </c>
      <c r="B62" s="134">
        <v>45473</v>
      </c>
      <c r="C62" s="87">
        <v>173</v>
      </c>
      <c r="D62" s="86" t="s">
        <v>453</v>
      </c>
      <c r="E62" s="88">
        <v>305850644</v>
      </c>
      <c r="F62" s="88">
        <v>255540015</v>
      </c>
      <c r="G62" s="88">
        <v>19046634</v>
      </c>
      <c r="H62" s="88">
        <v>0</v>
      </c>
      <c r="I62" s="88">
        <v>10840510</v>
      </c>
      <c r="J62" s="88">
        <v>18445897</v>
      </c>
      <c r="K62" s="88">
        <v>20196704</v>
      </c>
      <c r="L62" s="88">
        <v>0</v>
      </c>
      <c r="M62" s="88">
        <v>141923961</v>
      </c>
      <c r="N62" s="88">
        <v>17907143</v>
      </c>
      <c r="O62" s="88">
        <v>0</v>
      </c>
      <c r="P62" s="88">
        <v>27179167</v>
      </c>
      <c r="Q62" s="89">
        <v>3.2091786415470003E-2</v>
      </c>
      <c r="R62" s="89">
        <v>0</v>
      </c>
      <c r="S62" s="89">
        <v>5.60454962091E-3</v>
      </c>
      <c r="T62" s="89">
        <v>1.23696582931E-3</v>
      </c>
      <c r="U62" s="89">
        <v>6.5722810639400001E-3</v>
      </c>
      <c r="V62" s="89">
        <v>0</v>
      </c>
      <c r="W62" s="89">
        <v>6.8292212530000004E-5</v>
      </c>
      <c r="X62" s="89">
        <v>0</v>
      </c>
      <c r="Y62" s="89">
        <v>0</v>
      </c>
      <c r="Z62" s="89">
        <v>2.1244291519500001E-2</v>
      </c>
      <c r="AA62" s="89">
        <v>5.3092139223799998E-3</v>
      </c>
    </row>
    <row r="63" spans="1:27" x14ac:dyDescent="0.25">
      <c r="A63" s="87">
        <v>320</v>
      </c>
      <c r="B63" s="134">
        <v>45473</v>
      </c>
      <c r="C63" s="87">
        <v>174</v>
      </c>
      <c r="D63" s="86" t="s">
        <v>454</v>
      </c>
      <c r="E63" s="88">
        <v>126559405</v>
      </c>
      <c r="F63" s="88">
        <v>91585273</v>
      </c>
      <c r="G63" s="88">
        <v>1870075</v>
      </c>
      <c r="H63" s="88">
        <v>0</v>
      </c>
      <c r="I63" s="88">
        <v>490290</v>
      </c>
      <c r="J63" s="88">
        <v>3006771</v>
      </c>
      <c r="K63" s="88">
        <v>5195392</v>
      </c>
      <c r="L63" s="88">
        <v>0</v>
      </c>
      <c r="M63" s="88">
        <v>75678496</v>
      </c>
      <c r="N63" s="88">
        <v>0</v>
      </c>
      <c r="O63" s="88">
        <v>0</v>
      </c>
      <c r="P63" s="88">
        <v>5344250</v>
      </c>
      <c r="Q63" s="89">
        <v>5.7965393407400003E-3</v>
      </c>
      <c r="R63" s="89">
        <v>0</v>
      </c>
      <c r="S63" s="89">
        <v>0</v>
      </c>
      <c r="T63" s="89">
        <v>0</v>
      </c>
      <c r="U63" s="89">
        <v>2.589846268E-5</v>
      </c>
      <c r="V63" s="89">
        <v>0</v>
      </c>
      <c r="W63" s="89">
        <v>4.0933400613000002E-6</v>
      </c>
      <c r="X63" s="89">
        <v>0</v>
      </c>
      <c r="Y63" s="89">
        <v>0</v>
      </c>
      <c r="Z63" s="89">
        <v>4.1016375197400002E-3</v>
      </c>
      <c r="AA63" s="89">
        <v>3.2608428490999997E-4</v>
      </c>
    </row>
    <row r="64" spans="1:27" x14ac:dyDescent="0.25">
      <c r="A64" s="87">
        <v>340</v>
      </c>
      <c r="B64" s="134">
        <v>45473</v>
      </c>
      <c r="C64" s="87">
        <v>183</v>
      </c>
      <c r="D64" s="86" t="s">
        <v>4719</v>
      </c>
      <c r="E64" s="88">
        <v>581309825</v>
      </c>
      <c r="F64" s="88">
        <v>418392863</v>
      </c>
      <c r="G64" s="88">
        <v>30017470</v>
      </c>
      <c r="H64" s="88">
        <v>553283</v>
      </c>
      <c r="I64" s="88">
        <v>0</v>
      </c>
      <c r="J64" s="88">
        <v>59507488</v>
      </c>
      <c r="K64" s="88">
        <v>92483372</v>
      </c>
      <c r="L64" s="88">
        <v>0</v>
      </c>
      <c r="M64" s="88">
        <v>198585656</v>
      </c>
      <c r="N64" s="88">
        <v>17519674</v>
      </c>
      <c r="O64" s="88">
        <v>1776279</v>
      </c>
      <c r="P64" s="88">
        <v>17949641</v>
      </c>
      <c r="Q64" s="89">
        <v>1.7720223846299999E-2</v>
      </c>
      <c r="R64" s="89">
        <v>0.11895309926238</v>
      </c>
      <c r="S64" s="89">
        <v>0</v>
      </c>
      <c r="T64" s="89">
        <v>2.2723484101100002E-3</v>
      </c>
      <c r="U64" s="89">
        <v>3.58964958368E-3</v>
      </c>
      <c r="V64" s="89">
        <v>0</v>
      </c>
      <c r="W64" s="89">
        <v>-1.034477084E-4</v>
      </c>
      <c r="X64" s="89">
        <v>-2.3833593580000001E-3</v>
      </c>
      <c r="Y64" s="89">
        <v>0</v>
      </c>
      <c r="Z64" s="89">
        <v>2.6118906840839999E-2</v>
      </c>
      <c r="AA64" s="89">
        <v>3.7633622267200001E-3</v>
      </c>
    </row>
    <row r="65" spans="1:27" x14ac:dyDescent="0.25">
      <c r="A65" s="87">
        <v>352</v>
      </c>
      <c r="B65" s="134">
        <v>45473</v>
      </c>
      <c r="C65" s="87">
        <v>188</v>
      </c>
      <c r="D65" s="86" t="s">
        <v>455</v>
      </c>
      <c r="E65" s="88">
        <v>434295002</v>
      </c>
      <c r="F65" s="88">
        <v>372186810</v>
      </c>
      <c r="G65" s="88">
        <v>15525902</v>
      </c>
      <c r="H65" s="88">
        <v>64149</v>
      </c>
      <c r="I65" s="88">
        <v>0</v>
      </c>
      <c r="J65" s="88">
        <v>89876959</v>
      </c>
      <c r="K65" s="88">
        <v>86487821</v>
      </c>
      <c r="L65" s="88">
        <v>0</v>
      </c>
      <c r="M65" s="88">
        <v>124565826</v>
      </c>
      <c r="N65" s="88">
        <v>0</v>
      </c>
      <c r="O65" s="88">
        <v>0</v>
      </c>
      <c r="P65" s="88">
        <v>55666152</v>
      </c>
      <c r="Q65" s="89">
        <v>1.6374045417260001E-2</v>
      </c>
      <c r="R65" s="89">
        <v>0</v>
      </c>
      <c r="S65" s="89">
        <v>0</v>
      </c>
      <c r="T65" s="89">
        <v>2.02039234805E-3</v>
      </c>
      <c r="U65" s="89">
        <v>6.0818254682500003E-3</v>
      </c>
      <c r="V65" s="89">
        <v>0</v>
      </c>
      <c r="W65" s="89">
        <v>-4.1237502000000001E-4</v>
      </c>
      <c r="X65" s="89">
        <v>0</v>
      </c>
      <c r="Y65" s="89">
        <v>0</v>
      </c>
      <c r="Z65" s="89">
        <v>5.1260828136299999E-3</v>
      </c>
      <c r="AA65" s="89">
        <v>3.3205422152100001E-3</v>
      </c>
    </row>
    <row r="66" spans="1:27" x14ac:dyDescent="0.25">
      <c r="A66" s="87">
        <v>361</v>
      </c>
      <c r="B66" s="134">
        <v>45473</v>
      </c>
      <c r="C66" s="87">
        <v>193</v>
      </c>
      <c r="D66" s="86" t="s">
        <v>456</v>
      </c>
      <c r="E66" s="88">
        <v>705753022</v>
      </c>
      <c r="F66" s="88">
        <v>578142497</v>
      </c>
      <c r="G66" s="88">
        <v>16656191</v>
      </c>
      <c r="H66" s="88">
        <v>0</v>
      </c>
      <c r="I66" s="88">
        <v>0</v>
      </c>
      <c r="J66" s="88">
        <v>38809006</v>
      </c>
      <c r="K66" s="88">
        <v>136018686</v>
      </c>
      <c r="L66" s="88">
        <v>0</v>
      </c>
      <c r="M66" s="88">
        <v>227367243</v>
      </c>
      <c r="N66" s="88">
        <v>87391433</v>
      </c>
      <c r="O66" s="88">
        <v>2048129</v>
      </c>
      <c r="P66" s="88">
        <v>69851810</v>
      </c>
      <c r="Q66" s="89">
        <v>3.0294559763700001E-2</v>
      </c>
      <c r="R66" s="89">
        <v>0</v>
      </c>
      <c r="S66" s="89">
        <v>0</v>
      </c>
      <c r="T66" s="89">
        <v>2.0544727294100002E-3</v>
      </c>
      <c r="U66" s="89">
        <v>1.0392659282750001E-2</v>
      </c>
      <c r="V66" s="89">
        <v>0</v>
      </c>
      <c r="W66" s="89">
        <v>-1.00420251E-5</v>
      </c>
      <c r="X66" s="89">
        <v>0</v>
      </c>
      <c r="Y66" s="89">
        <v>0</v>
      </c>
      <c r="Z66" s="89">
        <v>1.074664457263E-2</v>
      </c>
      <c r="AA66" s="89">
        <v>4.9154064264199998E-3</v>
      </c>
    </row>
    <row r="67" spans="1:27" x14ac:dyDescent="0.25">
      <c r="A67" s="87">
        <v>365</v>
      </c>
      <c r="B67" s="134">
        <v>45473</v>
      </c>
      <c r="C67" s="87">
        <v>197</v>
      </c>
      <c r="D67" s="86" t="s">
        <v>457</v>
      </c>
      <c r="E67" s="88">
        <v>90178314</v>
      </c>
      <c r="F67" s="88">
        <v>66706610</v>
      </c>
      <c r="G67" s="88">
        <v>3142790</v>
      </c>
      <c r="H67" s="88">
        <v>3354</v>
      </c>
      <c r="I67" s="88">
        <v>0</v>
      </c>
      <c r="J67" s="88">
        <v>10718894</v>
      </c>
      <c r="K67" s="88">
        <v>32679607</v>
      </c>
      <c r="L67" s="88">
        <v>0</v>
      </c>
      <c r="M67" s="88">
        <v>9324692</v>
      </c>
      <c r="N67" s="88">
        <v>0</v>
      </c>
      <c r="O67" s="88">
        <v>0</v>
      </c>
      <c r="P67" s="88">
        <v>10837273</v>
      </c>
      <c r="Q67" s="89">
        <v>4.8548927208999998E-3</v>
      </c>
      <c r="R67" s="89">
        <v>0.74895646988669995</v>
      </c>
      <c r="S67" s="89">
        <v>0</v>
      </c>
      <c r="T67" s="89">
        <v>4.150341466E-5</v>
      </c>
      <c r="U67" s="89">
        <v>4.8541110112999998E-4</v>
      </c>
      <c r="V67" s="89">
        <v>0</v>
      </c>
      <c r="W67" s="89">
        <v>0</v>
      </c>
      <c r="X67" s="89">
        <v>0</v>
      </c>
      <c r="Y67" s="89">
        <v>0</v>
      </c>
      <c r="Z67" s="89">
        <v>6.0710018970499997E-3</v>
      </c>
      <c r="AA67" s="89">
        <v>1.50292622211E-3</v>
      </c>
    </row>
    <row r="68" spans="1:27" x14ac:dyDescent="0.25">
      <c r="A68" s="87">
        <v>367</v>
      </c>
      <c r="B68" s="134">
        <v>45473</v>
      </c>
      <c r="C68" s="87">
        <v>199</v>
      </c>
      <c r="D68" s="86" t="s">
        <v>458</v>
      </c>
      <c r="E68" s="88">
        <v>33693215</v>
      </c>
      <c r="F68" s="88">
        <v>6743607</v>
      </c>
      <c r="G68" s="88">
        <v>3148347</v>
      </c>
      <c r="H68" s="88">
        <v>0</v>
      </c>
      <c r="I68" s="88">
        <v>0</v>
      </c>
      <c r="J68" s="88">
        <v>976314</v>
      </c>
      <c r="K68" s="88">
        <v>1314035</v>
      </c>
      <c r="L68" s="88">
        <v>0</v>
      </c>
      <c r="M68" s="88">
        <v>159126</v>
      </c>
      <c r="N68" s="88">
        <v>0</v>
      </c>
      <c r="O68" s="88">
        <v>0</v>
      </c>
      <c r="P68" s="88">
        <v>1145785</v>
      </c>
      <c r="Q68" s="89">
        <v>1.5152645267149999E-2</v>
      </c>
      <c r="R68" s="89">
        <v>0</v>
      </c>
      <c r="S68" s="89">
        <v>0</v>
      </c>
      <c r="T68" s="89">
        <v>0</v>
      </c>
      <c r="U68" s="89">
        <v>0</v>
      </c>
      <c r="V68" s="89">
        <v>0</v>
      </c>
      <c r="W68" s="89">
        <v>0</v>
      </c>
      <c r="X68" s="89">
        <v>0</v>
      </c>
      <c r="Y68" s="89">
        <v>0</v>
      </c>
      <c r="Z68" s="89">
        <v>3.9886192688649999E-2</v>
      </c>
      <c r="AA68" s="89">
        <v>1.4291474567480001E-2</v>
      </c>
    </row>
    <row r="69" spans="1:27" x14ac:dyDescent="0.25">
      <c r="A69" s="87">
        <v>370</v>
      </c>
      <c r="B69" s="134">
        <v>45473</v>
      </c>
      <c r="C69" s="87">
        <v>201</v>
      </c>
      <c r="D69" s="86" t="s">
        <v>459</v>
      </c>
      <c r="E69" s="88">
        <v>21363801</v>
      </c>
      <c r="F69" s="88">
        <v>5268941</v>
      </c>
      <c r="G69" s="88">
        <v>647065</v>
      </c>
      <c r="H69" s="88">
        <v>0</v>
      </c>
      <c r="I69" s="88">
        <v>18544</v>
      </c>
      <c r="J69" s="88">
        <v>1184338</v>
      </c>
      <c r="K69" s="88">
        <v>1235814</v>
      </c>
      <c r="L69" s="88">
        <v>0</v>
      </c>
      <c r="M69" s="88">
        <v>1347910</v>
      </c>
      <c r="N69" s="88">
        <v>0</v>
      </c>
      <c r="O69" s="88">
        <v>0</v>
      </c>
      <c r="P69" s="88">
        <v>835270</v>
      </c>
      <c r="Q69" s="89">
        <v>1.098100596332E-2</v>
      </c>
      <c r="R69" s="89">
        <v>0</v>
      </c>
      <c r="S69" s="89">
        <v>0</v>
      </c>
      <c r="T69" s="89">
        <v>0</v>
      </c>
      <c r="U69" s="89">
        <v>0</v>
      </c>
      <c r="V69" s="89">
        <v>0</v>
      </c>
      <c r="W69" s="89">
        <v>0</v>
      </c>
      <c r="X69" s="89">
        <v>0</v>
      </c>
      <c r="Y69" s="89">
        <v>0</v>
      </c>
      <c r="Z69" s="89">
        <v>4.37852144357E-3</v>
      </c>
      <c r="AA69" s="89">
        <v>2.12365906201E-3</v>
      </c>
    </row>
    <row r="70" spans="1:27" x14ac:dyDescent="0.25">
      <c r="A70" s="87">
        <v>373</v>
      </c>
      <c r="B70" s="134">
        <v>45473</v>
      </c>
      <c r="C70" s="87">
        <v>203</v>
      </c>
      <c r="D70" s="86" t="s">
        <v>460</v>
      </c>
      <c r="E70" s="88">
        <v>98654918</v>
      </c>
      <c r="F70" s="88">
        <v>56703316</v>
      </c>
      <c r="G70" s="88">
        <v>3378570</v>
      </c>
      <c r="H70" s="88">
        <v>1851</v>
      </c>
      <c r="I70" s="88">
        <v>0</v>
      </c>
      <c r="J70" s="88">
        <v>4307860</v>
      </c>
      <c r="K70" s="88">
        <v>10961100</v>
      </c>
      <c r="L70" s="88">
        <v>0</v>
      </c>
      <c r="M70" s="88">
        <v>30123038</v>
      </c>
      <c r="N70" s="88">
        <v>5184309</v>
      </c>
      <c r="O70" s="88">
        <v>48629</v>
      </c>
      <c r="P70" s="88">
        <v>2697959</v>
      </c>
      <c r="Q70" s="89">
        <v>6.9368083041500004E-3</v>
      </c>
      <c r="R70" s="89">
        <v>0.18547315189604999</v>
      </c>
      <c r="S70" s="89">
        <v>0</v>
      </c>
      <c r="T70" s="89">
        <v>5.5732788710999997E-4</v>
      </c>
      <c r="U70" s="89">
        <v>7.6305713800000005E-5</v>
      </c>
      <c r="V70" s="89">
        <v>0</v>
      </c>
      <c r="W70" s="89">
        <v>0</v>
      </c>
      <c r="X70" s="89">
        <v>0</v>
      </c>
      <c r="Y70" s="89">
        <v>0</v>
      </c>
      <c r="Z70" s="89">
        <v>1.5425893015230001E-2</v>
      </c>
      <c r="AA70" s="89">
        <v>1.4383275826200001E-3</v>
      </c>
    </row>
    <row r="71" spans="1:27" x14ac:dyDescent="0.25">
      <c r="A71" s="87">
        <v>376</v>
      </c>
      <c r="B71" s="134">
        <v>45473</v>
      </c>
      <c r="C71" s="87">
        <v>206</v>
      </c>
      <c r="D71" s="86" t="s">
        <v>461</v>
      </c>
      <c r="E71" s="88">
        <v>9774868</v>
      </c>
      <c r="F71" s="88">
        <v>6498873</v>
      </c>
      <c r="G71" s="88">
        <v>0</v>
      </c>
      <c r="H71" s="88">
        <v>0</v>
      </c>
      <c r="I71" s="88">
        <v>0</v>
      </c>
      <c r="J71" s="88">
        <v>2402993</v>
      </c>
      <c r="K71" s="88">
        <v>2455676</v>
      </c>
      <c r="L71" s="88">
        <v>0</v>
      </c>
      <c r="M71" s="88">
        <v>334167</v>
      </c>
      <c r="N71" s="88">
        <v>0</v>
      </c>
      <c r="O71" s="88">
        <v>0</v>
      </c>
      <c r="P71" s="88">
        <v>1306037</v>
      </c>
      <c r="Q71" s="89">
        <v>0</v>
      </c>
      <c r="R71" s="89">
        <v>0</v>
      </c>
      <c r="S71" s="89">
        <v>0</v>
      </c>
      <c r="T71" s="89">
        <v>1.7730290994099999E-3</v>
      </c>
      <c r="U71" s="89">
        <v>-1.9304193159999999E-4</v>
      </c>
      <c r="V71" s="89">
        <v>0</v>
      </c>
      <c r="W71" s="89">
        <v>3.7351484724E-3</v>
      </c>
      <c r="X71" s="89">
        <v>0</v>
      </c>
      <c r="Y71" s="89">
        <v>0</v>
      </c>
      <c r="Z71" s="89">
        <v>2.8136996534000001E-3</v>
      </c>
      <c r="AA71" s="89">
        <v>1.4157912718199999E-3</v>
      </c>
    </row>
    <row r="72" spans="1:27" x14ac:dyDescent="0.25">
      <c r="A72" s="87">
        <v>378</v>
      </c>
      <c r="B72" s="134">
        <v>45473</v>
      </c>
      <c r="C72" s="87">
        <v>208</v>
      </c>
      <c r="D72" s="86" t="s">
        <v>462</v>
      </c>
      <c r="E72" s="88">
        <v>8330040</v>
      </c>
      <c r="F72" s="88">
        <v>2218075</v>
      </c>
      <c r="G72" s="88">
        <v>0</v>
      </c>
      <c r="H72" s="88">
        <v>0</v>
      </c>
      <c r="I72" s="88">
        <v>0</v>
      </c>
      <c r="J72" s="88">
        <v>516347</v>
      </c>
      <c r="K72" s="88">
        <v>994024</v>
      </c>
      <c r="L72" s="88">
        <v>0</v>
      </c>
      <c r="M72" s="88">
        <v>0</v>
      </c>
      <c r="N72" s="88">
        <v>0</v>
      </c>
      <c r="O72" s="88">
        <v>0</v>
      </c>
      <c r="P72" s="88">
        <v>707704</v>
      </c>
      <c r="Q72" s="89">
        <v>0</v>
      </c>
      <c r="R72" s="89">
        <v>0</v>
      </c>
      <c r="S72" s="89">
        <v>0</v>
      </c>
      <c r="T72" s="89">
        <v>4.8100279720000002E-3</v>
      </c>
      <c r="U72" s="89">
        <v>-4.7746612899999998E-5</v>
      </c>
      <c r="V72" s="89">
        <v>0</v>
      </c>
      <c r="W72" s="89">
        <v>0</v>
      </c>
      <c r="X72" s="89">
        <v>0</v>
      </c>
      <c r="Y72" s="89">
        <v>0</v>
      </c>
      <c r="Z72" s="89">
        <v>8.4918301342500006E-3</v>
      </c>
      <c r="AA72" s="89">
        <v>3.9134579839999999E-3</v>
      </c>
    </row>
    <row r="73" spans="1:27" x14ac:dyDescent="0.25">
      <c r="A73" s="87">
        <v>383</v>
      </c>
      <c r="B73" s="134">
        <v>45473</v>
      </c>
      <c r="C73" s="87">
        <v>211</v>
      </c>
      <c r="D73" s="86" t="s">
        <v>463</v>
      </c>
      <c r="E73" s="88">
        <v>44294168</v>
      </c>
      <c r="F73" s="88">
        <v>18129161</v>
      </c>
      <c r="G73" s="88">
        <v>1691691</v>
      </c>
      <c r="H73" s="88">
        <v>0</v>
      </c>
      <c r="I73" s="88">
        <v>0</v>
      </c>
      <c r="J73" s="88">
        <v>3893759</v>
      </c>
      <c r="K73" s="88">
        <v>8547810</v>
      </c>
      <c r="L73" s="88">
        <v>0</v>
      </c>
      <c r="M73" s="88">
        <v>2668904</v>
      </c>
      <c r="N73" s="88">
        <v>0</v>
      </c>
      <c r="O73" s="88">
        <v>0</v>
      </c>
      <c r="P73" s="88">
        <v>1326997</v>
      </c>
      <c r="Q73" s="89">
        <v>7.8810021608999997E-3</v>
      </c>
      <c r="R73" s="89">
        <v>0</v>
      </c>
      <c r="S73" s="89">
        <v>0</v>
      </c>
      <c r="T73" s="89">
        <v>-1.46215676E-5</v>
      </c>
      <c r="U73" s="89">
        <v>6.0581592051000004E-4</v>
      </c>
      <c r="V73" s="89">
        <v>0</v>
      </c>
      <c r="W73" s="89">
        <v>-2.4890368723000001E-3</v>
      </c>
      <c r="X73" s="89">
        <v>0</v>
      </c>
      <c r="Y73" s="89">
        <v>0</v>
      </c>
      <c r="Z73" s="89">
        <v>1.20782582864E-3</v>
      </c>
      <c r="AA73" s="89">
        <v>7.6012508901999998E-4</v>
      </c>
    </row>
    <row r="74" spans="1:27" x14ac:dyDescent="0.25">
      <c r="A74" s="87">
        <v>389</v>
      </c>
      <c r="B74" s="134">
        <v>45473</v>
      </c>
      <c r="C74" s="87">
        <v>214</v>
      </c>
      <c r="D74" s="86" t="s">
        <v>464</v>
      </c>
      <c r="E74" s="88">
        <v>164321552</v>
      </c>
      <c r="F74" s="88">
        <v>99432314</v>
      </c>
      <c r="G74" s="88">
        <v>6651143</v>
      </c>
      <c r="H74" s="88">
        <v>0</v>
      </c>
      <c r="I74" s="88">
        <v>5429838</v>
      </c>
      <c r="J74" s="88">
        <v>19917137</v>
      </c>
      <c r="K74" s="88">
        <v>11243983</v>
      </c>
      <c r="L74" s="88">
        <v>0</v>
      </c>
      <c r="M74" s="88">
        <v>28021871</v>
      </c>
      <c r="N74" s="88">
        <v>19429705</v>
      </c>
      <c r="O74" s="88">
        <v>53615</v>
      </c>
      <c r="P74" s="88">
        <v>8685022</v>
      </c>
      <c r="Q74" s="89">
        <v>4.4348761972599999E-3</v>
      </c>
      <c r="R74" s="89">
        <v>0</v>
      </c>
      <c r="S74" s="89">
        <v>0</v>
      </c>
      <c r="T74" s="89">
        <v>1.1369455563799999E-3</v>
      </c>
      <c r="U74" s="89">
        <v>1.32299213208E-3</v>
      </c>
      <c r="V74" s="89">
        <v>0</v>
      </c>
      <c r="W74" s="89">
        <v>-1.0604733620000001E-4</v>
      </c>
      <c r="X74" s="89">
        <v>0</v>
      </c>
      <c r="Y74" s="89">
        <v>0</v>
      </c>
      <c r="Z74" s="89">
        <v>1.6021451510599999E-2</v>
      </c>
      <c r="AA74" s="89">
        <v>2.2479299411200001E-3</v>
      </c>
    </row>
    <row r="75" spans="1:27" x14ac:dyDescent="0.25">
      <c r="A75" s="87">
        <v>390</v>
      </c>
      <c r="B75" s="134">
        <v>45473</v>
      </c>
      <c r="C75" s="87">
        <v>215</v>
      </c>
      <c r="D75" s="86" t="s">
        <v>465</v>
      </c>
      <c r="E75" s="88">
        <v>50716843</v>
      </c>
      <c r="F75" s="88">
        <v>25893151</v>
      </c>
      <c r="G75" s="88">
        <v>830539</v>
      </c>
      <c r="H75" s="88">
        <v>0</v>
      </c>
      <c r="I75" s="88">
        <v>0</v>
      </c>
      <c r="J75" s="88">
        <v>5279724</v>
      </c>
      <c r="K75" s="88">
        <v>11057948</v>
      </c>
      <c r="L75" s="88">
        <v>0</v>
      </c>
      <c r="M75" s="88">
        <v>6998751</v>
      </c>
      <c r="N75" s="88">
        <v>0</v>
      </c>
      <c r="O75" s="88">
        <v>0</v>
      </c>
      <c r="P75" s="88">
        <v>1726189</v>
      </c>
      <c r="Q75" s="89">
        <v>1.2350131506990001E-2</v>
      </c>
      <c r="R75" s="89">
        <v>0</v>
      </c>
      <c r="S75" s="89">
        <v>0</v>
      </c>
      <c r="T75" s="89">
        <v>0</v>
      </c>
      <c r="U75" s="89">
        <v>3.9139854484600001E-3</v>
      </c>
      <c r="V75" s="89">
        <v>0</v>
      </c>
      <c r="W75" s="89">
        <v>3.4527935006000002E-4</v>
      </c>
      <c r="X75" s="89">
        <v>0</v>
      </c>
      <c r="Y75" s="89">
        <v>0</v>
      </c>
      <c r="Z75" s="89">
        <v>4.2578496033999997E-4</v>
      </c>
      <c r="AA75" s="89">
        <v>2.1159950359800001E-3</v>
      </c>
    </row>
    <row r="76" spans="1:27" x14ac:dyDescent="0.25">
      <c r="A76" s="87">
        <v>395</v>
      </c>
      <c r="B76" s="134">
        <v>45473</v>
      </c>
      <c r="C76" s="87">
        <v>217</v>
      </c>
      <c r="D76" s="86" t="s">
        <v>466</v>
      </c>
      <c r="E76" s="88">
        <v>112467146</v>
      </c>
      <c r="F76" s="88">
        <v>86295207</v>
      </c>
      <c r="G76" s="88">
        <v>1139005</v>
      </c>
      <c r="H76" s="88">
        <v>0</v>
      </c>
      <c r="I76" s="88">
        <v>0</v>
      </c>
      <c r="J76" s="88">
        <v>14989065</v>
      </c>
      <c r="K76" s="88">
        <v>43573454</v>
      </c>
      <c r="L76" s="88">
        <v>0</v>
      </c>
      <c r="M76" s="88">
        <v>14360848</v>
      </c>
      <c r="N76" s="88">
        <v>951951</v>
      </c>
      <c r="O76" s="88">
        <v>0</v>
      </c>
      <c r="P76" s="88">
        <v>11280884</v>
      </c>
      <c r="Q76" s="89">
        <v>2.646577171216E-2</v>
      </c>
      <c r="R76" s="89">
        <v>0</v>
      </c>
      <c r="S76" s="89">
        <v>0</v>
      </c>
      <c r="T76" s="89">
        <v>1.6691182208000001E-3</v>
      </c>
      <c r="U76" s="89">
        <v>3.21539015468E-3</v>
      </c>
      <c r="V76" s="89">
        <v>0</v>
      </c>
      <c r="W76" s="89">
        <v>-3.121091327E-4</v>
      </c>
      <c r="X76" s="89">
        <v>0</v>
      </c>
      <c r="Y76" s="89">
        <v>0</v>
      </c>
      <c r="Z76" s="89">
        <v>9.3941404778100004E-3</v>
      </c>
      <c r="AA76" s="89">
        <v>3.57119323557E-3</v>
      </c>
    </row>
    <row r="77" spans="1:27" x14ac:dyDescent="0.25">
      <c r="A77" s="87">
        <v>404</v>
      </c>
      <c r="B77" s="134">
        <v>45473</v>
      </c>
      <c r="C77" s="87">
        <v>222</v>
      </c>
      <c r="D77" s="86" t="s">
        <v>467</v>
      </c>
      <c r="E77" s="88">
        <v>163915172</v>
      </c>
      <c r="F77" s="88">
        <v>136703629</v>
      </c>
      <c r="G77" s="88">
        <v>8034158</v>
      </c>
      <c r="H77" s="88">
        <v>0</v>
      </c>
      <c r="I77" s="88">
        <v>0</v>
      </c>
      <c r="J77" s="88">
        <v>31497767</v>
      </c>
      <c r="K77" s="88">
        <v>49337382</v>
      </c>
      <c r="L77" s="88">
        <v>0</v>
      </c>
      <c r="M77" s="88">
        <v>31964340</v>
      </c>
      <c r="N77" s="88">
        <v>7516207</v>
      </c>
      <c r="O77" s="88">
        <v>1720933</v>
      </c>
      <c r="P77" s="88">
        <v>6632842</v>
      </c>
      <c r="Q77" s="89">
        <v>1.118487642225E-2</v>
      </c>
      <c r="R77" s="89">
        <v>0</v>
      </c>
      <c r="S77" s="89">
        <v>0</v>
      </c>
      <c r="T77" s="89">
        <v>1.5865922237000001E-3</v>
      </c>
      <c r="U77" s="89">
        <v>4.8543147973700001E-3</v>
      </c>
      <c r="V77" s="89">
        <v>0</v>
      </c>
      <c r="W77" s="89">
        <v>-1.6840740848E-3</v>
      </c>
      <c r="X77" s="89">
        <v>0</v>
      </c>
      <c r="Y77" s="89">
        <v>-5.66801619433E-2</v>
      </c>
      <c r="Z77" s="89">
        <v>0.22348442276750999</v>
      </c>
      <c r="AA77" s="89">
        <v>1.330260777993E-2</v>
      </c>
    </row>
    <row r="78" spans="1:27" x14ac:dyDescent="0.25">
      <c r="A78" s="87">
        <v>422</v>
      </c>
      <c r="B78" s="134">
        <v>45473</v>
      </c>
      <c r="C78" s="87">
        <v>229</v>
      </c>
      <c r="D78" s="86" t="s">
        <v>468</v>
      </c>
      <c r="E78" s="88">
        <v>11437539</v>
      </c>
      <c r="F78" s="88">
        <v>4033883</v>
      </c>
      <c r="G78" s="88">
        <v>183008</v>
      </c>
      <c r="H78" s="88">
        <v>16361</v>
      </c>
      <c r="I78" s="88">
        <v>0</v>
      </c>
      <c r="J78" s="88">
        <v>1238752</v>
      </c>
      <c r="K78" s="88">
        <v>1322940</v>
      </c>
      <c r="L78" s="88">
        <v>0</v>
      </c>
      <c r="M78" s="88">
        <v>550304</v>
      </c>
      <c r="N78" s="88">
        <v>0</v>
      </c>
      <c r="O78" s="88">
        <v>0</v>
      </c>
      <c r="P78" s="88">
        <v>722518</v>
      </c>
      <c r="Q78" s="89">
        <v>2.9365691751200001E-3</v>
      </c>
      <c r="R78" s="89">
        <v>7.4350297951309999E-2</v>
      </c>
      <c r="S78" s="89">
        <v>0</v>
      </c>
      <c r="T78" s="89">
        <v>0</v>
      </c>
      <c r="U78" s="89">
        <v>-4.2810044600000002E-5</v>
      </c>
      <c r="V78" s="89">
        <v>0</v>
      </c>
      <c r="W78" s="89">
        <v>0</v>
      </c>
      <c r="X78" s="89">
        <v>0</v>
      </c>
      <c r="Y78" s="89">
        <v>0</v>
      </c>
      <c r="Z78" s="89">
        <v>2.130855814339E-2</v>
      </c>
      <c r="AA78" s="89">
        <v>4.2620836070200001E-3</v>
      </c>
    </row>
    <row r="79" spans="1:27" x14ac:dyDescent="0.25">
      <c r="A79" s="87">
        <v>430</v>
      </c>
      <c r="B79" s="134">
        <v>45473</v>
      </c>
      <c r="C79" s="87">
        <v>232</v>
      </c>
      <c r="D79" s="86" t="s">
        <v>469</v>
      </c>
      <c r="E79" s="88">
        <v>108589907</v>
      </c>
      <c r="F79" s="88">
        <v>51872152</v>
      </c>
      <c r="G79" s="88">
        <v>4072263</v>
      </c>
      <c r="H79" s="88">
        <v>0</v>
      </c>
      <c r="I79" s="88">
        <v>538182</v>
      </c>
      <c r="J79" s="88">
        <v>7302969</v>
      </c>
      <c r="K79" s="88">
        <v>11328928</v>
      </c>
      <c r="L79" s="88">
        <v>0</v>
      </c>
      <c r="M79" s="88">
        <v>15277639</v>
      </c>
      <c r="N79" s="88">
        <v>0</v>
      </c>
      <c r="O79" s="88">
        <v>872769</v>
      </c>
      <c r="P79" s="88">
        <v>12479402</v>
      </c>
      <c r="Q79" s="89">
        <v>9.93653128251E-3</v>
      </c>
      <c r="R79" s="89">
        <v>0</v>
      </c>
      <c r="S79" s="89">
        <v>4.1309288851300004E-3</v>
      </c>
      <c r="T79" s="89">
        <v>-1.5649922320000001E-4</v>
      </c>
      <c r="U79" s="89">
        <v>1.9417332189000001E-3</v>
      </c>
      <c r="V79" s="89">
        <v>0</v>
      </c>
      <c r="W79" s="89">
        <v>1.2616653369E-3</v>
      </c>
      <c r="X79" s="89">
        <v>0</v>
      </c>
      <c r="Y79" s="89">
        <v>0</v>
      </c>
      <c r="Z79" s="89">
        <v>-1.8959737689999999E-4</v>
      </c>
      <c r="AA79" s="89">
        <v>1.70973526436E-3</v>
      </c>
    </row>
    <row r="80" spans="1:27" x14ac:dyDescent="0.25">
      <c r="A80" s="87">
        <v>444</v>
      </c>
      <c r="B80" s="134">
        <v>45473</v>
      </c>
      <c r="C80" s="87">
        <v>239</v>
      </c>
      <c r="D80" s="86" t="s">
        <v>470</v>
      </c>
      <c r="E80" s="88">
        <v>15822158</v>
      </c>
      <c r="F80" s="88">
        <v>8140227</v>
      </c>
      <c r="G80" s="88">
        <v>0</v>
      </c>
      <c r="H80" s="88">
        <v>0</v>
      </c>
      <c r="I80" s="88">
        <v>0</v>
      </c>
      <c r="J80" s="88">
        <v>2399672</v>
      </c>
      <c r="K80" s="88">
        <v>3056001</v>
      </c>
      <c r="L80" s="88">
        <v>0</v>
      </c>
      <c r="M80" s="88">
        <v>2002807</v>
      </c>
      <c r="N80" s="88">
        <v>0</v>
      </c>
      <c r="O80" s="88">
        <v>0</v>
      </c>
      <c r="P80" s="88">
        <v>681747</v>
      </c>
      <c r="Q80" s="89">
        <v>0</v>
      </c>
      <c r="R80" s="89">
        <v>0</v>
      </c>
      <c r="S80" s="89">
        <v>0</v>
      </c>
      <c r="T80" s="89">
        <v>0</v>
      </c>
      <c r="U80" s="89">
        <v>4.4338492479999999E-4</v>
      </c>
      <c r="V80" s="89">
        <v>0</v>
      </c>
      <c r="W80" s="89">
        <v>0</v>
      </c>
      <c r="X80" s="89">
        <v>0</v>
      </c>
      <c r="Y80" s="89">
        <v>0</v>
      </c>
      <c r="Z80" s="89">
        <v>3.1021304929000003E-4</v>
      </c>
      <c r="AA80" s="89">
        <v>1.8908794822E-4</v>
      </c>
    </row>
    <row r="81" spans="1:27" x14ac:dyDescent="0.25">
      <c r="A81" s="87">
        <v>452</v>
      </c>
      <c r="B81" s="134">
        <v>45473</v>
      </c>
      <c r="C81" s="87">
        <v>240</v>
      </c>
      <c r="D81" s="86" t="s">
        <v>471</v>
      </c>
      <c r="E81" s="88">
        <v>38732532</v>
      </c>
      <c r="F81" s="88">
        <v>21643795</v>
      </c>
      <c r="G81" s="88">
        <v>1122464</v>
      </c>
      <c r="H81" s="88">
        <v>0</v>
      </c>
      <c r="I81" s="88">
        <v>0</v>
      </c>
      <c r="J81" s="88">
        <v>3573631</v>
      </c>
      <c r="K81" s="88">
        <v>7584950</v>
      </c>
      <c r="L81" s="88">
        <v>0</v>
      </c>
      <c r="M81" s="88">
        <v>7397644</v>
      </c>
      <c r="N81" s="88">
        <v>208968</v>
      </c>
      <c r="O81" s="88">
        <v>81691</v>
      </c>
      <c r="P81" s="88">
        <v>1674447</v>
      </c>
      <c r="Q81" s="89">
        <v>5.8089646807200001E-3</v>
      </c>
      <c r="R81" s="89">
        <v>0</v>
      </c>
      <c r="S81" s="89">
        <v>0</v>
      </c>
      <c r="T81" s="89">
        <v>0</v>
      </c>
      <c r="U81" s="89">
        <v>4.327222539E-5</v>
      </c>
      <c r="V81" s="89">
        <v>0</v>
      </c>
      <c r="W81" s="89">
        <v>0</v>
      </c>
      <c r="X81" s="89">
        <v>0</v>
      </c>
      <c r="Y81" s="89">
        <v>0</v>
      </c>
      <c r="Z81" s="89">
        <v>-3.9427317359000003E-3</v>
      </c>
      <c r="AA81" s="89">
        <v>2.121423889E-4</v>
      </c>
    </row>
    <row r="82" spans="1:27" x14ac:dyDescent="0.25">
      <c r="A82" s="87">
        <v>464</v>
      </c>
      <c r="B82" s="134">
        <v>45473</v>
      </c>
      <c r="C82" s="87">
        <v>246</v>
      </c>
      <c r="D82" s="86" t="s">
        <v>472</v>
      </c>
      <c r="E82" s="88">
        <v>91556199</v>
      </c>
      <c r="F82" s="88">
        <v>50228562</v>
      </c>
      <c r="G82" s="88">
        <v>4561014</v>
      </c>
      <c r="H82" s="88">
        <v>0</v>
      </c>
      <c r="I82" s="88">
        <v>0</v>
      </c>
      <c r="J82" s="88">
        <v>2014689</v>
      </c>
      <c r="K82" s="88">
        <v>7819426</v>
      </c>
      <c r="L82" s="88">
        <v>0</v>
      </c>
      <c r="M82" s="88">
        <v>11052458</v>
      </c>
      <c r="N82" s="88">
        <v>15382512</v>
      </c>
      <c r="O82" s="88">
        <v>842899</v>
      </c>
      <c r="P82" s="88">
        <v>8555564</v>
      </c>
      <c r="Q82" s="89">
        <v>3.307659335141E-2</v>
      </c>
      <c r="R82" s="89">
        <v>0</v>
      </c>
      <c r="S82" s="89">
        <v>0</v>
      </c>
      <c r="T82" s="89">
        <v>2.3129262690799999E-3</v>
      </c>
      <c r="U82" s="89">
        <v>1.700689517979E-2</v>
      </c>
      <c r="V82" s="89">
        <v>0</v>
      </c>
      <c r="W82" s="89">
        <v>-3.1821445600000001E-4</v>
      </c>
      <c r="X82" s="89">
        <v>0</v>
      </c>
      <c r="Y82" s="89">
        <v>0</v>
      </c>
      <c r="Z82" s="89">
        <v>2.5507432380820001E-2</v>
      </c>
      <c r="AA82" s="89">
        <v>9.7254649889400007E-3</v>
      </c>
    </row>
    <row r="83" spans="1:27" x14ac:dyDescent="0.25">
      <c r="A83" s="87">
        <v>473</v>
      </c>
      <c r="B83" s="134">
        <v>45473</v>
      </c>
      <c r="C83" s="87">
        <v>252</v>
      </c>
      <c r="D83" s="86" t="s">
        <v>473</v>
      </c>
      <c r="E83" s="88">
        <v>167049743</v>
      </c>
      <c r="F83" s="88">
        <v>91637708</v>
      </c>
      <c r="G83" s="88">
        <v>0</v>
      </c>
      <c r="H83" s="88">
        <v>102</v>
      </c>
      <c r="I83" s="88">
        <v>0</v>
      </c>
      <c r="J83" s="88">
        <v>13512120</v>
      </c>
      <c r="K83" s="88">
        <v>28140488</v>
      </c>
      <c r="L83" s="88">
        <v>0</v>
      </c>
      <c r="M83" s="88">
        <v>43731043</v>
      </c>
      <c r="N83" s="88">
        <v>0</v>
      </c>
      <c r="O83" s="88">
        <v>0</v>
      </c>
      <c r="P83" s="88">
        <v>6253955</v>
      </c>
      <c r="Q83" s="89">
        <v>0</v>
      </c>
      <c r="R83" s="89">
        <v>-0.97688828711929998</v>
      </c>
      <c r="S83" s="89">
        <v>0</v>
      </c>
      <c r="T83" s="89">
        <v>-3.7138469510000001E-4</v>
      </c>
      <c r="U83" s="89">
        <v>1.86193787968E-3</v>
      </c>
      <c r="V83" s="89">
        <v>0</v>
      </c>
      <c r="W83" s="89">
        <v>0</v>
      </c>
      <c r="X83" s="89">
        <v>0</v>
      </c>
      <c r="Y83" s="89">
        <v>0</v>
      </c>
      <c r="Z83" s="89">
        <v>1.065860893888E-2</v>
      </c>
      <c r="AA83" s="89">
        <v>1.4488238249499999E-3</v>
      </c>
    </row>
    <row r="84" spans="1:27" x14ac:dyDescent="0.25">
      <c r="A84" s="87">
        <v>475</v>
      </c>
      <c r="B84" s="134">
        <v>45473</v>
      </c>
      <c r="C84" s="87">
        <v>253</v>
      </c>
      <c r="D84" s="86" t="s">
        <v>474</v>
      </c>
      <c r="E84" s="88">
        <v>62565691</v>
      </c>
      <c r="F84" s="88">
        <v>34367476</v>
      </c>
      <c r="G84" s="88">
        <v>1772909</v>
      </c>
      <c r="H84" s="88">
        <v>204916</v>
      </c>
      <c r="I84" s="88">
        <v>0</v>
      </c>
      <c r="J84" s="88">
        <v>6464144</v>
      </c>
      <c r="K84" s="88">
        <v>19180717</v>
      </c>
      <c r="L84" s="88">
        <v>0</v>
      </c>
      <c r="M84" s="88">
        <v>4997028</v>
      </c>
      <c r="N84" s="88">
        <v>0</v>
      </c>
      <c r="O84" s="88">
        <v>0</v>
      </c>
      <c r="P84" s="88">
        <v>1747762</v>
      </c>
      <c r="Q84" s="89">
        <v>2.054552544171E-2</v>
      </c>
      <c r="R84" s="89">
        <v>4.2742758112620002E-2</v>
      </c>
      <c r="S84" s="89">
        <v>0</v>
      </c>
      <c r="T84" s="89">
        <v>-1.5324670909999999E-4</v>
      </c>
      <c r="U84" s="89">
        <v>2.6793657548E-4</v>
      </c>
      <c r="V84" s="89">
        <v>0</v>
      </c>
      <c r="W84" s="89">
        <v>-1.4913076010000001E-4</v>
      </c>
      <c r="X84" s="89">
        <v>0</v>
      </c>
      <c r="Y84" s="89">
        <v>0</v>
      </c>
      <c r="Z84" s="89">
        <v>1.522274683327E-2</v>
      </c>
      <c r="AA84" s="89">
        <v>2.2567014403800001E-3</v>
      </c>
    </row>
    <row r="85" spans="1:27" x14ac:dyDescent="0.25">
      <c r="A85" s="87">
        <v>477</v>
      </c>
      <c r="B85" s="134">
        <v>45473</v>
      </c>
      <c r="C85" s="87">
        <v>255</v>
      </c>
      <c r="D85" s="86" t="s">
        <v>475</v>
      </c>
      <c r="E85" s="88">
        <v>244275482</v>
      </c>
      <c r="F85" s="88">
        <v>189713049</v>
      </c>
      <c r="G85" s="88">
        <v>3044831</v>
      </c>
      <c r="H85" s="88">
        <v>471586</v>
      </c>
      <c r="I85" s="88">
        <v>13155884</v>
      </c>
      <c r="J85" s="88">
        <v>3300845</v>
      </c>
      <c r="K85" s="88">
        <v>14316163</v>
      </c>
      <c r="L85" s="88">
        <v>0</v>
      </c>
      <c r="M85" s="88">
        <v>68268198</v>
      </c>
      <c r="N85" s="88">
        <v>15134701</v>
      </c>
      <c r="O85" s="88">
        <v>0</v>
      </c>
      <c r="P85" s="88">
        <v>72020841</v>
      </c>
      <c r="Q85" s="89">
        <v>2.9877647083940001E-2</v>
      </c>
      <c r="R85" s="89">
        <v>0</v>
      </c>
      <c r="S85" s="89">
        <v>4.9459612882200004E-3</v>
      </c>
      <c r="T85" s="89">
        <v>6.1343784270000002E-5</v>
      </c>
      <c r="U85" s="89">
        <v>9.3281444177799999E-3</v>
      </c>
      <c r="V85" s="89">
        <v>0</v>
      </c>
      <c r="W85" s="89">
        <v>-1.7345571309999999E-4</v>
      </c>
      <c r="X85" s="89">
        <v>0</v>
      </c>
      <c r="Y85" s="89">
        <v>0</v>
      </c>
      <c r="Z85" s="89">
        <v>1.0683295824200001E-2</v>
      </c>
      <c r="AA85" s="89">
        <v>5.2470556123400004E-3</v>
      </c>
    </row>
    <row r="86" spans="1:27" x14ac:dyDescent="0.25">
      <c r="A86" s="87">
        <v>479</v>
      </c>
      <c r="B86" s="134">
        <v>45473</v>
      </c>
      <c r="C86" s="87">
        <v>256</v>
      </c>
      <c r="D86" s="86" t="s">
        <v>476</v>
      </c>
      <c r="E86" s="88">
        <v>59508271</v>
      </c>
      <c r="F86" s="88">
        <v>35740683</v>
      </c>
      <c r="G86" s="88">
        <v>0</v>
      </c>
      <c r="H86" s="88">
        <v>36862</v>
      </c>
      <c r="I86" s="88">
        <v>0</v>
      </c>
      <c r="J86" s="88">
        <v>8987494</v>
      </c>
      <c r="K86" s="88">
        <v>12539106</v>
      </c>
      <c r="L86" s="88">
        <v>0</v>
      </c>
      <c r="M86" s="88">
        <v>12602790</v>
      </c>
      <c r="N86" s="88">
        <v>0</v>
      </c>
      <c r="O86" s="88">
        <v>0</v>
      </c>
      <c r="P86" s="88">
        <v>1574431</v>
      </c>
      <c r="Q86" s="89">
        <v>0</v>
      </c>
      <c r="R86" s="89">
        <v>4.6059422544960003E-2</v>
      </c>
      <c r="S86" s="89">
        <v>0</v>
      </c>
      <c r="T86" s="89">
        <v>7.8181749407999998E-4</v>
      </c>
      <c r="U86" s="89">
        <v>1.0685413067500001E-3</v>
      </c>
      <c r="V86" s="89">
        <v>0</v>
      </c>
      <c r="W86" s="89">
        <v>0</v>
      </c>
      <c r="X86" s="89">
        <v>0</v>
      </c>
      <c r="Y86" s="89">
        <v>0</v>
      </c>
      <c r="Z86" s="89">
        <v>1.300396749781E-2</v>
      </c>
      <c r="AA86" s="89">
        <v>1.1482794170599999E-3</v>
      </c>
    </row>
    <row r="87" spans="1:27" x14ac:dyDescent="0.25">
      <c r="A87" s="87">
        <v>484</v>
      </c>
      <c r="B87" s="134">
        <v>45473</v>
      </c>
      <c r="C87" s="87">
        <v>257</v>
      </c>
      <c r="D87" s="86" t="s">
        <v>477</v>
      </c>
      <c r="E87" s="88">
        <v>18888916</v>
      </c>
      <c r="F87" s="88">
        <v>11435270</v>
      </c>
      <c r="G87" s="88">
        <v>566911</v>
      </c>
      <c r="H87" s="88">
        <v>0</v>
      </c>
      <c r="I87" s="88">
        <v>0</v>
      </c>
      <c r="J87" s="88">
        <v>1189529</v>
      </c>
      <c r="K87" s="88">
        <v>3590237</v>
      </c>
      <c r="L87" s="88">
        <v>0</v>
      </c>
      <c r="M87" s="88">
        <v>5832445</v>
      </c>
      <c r="N87" s="88">
        <v>0</v>
      </c>
      <c r="O87" s="88">
        <v>0</v>
      </c>
      <c r="P87" s="88">
        <v>256148</v>
      </c>
      <c r="Q87" s="89">
        <v>1.4144369882699999E-3</v>
      </c>
      <c r="R87" s="89">
        <v>0</v>
      </c>
      <c r="S87" s="89">
        <v>0</v>
      </c>
      <c r="T87" s="89">
        <v>0</v>
      </c>
      <c r="U87" s="89">
        <v>0</v>
      </c>
      <c r="V87" s="89">
        <v>0</v>
      </c>
      <c r="W87" s="89">
        <v>0</v>
      </c>
      <c r="X87" s="89">
        <v>0</v>
      </c>
      <c r="Y87" s="89">
        <v>0</v>
      </c>
      <c r="Z87" s="89">
        <v>5.7614411878000003E-3</v>
      </c>
      <c r="AA87" s="89">
        <v>1.3338995088999999E-4</v>
      </c>
    </row>
    <row r="88" spans="1:27" x14ac:dyDescent="0.25">
      <c r="A88" s="87">
        <v>489</v>
      </c>
      <c r="B88" s="134">
        <v>45473</v>
      </c>
      <c r="C88" s="87">
        <v>259</v>
      </c>
      <c r="D88" s="86" t="s">
        <v>478</v>
      </c>
      <c r="E88" s="88">
        <v>225145627</v>
      </c>
      <c r="F88" s="88">
        <v>165574859</v>
      </c>
      <c r="G88" s="88">
        <v>8181397</v>
      </c>
      <c r="H88" s="88">
        <v>0</v>
      </c>
      <c r="I88" s="88">
        <v>0</v>
      </c>
      <c r="J88" s="88">
        <v>18315828</v>
      </c>
      <c r="K88" s="88">
        <v>49340148</v>
      </c>
      <c r="L88" s="88">
        <v>0</v>
      </c>
      <c r="M88" s="88">
        <v>36819921</v>
      </c>
      <c r="N88" s="88">
        <v>25726232</v>
      </c>
      <c r="O88" s="88">
        <v>5452787</v>
      </c>
      <c r="P88" s="88">
        <v>21738546</v>
      </c>
      <c r="Q88" s="89">
        <v>1.416384512574E-2</v>
      </c>
      <c r="R88" s="89">
        <v>0</v>
      </c>
      <c r="S88" s="89">
        <v>0</v>
      </c>
      <c r="T88" s="89">
        <v>0</v>
      </c>
      <c r="U88" s="89">
        <v>3.9745870566200003E-3</v>
      </c>
      <c r="V88" s="89">
        <v>0</v>
      </c>
      <c r="W88" s="89">
        <v>3.8672781019999998E-4</v>
      </c>
      <c r="X88" s="89">
        <v>0</v>
      </c>
      <c r="Y88" s="89">
        <v>-2.1393819986800001E-2</v>
      </c>
      <c r="Z88" s="89">
        <v>7.5905625021800002E-3</v>
      </c>
      <c r="AA88" s="89">
        <v>2.5511768494200001E-3</v>
      </c>
    </row>
    <row r="89" spans="1:27" x14ac:dyDescent="0.25">
      <c r="A89" s="87">
        <v>490</v>
      </c>
      <c r="B89" s="134">
        <v>45473</v>
      </c>
      <c r="C89" s="87">
        <v>260</v>
      </c>
      <c r="D89" s="86" t="s">
        <v>479</v>
      </c>
      <c r="E89" s="88">
        <v>73081631</v>
      </c>
      <c r="F89" s="88">
        <v>42012361</v>
      </c>
      <c r="G89" s="88">
        <v>3046842</v>
      </c>
      <c r="H89" s="88">
        <v>966</v>
      </c>
      <c r="I89" s="88">
        <v>0</v>
      </c>
      <c r="J89" s="88">
        <v>5296650</v>
      </c>
      <c r="K89" s="88">
        <v>16490086</v>
      </c>
      <c r="L89" s="88">
        <v>0</v>
      </c>
      <c r="M89" s="88">
        <v>12187785</v>
      </c>
      <c r="N89" s="88">
        <v>0</v>
      </c>
      <c r="O89" s="88">
        <v>0</v>
      </c>
      <c r="P89" s="88">
        <v>4990032</v>
      </c>
      <c r="Q89" s="89">
        <v>6.2385076028599997E-3</v>
      </c>
      <c r="R89" s="89">
        <v>0</v>
      </c>
      <c r="S89" s="89">
        <v>0</v>
      </c>
      <c r="T89" s="89">
        <v>0</v>
      </c>
      <c r="U89" s="89">
        <v>3.1607579255200002E-3</v>
      </c>
      <c r="V89" s="89">
        <v>0</v>
      </c>
      <c r="W89" s="89">
        <v>0</v>
      </c>
      <c r="X89" s="89">
        <v>0</v>
      </c>
      <c r="Y89" s="89">
        <v>0</v>
      </c>
      <c r="Z89" s="89">
        <v>1.67502931155E-3</v>
      </c>
      <c r="AA89" s="89">
        <v>2.0163183981999999E-3</v>
      </c>
    </row>
    <row r="90" spans="1:27" x14ac:dyDescent="0.25">
      <c r="A90" s="87">
        <v>511</v>
      </c>
      <c r="B90" s="134">
        <v>45473</v>
      </c>
      <c r="C90" s="87">
        <v>271</v>
      </c>
      <c r="D90" s="86" t="s">
        <v>480</v>
      </c>
      <c r="E90" s="88">
        <v>159276343</v>
      </c>
      <c r="F90" s="88">
        <v>104244976</v>
      </c>
      <c r="G90" s="88">
        <v>8075175</v>
      </c>
      <c r="H90" s="88">
        <v>0</v>
      </c>
      <c r="I90" s="88">
        <v>0</v>
      </c>
      <c r="J90" s="88">
        <v>18184444</v>
      </c>
      <c r="K90" s="88">
        <v>44914753</v>
      </c>
      <c r="L90" s="88">
        <v>0</v>
      </c>
      <c r="M90" s="88">
        <v>29699243</v>
      </c>
      <c r="N90" s="88">
        <v>249737</v>
      </c>
      <c r="O90" s="88">
        <v>0</v>
      </c>
      <c r="P90" s="88">
        <v>3121624</v>
      </c>
      <c r="Q90" s="89">
        <v>8.8700249252500005E-3</v>
      </c>
      <c r="R90" s="89">
        <v>0</v>
      </c>
      <c r="S90" s="89">
        <v>0</v>
      </c>
      <c r="T90" s="89">
        <v>-2.3648568800000001E-5</v>
      </c>
      <c r="U90" s="89">
        <v>-1.117263296E-4</v>
      </c>
      <c r="V90" s="89">
        <v>0</v>
      </c>
      <c r="W90" s="89">
        <v>5.060404356E-5</v>
      </c>
      <c r="X90" s="89">
        <v>0</v>
      </c>
      <c r="Y90" s="89">
        <v>0</v>
      </c>
      <c r="Z90" s="89">
        <v>4.5749066976200001E-3</v>
      </c>
      <c r="AA90" s="89">
        <v>9.2268034788000003E-4</v>
      </c>
    </row>
    <row r="91" spans="1:27" x14ac:dyDescent="0.25">
      <c r="A91" s="87">
        <v>514</v>
      </c>
      <c r="B91" s="134">
        <v>45473</v>
      </c>
      <c r="C91" s="87">
        <v>272</v>
      </c>
      <c r="D91" s="86" t="s">
        <v>481</v>
      </c>
      <c r="E91" s="88">
        <v>11708305</v>
      </c>
      <c r="F91" s="88">
        <v>5265975</v>
      </c>
      <c r="G91" s="88">
        <v>59292</v>
      </c>
      <c r="H91" s="88">
        <v>0</v>
      </c>
      <c r="I91" s="88">
        <v>0</v>
      </c>
      <c r="J91" s="88">
        <v>1388308</v>
      </c>
      <c r="K91" s="88">
        <v>2805683</v>
      </c>
      <c r="L91" s="88">
        <v>0</v>
      </c>
      <c r="M91" s="88">
        <v>0</v>
      </c>
      <c r="N91" s="88">
        <v>0</v>
      </c>
      <c r="O91" s="88">
        <v>0</v>
      </c>
      <c r="P91" s="88">
        <v>1012692</v>
      </c>
      <c r="Q91" s="89">
        <v>0</v>
      </c>
      <c r="R91" s="89">
        <v>0</v>
      </c>
      <c r="S91" s="89">
        <v>0</v>
      </c>
      <c r="T91" s="89">
        <v>0</v>
      </c>
      <c r="U91" s="89">
        <v>5.4615479283099998E-3</v>
      </c>
      <c r="V91" s="89">
        <v>0</v>
      </c>
      <c r="W91" s="89">
        <v>0</v>
      </c>
      <c r="X91" s="89">
        <v>0</v>
      </c>
      <c r="Y91" s="89">
        <v>0</v>
      </c>
      <c r="Z91" s="89">
        <v>5.5755036062600004E-3</v>
      </c>
      <c r="AA91" s="89">
        <v>3.9464906201600002E-3</v>
      </c>
    </row>
    <row r="92" spans="1:27" x14ac:dyDescent="0.25">
      <c r="A92" s="87">
        <v>517</v>
      </c>
      <c r="B92" s="134">
        <v>45473</v>
      </c>
      <c r="C92" s="87">
        <v>274</v>
      </c>
      <c r="D92" s="86" t="s">
        <v>482</v>
      </c>
      <c r="E92" s="88">
        <v>32469501</v>
      </c>
      <c r="F92" s="88">
        <v>28826783</v>
      </c>
      <c r="G92" s="88">
        <v>0</v>
      </c>
      <c r="H92" s="88">
        <v>0</v>
      </c>
      <c r="I92" s="88">
        <v>0</v>
      </c>
      <c r="J92" s="88">
        <v>12081725</v>
      </c>
      <c r="K92" s="88">
        <v>3474795</v>
      </c>
      <c r="L92" s="88">
        <v>0</v>
      </c>
      <c r="M92" s="88">
        <v>10394516</v>
      </c>
      <c r="N92" s="88">
        <v>0</v>
      </c>
      <c r="O92" s="88">
        <v>0</v>
      </c>
      <c r="P92" s="88">
        <v>2875747</v>
      </c>
      <c r="Q92" s="89">
        <v>0</v>
      </c>
      <c r="R92" s="89">
        <v>0</v>
      </c>
      <c r="S92" s="89">
        <v>0</v>
      </c>
      <c r="T92" s="89">
        <v>2.9997269786499999E-3</v>
      </c>
      <c r="U92" s="89">
        <v>7.4789329633699999E-3</v>
      </c>
      <c r="V92" s="89">
        <v>0</v>
      </c>
      <c r="W92" s="89">
        <v>0</v>
      </c>
      <c r="X92" s="89">
        <v>0</v>
      </c>
      <c r="Y92" s="89">
        <v>0</v>
      </c>
      <c r="Z92" s="89">
        <v>1.9709711672340001E-2</v>
      </c>
      <c r="AA92" s="89">
        <v>4.5631812249199996E-3</v>
      </c>
    </row>
    <row r="93" spans="1:27" x14ac:dyDescent="0.25">
      <c r="A93" s="87">
        <v>524</v>
      </c>
      <c r="B93" s="134">
        <v>45473</v>
      </c>
      <c r="C93" s="87">
        <v>276</v>
      </c>
      <c r="D93" s="86" t="s">
        <v>483</v>
      </c>
      <c r="E93" s="88">
        <v>2500283</v>
      </c>
      <c r="F93" s="88">
        <v>1848635</v>
      </c>
      <c r="G93" s="88">
        <v>0</v>
      </c>
      <c r="H93" s="88">
        <v>0</v>
      </c>
      <c r="I93" s="88">
        <v>0</v>
      </c>
      <c r="J93" s="88">
        <v>938974</v>
      </c>
      <c r="K93" s="88">
        <v>185246</v>
      </c>
      <c r="L93" s="88">
        <v>0</v>
      </c>
      <c r="M93" s="88">
        <v>0</v>
      </c>
      <c r="N93" s="88">
        <v>0</v>
      </c>
      <c r="O93" s="88">
        <v>0</v>
      </c>
      <c r="P93" s="88">
        <v>724415</v>
      </c>
      <c r="Q93" s="89">
        <v>0</v>
      </c>
      <c r="R93" s="89">
        <v>0</v>
      </c>
      <c r="S93" s="89">
        <v>0</v>
      </c>
      <c r="T93" s="89">
        <v>0</v>
      </c>
      <c r="U93" s="89">
        <v>0</v>
      </c>
      <c r="V93" s="89">
        <v>0</v>
      </c>
      <c r="W93" s="89">
        <v>0</v>
      </c>
      <c r="X93" s="89">
        <v>0</v>
      </c>
      <c r="Y93" s="89">
        <v>0</v>
      </c>
      <c r="Z93" s="89">
        <v>0</v>
      </c>
      <c r="AA93" s="89">
        <v>0</v>
      </c>
    </row>
    <row r="94" spans="1:27" x14ac:dyDescent="0.25">
      <c r="A94" s="87">
        <v>528</v>
      </c>
      <c r="B94" s="134">
        <v>45473</v>
      </c>
      <c r="C94" s="87">
        <v>277</v>
      </c>
      <c r="D94" s="86" t="s">
        <v>484</v>
      </c>
      <c r="E94" s="88">
        <v>974177741</v>
      </c>
      <c r="F94" s="88">
        <v>785694351</v>
      </c>
      <c r="G94" s="88">
        <v>17425473</v>
      </c>
      <c r="H94" s="88">
        <v>0</v>
      </c>
      <c r="I94" s="88">
        <v>0</v>
      </c>
      <c r="J94" s="88">
        <v>33397461</v>
      </c>
      <c r="K94" s="88">
        <v>159363267</v>
      </c>
      <c r="L94" s="88">
        <v>0</v>
      </c>
      <c r="M94" s="88">
        <v>272909248</v>
      </c>
      <c r="N94" s="88">
        <v>273077498</v>
      </c>
      <c r="O94" s="88">
        <v>4854360</v>
      </c>
      <c r="P94" s="88">
        <v>24667044</v>
      </c>
      <c r="Q94" s="89">
        <v>1.3626868042710001E-2</v>
      </c>
      <c r="R94" s="89">
        <v>0</v>
      </c>
      <c r="S94" s="89">
        <v>0</v>
      </c>
      <c r="T94" s="89">
        <v>3.7390032729999998E-5</v>
      </c>
      <c r="U94" s="89">
        <v>2.4857910824699998E-3</v>
      </c>
      <c r="V94" s="89">
        <v>0</v>
      </c>
      <c r="W94" s="89">
        <v>-1.828134311E-4</v>
      </c>
      <c r="X94" s="89">
        <v>4.6441460229000001E-4</v>
      </c>
      <c r="Y94" s="89">
        <v>-3.01698224E-5</v>
      </c>
      <c r="Z94" s="89">
        <v>2.8253694091040001E-2</v>
      </c>
      <c r="AA94" s="89">
        <v>2.1301942713E-3</v>
      </c>
    </row>
    <row r="95" spans="1:27" x14ac:dyDescent="0.25">
      <c r="A95" s="87">
        <v>538</v>
      </c>
      <c r="B95" s="134">
        <v>45473</v>
      </c>
      <c r="C95" s="87">
        <v>282</v>
      </c>
      <c r="D95" s="86" t="s">
        <v>485</v>
      </c>
      <c r="E95" s="88">
        <v>28202680</v>
      </c>
      <c r="F95" s="88">
        <v>17030557</v>
      </c>
      <c r="G95" s="88">
        <v>1233962</v>
      </c>
      <c r="H95" s="88">
        <v>0</v>
      </c>
      <c r="I95" s="88">
        <v>0</v>
      </c>
      <c r="J95" s="88">
        <v>1245212</v>
      </c>
      <c r="K95" s="88">
        <v>3766485</v>
      </c>
      <c r="L95" s="88">
        <v>0</v>
      </c>
      <c r="M95" s="88">
        <v>6904351</v>
      </c>
      <c r="N95" s="88">
        <v>1453734</v>
      </c>
      <c r="O95" s="88">
        <v>0</v>
      </c>
      <c r="P95" s="88">
        <v>2426813</v>
      </c>
      <c r="Q95" s="89">
        <v>8.0670396773899998E-3</v>
      </c>
      <c r="R95" s="89">
        <v>0</v>
      </c>
      <c r="S95" s="89">
        <v>0</v>
      </c>
      <c r="T95" s="89">
        <v>-3.5706742920000001E-4</v>
      </c>
      <c r="U95" s="89">
        <v>4.2373471558500003E-3</v>
      </c>
      <c r="V95" s="89">
        <v>0</v>
      </c>
      <c r="W95" s="89">
        <v>6.9195565786999997E-4</v>
      </c>
      <c r="X95" s="89">
        <v>0</v>
      </c>
      <c r="Y95" s="89">
        <v>0</v>
      </c>
      <c r="Z95" s="89">
        <v>9.8708154262800007E-3</v>
      </c>
      <c r="AA95" s="89">
        <v>4.0901894441300003E-3</v>
      </c>
    </row>
    <row r="96" spans="1:27" x14ac:dyDescent="0.25">
      <c r="A96" s="87">
        <v>567</v>
      </c>
      <c r="B96" s="134">
        <v>45473</v>
      </c>
      <c r="C96" s="87">
        <v>291</v>
      </c>
      <c r="D96" s="86" t="s">
        <v>486</v>
      </c>
      <c r="E96" s="88">
        <v>15727404</v>
      </c>
      <c r="F96" s="88">
        <v>4531046</v>
      </c>
      <c r="G96" s="88">
        <v>0</v>
      </c>
      <c r="H96" s="88">
        <v>0</v>
      </c>
      <c r="I96" s="88">
        <v>0</v>
      </c>
      <c r="J96" s="88">
        <v>1208761</v>
      </c>
      <c r="K96" s="88">
        <v>2351780</v>
      </c>
      <c r="L96" s="88">
        <v>0</v>
      </c>
      <c r="M96" s="88">
        <v>0</v>
      </c>
      <c r="N96" s="88">
        <v>0</v>
      </c>
      <c r="O96" s="88">
        <v>0</v>
      </c>
      <c r="P96" s="88">
        <v>970505</v>
      </c>
      <c r="Q96" s="89">
        <v>0</v>
      </c>
      <c r="R96" s="89">
        <v>0</v>
      </c>
      <c r="S96" s="89">
        <v>0</v>
      </c>
      <c r="T96" s="89">
        <v>-1.0562974789E-3</v>
      </c>
      <c r="U96" s="89">
        <v>-8.6628010549999999E-4</v>
      </c>
      <c r="V96" s="89">
        <v>0</v>
      </c>
      <c r="W96" s="89">
        <v>0</v>
      </c>
      <c r="X96" s="89">
        <v>0</v>
      </c>
      <c r="Y96" s="89">
        <v>0</v>
      </c>
      <c r="Z96" s="89">
        <v>3.8161871275000001E-3</v>
      </c>
      <c r="AA96" s="89">
        <v>1.5956008261E-4</v>
      </c>
    </row>
    <row r="97" spans="1:27" x14ac:dyDescent="0.25">
      <c r="A97" s="87">
        <v>577</v>
      </c>
      <c r="B97" s="134">
        <v>45473</v>
      </c>
      <c r="C97" s="87">
        <v>293</v>
      </c>
      <c r="D97" s="86" t="s">
        <v>487</v>
      </c>
      <c r="E97" s="88">
        <v>15380084</v>
      </c>
      <c r="F97" s="88">
        <v>13904313</v>
      </c>
      <c r="G97" s="88">
        <v>0</v>
      </c>
      <c r="H97" s="88">
        <v>0</v>
      </c>
      <c r="I97" s="88">
        <v>0</v>
      </c>
      <c r="J97" s="88">
        <v>3101657</v>
      </c>
      <c r="K97" s="88">
        <v>8435225</v>
      </c>
      <c r="L97" s="88">
        <v>0</v>
      </c>
      <c r="M97" s="88">
        <v>0</v>
      </c>
      <c r="N97" s="88">
        <v>0</v>
      </c>
      <c r="O97" s="88">
        <v>0</v>
      </c>
      <c r="P97" s="88">
        <v>2367431</v>
      </c>
      <c r="Q97" s="89">
        <v>0</v>
      </c>
      <c r="R97" s="89">
        <v>0</v>
      </c>
      <c r="S97" s="89">
        <v>0</v>
      </c>
      <c r="T97" s="89">
        <v>1.0603232269800001E-3</v>
      </c>
      <c r="U97" s="89">
        <v>5.4790123283000002E-4</v>
      </c>
      <c r="V97" s="89">
        <v>0</v>
      </c>
      <c r="W97" s="89">
        <v>0</v>
      </c>
      <c r="X97" s="89">
        <v>0</v>
      </c>
      <c r="Y97" s="89">
        <v>0</v>
      </c>
      <c r="Z97" s="89">
        <v>1.009115839934E-2</v>
      </c>
      <c r="AA97" s="89">
        <v>2.1094705152300002E-3</v>
      </c>
    </row>
    <row r="98" spans="1:27" x14ac:dyDescent="0.25">
      <c r="A98" s="87">
        <v>594</v>
      </c>
      <c r="B98" s="134">
        <v>45473</v>
      </c>
      <c r="C98" s="87">
        <v>302</v>
      </c>
      <c r="D98" s="86" t="s">
        <v>488</v>
      </c>
      <c r="E98" s="88">
        <v>270882562</v>
      </c>
      <c r="F98" s="88">
        <v>147238176</v>
      </c>
      <c r="G98" s="88">
        <v>11160041</v>
      </c>
      <c r="H98" s="88">
        <v>0</v>
      </c>
      <c r="I98" s="88">
        <v>0</v>
      </c>
      <c r="J98" s="88">
        <v>19964951</v>
      </c>
      <c r="K98" s="88">
        <v>23578089</v>
      </c>
      <c r="L98" s="88">
        <v>0</v>
      </c>
      <c r="M98" s="88">
        <v>72814344</v>
      </c>
      <c r="N98" s="88">
        <v>15897752</v>
      </c>
      <c r="O98" s="88">
        <v>0</v>
      </c>
      <c r="P98" s="88">
        <v>3822999</v>
      </c>
      <c r="Q98" s="89">
        <v>7.3553607692200002E-3</v>
      </c>
      <c r="R98" s="89">
        <v>0</v>
      </c>
      <c r="S98" s="89">
        <v>0</v>
      </c>
      <c r="T98" s="89">
        <v>1.2704736043000001E-4</v>
      </c>
      <c r="U98" s="89">
        <v>4.8510742904000001E-4</v>
      </c>
      <c r="V98" s="89">
        <v>0</v>
      </c>
      <c r="W98" s="89">
        <v>0</v>
      </c>
      <c r="X98" s="89">
        <v>0</v>
      </c>
      <c r="Y98" s="89">
        <v>0</v>
      </c>
      <c r="Z98" s="89">
        <v>8.3397202354800002E-3</v>
      </c>
      <c r="AA98" s="89">
        <v>7.9196025618000004E-4</v>
      </c>
    </row>
    <row r="99" spans="1:27" x14ac:dyDescent="0.25">
      <c r="A99" s="87">
        <v>606</v>
      </c>
      <c r="B99" s="134">
        <v>45473</v>
      </c>
      <c r="C99" s="87">
        <v>307</v>
      </c>
      <c r="D99" s="86" t="s">
        <v>489</v>
      </c>
      <c r="E99" s="88">
        <v>401720610</v>
      </c>
      <c r="F99" s="88">
        <v>97294675</v>
      </c>
      <c r="G99" s="88">
        <v>1949561</v>
      </c>
      <c r="H99" s="88">
        <v>0</v>
      </c>
      <c r="I99" s="88">
        <v>0</v>
      </c>
      <c r="J99" s="88">
        <v>8632606</v>
      </c>
      <c r="K99" s="88">
        <v>35686387</v>
      </c>
      <c r="L99" s="88">
        <v>0</v>
      </c>
      <c r="M99" s="88">
        <v>46745920</v>
      </c>
      <c r="N99" s="88">
        <v>754641</v>
      </c>
      <c r="O99" s="88">
        <v>175335</v>
      </c>
      <c r="P99" s="88">
        <v>3350224</v>
      </c>
      <c r="Q99" s="89">
        <v>5.87929112695E-3</v>
      </c>
      <c r="R99" s="89">
        <v>0</v>
      </c>
      <c r="S99" s="89">
        <v>0</v>
      </c>
      <c r="T99" s="89">
        <v>-2.5575408400000001E-5</v>
      </c>
      <c r="U99" s="89">
        <v>5.1959982180000005E-4</v>
      </c>
      <c r="V99" s="89">
        <v>0</v>
      </c>
      <c r="W99" s="89">
        <v>0</v>
      </c>
      <c r="X99" s="89">
        <v>0</v>
      </c>
      <c r="Y99" s="89">
        <v>0</v>
      </c>
      <c r="Z99" s="89">
        <v>2.8746154955200001E-3</v>
      </c>
      <c r="AA99" s="89">
        <v>4.2804138101000002E-4</v>
      </c>
    </row>
    <row r="100" spans="1:27" x14ac:dyDescent="0.25">
      <c r="A100" s="87">
        <v>609</v>
      </c>
      <c r="B100" s="134">
        <v>45473</v>
      </c>
      <c r="C100" s="87">
        <v>309</v>
      </c>
      <c r="D100" s="86" t="s">
        <v>490</v>
      </c>
      <c r="E100" s="88">
        <v>26536329</v>
      </c>
      <c r="F100" s="88">
        <v>21806940</v>
      </c>
      <c r="G100" s="88">
        <v>315844</v>
      </c>
      <c r="H100" s="88">
        <v>0</v>
      </c>
      <c r="I100" s="88">
        <v>71331</v>
      </c>
      <c r="J100" s="88">
        <v>10311079</v>
      </c>
      <c r="K100" s="88">
        <v>4411579</v>
      </c>
      <c r="L100" s="88">
        <v>0</v>
      </c>
      <c r="M100" s="88">
        <v>536984</v>
      </c>
      <c r="N100" s="88">
        <v>0</v>
      </c>
      <c r="O100" s="88">
        <v>0</v>
      </c>
      <c r="P100" s="88">
        <v>6160122</v>
      </c>
      <c r="Q100" s="89">
        <v>3.91842286867E-3</v>
      </c>
      <c r="R100" s="89">
        <v>0</v>
      </c>
      <c r="S100" s="89">
        <v>0</v>
      </c>
      <c r="T100" s="89">
        <v>7.953066452E-5</v>
      </c>
      <c r="U100" s="89">
        <v>9.4698956619000002E-4</v>
      </c>
      <c r="V100" s="89">
        <v>0</v>
      </c>
      <c r="W100" s="89">
        <v>0</v>
      </c>
      <c r="X100" s="89">
        <v>0</v>
      </c>
      <c r="Y100" s="89">
        <v>0</v>
      </c>
      <c r="Z100" s="89">
        <v>4.9440541944000005E-4</v>
      </c>
      <c r="AA100" s="89">
        <v>4.9511226747999998E-4</v>
      </c>
    </row>
    <row r="101" spans="1:27" x14ac:dyDescent="0.25">
      <c r="A101" s="87">
        <v>613</v>
      </c>
      <c r="B101" s="134">
        <v>45473</v>
      </c>
      <c r="C101" s="87">
        <v>311</v>
      </c>
      <c r="D101" s="86" t="s">
        <v>491</v>
      </c>
      <c r="E101" s="88">
        <v>79377434</v>
      </c>
      <c r="F101" s="88">
        <v>33267204</v>
      </c>
      <c r="G101" s="88">
        <v>2608612</v>
      </c>
      <c r="H101" s="88">
        <v>0</v>
      </c>
      <c r="I101" s="88">
        <v>0</v>
      </c>
      <c r="J101" s="88">
        <v>6612303</v>
      </c>
      <c r="K101" s="88">
        <v>9971331</v>
      </c>
      <c r="L101" s="88">
        <v>0</v>
      </c>
      <c r="M101" s="88">
        <v>9023273</v>
      </c>
      <c r="N101" s="88">
        <v>0</v>
      </c>
      <c r="O101" s="88">
        <v>0</v>
      </c>
      <c r="P101" s="88">
        <v>5051685</v>
      </c>
      <c r="Q101" s="89">
        <v>-1.4133215550000001E-3</v>
      </c>
      <c r="R101" s="89">
        <v>0</v>
      </c>
      <c r="S101" s="89">
        <v>0</v>
      </c>
      <c r="T101" s="89">
        <v>2.7015621662700002E-3</v>
      </c>
      <c r="U101" s="89">
        <v>4.5962919750000002E-5</v>
      </c>
      <c r="V101" s="89">
        <v>0</v>
      </c>
      <c r="W101" s="89">
        <v>-3.9556280479999999E-4</v>
      </c>
      <c r="X101" s="89">
        <v>0</v>
      </c>
      <c r="Y101" s="89">
        <v>0</v>
      </c>
      <c r="Z101" s="89">
        <v>2.0643536179540001E-2</v>
      </c>
      <c r="AA101" s="89">
        <v>3.77858217426E-3</v>
      </c>
    </row>
    <row r="102" spans="1:27" x14ac:dyDescent="0.25">
      <c r="A102" s="87">
        <v>616</v>
      </c>
      <c r="B102" s="134">
        <v>45473</v>
      </c>
      <c r="C102" s="87">
        <v>314</v>
      </c>
      <c r="D102" s="86" t="s">
        <v>492</v>
      </c>
      <c r="E102" s="88">
        <v>37730124</v>
      </c>
      <c r="F102" s="88">
        <v>29543237</v>
      </c>
      <c r="G102" s="88">
        <v>1003132</v>
      </c>
      <c r="H102" s="88">
        <v>11514</v>
      </c>
      <c r="I102" s="88">
        <v>0</v>
      </c>
      <c r="J102" s="88">
        <v>2720127</v>
      </c>
      <c r="K102" s="88">
        <v>9313345</v>
      </c>
      <c r="L102" s="88">
        <v>0</v>
      </c>
      <c r="M102" s="88">
        <v>13804798</v>
      </c>
      <c r="N102" s="88">
        <v>0</v>
      </c>
      <c r="O102" s="88">
        <v>0</v>
      </c>
      <c r="P102" s="88">
        <v>2690320</v>
      </c>
      <c r="Q102" s="89">
        <v>1.1528541181709999E-2</v>
      </c>
      <c r="R102" s="89">
        <v>0.2033129597435</v>
      </c>
      <c r="S102" s="89">
        <v>0</v>
      </c>
      <c r="T102" s="89">
        <v>0</v>
      </c>
      <c r="U102" s="89">
        <v>1.79955438669E-3</v>
      </c>
      <c r="V102" s="89">
        <v>0</v>
      </c>
      <c r="W102" s="89">
        <v>1.4509371579E-4</v>
      </c>
      <c r="X102" s="89">
        <v>0</v>
      </c>
      <c r="Y102" s="89">
        <v>0</v>
      </c>
      <c r="Z102" s="89">
        <v>1.238251972883E-2</v>
      </c>
      <c r="AA102" s="89">
        <v>2.2043144374799999E-3</v>
      </c>
    </row>
    <row r="103" spans="1:27" x14ac:dyDescent="0.25">
      <c r="A103" s="87">
        <v>620</v>
      </c>
      <c r="B103" s="134">
        <v>45473</v>
      </c>
      <c r="C103" s="87">
        <v>317</v>
      </c>
      <c r="D103" s="86" t="s">
        <v>493</v>
      </c>
      <c r="E103" s="88">
        <v>18209508</v>
      </c>
      <c r="F103" s="88">
        <v>14898365</v>
      </c>
      <c r="G103" s="88">
        <v>1452170</v>
      </c>
      <c r="H103" s="88">
        <v>0</v>
      </c>
      <c r="I103" s="88">
        <v>0</v>
      </c>
      <c r="J103" s="88">
        <v>1223139</v>
      </c>
      <c r="K103" s="88">
        <v>4007499</v>
      </c>
      <c r="L103" s="88">
        <v>0</v>
      </c>
      <c r="M103" s="88">
        <v>6070206</v>
      </c>
      <c r="N103" s="88">
        <v>0</v>
      </c>
      <c r="O103" s="88">
        <v>0</v>
      </c>
      <c r="P103" s="88">
        <v>2145351</v>
      </c>
      <c r="Q103" s="89">
        <v>-2.6260477255000002E-3</v>
      </c>
      <c r="R103" s="89">
        <v>0</v>
      </c>
      <c r="S103" s="89">
        <v>0</v>
      </c>
      <c r="T103" s="89">
        <v>0</v>
      </c>
      <c r="U103" s="89">
        <v>1.685908777E-3</v>
      </c>
      <c r="V103" s="89">
        <v>0</v>
      </c>
      <c r="W103" s="89">
        <v>0</v>
      </c>
      <c r="X103" s="89">
        <v>0</v>
      </c>
      <c r="Y103" s="89">
        <v>0</v>
      </c>
      <c r="Z103" s="89">
        <v>-2.5469556878000002E-3</v>
      </c>
      <c r="AA103" s="89">
        <v>-2.4841706510000001E-4</v>
      </c>
    </row>
    <row r="104" spans="1:27" x14ac:dyDescent="0.25">
      <c r="A104" s="87">
        <v>640</v>
      </c>
      <c r="B104" s="134">
        <v>45473</v>
      </c>
      <c r="C104" s="87">
        <v>328</v>
      </c>
      <c r="D104" s="86" t="s">
        <v>494</v>
      </c>
      <c r="E104" s="88">
        <v>6424919</v>
      </c>
      <c r="F104" s="88">
        <v>4108629</v>
      </c>
      <c r="G104" s="88">
        <v>0</v>
      </c>
      <c r="H104" s="88">
        <v>0</v>
      </c>
      <c r="I104" s="88">
        <v>0</v>
      </c>
      <c r="J104" s="88">
        <v>854318</v>
      </c>
      <c r="K104" s="88">
        <v>1458772</v>
      </c>
      <c r="L104" s="88">
        <v>0</v>
      </c>
      <c r="M104" s="88">
        <v>1418660</v>
      </c>
      <c r="N104" s="88">
        <v>0</v>
      </c>
      <c r="O104" s="88">
        <v>0</v>
      </c>
      <c r="P104" s="88">
        <v>376879</v>
      </c>
      <c r="Q104" s="89">
        <v>0</v>
      </c>
      <c r="R104" s="89">
        <v>0</v>
      </c>
      <c r="S104" s="89">
        <v>0</v>
      </c>
      <c r="T104" s="89">
        <v>-7.197553038E-4</v>
      </c>
      <c r="U104" s="89">
        <v>0</v>
      </c>
      <c r="V104" s="89">
        <v>0</v>
      </c>
      <c r="W104" s="89">
        <v>0</v>
      </c>
      <c r="X104" s="89">
        <v>0</v>
      </c>
      <c r="Y104" s="89">
        <v>0</v>
      </c>
      <c r="Z104" s="89">
        <v>0</v>
      </c>
      <c r="AA104" s="89">
        <v>-1.4366663839999999E-4</v>
      </c>
    </row>
    <row r="105" spans="1:27" x14ac:dyDescent="0.25">
      <c r="A105" s="87">
        <v>644</v>
      </c>
      <c r="B105" s="134">
        <v>45473</v>
      </c>
      <c r="C105" s="87">
        <v>330</v>
      </c>
      <c r="D105" s="86" t="s">
        <v>495</v>
      </c>
      <c r="E105" s="88">
        <v>167700635</v>
      </c>
      <c r="F105" s="88">
        <v>115474038</v>
      </c>
      <c r="G105" s="88">
        <v>3548940</v>
      </c>
      <c r="H105" s="88">
        <v>0</v>
      </c>
      <c r="I105" s="88">
        <v>0</v>
      </c>
      <c r="J105" s="88">
        <v>4388755</v>
      </c>
      <c r="K105" s="88">
        <v>10208914</v>
      </c>
      <c r="L105" s="88">
        <v>0</v>
      </c>
      <c r="M105" s="88">
        <v>53984618</v>
      </c>
      <c r="N105" s="88">
        <v>982979</v>
      </c>
      <c r="O105" s="88">
        <v>135771</v>
      </c>
      <c r="P105" s="88">
        <v>42224061</v>
      </c>
      <c r="Q105" s="89">
        <v>3.2239138424909997E-2</v>
      </c>
      <c r="R105" s="89">
        <v>0</v>
      </c>
      <c r="S105" s="89">
        <v>0</v>
      </c>
      <c r="T105" s="89">
        <v>-1.5664525959999999E-4</v>
      </c>
      <c r="U105" s="89">
        <v>4.5658854810200003E-3</v>
      </c>
      <c r="V105" s="89">
        <v>0</v>
      </c>
      <c r="W105" s="89">
        <v>-3.9487782647999999E-6</v>
      </c>
      <c r="X105" s="89">
        <v>0</v>
      </c>
      <c r="Y105" s="89">
        <v>0</v>
      </c>
      <c r="Z105" s="89">
        <v>1.7117330774399999E-3</v>
      </c>
      <c r="AA105" s="89">
        <v>2.2079044148E-3</v>
      </c>
    </row>
    <row r="106" spans="1:27" x14ac:dyDescent="0.25">
      <c r="A106" s="87">
        <v>648</v>
      </c>
      <c r="B106" s="134">
        <v>45473</v>
      </c>
      <c r="C106" s="87">
        <v>334</v>
      </c>
      <c r="D106" s="86" t="s">
        <v>496</v>
      </c>
      <c r="E106" s="88">
        <v>10726885</v>
      </c>
      <c r="F106" s="88">
        <v>6254430</v>
      </c>
      <c r="G106" s="88">
        <v>0</v>
      </c>
      <c r="H106" s="88">
        <v>0</v>
      </c>
      <c r="I106" s="88">
        <v>0</v>
      </c>
      <c r="J106" s="88">
        <v>2182723</v>
      </c>
      <c r="K106" s="88">
        <v>130894</v>
      </c>
      <c r="L106" s="88">
        <v>0</v>
      </c>
      <c r="M106" s="88">
        <v>2343160</v>
      </c>
      <c r="N106" s="88">
        <v>0</v>
      </c>
      <c r="O106" s="88">
        <v>0</v>
      </c>
      <c r="P106" s="88">
        <v>1597653</v>
      </c>
      <c r="Q106" s="89">
        <v>0</v>
      </c>
      <c r="R106" s="89">
        <v>0</v>
      </c>
      <c r="S106" s="89">
        <v>0</v>
      </c>
      <c r="T106" s="89">
        <v>9.7864187719999996E-5</v>
      </c>
      <c r="U106" s="89">
        <v>4.2345043021490003E-2</v>
      </c>
      <c r="V106" s="89">
        <v>0</v>
      </c>
      <c r="W106" s="89">
        <v>0</v>
      </c>
      <c r="X106" s="89">
        <v>0</v>
      </c>
      <c r="Y106" s="89">
        <v>0</v>
      </c>
      <c r="Z106" s="89">
        <v>1.41029469767E-2</v>
      </c>
      <c r="AA106" s="89">
        <v>1.4861903773649999E-2</v>
      </c>
    </row>
    <row r="107" spans="1:27" x14ac:dyDescent="0.25">
      <c r="A107" s="87">
        <v>649</v>
      </c>
      <c r="B107" s="134">
        <v>45473</v>
      </c>
      <c r="C107" s="87">
        <v>335</v>
      </c>
      <c r="D107" s="86" t="s">
        <v>497</v>
      </c>
      <c r="E107" s="88">
        <v>99930039</v>
      </c>
      <c r="F107" s="88">
        <v>47821748</v>
      </c>
      <c r="G107" s="88">
        <v>1470323</v>
      </c>
      <c r="H107" s="88">
        <v>0</v>
      </c>
      <c r="I107" s="88">
        <v>48528</v>
      </c>
      <c r="J107" s="88">
        <v>6837034</v>
      </c>
      <c r="K107" s="88">
        <v>10787462</v>
      </c>
      <c r="L107" s="88">
        <v>0</v>
      </c>
      <c r="M107" s="88">
        <v>22828130</v>
      </c>
      <c r="N107" s="88">
        <v>0</v>
      </c>
      <c r="O107" s="88">
        <v>0</v>
      </c>
      <c r="P107" s="88">
        <v>5850271</v>
      </c>
      <c r="Q107" s="89">
        <v>2.274727334433E-2</v>
      </c>
      <c r="R107" s="89">
        <v>0</v>
      </c>
      <c r="S107" s="89">
        <v>0</v>
      </c>
      <c r="T107" s="89">
        <v>5.6021164475000005E-4</v>
      </c>
      <c r="U107" s="89">
        <v>1.4231472650899999E-3</v>
      </c>
      <c r="V107" s="89">
        <v>0</v>
      </c>
      <c r="W107" s="89">
        <v>1.1900156589899999E-3</v>
      </c>
      <c r="X107" s="89">
        <v>0</v>
      </c>
      <c r="Y107" s="89">
        <v>0</v>
      </c>
      <c r="Z107" s="89">
        <v>2.1477818991880001E-2</v>
      </c>
      <c r="AA107" s="89">
        <v>3.9657908822300003E-3</v>
      </c>
    </row>
    <row r="108" spans="1:27" x14ac:dyDescent="0.25">
      <c r="A108" s="87">
        <v>663</v>
      </c>
      <c r="B108" s="134">
        <v>45473</v>
      </c>
      <c r="C108" s="87">
        <v>341</v>
      </c>
      <c r="D108" s="86" t="s">
        <v>498</v>
      </c>
      <c r="E108" s="88">
        <v>23194539</v>
      </c>
      <c r="F108" s="88">
        <v>9333267</v>
      </c>
      <c r="G108" s="88">
        <v>535366</v>
      </c>
      <c r="H108" s="88">
        <v>4424</v>
      </c>
      <c r="I108" s="88">
        <v>0</v>
      </c>
      <c r="J108" s="88">
        <v>2205382</v>
      </c>
      <c r="K108" s="88">
        <v>3172675</v>
      </c>
      <c r="L108" s="88">
        <v>0</v>
      </c>
      <c r="M108" s="88">
        <v>1910500</v>
      </c>
      <c r="N108" s="88">
        <v>0</v>
      </c>
      <c r="O108" s="88">
        <v>0</v>
      </c>
      <c r="P108" s="88">
        <v>1504920</v>
      </c>
      <c r="Q108" s="89">
        <v>1.1183320991E-4</v>
      </c>
      <c r="R108" s="89">
        <v>0</v>
      </c>
      <c r="S108" s="89">
        <v>0</v>
      </c>
      <c r="T108" s="89">
        <v>1.82687764043E-3</v>
      </c>
      <c r="U108" s="89">
        <v>-1.8554345739999999E-4</v>
      </c>
      <c r="V108" s="89">
        <v>0</v>
      </c>
      <c r="W108" s="89">
        <v>0</v>
      </c>
      <c r="X108" s="89">
        <v>0</v>
      </c>
      <c r="Y108" s="89">
        <v>0</v>
      </c>
      <c r="Z108" s="89">
        <v>-2.2299111050000001E-4</v>
      </c>
      <c r="AA108" s="89">
        <v>2.6812439910000002E-4</v>
      </c>
    </row>
    <row r="109" spans="1:27" x14ac:dyDescent="0.25">
      <c r="A109" s="87">
        <v>665</v>
      </c>
      <c r="B109" s="134">
        <v>45473</v>
      </c>
      <c r="C109" s="87">
        <v>342</v>
      </c>
      <c r="D109" s="86" t="s">
        <v>499</v>
      </c>
      <c r="E109" s="88">
        <v>293839593</v>
      </c>
      <c r="F109" s="88">
        <v>189476919</v>
      </c>
      <c r="G109" s="88">
        <v>4967358</v>
      </c>
      <c r="H109" s="88">
        <v>95606</v>
      </c>
      <c r="I109" s="88">
        <v>0</v>
      </c>
      <c r="J109" s="88">
        <v>28656458</v>
      </c>
      <c r="K109" s="88">
        <v>79854749</v>
      </c>
      <c r="L109" s="88">
        <v>0</v>
      </c>
      <c r="M109" s="88">
        <v>53941612</v>
      </c>
      <c r="N109" s="88">
        <v>3884597</v>
      </c>
      <c r="O109" s="88">
        <v>0</v>
      </c>
      <c r="P109" s="88">
        <v>18076539</v>
      </c>
      <c r="Q109" s="89">
        <v>1.9670280151640001E-2</v>
      </c>
      <c r="R109" s="89">
        <v>0.14141345451175999</v>
      </c>
      <c r="S109" s="89">
        <v>0</v>
      </c>
      <c r="T109" s="89">
        <v>2.5334065722199999E-3</v>
      </c>
      <c r="U109" s="89">
        <v>5.1568123399700003E-3</v>
      </c>
      <c r="V109" s="89">
        <v>0</v>
      </c>
      <c r="W109" s="89">
        <v>2.124309819E-4</v>
      </c>
      <c r="X109" s="89">
        <v>0</v>
      </c>
      <c r="Y109" s="89">
        <v>0</v>
      </c>
      <c r="Z109" s="89">
        <v>4.7232368317699997E-3</v>
      </c>
      <c r="AA109" s="89">
        <v>3.7025824117100001E-3</v>
      </c>
    </row>
    <row r="110" spans="1:27" x14ac:dyDescent="0.25">
      <c r="A110" s="87">
        <v>678</v>
      </c>
      <c r="B110" s="134">
        <v>45473</v>
      </c>
      <c r="C110" s="87">
        <v>348</v>
      </c>
      <c r="D110" s="86" t="s">
        <v>500</v>
      </c>
      <c r="E110" s="88">
        <v>22520237</v>
      </c>
      <c r="F110" s="88">
        <v>19655084</v>
      </c>
      <c r="G110" s="88">
        <v>461033</v>
      </c>
      <c r="H110" s="88">
        <v>19725</v>
      </c>
      <c r="I110" s="88">
        <v>0</v>
      </c>
      <c r="J110" s="88">
        <v>1177611</v>
      </c>
      <c r="K110" s="88">
        <v>4370124</v>
      </c>
      <c r="L110" s="88">
        <v>0</v>
      </c>
      <c r="M110" s="88">
        <v>8027287</v>
      </c>
      <c r="N110" s="88">
        <v>2492549</v>
      </c>
      <c r="O110" s="88">
        <v>1084156</v>
      </c>
      <c r="P110" s="88">
        <v>2022599</v>
      </c>
      <c r="Q110" s="89">
        <v>2.224760256911E-2</v>
      </c>
      <c r="R110" s="89">
        <v>0</v>
      </c>
      <c r="S110" s="89">
        <v>0</v>
      </c>
      <c r="T110" s="89">
        <v>0</v>
      </c>
      <c r="U110" s="89">
        <v>6.8910257037399997E-3</v>
      </c>
      <c r="V110" s="89">
        <v>0</v>
      </c>
      <c r="W110" s="89">
        <v>0</v>
      </c>
      <c r="X110" s="89">
        <v>0</v>
      </c>
      <c r="Y110" s="89">
        <v>0</v>
      </c>
      <c r="Z110" s="89">
        <v>2.658896859222E-2</v>
      </c>
      <c r="AA110" s="89">
        <v>4.9643044011600003E-3</v>
      </c>
    </row>
    <row r="111" spans="1:27" x14ac:dyDescent="0.25">
      <c r="A111" s="87">
        <v>680</v>
      </c>
      <c r="B111" s="134">
        <v>45473</v>
      </c>
      <c r="C111" s="87">
        <v>349</v>
      </c>
      <c r="D111" s="86" t="s">
        <v>501</v>
      </c>
      <c r="E111" s="88">
        <v>17348214</v>
      </c>
      <c r="F111" s="88">
        <v>8838369</v>
      </c>
      <c r="G111" s="88">
        <v>266292</v>
      </c>
      <c r="H111" s="88">
        <v>0</v>
      </c>
      <c r="I111" s="88">
        <v>0</v>
      </c>
      <c r="J111" s="88">
        <v>1519215</v>
      </c>
      <c r="K111" s="88">
        <v>4016642</v>
      </c>
      <c r="L111" s="88">
        <v>0</v>
      </c>
      <c r="M111" s="88">
        <v>1989367</v>
      </c>
      <c r="N111" s="88">
        <v>0</v>
      </c>
      <c r="O111" s="88">
        <v>0</v>
      </c>
      <c r="P111" s="88">
        <v>1046853</v>
      </c>
      <c r="Q111" s="89">
        <v>-3.0785254899999997E-5</v>
      </c>
      <c r="R111" s="89">
        <v>0</v>
      </c>
      <c r="S111" s="89">
        <v>0</v>
      </c>
      <c r="T111" s="89">
        <v>0</v>
      </c>
      <c r="U111" s="89">
        <v>3.4921036698200001E-3</v>
      </c>
      <c r="V111" s="89">
        <v>0</v>
      </c>
      <c r="W111" s="89">
        <v>0</v>
      </c>
      <c r="X111" s="89">
        <v>0</v>
      </c>
      <c r="Y111" s="89">
        <v>0</v>
      </c>
      <c r="Z111" s="89">
        <v>1.0924040451410001E-2</v>
      </c>
      <c r="AA111" s="89">
        <v>2.9407790871200002E-3</v>
      </c>
    </row>
    <row r="112" spans="1:27" x14ac:dyDescent="0.25">
      <c r="A112" s="87">
        <v>687</v>
      </c>
      <c r="B112" s="134">
        <v>45473</v>
      </c>
      <c r="C112" s="87">
        <v>352</v>
      </c>
      <c r="D112" s="86" t="s">
        <v>502</v>
      </c>
      <c r="E112" s="88">
        <v>81883685</v>
      </c>
      <c r="F112" s="88">
        <v>69102972</v>
      </c>
      <c r="G112" s="88">
        <v>843659</v>
      </c>
      <c r="H112" s="88">
        <v>21269</v>
      </c>
      <c r="I112" s="88">
        <v>0</v>
      </c>
      <c r="J112" s="88">
        <v>8957075</v>
      </c>
      <c r="K112" s="88">
        <v>25878100</v>
      </c>
      <c r="L112" s="88">
        <v>0</v>
      </c>
      <c r="M112" s="88">
        <v>20736598</v>
      </c>
      <c r="N112" s="88">
        <v>0</v>
      </c>
      <c r="O112" s="88">
        <v>62615</v>
      </c>
      <c r="P112" s="88">
        <v>12603656</v>
      </c>
      <c r="Q112" s="89">
        <v>2.2915942186489999E-2</v>
      </c>
      <c r="R112" s="89">
        <v>0.15573878421345</v>
      </c>
      <c r="S112" s="89">
        <v>0</v>
      </c>
      <c r="T112" s="89">
        <v>1.6820863253E-3</v>
      </c>
      <c r="U112" s="89">
        <v>9.7274027401399992E-3</v>
      </c>
      <c r="V112" s="89">
        <v>0</v>
      </c>
      <c r="W112" s="89">
        <v>0</v>
      </c>
      <c r="X112" s="89">
        <v>0</v>
      </c>
      <c r="Y112" s="89">
        <v>0</v>
      </c>
      <c r="Z112" s="89">
        <v>1.012995156862E-2</v>
      </c>
      <c r="AA112" s="89">
        <v>6.5315285882700004E-3</v>
      </c>
    </row>
    <row r="113" spans="1:27" x14ac:dyDescent="0.25">
      <c r="A113" s="87">
        <v>690</v>
      </c>
      <c r="B113" s="134">
        <v>45473</v>
      </c>
      <c r="C113" s="87">
        <v>353</v>
      </c>
      <c r="D113" s="86" t="s">
        <v>503</v>
      </c>
      <c r="E113" s="88">
        <v>178374868</v>
      </c>
      <c r="F113" s="88">
        <v>80918243</v>
      </c>
      <c r="G113" s="88">
        <v>0</v>
      </c>
      <c r="H113" s="88">
        <v>0</v>
      </c>
      <c r="I113" s="88">
        <v>0</v>
      </c>
      <c r="J113" s="88">
        <v>15886357</v>
      </c>
      <c r="K113" s="88">
        <v>26517227</v>
      </c>
      <c r="L113" s="88">
        <v>0</v>
      </c>
      <c r="M113" s="88">
        <v>29472666</v>
      </c>
      <c r="N113" s="88">
        <v>0</v>
      </c>
      <c r="O113" s="88">
        <v>632467</v>
      </c>
      <c r="P113" s="88">
        <v>8409526</v>
      </c>
      <c r="Q113" s="89">
        <v>0</v>
      </c>
      <c r="R113" s="89">
        <v>0</v>
      </c>
      <c r="S113" s="89">
        <v>0</v>
      </c>
      <c r="T113" s="89">
        <v>0</v>
      </c>
      <c r="U113" s="89">
        <v>1.2482663318E-4</v>
      </c>
      <c r="V113" s="89">
        <v>0</v>
      </c>
      <c r="W113" s="89">
        <v>0</v>
      </c>
      <c r="X113" s="89">
        <v>0</v>
      </c>
      <c r="Y113" s="89">
        <v>0</v>
      </c>
      <c r="Z113" s="89">
        <v>6.8719688914999999E-4</v>
      </c>
      <c r="AA113" s="89">
        <v>1.1484617277E-4</v>
      </c>
    </row>
    <row r="114" spans="1:27" x14ac:dyDescent="0.25">
      <c r="A114" s="87">
        <v>716</v>
      </c>
      <c r="B114" s="134">
        <v>45473</v>
      </c>
      <c r="C114" s="87">
        <v>364</v>
      </c>
      <c r="D114" s="86" t="s">
        <v>504</v>
      </c>
      <c r="E114" s="88">
        <v>69040557</v>
      </c>
      <c r="F114" s="88">
        <v>23385307</v>
      </c>
      <c r="G114" s="88">
        <v>595876</v>
      </c>
      <c r="H114" s="88">
        <v>918</v>
      </c>
      <c r="I114" s="88">
        <v>0</v>
      </c>
      <c r="J114" s="88">
        <v>2061217</v>
      </c>
      <c r="K114" s="88">
        <v>8799020</v>
      </c>
      <c r="L114" s="88">
        <v>0</v>
      </c>
      <c r="M114" s="88">
        <v>10238430</v>
      </c>
      <c r="N114" s="88">
        <v>0</v>
      </c>
      <c r="O114" s="88">
        <v>0</v>
      </c>
      <c r="P114" s="88">
        <v>1689846</v>
      </c>
      <c r="Q114" s="89">
        <v>5.0648592892799998E-3</v>
      </c>
      <c r="R114" s="89">
        <v>0.1195600191296</v>
      </c>
      <c r="S114" s="89">
        <v>0</v>
      </c>
      <c r="T114" s="89">
        <v>0</v>
      </c>
      <c r="U114" s="89">
        <v>3.07564797174E-3</v>
      </c>
      <c r="V114" s="89">
        <v>0</v>
      </c>
      <c r="W114" s="89">
        <v>0</v>
      </c>
      <c r="X114" s="89">
        <v>0</v>
      </c>
      <c r="Y114" s="89">
        <v>0</v>
      </c>
      <c r="Z114" s="89">
        <v>3.7123511644700001E-3</v>
      </c>
      <c r="AA114" s="89">
        <v>1.5845060018199999E-3</v>
      </c>
    </row>
    <row r="115" spans="1:27" x14ac:dyDescent="0.25">
      <c r="A115" s="87">
        <v>722</v>
      </c>
      <c r="B115" s="134">
        <v>45473</v>
      </c>
      <c r="C115" s="87">
        <v>366</v>
      </c>
      <c r="D115" s="86" t="s">
        <v>505</v>
      </c>
      <c r="E115" s="88">
        <v>106497192</v>
      </c>
      <c r="F115" s="88">
        <v>32161260</v>
      </c>
      <c r="G115" s="88">
        <v>0</v>
      </c>
      <c r="H115" s="88">
        <v>0</v>
      </c>
      <c r="I115" s="88">
        <v>5252</v>
      </c>
      <c r="J115" s="88">
        <v>2371261</v>
      </c>
      <c r="K115" s="88">
        <v>10210664</v>
      </c>
      <c r="L115" s="88">
        <v>0</v>
      </c>
      <c r="M115" s="88">
        <v>17303653</v>
      </c>
      <c r="N115" s="88">
        <v>0</v>
      </c>
      <c r="O115" s="88">
        <v>0</v>
      </c>
      <c r="P115" s="88">
        <v>2270430</v>
      </c>
      <c r="Q115" s="89">
        <v>0</v>
      </c>
      <c r="R115" s="89">
        <v>0</v>
      </c>
      <c r="S115" s="89">
        <v>0</v>
      </c>
      <c r="T115" s="89">
        <v>-2.8789261292999999E-3</v>
      </c>
      <c r="U115" s="89">
        <v>3.37651278648E-3</v>
      </c>
      <c r="V115" s="89">
        <v>0</v>
      </c>
      <c r="W115" s="89">
        <v>0</v>
      </c>
      <c r="X115" s="89">
        <v>0</v>
      </c>
      <c r="Y115" s="89">
        <v>0</v>
      </c>
      <c r="Z115" s="89">
        <v>4.6527934146999998E-4</v>
      </c>
      <c r="AA115" s="89">
        <v>1.1138224695700001E-3</v>
      </c>
    </row>
    <row r="116" spans="1:27" x14ac:dyDescent="0.25">
      <c r="A116" s="87">
        <v>761</v>
      </c>
      <c r="B116" s="134">
        <v>45473</v>
      </c>
      <c r="C116" s="87">
        <v>375</v>
      </c>
      <c r="D116" s="86" t="s">
        <v>506</v>
      </c>
      <c r="E116" s="88">
        <v>195622696</v>
      </c>
      <c r="F116" s="88">
        <v>115188494</v>
      </c>
      <c r="G116" s="88">
        <v>1932441</v>
      </c>
      <c r="H116" s="88">
        <v>0</v>
      </c>
      <c r="I116" s="88">
        <v>0</v>
      </c>
      <c r="J116" s="88">
        <v>9247208</v>
      </c>
      <c r="K116" s="88">
        <v>21369242</v>
      </c>
      <c r="L116" s="88">
        <v>0</v>
      </c>
      <c r="M116" s="88">
        <v>50698364</v>
      </c>
      <c r="N116" s="88">
        <v>16469476</v>
      </c>
      <c r="O116" s="88">
        <v>3823227</v>
      </c>
      <c r="P116" s="88">
        <v>11648536</v>
      </c>
      <c r="Q116" s="89">
        <v>8.4886914889999998E-3</v>
      </c>
      <c r="R116" s="89">
        <v>0</v>
      </c>
      <c r="S116" s="89">
        <v>0</v>
      </c>
      <c r="T116" s="89">
        <v>1.00297902683E-3</v>
      </c>
      <c r="U116" s="89">
        <v>4.1851332105499999E-3</v>
      </c>
      <c r="V116" s="89">
        <v>0</v>
      </c>
      <c r="W116" s="89">
        <v>-1.540408527E-4</v>
      </c>
      <c r="X116" s="89">
        <v>-6.9424133250000004E-4</v>
      </c>
      <c r="Y116" s="89">
        <v>0</v>
      </c>
      <c r="Z116" s="89">
        <v>6.6587073643899998E-3</v>
      </c>
      <c r="AA116" s="89">
        <v>1.82759268632E-3</v>
      </c>
    </row>
    <row r="117" spans="1:27" x14ac:dyDescent="0.25">
      <c r="A117" s="87">
        <v>770</v>
      </c>
      <c r="B117" s="134">
        <v>45473</v>
      </c>
      <c r="C117" s="87">
        <v>378</v>
      </c>
      <c r="D117" s="86" t="s">
        <v>507</v>
      </c>
      <c r="E117" s="88">
        <v>113898637</v>
      </c>
      <c r="F117" s="88">
        <v>85435814</v>
      </c>
      <c r="G117" s="88">
        <v>0</v>
      </c>
      <c r="H117" s="88">
        <v>0</v>
      </c>
      <c r="I117" s="88">
        <v>679432</v>
      </c>
      <c r="J117" s="88">
        <v>7138278</v>
      </c>
      <c r="K117" s="88">
        <v>19185207</v>
      </c>
      <c r="L117" s="88">
        <v>0</v>
      </c>
      <c r="M117" s="88">
        <v>34605674</v>
      </c>
      <c r="N117" s="88">
        <v>220519</v>
      </c>
      <c r="O117" s="88">
        <v>0</v>
      </c>
      <c r="P117" s="88">
        <v>23606704</v>
      </c>
      <c r="Q117" s="89">
        <v>0</v>
      </c>
      <c r="R117" s="89">
        <v>0</v>
      </c>
      <c r="S117" s="89">
        <v>-2.0664137258999998E-3</v>
      </c>
      <c r="T117" s="89">
        <v>-1.195750635E-4</v>
      </c>
      <c r="U117" s="89">
        <v>-8.9386516330000002E-4</v>
      </c>
      <c r="V117" s="89">
        <v>0</v>
      </c>
      <c r="W117" s="89">
        <v>5.696889069E-5</v>
      </c>
      <c r="X117" s="89">
        <v>0</v>
      </c>
      <c r="Y117" s="89">
        <v>0</v>
      </c>
      <c r="Z117" s="89">
        <v>2.6218906915799998E-3</v>
      </c>
      <c r="AA117" s="89">
        <v>5.7409697860000004E-4</v>
      </c>
    </row>
    <row r="118" spans="1:27" x14ac:dyDescent="0.25">
      <c r="A118" s="87">
        <v>785</v>
      </c>
      <c r="B118" s="134">
        <v>45473</v>
      </c>
      <c r="C118" s="87">
        <v>386</v>
      </c>
      <c r="D118" s="86" t="s">
        <v>508</v>
      </c>
      <c r="E118" s="88">
        <v>90472151</v>
      </c>
      <c r="F118" s="88">
        <v>30550461</v>
      </c>
      <c r="G118" s="88">
        <v>0</v>
      </c>
      <c r="H118" s="88">
        <v>0</v>
      </c>
      <c r="I118" s="88">
        <v>0</v>
      </c>
      <c r="J118" s="88">
        <v>9406899</v>
      </c>
      <c r="K118" s="88">
        <v>10630793</v>
      </c>
      <c r="L118" s="88">
        <v>0</v>
      </c>
      <c r="M118" s="88">
        <v>9300313</v>
      </c>
      <c r="N118" s="88">
        <v>0</v>
      </c>
      <c r="O118" s="88">
        <v>0</v>
      </c>
      <c r="P118" s="88">
        <v>1212456</v>
      </c>
      <c r="Q118" s="89">
        <v>0</v>
      </c>
      <c r="R118" s="89">
        <v>0</v>
      </c>
      <c r="S118" s="89">
        <v>0</v>
      </c>
      <c r="T118" s="89">
        <v>4.7556779159999998E-5</v>
      </c>
      <c r="U118" s="89">
        <v>0</v>
      </c>
      <c r="V118" s="89">
        <v>0</v>
      </c>
      <c r="W118" s="89">
        <v>8.1157028831999999E-4</v>
      </c>
      <c r="X118" s="89">
        <v>0</v>
      </c>
      <c r="Y118" s="89">
        <v>0</v>
      </c>
      <c r="Z118" s="89">
        <v>2.1282153974599999E-3</v>
      </c>
      <c r="AA118" s="89">
        <v>3.6776582409E-4</v>
      </c>
    </row>
    <row r="119" spans="1:27" x14ac:dyDescent="0.25">
      <c r="A119" s="87">
        <v>794</v>
      </c>
      <c r="B119" s="134">
        <v>45473</v>
      </c>
      <c r="C119" s="87">
        <v>390</v>
      </c>
      <c r="D119" s="86" t="s">
        <v>509</v>
      </c>
      <c r="E119" s="88">
        <v>116410694</v>
      </c>
      <c r="F119" s="88">
        <v>82086385</v>
      </c>
      <c r="G119" s="88">
        <v>2223037</v>
      </c>
      <c r="H119" s="88">
        <v>0</v>
      </c>
      <c r="I119" s="88">
        <v>0</v>
      </c>
      <c r="J119" s="88">
        <v>8942513</v>
      </c>
      <c r="K119" s="88">
        <v>18041419</v>
      </c>
      <c r="L119" s="88">
        <v>0</v>
      </c>
      <c r="M119" s="88">
        <v>51093321</v>
      </c>
      <c r="N119" s="88">
        <v>0</v>
      </c>
      <c r="O119" s="88">
        <v>0</v>
      </c>
      <c r="P119" s="88">
        <v>1786095</v>
      </c>
      <c r="Q119" s="89">
        <v>9.5698530003599999E-3</v>
      </c>
      <c r="R119" s="89">
        <v>0</v>
      </c>
      <c r="S119" s="89">
        <v>0</v>
      </c>
      <c r="T119" s="89">
        <v>5.2424688885000003E-4</v>
      </c>
      <c r="U119" s="89">
        <v>4.3456647604700003E-3</v>
      </c>
      <c r="V119" s="89">
        <v>0</v>
      </c>
      <c r="W119" s="89">
        <v>-8.6197053299999995E-5</v>
      </c>
      <c r="X119" s="89">
        <v>0</v>
      </c>
      <c r="Y119" s="89">
        <v>0</v>
      </c>
      <c r="Z119" s="89">
        <v>1.03291438141E-2</v>
      </c>
      <c r="AA119" s="89">
        <v>1.4524497820199999E-3</v>
      </c>
    </row>
    <row r="120" spans="1:27" x14ac:dyDescent="0.25">
      <c r="A120" s="87">
        <v>795</v>
      </c>
      <c r="B120" s="134">
        <v>45473</v>
      </c>
      <c r="C120" s="87">
        <v>391</v>
      </c>
      <c r="D120" s="86" t="s">
        <v>510</v>
      </c>
      <c r="E120" s="88">
        <v>4747444</v>
      </c>
      <c r="F120" s="88">
        <v>3157838</v>
      </c>
      <c r="G120" s="88">
        <v>0</v>
      </c>
      <c r="H120" s="88">
        <v>0</v>
      </c>
      <c r="I120" s="88">
        <v>0</v>
      </c>
      <c r="J120" s="88">
        <v>644676</v>
      </c>
      <c r="K120" s="88">
        <v>1608224</v>
      </c>
      <c r="L120" s="88">
        <v>0</v>
      </c>
      <c r="M120" s="88">
        <v>0</v>
      </c>
      <c r="N120" s="88">
        <v>0</v>
      </c>
      <c r="O120" s="88">
        <v>0</v>
      </c>
      <c r="P120" s="88">
        <v>904938</v>
      </c>
      <c r="Q120" s="89">
        <v>0</v>
      </c>
      <c r="R120" s="89">
        <v>0</v>
      </c>
      <c r="S120" s="89">
        <v>0</v>
      </c>
      <c r="T120" s="89">
        <v>0</v>
      </c>
      <c r="U120" s="89">
        <v>9.6559623027E-4</v>
      </c>
      <c r="V120" s="89">
        <v>0</v>
      </c>
      <c r="W120" s="89">
        <v>0</v>
      </c>
      <c r="X120" s="89">
        <v>0</v>
      </c>
      <c r="Y120" s="89">
        <v>0</v>
      </c>
      <c r="Z120" s="89">
        <v>2.830955419035E-2</v>
      </c>
      <c r="AA120" s="89">
        <v>9.6558530851500006E-3</v>
      </c>
    </row>
    <row r="121" spans="1:27" x14ac:dyDescent="0.25">
      <c r="A121" s="87">
        <v>798</v>
      </c>
      <c r="B121" s="134">
        <v>45473</v>
      </c>
      <c r="C121" s="87">
        <v>393</v>
      </c>
      <c r="D121" s="86" t="s">
        <v>511</v>
      </c>
      <c r="E121" s="88">
        <v>6259663</v>
      </c>
      <c r="F121" s="88">
        <v>1214880</v>
      </c>
      <c r="G121" s="88">
        <v>0</v>
      </c>
      <c r="H121" s="88">
        <v>0</v>
      </c>
      <c r="I121" s="88">
        <v>0</v>
      </c>
      <c r="J121" s="88">
        <v>67450</v>
      </c>
      <c r="K121" s="88">
        <v>146325</v>
      </c>
      <c r="L121" s="88">
        <v>0</v>
      </c>
      <c r="M121" s="88">
        <v>0</v>
      </c>
      <c r="N121" s="88">
        <v>0</v>
      </c>
      <c r="O121" s="88">
        <v>0</v>
      </c>
      <c r="P121" s="88">
        <v>1001105</v>
      </c>
      <c r="Q121" s="89">
        <v>0</v>
      </c>
      <c r="R121" s="89">
        <v>0</v>
      </c>
      <c r="S121" s="89">
        <v>0</v>
      </c>
      <c r="T121" s="89">
        <v>0</v>
      </c>
      <c r="U121" s="89">
        <v>3.3393446141470003E-2</v>
      </c>
      <c r="V121" s="89">
        <v>0</v>
      </c>
      <c r="W121" s="89">
        <v>0</v>
      </c>
      <c r="X121" s="89">
        <v>0</v>
      </c>
      <c r="Y121" s="89">
        <v>0</v>
      </c>
      <c r="Z121" s="89">
        <v>4.0899792452319998E-2</v>
      </c>
      <c r="AA121" s="89">
        <v>3.7813470759340002E-2</v>
      </c>
    </row>
    <row r="122" spans="1:27" x14ac:dyDescent="0.25">
      <c r="A122" s="87">
        <v>817</v>
      </c>
      <c r="B122" s="134">
        <v>45473</v>
      </c>
      <c r="C122" s="87">
        <v>401</v>
      </c>
      <c r="D122" s="86" t="s">
        <v>512</v>
      </c>
      <c r="E122" s="88">
        <v>25976381</v>
      </c>
      <c r="F122" s="88">
        <v>21143245</v>
      </c>
      <c r="G122" s="88">
        <v>673601</v>
      </c>
      <c r="H122" s="88">
        <v>0</v>
      </c>
      <c r="I122" s="88">
        <v>0</v>
      </c>
      <c r="J122" s="88">
        <v>1098063</v>
      </c>
      <c r="K122" s="88">
        <v>2195601</v>
      </c>
      <c r="L122" s="88">
        <v>0</v>
      </c>
      <c r="M122" s="88">
        <v>15517169</v>
      </c>
      <c r="N122" s="88">
        <v>0</v>
      </c>
      <c r="O122" s="88">
        <v>0</v>
      </c>
      <c r="P122" s="88">
        <v>1658811</v>
      </c>
      <c r="Q122" s="89">
        <v>1.363755701448E-2</v>
      </c>
      <c r="R122" s="89">
        <v>0</v>
      </c>
      <c r="S122" s="89">
        <v>0</v>
      </c>
      <c r="T122" s="89">
        <v>7.4683831788199999E-3</v>
      </c>
      <c r="U122" s="89">
        <v>0</v>
      </c>
      <c r="V122" s="89">
        <v>0</v>
      </c>
      <c r="W122" s="89">
        <v>2.15506422302E-3</v>
      </c>
      <c r="X122" s="89">
        <v>0</v>
      </c>
      <c r="Y122" s="89">
        <v>0</v>
      </c>
      <c r="Z122" s="89">
        <v>2.1048129490499998E-3</v>
      </c>
      <c r="AA122" s="89">
        <v>2.5971815501499998E-3</v>
      </c>
    </row>
    <row r="123" spans="1:27" x14ac:dyDescent="0.25">
      <c r="A123" s="87">
        <v>818</v>
      </c>
      <c r="B123" s="134">
        <v>45473</v>
      </c>
      <c r="C123" s="87">
        <v>402</v>
      </c>
      <c r="D123" s="86" t="s">
        <v>513</v>
      </c>
      <c r="E123" s="88">
        <v>28336349</v>
      </c>
      <c r="F123" s="88">
        <v>13834779</v>
      </c>
      <c r="G123" s="88">
        <v>154997</v>
      </c>
      <c r="H123" s="88">
        <v>0</v>
      </c>
      <c r="I123" s="88">
        <v>0</v>
      </c>
      <c r="J123" s="88">
        <v>5097720</v>
      </c>
      <c r="K123" s="88">
        <v>5453677</v>
      </c>
      <c r="L123" s="88">
        <v>0</v>
      </c>
      <c r="M123" s="88">
        <v>1221383</v>
      </c>
      <c r="N123" s="88">
        <v>0</v>
      </c>
      <c r="O123" s="88">
        <v>0</v>
      </c>
      <c r="P123" s="88">
        <v>1907002</v>
      </c>
      <c r="Q123" s="89">
        <v>-5.7117566782999996E-3</v>
      </c>
      <c r="R123" s="89">
        <v>0</v>
      </c>
      <c r="S123" s="89">
        <v>0</v>
      </c>
      <c r="T123" s="89">
        <v>-4.1340682750000001E-4</v>
      </c>
      <c r="U123" s="89">
        <v>0</v>
      </c>
      <c r="V123" s="89">
        <v>0</v>
      </c>
      <c r="W123" s="89">
        <v>0</v>
      </c>
      <c r="X123" s="89">
        <v>0</v>
      </c>
      <c r="Y123" s="89">
        <v>0</v>
      </c>
      <c r="Z123" s="89">
        <v>1.8045046845E-4</v>
      </c>
      <c r="AA123" s="89">
        <v>-1.7715388030000001E-4</v>
      </c>
    </row>
    <row r="124" spans="1:27" x14ac:dyDescent="0.25">
      <c r="A124" s="87">
        <v>832</v>
      </c>
      <c r="B124" s="134">
        <v>45473</v>
      </c>
      <c r="C124" s="87">
        <v>409</v>
      </c>
      <c r="D124" s="86" t="s">
        <v>514</v>
      </c>
      <c r="E124" s="88">
        <v>116087936</v>
      </c>
      <c r="F124" s="88">
        <v>68341608</v>
      </c>
      <c r="G124" s="88">
        <v>0</v>
      </c>
      <c r="H124" s="88">
        <v>0</v>
      </c>
      <c r="I124" s="88">
        <v>0</v>
      </c>
      <c r="J124" s="88">
        <v>4919449</v>
      </c>
      <c r="K124" s="88">
        <v>32335727</v>
      </c>
      <c r="L124" s="88">
        <v>0</v>
      </c>
      <c r="M124" s="88">
        <v>21265863</v>
      </c>
      <c r="N124" s="88">
        <v>0</v>
      </c>
      <c r="O124" s="88">
        <v>0</v>
      </c>
      <c r="P124" s="88">
        <v>9820569</v>
      </c>
      <c r="Q124" s="89">
        <v>1.0455996861380001E-2</v>
      </c>
      <c r="R124" s="89">
        <v>0</v>
      </c>
      <c r="S124" s="89">
        <v>0</v>
      </c>
      <c r="T124" s="89">
        <v>4.6180526112999998E-4</v>
      </c>
      <c r="U124" s="89">
        <v>9.4269652426999995E-4</v>
      </c>
      <c r="V124" s="89">
        <v>0</v>
      </c>
      <c r="W124" s="89">
        <v>0</v>
      </c>
      <c r="X124" s="89">
        <v>0</v>
      </c>
      <c r="Y124" s="89">
        <v>0</v>
      </c>
      <c r="Z124" s="89">
        <v>5.8158483532300001E-3</v>
      </c>
      <c r="AA124" s="89">
        <v>1.42715302123E-3</v>
      </c>
    </row>
    <row r="125" spans="1:27" x14ac:dyDescent="0.25">
      <c r="A125" s="87">
        <v>838</v>
      </c>
      <c r="B125" s="134">
        <v>45473</v>
      </c>
      <c r="C125" s="87">
        <v>413</v>
      </c>
      <c r="D125" s="86" t="s">
        <v>515</v>
      </c>
      <c r="E125" s="88">
        <v>9258587</v>
      </c>
      <c r="F125" s="88">
        <v>7157749</v>
      </c>
      <c r="G125" s="88">
        <v>530801</v>
      </c>
      <c r="H125" s="88">
        <v>0</v>
      </c>
      <c r="I125" s="88">
        <v>0</v>
      </c>
      <c r="J125" s="88">
        <v>3079597</v>
      </c>
      <c r="K125" s="88">
        <v>2194685</v>
      </c>
      <c r="L125" s="88">
        <v>0</v>
      </c>
      <c r="M125" s="88">
        <v>0</v>
      </c>
      <c r="N125" s="88">
        <v>0</v>
      </c>
      <c r="O125" s="88">
        <v>0</v>
      </c>
      <c r="P125" s="88">
        <v>1352665</v>
      </c>
      <c r="Q125" s="89">
        <v>7.79566876846E-3</v>
      </c>
      <c r="R125" s="89">
        <v>0</v>
      </c>
      <c r="S125" s="89">
        <v>0</v>
      </c>
      <c r="T125" s="89">
        <v>0</v>
      </c>
      <c r="U125" s="89">
        <v>0</v>
      </c>
      <c r="V125" s="89">
        <v>0</v>
      </c>
      <c r="W125" s="89">
        <v>0</v>
      </c>
      <c r="X125" s="89">
        <v>0</v>
      </c>
      <c r="Y125" s="89">
        <v>0</v>
      </c>
      <c r="Z125" s="89">
        <v>2.2587149308899998E-3</v>
      </c>
      <c r="AA125" s="89">
        <v>1.11520338123E-3</v>
      </c>
    </row>
    <row r="126" spans="1:27" x14ac:dyDescent="0.25">
      <c r="A126" s="87">
        <v>839</v>
      </c>
      <c r="B126" s="134">
        <v>45473</v>
      </c>
      <c r="C126" s="87">
        <v>414</v>
      </c>
      <c r="D126" s="86" t="s">
        <v>516</v>
      </c>
      <c r="E126" s="88">
        <v>54761025</v>
      </c>
      <c r="F126" s="88">
        <v>16964054</v>
      </c>
      <c r="G126" s="88">
        <v>2017169</v>
      </c>
      <c r="H126" s="88">
        <v>0</v>
      </c>
      <c r="I126" s="88">
        <v>0</v>
      </c>
      <c r="J126" s="88">
        <v>3302289</v>
      </c>
      <c r="K126" s="88">
        <v>7675887</v>
      </c>
      <c r="L126" s="88">
        <v>0</v>
      </c>
      <c r="M126" s="88">
        <v>3182895</v>
      </c>
      <c r="N126" s="88">
        <v>0</v>
      </c>
      <c r="O126" s="88">
        <v>0</v>
      </c>
      <c r="P126" s="88">
        <v>785814</v>
      </c>
      <c r="Q126" s="89">
        <v>4.9511265811200003E-3</v>
      </c>
      <c r="R126" s="89">
        <v>0</v>
      </c>
      <c r="S126" s="89">
        <v>0</v>
      </c>
      <c r="T126" s="89">
        <v>0</v>
      </c>
      <c r="U126" s="89">
        <v>0</v>
      </c>
      <c r="V126" s="89">
        <v>0</v>
      </c>
      <c r="W126" s="89">
        <v>0</v>
      </c>
      <c r="X126" s="89">
        <v>0</v>
      </c>
      <c r="Y126" s="89">
        <v>0</v>
      </c>
      <c r="Z126" s="89">
        <v>-3.2361962976999998E-3</v>
      </c>
      <c r="AA126" s="89">
        <v>4.5038405380999998E-4</v>
      </c>
    </row>
    <row r="127" spans="1:27" x14ac:dyDescent="0.25">
      <c r="A127" s="87">
        <v>841</v>
      </c>
      <c r="B127" s="134">
        <v>45473</v>
      </c>
      <c r="C127" s="87">
        <v>416</v>
      </c>
      <c r="D127" s="86" t="s">
        <v>517</v>
      </c>
      <c r="E127" s="88">
        <v>7774318</v>
      </c>
      <c r="F127" s="88">
        <v>4864754</v>
      </c>
      <c r="G127" s="88">
        <v>38657</v>
      </c>
      <c r="H127" s="88">
        <v>0</v>
      </c>
      <c r="I127" s="88">
        <v>0</v>
      </c>
      <c r="J127" s="88">
        <v>997016</v>
      </c>
      <c r="K127" s="88">
        <v>2120000</v>
      </c>
      <c r="L127" s="88">
        <v>0</v>
      </c>
      <c r="M127" s="88">
        <v>741170</v>
      </c>
      <c r="N127" s="88">
        <v>0</v>
      </c>
      <c r="O127" s="88">
        <v>0</v>
      </c>
      <c r="P127" s="88">
        <v>967911</v>
      </c>
      <c r="Q127" s="89">
        <v>2.2134253890820001E-2</v>
      </c>
      <c r="R127" s="89">
        <v>0</v>
      </c>
      <c r="S127" s="89">
        <v>0</v>
      </c>
      <c r="T127" s="89">
        <v>0</v>
      </c>
      <c r="U127" s="89">
        <v>9.0804356853599992E-3</v>
      </c>
      <c r="V127" s="89">
        <v>0</v>
      </c>
      <c r="W127" s="89">
        <v>0</v>
      </c>
      <c r="X127" s="89">
        <v>0</v>
      </c>
      <c r="Y127" s="89">
        <v>0</v>
      </c>
      <c r="Z127" s="89">
        <v>2.0749519954400002E-3</v>
      </c>
      <c r="AA127" s="89">
        <v>4.49212551238E-3</v>
      </c>
    </row>
    <row r="128" spans="1:27" x14ac:dyDescent="0.25">
      <c r="A128" s="87">
        <v>845</v>
      </c>
      <c r="B128" s="134">
        <v>45473</v>
      </c>
      <c r="C128" s="87">
        <v>418</v>
      </c>
      <c r="D128" s="86" t="s">
        <v>518</v>
      </c>
      <c r="E128" s="88">
        <v>52882062</v>
      </c>
      <c r="F128" s="88">
        <v>42901238</v>
      </c>
      <c r="G128" s="88">
        <v>630007</v>
      </c>
      <c r="H128" s="88">
        <v>0</v>
      </c>
      <c r="I128" s="88">
        <v>0</v>
      </c>
      <c r="J128" s="88">
        <v>5709330</v>
      </c>
      <c r="K128" s="88">
        <v>4062635</v>
      </c>
      <c r="L128" s="88">
        <v>0</v>
      </c>
      <c r="M128" s="88">
        <v>23002713</v>
      </c>
      <c r="N128" s="88">
        <v>0</v>
      </c>
      <c r="O128" s="88">
        <v>906488</v>
      </c>
      <c r="P128" s="88">
        <v>8590065</v>
      </c>
      <c r="Q128" s="89">
        <v>1.445591198861E-2</v>
      </c>
      <c r="R128" s="89">
        <v>0</v>
      </c>
      <c r="S128" s="89">
        <v>0</v>
      </c>
      <c r="T128" s="89">
        <v>-1.0710572876999999E-3</v>
      </c>
      <c r="U128" s="89">
        <v>0</v>
      </c>
      <c r="V128" s="89">
        <v>0</v>
      </c>
      <c r="W128" s="89">
        <v>0</v>
      </c>
      <c r="X128" s="89">
        <v>0</v>
      </c>
      <c r="Y128" s="89">
        <v>0</v>
      </c>
      <c r="Z128" s="89">
        <v>1.3940414676999999E-2</v>
      </c>
      <c r="AA128" s="89">
        <v>2.50413595911E-3</v>
      </c>
    </row>
    <row r="129" spans="1:27" x14ac:dyDescent="0.25">
      <c r="A129" s="87">
        <v>850</v>
      </c>
      <c r="B129" s="134">
        <v>45473</v>
      </c>
      <c r="C129" s="87">
        <v>420</v>
      </c>
      <c r="D129" s="86" t="s">
        <v>519</v>
      </c>
      <c r="E129" s="88">
        <v>101943834</v>
      </c>
      <c r="F129" s="88">
        <v>61298617</v>
      </c>
      <c r="G129" s="88">
        <v>1836392</v>
      </c>
      <c r="H129" s="88">
        <v>0</v>
      </c>
      <c r="I129" s="88">
        <v>0</v>
      </c>
      <c r="J129" s="88">
        <v>23203558</v>
      </c>
      <c r="K129" s="88">
        <v>12201997</v>
      </c>
      <c r="L129" s="88">
        <v>0</v>
      </c>
      <c r="M129" s="88">
        <v>4251146</v>
      </c>
      <c r="N129" s="88">
        <v>0</v>
      </c>
      <c r="O129" s="88">
        <v>0</v>
      </c>
      <c r="P129" s="88">
        <v>19805524</v>
      </c>
      <c r="Q129" s="89">
        <v>5.7233499258599997E-3</v>
      </c>
      <c r="R129" s="89">
        <v>0</v>
      </c>
      <c r="S129" s="89">
        <v>0</v>
      </c>
      <c r="T129" s="89">
        <v>5.3098552789000004E-4</v>
      </c>
      <c r="U129" s="89">
        <v>2.65470076743E-3</v>
      </c>
      <c r="V129" s="89">
        <v>0</v>
      </c>
      <c r="W129" s="89">
        <v>0</v>
      </c>
      <c r="X129" s="89">
        <v>0</v>
      </c>
      <c r="Y129" s="89">
        <v>0</v>
      </c>
      <c r="Z129" s="89">
        <v>6.7196953292699996E-3</v>
      </c>
      <c r="AA129" s="89">
        <v>3.0394568454500002E-3</v>
      </c>
    </row>
    <row r="130" spans="1:27" x14ac:dyDescent="0.25">
      <c r="A130" s="87">
        <v>851</v>
      </c>
      <c r="B130" s="134">
        <v>45473</v>
      </c>
      <c r="C130" s="87">
        <v>421</v>
      </c>
      <c r="D130" s="86" t="s">
        <v>520</v>
      </c>
      <c r="E130" s="88">
        <v>20658786</v>
      </c>
      <c r="F130" s="88">
        <v>13571950</v>
      </c>
      <c r="G130" s="88">
        <v>0</v>
      </c>
      <c r="H130" s="88">
        <v>0</v>
      </c>
      <c r="I130" s="88">
        <v>0</v>
      </c>
      <c r="J130" s="88">
        <v>2575850</v>
      </c>
      <c r="K130" s="88">
        <v>5771530</v>
      </c>
      <c r="L130" s="88">
        <v>0</v>
      </c>
      <c r="M130" s="88">
        <v>3808973</v>
      </c>
      <c r="N130" s="88">
        <v>0</v>
      </c>
      <c r="O130" s="88">
        <v>0</v>
      </c>
      <c r="P130" s="88">
        <v>1415597</v>
      </c>
      <c r="Q130" s="89">
        <v>0</v>
      </c>
      <c r="R130" s="89">
        <v>0</v>
      </c>
      <c r="S130" s="89">
        <v>0</v>
      </c>
      <c r="T130" s="89">
        <v>0</v>
      </c>
      <c r="U130" s="89">
        <v>0</v>
      </c>
      <c r="V130" s="89">
        <v>0</v>
      </c>
      <c r="W130" s="89">
        <v>0</v>
      </c>
      <c r="X130" s="89">
        <v>0</v>
      </c>
      <c r="Y130" s="89">
        <v>0</v>
      </c>
      <c r="Z130" s="89">
        <v>5.27032146556E-3</v>
      </c>
      <c r="AA130" s="89">
        <v>5.2497568466000003E-4</v>
      </c>
    </row>
    <row r="131" spans="1:27" x14ac:dyDescent="0.25">
      <c r="A131" s="87">
        <v>854</v>
      </c>
      <c r="B131" s="134">
        <v>45473</v>
      </c>
      <c r="C131" s="87">
        <v>423</v>
      </c>
      <c r="D131" s="86" t="s">
        <v>521</v>
      </c>
      <c r="E131" s="88">
        <v>174368069</v>
      </c>
      <c r="F131" s="88">
        <v>125650404</v>
      </c>
      <c r="G131" s="88">
        <v>3604557</v>
      </c>
      <c r="H131" s="88">
        <v>0</v>
      </c>
      <c r="I131" s="88">
        <v>1099533</v>
      </c>
      <c r="J131" s="88">
        <v>19275369</v>
      </c>
      <c r="K131" s="88">
        <v>41891486</v>
      </c>
      <c r="L131" s="88">
        <v>0</v>
      </c>
      <c r="M131" s="88">
        <v>45990878</v>
      </c>
      <c r="N131" s="88">
        <v>0</v>
      </c>
      <c r="O131" s="88">
        <v>0</v>
      </c>
      <c r="P131" s="88">
        <v>13788581</v>
      </c>
      <c r="Q131" s="89">
        <v>2.0856944033790001E-2</v>
      </c>
      <c r="R131" s="89">
        <v>0</v>
      </c>
      <c r="S131" s="89">
        <v>-8.43134242E-5</v>
      </c>
      <c r="T131" s="89">
        <v>7.5518169290000002E-4</v>
      </c>
      <c r="U131" s="89">
        <v>2.2879625356199999E-3</v>
      </c>
      <c r="V131" s="89">
        <v>0</v>
      </c>
      <c r="W131" s="89">
        <v>1.5545749765E-4</v>
      </c>
      <c r="X131" s="89">
        <v>0</v>
      </c>
      <c r="Y131" s="89">
        <v>0</v>
      </c>
      <c r="Z131" s="89">
        <v>2.5462620807409998E-2</v>
      </c>
      <c r="AA131" s="89">
        <v>3.8772828904100002E-3</v>
      </c>
    </row>
    <row r="132" spans="1:27" x14ac:dyDescent="0.25">
      <c r="A132" s="87">
        <v>856</v>
      </c>
      <c r="B132" s="134">
        <v>45473</v>
      </c>
      <c r="C132" s="87">
        <v>425</v>
      </c>
      <c r="D132" s="86" t="s">
        <v>522</v>
      </c>
      <c r="E132" s="88">
        <v>41759275</v>
      </c>
      <c r="F132" s="88">
        <v>19546710</v>
      </c>
      <c r="G132" s="88">
        <v>158691</v>
      </c>
      <c r="H132" s="88">
        <v>6994</v>
      </c>
      <c r="I132" s="88">
        <v>0</v>
      </c>
      <c r="J132" s="88">
        <v>6750573</v>
      </c>
      <c r="K132" s="88">
        <v>7948194</v>
      </c>
      <c r="L132" s="88">
        <v>0</v>
      </c>
      <c r="M132" s="88">
        <v>2377788</v>
      </c>
      <c r="N132" s="88">
        <v>0</v>
      </c>
      <c r="O132" s="88">
        <v>0</v>
      </c>
      <c r="P132" s="88">
        <v>2304470</v>
      </c>
      <c r="Q132" s="89">
        <v>8.7213060348999998E-4</v>
      </c>
      <c r="R132" s="89">
        <v>0.16150126761302</v>
      </c>
      <c r="S132" s="89">
        <v>0</v>
      </c>
      <c r="T132" s="89">
        <v>-3.8950724789999999E-4</v>
      </c>
      <c r="U132" s="89">
        <v>-6.473010593E-4</v>
      </c>
      <c r="V132" s="89">
        <v>0</v>
      </c>
      <c r="W132" s="89">
        <v>0</v>
      </c>
      <c r="X132" s="89">
        <v>0</v>
      </c>
      <c r="Y132" s="89">
        <v>0</v>
      </c>
      <c r="Z132" s="89">
        <v>7.3674457555600002E-3</v>
      </c>
      <c r="AA132" s="89">
        <v>6.9135620734000005E-4</v>
      </c>
    </row>
    <row r="133" spans="1:27" x14ac:dyDescent="0.25">
      <c r="A133" s="87">
        <v>858</v>
      </c>
      <c r="B133" s="134">
        <v>45473</v>
      </c>
      <c r="C133" s="87">
        <v>427</v>
      </c>
      <c r="D133" s="86" t="s">
        <v>523</v>
      </c>
      <c r="E133" s="88">
        <v>62802063</v>
      </c>
      <c r="F133" s="88">
        <v>28073441</v>
      </c>
      <c r="G133" s="88">
        <v>442944</v>
      </c>
      <c r="H133" s="88">
        <v>0</v>
      </c>
      <c r="I133" s="88">
        <v>0</v>
      </c>
      <c r="J133" s="88">
        <v>2017263</v>
      </c>
      <c r="K133" s="88">
        <v>3715862</v>
      </c>
      <c r="L133" s="88">
        <v>0</v>
      </c>
      <c r="M133" s="88">
        <v>19852952</v>
      </c>
      <c r="N133" s="88">
        <v>0</v>
      </c>
      <c r="O133" s="88">
        <v>0</v>
      </c>
      <c r="P133" s="88">
        <v>2044420</v>
      </c>
      <c r="Q133" s="89">
        <v>-2.2035254177999999E-3</v>
      </c>
      <c r="R133" s="89">
        <v>0</v>
      </c>
      <c r="S133" s="89">
        <v>0</v>
      </c>
      <c r="T133" s="89">
        <v>3.8824289502099999E-3</v>
      </c>
      <c r="U133" s="89">
        <v>4.9155079090899998E-3</v>
      </c>
      <c r="V133" s="89">
        <v>0</v>
      </c>
      <c r="W133" s="89">
        <v>0</v>
      </c>
      <c r="X133" s="89">
        <v>0</v>
      </c>
      <c r="Y133" s="89">
        <v>0</v>
      </c>
      <c r="Z133" s="89">
        <v>7.3890142237100003E-3</v>
      </c>
      <c r="AA133" s="89">
        <v>1.16312825976E-3</v>
      </c>
    </row>
    <row r="134" spans="1:27" x14ac:dyDescent="0.25">
      <c r="A134" s="87">
        <v>871</v>
      </c>
      <c r="B134" s="134">
        <v>45473</v>
      </c>
      <c r="C134" s="87">
        <v>432</v>
      </c>
      <c r="D134" s="86" t="s">
        <v>524</v>
      </c>
      <c r="E134" s="88">
        <v>81716786</v>
      </c>
      <c r="F134" s="88">
        <v>51367122</v>
      </c>
      <c r="G134" s="88">
        <v>0</v>
      </c>
      <c r="H134" s="88">
        <v>0</v>
      </c>
      <c r="I134" s="88">
        <v>0</v>
      </c>
      <c r="J134" s="88">
        <v>11297090</v>
      </c>
      <c r="K134" s="88">
        <v>13617484</v>
      </c>
      <c r="L134" s="88">
        <v>0</v>
      </c>
      <c r="M134" s="88">
        <v>17776121</v>
      </c>
      <c r="N134" s="88">
        <v>0</v>
      </c>
      <c r="O134" s="88">
        <v>0</v>
      </c>
      <c r="P134" s="88">
        <v>8676427</v>
      </c>
      <c r="Q134" s="89">
        <v>0</v>
      </c>
      <c r="R134" s="89">
        <v>0</v>
      </c>
      <c r="S134" s="89">
        <v>0</v>
      </c>
      <c r="T134" s="89">
        <v>2.7094432747000002E-4</v>
      </c>
      <c r="U134" s="89">
        <v>2.6719446805E-3</v>
      </c>
      <c r="V134" s="89">
        <v>0</v>
      </c>
      <c r="W134" s="89">
        <v>-1.3778449200000001E-5</v>
      </c>
      <c r="X134" s="89">
        <v>0</v>
      </c>
      <c r="Y134" s="89">
        <v>0</v>
      </c>
      <c r="Z134" s="89">
        <v>4.59511569108E-3</v>
      </c>
      <c r="AA134" s="89">
        <v>1.60655330379E-3</v>
      </c>
    </row>
    <row r="135" spans="1:27" x14ac:dyDescent="0.25">
      <c r="A135" s="87">
        <v>872</v>
      </c>
      <c r="B135" s="134">
        <v>45473</v>
      </c>
      <c r="C135" s="87">
        <v>433</v>
      </c>
      <c r="D135" s="86" t="s">
        <v>525</v>
      </c>
      <c r="E135" s="88">
        <v>159864456</v>
      </c>
      <c r="F135" s="88">
        <v>116167542</v>
      </c>
      <c r="G135" s="88">
        <v>3636515</v>
      </c>
      <c r="H135" s="88">
        <v>0</v>
      </c>
      <c r="I135" s="88">
        <v>0</v>
      </c>
      <c r="J135" s="88">
        <v>24213361</v>
      </c>
      <c r="K135" s="88">
        <v>11411956</v>
      </c>
      <c r="L135" s="88">
        <v>0</v>
      </c>
      <c r="M135" s="88">
        <v>61504878</v>
      </c>
      <c r="N135" s="88">
        <v>712314</v>
      </c>
      <c r="O135" s="88">
        <v>958540</v>
      </c>
      <c r="P135" s="88">
        <v>13729978</v>
      </c>
      <c r="Q135" s="89">
        <v>4.6866502039499998E-3</v>
      </c>
      <c r="R135" s="89">
        <v>0</v>
      </c>
      <c r="S135" s="89">
        <v>0</v>
      </c>
      <c r="T135" s="89">
        <v>1.84559017751E-3</v>
      </c>
      <c r="U135" s="89">
        <v>-6.7852862600000001E-5</v>
      </c>
      <c r="V135" s="89">
        <v>0</v>
      </c>
      <c r="W135" s="89">
        <v>-5.1684201877999997E-6</v>
      </c>
      <c r="X135" s="89">
        <v>0</v>
      </c>
      <c r="Y135" s="89">
        <v>0</v>
      </c>
      <c r="Z135" s="89">
        <v>-3.3681098600000003E-5</v>
      </c>
      <c r="AA135" s="89">
        <v>5.803467508E-4</v>
      </c>
    </row>
    <row r="136" spans="1:27" x14ac:dyDescent="0.25">
      <c r="A136" s="87">
        <v>884</v>
      </c>
      <c r="B136" s="134">
        <v>45473</v>
      </c>
      <c r="C136" s="87">
        <v>441</v>
      </c>
      <c r="D136" s="86" t="s">
        <v>526</v>
      </c>
      <c r="E136" s="88">
        <v>16280117</v>
      </c>
      <c r="F136" s="88">
        <v>5829783</v>
      </c>
      <c r="G136" s="88">
        <v>0</v>
      </c>
      <c r="H136" s="88">
        <v>0</v>
      </c>
      <c r="I136" s="88">
        <v>0</v>
      </c>
      <c r="J136" s="88">
        <v>1502618</v>
      </c>
      <c r="K136" s="88">
        <v>3511816</v>
      </c>
      <c r="L136" s="88">
        <v>0</v>
      </c>
      <c r="M136" s="88">
        <v>319915</v>
      </c>
      <c r="N136" s="88">
        <v>0</v>
      </c>
      <c r="O136" s="88">
        <v>0</v>
      </c>
      <c r="P136" s="88">
        <v>495434</v>
      </c>
      <c r="Q136" s="89">
        <v>0</v>
      </c>
      <c r="R136" s="89">
        <v>0</v>
      </c>
      <c r="S136" s="89">
        <v>0</v>
      </c>
      <c r="T136" s="89">
        <v>0</v>
      </c>
      <c r="U136" s="89">
        <v>7.4439142101400003E-3</v>
      </c>
      <c r="V136" s="89">
        <v>0</v>
      </c>
      <c r="W136" s="89">
        <v>5.7437058190600004E-3</v>
      </c>
      <c r="X136" s="89">
        <v>0</v>
      </c>
      <c r="Y136" s="89">
        <v>0</v>
      </c>
      <c r="Z136" s="89">
        <v>4.4230692069899998E-3</v>
      </c>
      <c r="AA136" s="89">
        <v>5.6096760202100004E-3</v>
      </c>
    </row>
    <row r="137" spans="1:27" x14ac:dyDescent="0.25">
      <c r="A137" s="87">
        <v>887</v>
      </c>
      <c r="B137" s="134">
        <v>45473</v>
      </c>
      <c r="C137" s="87">
        <v>444</v>
      </c>
      <c r="D137" s="86" t="s">
        <v>527</v>
      </c>
      <c r="E137" s="88">
        <v>200421717</v>
      </c>
      <c r="F137" s="88">
        <v>165704963</v>
      </c>
      <c r="G137" s="88">
        <v>3534828</v>
      </c>
      <c r="H137" s="88">
        <v>1050695</v>
      </c>
      <c r="I137" s="88">
        <v>0</v>
      </c>
      <c r="J137" s="88">
        <v>9599219</v>
      </c>
      <c r="K137" s="88">
        <v>19832332</v>
      </c>
      <c r="L137" s="88">
        <v>0</v>
      </c>
      <c r="M137" s="88">
        <v>111854321</v>
      </c>
      <c r="N137" s="88">
        <v>0</v>
      </c>
      <c r="O137" s="88">
        <v>0</v>
      </c>
      <c r="P137" s="88">
        <v>19833568</v>
      </c>
      <c r="Q137" s="89">
        <v>1.2437599926270001E-2</v>
      </c>
      <c r="R137" s="89">
        <v>5.2904381724729999E-2</v>
      </c>
      <c r="S137" s="89">
        <v>0</v>
      </c>
      <c r="T137" s="89">
        <v>1.6958175108999999E-3</v>
      </c>
      <c r="U137" s="89">
        <v>8.6828596951299998E-3</v>
      </c>
      <c r="V137" s="89">
        <v>0</v>
      </c>
      <c r="W137" s="89">
        <v>0</v>
      </c>
      <c r="X137" s="89">
        <v>0</v>
      </c>
      <c r="Y137" s="89">
        <v>0</v>
      </c>
      <c r="Z137" s="89">
        <v>8.5849755511000006E-3</v>
      </c>
      <c r="AA137" s="89">
        <v>2.7318138680999999E-3</v>
      </c>
    </row>
    <row r="138" spans="1:27" x14ac:dyDescent="0.25">
      <c r="A138" s="87">
        <v>888</v>
      </c>
      <c r="B138" s="134">
        <v>45473</v>
      </c>
      <c r="C138" s="87">
        <v>445</v>
      </c>
      <c r="D138" s="86" t="s">
        <v>528</v>
      </c>
      <c r="E138" s="88">
        <v>4276394</v>
      </c>
      <c r="F138" s="88">
        <v>2755367</v>
      </c>
      <c r="G138" s="88">
        <v>0</v>
      </c>
      <c r="H138" s="88">
        <v>0</v>
      </c>
      <c r="I138" s="88">
        <v>0</v>
      </c>
      <c r="J138" s="88">
        <v>214299</v>
      </c>
      <c r="K138" s="88">
        <v>1521417</v>
      </c>
      <c r="L138" s="88">
        <v>0</v>
      </c>
      <c r="M138" s="88">
        <v>0</v>
      </c>
      <c r="N138" s="88">
        <v>0</v>
      </c>
      <c r="O138" s="88">
        <v>0</v>
      </c>
      <c r="P138" s="88">
        <v>1019651</v>
      </c>
      <c r="Q138" s="89">
        <v>0</v>
      </c>
      <c r="R138" s="89">
        <v>0</v>
      </c>
      <c r="S138" s="89">
        <v>0</v>
      </c>
      <c r="T138" s="89">
        <v>0</v>
      </c>
      <c r="U138" s="89">
        <v>1.575258559925E-2</v>
      </c>
      <c r="V138" s="89">
        <v>0</v>
      </c>
      <c r="W138" s="89">
        <v>0</v>
      </c>
      <c r="X138" s="89">
        <v>0</v>
      </c>
      <c r="Y138" s="89">
        <v>0</v>
      </c>
      <c r="Z138" s="89">
        <v>1.204790076415E-2</v>
      </c>
      <c r="AA138" s="89">
        <v>1.3543356088940001E-2</v>
      </c>
    </row>
    <row r="139" spans="1:27" x14ac:dyDescent="0.25">
      <c r="A139" s="87">
        <v>900</v>
      </c>
      <c r="B139" s="134">
        <v>45473</v>
      </c>
      <c r="C139" s="87">
        <v>451</v>
      </c>
      <c r="D139" s="86" t="s">
        <v>529</v>
      </c>
      <c r="E139" s="88">
        <v>12456645</v>
      </c>
      <c r="F139" s="88">
        <v>4040943</v>
      </c>
      <c r="G139" s="88">
        <v>385025</v>
      </c>
      <c r="H139" s="88">
        <v>0</v>
      </c>
      <c r="I139" s="88">
        <v>0</v>
      </c>
      <c r="J139" s="88">
        <v>594659</v>
      </c>
      <c r="K139" s="88">
        <v>1064413</v>
      </c>
      <c r="L139" s="88">
        <v>0</v>
      </c>
      <c r="M139" s="88">
        <v>1294584</v>
      </c>
      <c r="N139" s="88">
        <v>0</v>
      </c>
      <c r="O139" s="88">
        <v>0</v>
      </c>
      <c r="P139" s="88">
        <v>702262</v>
      </c>
      <c r="Q139" s="89">
        <v>4.9480892987200003E-3</v>
      </c>
      <c r="R139" s="89">
        <v>0</v>
      </c>
      <c r="S139" s="89">
        <v>0</v>
      </c>
      <c r="T139" s="89">
        <v>0</v>
      </c>
      <c r="U139" s="89">
        <v>0</v>
      </c>
      <c r="V139" s="89">
        <v>0</v>
      </c>
      <c r="W139" s="89">
        <v>0</v>
      </c>
      <c r="X139" s="89">
        <v>0</v>
      </c>
      <c r="Y139" s="89">
        <v>0</v>
      </c>
      <c r="Z139" s="89">
        <v>4.5130995676999998E-4</v>
      </c>
      <c r="AA139" s="89">
        <v>5.2243062583999999E-4</v>
      </c>
    </row>
    <row r="140" spans="1:27" x14ac:dyDescent="0.25">
      <c r="A140" s="87">
        <v>907</v>
      </c>
      <c r="B140" s="134">
        <v>45473</v>
      </c>
      <c r="C140" s="87">
        <v>454</v>
      </c>
      <c r="D140" s="86" t="s">
        <v>530</v>
      </c>
      <c r="E140" s="88">
        <v>12430763</v>
      </c>
      <c r="F140" s="88">
        <v>9613352</v>
      </c>
      <c r="G140" s="88">
        <v>173367</v>
      </c>
      <c r="H140" s="88">
        <v>0</v>
      </c>
      <c r="I140" s="88">
        <v>0</v>
      </c>
      <c r="J140" s="88">
        <v>1177841</v>
      </c>
      <c r="K140" s="88">
        <v>1951994</v>
      </c>
      <c r="L140" s="88">
        <v>0</v>
      </c>
      <c r="M140" s="88">
        <v>4826452</v>
      </c>
      <c r="N140" s="88">
        <v>0</v>
      </c>
      <c r="O140" s="88">
        <v>0</v>
      </c>
      <c r="P140" s="88">
        <v>1483698</v>
      </c>
      <c r="Q140" s="89">
        <v>0</v>
      </c>
      <c r="R140" s="89">
        <v>0</v>
      </c>
      <c r="S140" s="89">
        <v>0</v>
      </c>
      <c r="T140" s="89">
        <v>0</v>
      </c>
      <c r="U140" s="89">
        <v>2.56989295581E-3</v>
      </c>
      <c r="V140" s="89">
        <v>0</v>
      </c>
      <c r="W140" s="89">
        <v>0</v>
      </c>
      <c r="X140" s="89">
        <v>0</v>
      </c>
      <c r="Y140" s="89">
        <v>0</v>
      </c>
      <c r="Z140" s="89">
        <v>1.3477490754099999E-3</v>
      </c>
      <c r="AA140" s="89">
        <v>7.1737093107000001E-4</v>
      </c>
    </row>
    <row r="141" spans="1:27" x14ac:dyDescent="0.25">
      <c r="A141" s="87">
        <v>909</v>
      </c>
      <c r="B141" s="134">
        <v>45473</v>
      </c>
      <c r="C141" s="87">
        <v>455</v>
      </c>
      <c r="D141" s="86" t="s">
        <v>531</v>
      </c>
      <c r="E141" s="88">
        <v>47760025</v>
      </c>
      <c r="F141" s="88">
        <v>16236791</v>
      </c>
      <c r="G141" s="88">
        <v>503895</v>
      </c>
      <c r="H141" s="88">
        <v>0</v>
      </c>
      <c r="I141" s="88">
        <v>0</v>
      </c>
      <c r="J141" s="88">
        <v>5710882</v>
      </c>
      <c r="K141" s="88">
        <v>3903494</v>
      </c>
      <c r="L141" s="88">
        <v>0</v>
      </c>
      <c r="M141" s="88">
        <v>3854342</v>
      </c>
      <c r="N141" s="88">
        <v>0</v>
      </c>
      <c r="O141" s="88">
        <v>0</v>
      </c>
      <c r="P141" s="88">
        <v>2264178</v>
      </c>
      <c r="Q141" s="89">
        <v>9.5437934094300004E-3</v>
      </c>
      <c r="R141" s="89">
        <v>0</v>
      </c>
      <c r="S141" s="89">
        <v>0</v>
      </c>
      <c r="T141" s="89">
        <v>1.2487313784E-4</v>
      </c>
      <c r="U141" s="89">
        <v>0</v>
      </c>
      <c r="V141" s="89">
        <v>0</v>
      </c>
      <c r="W141" s="89">
        <v>0</v>
      </c>
      <c r="X141" s="89">
        <v>0</v>
      </c>
      <c r="Y141" s="89">
        <v>0</v>
      </c>
      <c r="Z141" s="89">
        <v>4.1391538607899996E-3</v>
      </c>
      <c r="AA141" s="89">
        <v>1.00291470874E-3</v>
      </c>
    </row>
    <row r="142" spans="1:27" x14ac:dyDescent="0.25">
      <c r="A142" s="87">
        <v>911</v>
      </c>
      <c r="B142" s="134">
        <v>45473</v>
      </c>
      <c r="C142" s="87">
        <v>457</v>
      </c>
      <c r="D142" s="86" t="s">
        <v>532</v>
      </c>
      <c r="E142" s="88">
        <v>172989509</v>
      </c>
      <c r="F142" s="88">
        <v>118007879</v>
      </c>
      <c r="G142" s="88">
        <v>0</v>
      </c>
      <c r="H142" s="88">
        <v>0</v>
      </c>
      <c r="I142" s="88">
        <v>0</v>
      </c>
      <c r="J142" s="88">
        <v>15684972</v>
      </c>
      <c r="K142" s="88">
        <v>28373886</v>
      </c>
      <c r="L142" s="88">
        <v>0</v>
      </c>
      <c r="M142" s="88">
        <v>47881169</v>
      </c>
      <c r="N142" s="88">
        <v>7483703</v>
      </c>
      <c r="O142" s="88">
        <v>310860</v>
      </c>
      <c r="P142" s="88">
        <v>18273289</v>
      </c>
      <c r="Q142" s="89">
        <v>0</v>
      </c>
      <c r="R142" s="89">
        <v>0</v>
      </c>
      <c r="S142" s="89">
        <v>0</v>
      </c>
      <c r="T142" s="89">
        <v>-4.4263123000000003E-5</v>
      </c>
      <c r="U142" s="89">
        <v>3.3808098183599998E-3</v>
      </c>
      <c r="V142" s="89">
        <v>0</v>
      </c>
      <c r="W142" s="89">
        <v>2.0598408114E-4</v>
      </c>
      <c r="X142" s="89">
        <v>0</v>
      </c>
      <c r="Y142" s="89">
        <v>0</v>
      </c>
      <c r="Z142" s="89">
        <v>3.6651449714899999E-3</v>
      </c>
      <c r="AA142" s="89">
        <v>1.4979130540900001E-3</v>
      </c>
    </row>
    <row r="143" spans="1:27" x14ac:dyDescent="0.25">
      <c r="A143" s="87">
        <v>916</v>
      </c>
      <c r="B143" s="134">
        <v>45473</v>
      </c>
      <c r="C143" s="87">
        <v>460</v>
      </c>
      <c r="D143" s="86" t="s">
        <v>533</v>
      </c>
      <c r="E143" s="88">
        <v>8083574</v>
      </c>
      <c r="F143" s="88">
        <v>2940299</v>
      </c>
      <c r="G143" s="88">
        <v>0</v>
      </c>
      <c r="H143" s="88">
        <v>852</v>
      </c>
      <c r="I143" s="88">
        <v>0</v>
      </c>
      <c r="J143" s="88">
        <v>672905</v>
      </c>
      <c r="K143" s="88">
        <v>1362579</v>
      </c>
      <c r="L143" s="88">
        <v>0</v>
      </c>
      <c r="M143" s="88">
        <v>120386</v>
      </c>
      <c r="N143" s="88">
        <v>0</v>
      </c>
      <c r="O143" s="88">
        <v>0</v>
      </c>
      <c r="P143" s="88">
        <v>783577</v>
      </c>
      <c r="Q143" s="89">
        <v>0</v>
      </c>
      <c r="R143" s="89">
        <v>0</v>
      </c>
      <c r="S143" s="89">
        <v>0</v>
      </c>
      <c r="T143" s="89">
        <v>-1.2430667949999999E-4</v>
      </c>
      <c r="U143" s="89">
        <v>0</v>
      </c>
      <c r="V143" s="89">
        <v>0</v>
      </c>
      <c r="W143" s="89">
        <v>-8.2057087749000009E-3</v>
      </c>
      <c r="X143" s="89">
        <v>0</v>
      </c>
      <c r="Y143" s="89">
        <v>0</v>
      </c>
      <c r="Z143" s="89">
        <v>-1.0386452643400001E-2</v>
      </c>
      <c r="AA143" s="89">
        <v>-3.7868995089000001E-3</v>
      </c>
    </row>
    <row r="144" spans="1:27" x14ac:dyDescent="0.25">
      <c r="A144" s="87">
        <v>926</v>
      </c>
      <c r="B144" s="134">
        <v>45473</v>
      </c>
      <c r="C144" s="87">
        <v>465</v>
      </c>
      <c r="D144" s="86" t="s">
        <v>534</v>
      </c>
      <c r="E144" s="88">
        <v>145343527</v>
      </c>
      <c r="F144" s="88">
        <v>112793862</v>
      </c>
      <c r="G144" s="88">
        <v>9347663</v>
      </c>
      <c r="H144" s="88">
        <v>182590</v>
      </c>
      <c r="I144" s="88">
        <v>0</v>
      </c>
      <c r="J144" s="88">
        <v>13270130</v>
      </c>
      <c r="K144" s="88">
        <v>24684183</v>
      </c>
      <c r="L144" s="88">
        <v>0</v>
      </c>
      <c r="M144" s="88">
        <v>33748548</v>
      </c>
      <c r="N144" s="88">
        <v>8965429</v>
      </c>
      <c r="O144" s="88">
        <v>1816284</v>
      </c>
      <c r="P144" s="88">
        <v>20779035</v>
      </c>
      <c r="Q144" s="89">
        <v>4.0518736869369999E-2</v>
      </c>
      <c r="R144" s="89">
        <v>8.9704775960419994E-2</v>
      </c>
      <c r="S144" s="89">
        <v>0</v>
      </c>
      <c r="T144" s="89">
        <v>5.3221603314700001E-3</v>
      </c>
      <c r="U144" s="89">
        <v>1.6245589911210001E-2</v>
      </c>
      <c r="V144" s="89">
        <v>0</v>
      </c>
      <c r="W144" s="89">
        <v>0</v>
      </c>
      <c r="X144" s="89">
        <v>0</v>
      </c>
      <c r="Y144" s="89">
        <v>2.101818821145E-2</v>
      </c>
      <c r="Z144" s="89">
        <v>4.283813844586E-2</v>
      </c>
      <c r="AA144" s="89">
        <v>1.6090688173659998E-2</v>
      </c>
    </row>
    <row r="145" spans="1:27" x14ac:dyDescent="0.25">
      <c r="A145" s="87">
        <v>930</v>
      </c>
      <c r="B145" s="134">
        <v>45473</v>
      </c>
      <c r="C145" s="87">
        <v>466</v>
      </c>
      <c r="D145" s="86" t="s">
        <v>535</v>
      </c>
      <c r="E145" s="88">
        <v>1119763</v>
      </c>
      <c r="F145" s="88">
        <v>300356</v>
      </c>
      <c r="G145" s="88">
        <v>0</v>
      </c>
      <c r="H145" s="88">
        <v>0</v>
      </c>
      <c r="I145" s="88">
        <v>0</v>
      </c>
      <c r="J145" s="88">
        <v>0</v>
      </c>
      <c r="K145" s="88">
        <v>0</v>
      </c>
      <c r="L145" s="88">
        <v>0</v>
      </c>
      <c r="M145" s="88">
        <v>0</v>
      </c>
      <c r="N145" s="88">
        <v>0</v>
      </c>
      <c r="O145" s="88">
        <v>0</v>
      </c>
      <c r="P145" s="88">
        <v>300356</v>
      </c>
      <c r="Q145" s="89">
        <v>0</v>
      </c>
      <c r="R145" s="89">
        <v>0</v>
      </c>
      <c r="S145" s="89">
        <v>0</v>
      </c>
      <c r="T145" s="89">
        <v>0</v>
      </c>
      <c r="U145" s="89">
        <v>0</v>
      </c>
      <c r="V145" s="89">
        <v>0</v>
      </c>
      <c r="W145" s="89">
        <v>0</v>
      </c>
      <c r="X145" s="89">
        <v>0</v>
      </c>
      <c r="Y145" s="89">
        <v>0</v>
      </c>
      <c r="Z145" s="89">
        <v>5.9099627925599998E-3</v>
      </c>
      <c r="AA145" s="89">
        <v>5.9099627925599998E-3</v>
      </c>
    </row>
    <row r="146" spans="1:27" x14ac:dyDescent="0.25">
      <c r="A146" s="87">
        <v>932</v>
      </c>
      <c r="B146" s="134">
        <v>45473</v>
      </c>
      <c r="C146" s="87">
        <v>468</v>
      </c>
      <c r="D146" s="86" t="s">
        <v>536</v>
      </c>
      <c r="E146" s="88">
        <v>33359523</v>
      </c>
      <c r="F146" s="88">
        <v>13353676</v>
      </c>
      <c r="G146" s="88">
        <v>252584</v>
      </c>
      <c r="H146" s="88">
        <v>0</v>
      </c>
      <c r="I146" s="88">
        <v>0</v>
      </c>
      <c r="J146" s="88">
        <v>2713971</v>
      </c>
      <c r="K146" s="88">
        <v>1346078</v>
      </c>
      <c r="L146" s="88">
        <v>0</v>
      </c>
      <c r="M146" s="88">
        <v>7643296</v>
      </c>
      <c r="N146" s="88">
        <v>0</v>
      </c>
      <c r="O146" s="88">
        <v>0</v>
      </c>
      <c r="P146" s="88">
        <v>1397747</v>
      </c>
      <c r="Q146" s="89">
        <v>8.5905961339200008E-3</v>
      </c>
      <c r="R146" s="89">
        <v>0</v>
      </c>
      <c r="S146" s="89">
        <v>0</v>
      </c>
      <c r="T146" s="89">
        <v>0</v>
      </c>
      <c r="U146" s="89">
        <v>8.6237087321400004E-3</v>
      </c>
      <c r="V146" s="89">
        <v>0</v>
      </c>
      <c r="W146" s="89">
        <v>0</v>
      </c>
      <c r="X146" s="89">
        <v>0</v>
      </c>
      <c r="Y146" s="89">
        <v>0</v>
      </c>
      <c r="Z146" s="89">
        <v>-8.6898361810000004E-4</v>
      </c>
      <c r="AA146" s="89">
        <v>9.9548703280000011E-4</v>
      </c>
    </row>
    <row r="147" spans="1:27" x14ac:dyDescent="0.25">
      <c r="A147" s="87">
        <v>943</v>
      </c>
      <c r="B147" s="134">
        <v>45473</v>
      </c>
      <c r="C147" s="87">
        <v>473</v>
      </c>
      <c r="D147" s="86" t="s">
        <v>537</v>
      </c>
      <c r="E147" s="88">
        <v>7758697</v>
      </c>
      <c r="F147" s="88">
        <v>2986793</v>
      </c>
      <c r="G147" s="88">
        <v>0</v>
      </c>
      <c r="H147" s="88">
        <v>0</v>
      </c>
      <c r="I147" s="88">
        <v>0</v>
      </c>
      <c r="J147" s="88">
        <v>460263</v>
      </c>
      <c r="K147" s="88">
        <v>974833</v>
      </c>
      <c r="L147" s="88">
        <v>0</v>
      </c>
      <c r="M147" s="88">
        <v>983029</v>
      </c>
      <c r="N147" s="88">
        <v>0</v>
      </c>
      <c r="O147" s="88">
        <v>0</v>
      </c>
      <c r="P147" s="88">
        <v>568668</v>
      </c>
      <c r="Q147" s="89">
        <v>0</v>
      </c>
      <c r="R147" s="89">
        <v>0</v>
      </c>
      <c r="S147" s="89">
        <v>0</v>
      </c>
      <c r="T147" s="89">
        <v>0</v>
      </c>
      <c r="U147" s="89">
        <v>0</v>
      </c>
      <c r="V147" s="89">
        <v>0</v>
      </c>
      <c r="W147" s="89">
        <v>0</v>
      </c>
      <c r="X147" s="89">
        <v>0</v>
      </c>
      <c r="Y147" s="89">
        <v>0</v>
      </c>
      <c r="Z147" s="89">
        <v>0</v>
      </c>
      <c r="AA147" s="89">
        <v>0</v>
      </c>
    </row>
    <row r="148" spans="1:27" x14ac:dyDescent="0.25">
      <c r="A148" s="87">
        <v>946</v>
      </c>
      <c r="B148" s="134">
        <v>45473</v>
      </c>
      <c r="C148" s="87">
        <v>475</v>
      </c>
      <c r="D148" s="86" t="s">
        <v>538</v>
      </c>
      <c r="E148" s="88">
        <v>99853536</v>
      </c>
      <c r="F148" s="88">
        <v>37046280</v>
      </c>
      <c r="G148" s="88">
        <v>499691</v>
      </c>
      <c r="H148" s="88">
        <v>0</v>
      </c>
      <c r="I148" s="88">
        <v>0</v>
      </c>
      <c r="J148" s="88">
        <v>7323526</v>
      </c>
      <c r="K148" s="88">
        <v>21128759</v>
      </c>
      <c r="L148" s="88">
        <v>0</v>
      </c>
      <c r="M148" s="88">
        <v>2343942</v>
      </c>
      <c r="N148" s="88">
        <v>0</v>
      </c>
      <c r="O148" s="88">
        <v>0</v>
      </c>
      <c r="P148" s="88">
        <v>5750360</v>
      </c>
      <c r="Q148" s="89">
        <v>3.6636497649000002E-4</v>
      </c>
      <c r="R148" s="89">
        <v>0</v>
      </c>
      <c r="S148" s="89">
        <v>0</v>
      </c>
      <c r="T148" s="89">
        <v>1.1626811693E-4</v>
      </c>
      <c r="U148" s="89">
        <v>4.9399355519999999E-4</v>
      </c>
      <c r="V148" s="89">
        <v>0</v>
      </c>
      <c r="W148" s="89">
        <v>6.9359336336000002E-4</v>
      </c>
      <c r="X148" s="89">
        <v>0</v>
      </c>
      <c r="Y148" s="89">
        <v>0</v>
      </c>
      <c r="Z148" s="89">
        <v>2.24841226257E-3</v>
      </c>
      <c r="AA148" s="89">
        <v>6.8182634891000003E-4</v>
      </c>
    </row>
    <row r="149" spans="1:27" x14ac:dyDescent="0.25">
      <c r="A149" s="87">
        <v>951</v>
      </c>
      <c r="B149" s="134">
        <v>45473</v>
      </c>
      <c r="C149" s="87">
        <v>477</v>
      </c>
      <c r="D149" s="86" t="s">
        <v>539</v>
      </c>
      <c r="E149" s="88">
        <v>27101941</v>
      </c>
      <c r="F149" s="88">
        <v>11074379</v>
      </c>
      <c r="G149" s="88">
        <v>654165</v>
      </c>
      <c r="H149" s="88">
        <v>0</v>
      </c>
      <c r="I149" s="88">
        <v>0</v>
      </c>
      <c r="J149" s="88">
        <v>1889855</v>
      </c>
      <c r="K149" s="88">
        <v>5933597</v>
      </c>
      <c r="L149" s="88">
        <v>0</v>
      </c>
      <c r="M149" s="88">
        <v>708262</v>
      </c>
      <c r="N149" s="88">
        <v>0</v>
      </c>
      <c r="O149" s="88">
        <v>0</v>
      </c>
      <c r="P149" s="88">
        <v>1888500</v>
      </c>
      <c r="Q149" s="89">
        <v>5.62381131246E-3</v>
      </c>
      <c r="R149" s="89">
        <v>0</v>
      </c>
      <c r="S149" s="89">
        <v>0</v>
      </c>
      <c r="T149" s="89">
        <v>0</v>
      </c>
      <c r="U149" s="89">
        <v>7.504525537E-4</v>
      </c>
      <c r="V149" s="89">
        <v>0</v>
      </c>
      <c r="W149" s="89">
        <v>-1.15046188E-5</v>
      </c>
      <c r="X149" s="89">
        <v>0</v>
      </c>
      <c r="Y149" s="89">
        <v>0</v>
      </c>
      <c r="Z149" s="89">
        <v>1.71289501114E-3</v>
      </c>
      <c r="AA149" s="89">
        <v>1.05529194879E-3</v>
      </c>
    </row>
    <row r="150" spans="1:27" x14ac:dyDescent="0.25">
      <c r="A150" s="87">
        <v>960</v>
      </c>
      <c r="B150" s="134">
        <v>45473</v>
      </c>
      <c r="C150" s="87">
        <v>482</v>
      </c>
      <c r="D150" s="86" t="s">
        <v>540</v>
      </c>
      <c r="E150" s="88">
        <v>329517230</v>
      </c>
      <c r="F150" s="88">
        <v>213456191</v>
      </c>
      <c r="G150" s="88">
        <v>9862549</v>
      </c>
      <c r="H150" s="88">
        <v>0</v>
      </c>
      <c r="I150" s="88">
        <v>0</v>
      </c>
      <c r="J150" s="88">
        <v>58876718</v>
      </c>
      <c r="K150" s="88">
        <v>43274470</v>
      </c>
      <c r="L150" s="88">
        <v>0</v>
      </c>
      <c r="M150" s="88">
        <v>38319076</v>
      </c>
      <c r="N150" s="88">
        <v>22938073</v>
      </c>
      <c r="O150" s="88">
        <v>6619817</v>
      </c>
      <c r="P150" s="88">
        <v>33565488</v>
      </c>
      <c r="Q150" s="89">
        <v>1.068441781837E-2</v>
      </c>
      <c r="R150" s="89">
        <v>0</v>
      </c>
      <c r="S150" s="89">
        <v>0</v>
      </c>
      <c r="T150" s="89">
        <v>9.1587639038999999E-4</v>
      </c>
      <c r="U150" s="89">
        <v>2.6792397852999999E-3</v>
      </c>
      <c r="V150" s="89">
        <v>0</v>
      </c>
      <c r="W150" s="89">
        <v>0</v>
      </c>
      <c r="X150" s="89">
        <v>0</v>
      </c>
      <c r="Y150" s="89">
        <v>0</v>
      </c>
      <c r="Z150" s="89">
        <v>5.4454595639699998E-3</v>
      </c>
      <c r="AA150" s="89">
        <v>1.9551539501199999E-3</v>
      </c>
    </row>
    <row r="151" spans="1:27" x14ac:dyDescent="0.25">
      <c r="A151" s="87">
        <v>964</v>
      </c>
      <c r="B151" s="134">
        <v>45473</v>
      </c>
      <c r="C151" s="87">
        <v>485</v>
      </c>
      <c r="D151" s="86" t="s">
        <v>541</v>
      </c>
      <c r="E151" s="88">
        <v>74118819</v>
      </c>
      <c r="F151" s="88">
        <v>37195015</v>
      </c>
      <c r="G151" s="88">
        <v>2340458</v>
      </c>
      <c r="H151" s="88">
        <v>152065</v>
      </c>
      <c r="I151" s="88">
        <v>1668831</v>
      </c>
      <c r="J151" s="88">
        <v>2572455</v>
      </c>
      <c r="K151" s="88">
        <v>4987585</v>
      </c>
      <c r="L151" s="88">
        <v>0</v>
      </c>
      <c r="M151" s="88">
        <v>11081133</v>
      </c>
      <c r="N151" s="88">
        <v>0</v>
      </c>
      <c r="O151" s="88">
        <v>0</v>
      </c>
      <c r="P151" s="88">
        <v>14392487</v>
      </c>
      <c r="Q151" s="89">
        <v>7.6876796920000001E-3</v>
      </c>
      <c r="R151" s="89">
        <v>1.444158123267E-2</v>
      </c>
      <c r="S151" s="89">
        <v>0</v>
      </c>
      <c r="T151" s="89">
        <v>0</v>
      </c>
      <c r="U151" s="89">
        <v>3.71935467661E-3</v>
      </c>
      <c r="V151" s="89">
        <v>0</v>
      </c>
      <c r="W151" s="89">
        <v>9.9763153018000007E-4</v>
      </c>
      <c r="X151" s="89">
        <v>0</v>
      </c>
      <c r="Y151" s="89">
        <v>0</v>
      </c>
      <c r="Z151" s="89">
        <v>3.0518197717699998E-3</v>
      </c>
      <c r="AA151" s="89">
        <v>2.58135362939E-3</v>
      </c>
    </row>
    <row r="152" spans="1:27" x14ac:dyDescent="0.25">
      <c r="A152" s="87">
        <v>967</v>
      </c>
      <c r="B152" s="134">
        <v>45473</v>
      </c>
      <c r="C152" s="87">
        <v>486</v>
      </c>
      <c r="D152" s="86" t="s">
        <v>542</v>
      </c>
      <c r="E152" s="88">
        <v>270713971</v>
      </c>
      <c r="F152" s="88">
        <v>114516775</v>
      </c>
      <c r="G152" s="88">
        <v>0</v>
      </c>
      <c r="H152" s="88">
        <v>0</v>
      </c>
      <c r="I152" s="88">
        <v>0</v>
      </c>
      <c r="J152" s="88">
        <v>25450105</v>
      </c>
      <c r="K152" s="88">
        <v>40459039</v>
      </c>
      <c r="L152" s="88">
        <v>0</v>
      </c>
      <c r="M152" s="88">
        <v>36870994</v>
      </c>
      <c r="N152" s="88">
        <v>0</v>
      </c>
      <c r="O152" s="88">
        <v>0</v>
      </c>
      <c r="P152" s="88">
        <v>11736637</v>
      </c>
      <c r="Q152" s="89">
        <v>0</v>
      </c>
      <c r="R152" s="89">
        <v>0</v>
      </c>
      <c r="S152" s="89">
        <v>0</v>
      </c>
      <c r="T152" s="89">
        <v>-6.2081900889999998E-4</v>
      </c>
      <c r="U152" s="89">
        <v>7.9484095005000004E-4</v>
      </c>
      <c r="V152" s="89">
        <v>0</v>
      </c>
      <c r="W152" s="89">
        <v>-8.4674508999999995E-5</v>
      </c>
      <c r="X152" s="89">
        <v>0</v>
      </c>
      <c r="Y152" s="89">
        <v>0</v>
      </c>
      <c r="Z152" s="89">
        <v>2.6961768379799998E-3</v>
      </c>
      <c r="AA152" s="89">
        <v>4.6283550323000003E-4</v>
      </c>
    </row>
    <row r="153" spans="1:27" x14ac:dyDescent="0.25">
      <c r="A153" s="87">
        <v>971</v>
      </c>
      <c r="B153" s="134">
        <v>45473</v>
      </c>
      <c r="C153" s="87">
        <v>489</v>
      </c>
      <c r="D153" s="86" t="s">
        <v>543</v>
      </c>
      <c r="E153" s="88">
        <v>54731608</v>
      </c>
      <c r="F153" s="88">
        <v>27502489</v>
      </c>
      <c r="G153" s="88">
        <v>1623614</v>
      </c>
      <c r="H153" s="88">
        <v>68087</v>
      </c>
      <c r="I153" s="88">
        <v>0</v>
      </c>
      <c r="J153" s="88">
        <v>5348625</v>
      </c>
      <c r="K153" s="88">
        <v>3241029</v>
      </c>
      <c r="L153" s="88">
        <v>0</v>
      </c>
      <c r="M153" s="88">
        <v>12842123</v>
      </c>
      <c r="N153" s="88">
        <v>0</v>
      </c>
      <c r="O153" s="88">
        <v>3055028</v>
      </c>
      <c r="P153" s="88">
        <v>1323981</v>
      </c>
      <c r="Q153" s="89">
        <v>1.092200582873E-2</v>
      </c>
      <c r="R153" s="89">
        <v>6.1628096260959997E-2</v>
      </c>
      <c r="S153" s="89">
        <v>0</v>
      </c>
      <c r="T153" s="89">
        <v>0</v>
      </c>
      <c r="U153" s="89">
        <v>0</v>
      </c>
      <c r="V153" s="89">
        <v>0</v>
      </c>
      <c r="W153" s="89">
        <v>-9.1399545021999998E-6</v>
      </c>
      <c r="X153" s="89">
        <v>0</v>
      </c>
      <c r="Y153" s="89">
        <v>0</v>
      </c>
      <c r="Z153" s="89">
        <v>1.385833155943E-2</v>
      </c>
      <c r="AA153" s="89">
        <v>1.8204308841800001E-3</v>
      </c>
    </row>
    <row r="154" spans="1:27" x14ac:dyDescent="0.25">
      <c r="A154" s="87">
        <v>986</v>
      </c>
      <c r="B154" s="134">
        <v>45473</v>
      </c>
      <c r="C154" s="87">
        <v>494</v>
      </c>
      <c r="D154" s="86" t="s">
        <v>544</v>
      </c>
      <c r="E154" s="88">
        <v>10207313</v>
      </c>
      <c r="F154" s="88">
        <v>5169798</v>
      </c>
      <c r="G154" s="88">
        <v>721710</v>
      </c>
      <c r="H154" s="88">
        <v>0</v>
      </c>
      <c r="I154" s="88">
        <v>0</v>
      </c>
      <c r="J154" s="88">
        <v>1898274</v>
      </c>
      <c r="K154" s="88">
        <v>1845853</v>
      </c>
      <c r="L154" s="88">
        <v>0</v>
      </c>
      <c r="M154" s="88">
        <v>107308</v>
      </c>
      <c r="N154" s="88">
        <v>0</v>
      </c>
      <c r="O154" s="88">
        <v>0</v>
      </c>
      <c r="P154" s="88">
        <v>596653</v>
      </c>
      <c r="Q154" s="89">
        <v>1.186774418945E-2</v>
      </c>
      <c r="R154" s="89">
        <v>0</v>
      </c>
      <c r="S154" s="89">
        <v>0</v>
      </c>
      <c r="T154" s="89">
        <v>0</v>
      </c>
      <c r="U154" s="89">
        <v>1.1156798366E-4</v>
      </c>
      <c r="V154" s="89">
        <v>0</v>
      </c>
      <c r="W154" s="89">
        <v>0</v>
      </c>
      <c r="X154" s="89">
        <v>0</v>
      </c>
      <c r="Y154" s="89">
        <v>0</v>
      </c>
      <c r="Z154" s="89">
        <v>1.105330773596E-2</v>
      </c>
      <c r="AA154" s="89">
        <v>3.3931421010099999E-3</v>
      </c>
    </row>
    <row r="155" spans="1:27" x14ac:dyDescent="0.25">
      <c r="A155" s="87">
        <v>988</v>
      </c>
      <c r="B155" s="134">
        <v>45473</v>
      </c>
      <c r="C155" s="87">
        <v>495</v>
      </c>
      <c r="D155" s="86" t="s">
        <v>545</v>
      </c>
      <c r="E155" s="88">
        <v>119177186</v>
      </c>
      <c r="F155" s="88">
        <v>29038147</v>
      </c>
      <c r="G155" s="88">
        <v>1037802</v>
      </c>
      <c r="H155" s="88">
        <v>0</v>
      </c>
      <c r="I155" s="88">
        <v>0</v>
      </c>
      <c r="J155" s="88">
        <v>6566756</v>
      </c>
      <c r="K155" s="88">
        <v>7419355</v>
      </c>
      <c r="L155" s="88">
        <v>0</v>
      </c>
      <c r="M155" s="88">
        <v>10706438</v>
      </c>
      <c r="N155" s="88">
        <v>0</v>
      </c>
      <c r="O155" s="88">
        <v>0</v>
      </c>
      <c r="P155" s="88">
        <v>3307796</v>
      </c>
      <c r="Q155" s="89">
        <v>2.2889692175199999E-3</v>
      </c>
      <c r="R155" s="89">
        <v>0</v>
      </c>
      <c r="S155" s="89">
        <v>0</v>
      </c>
      <c r="T155" s="89">
        <v>2.2127613325499998E-3</v>
      </c>
      <c r="U155" s="89">
        <v>1.0779159147399999E-3</v>
      </c>
      <c r="V155" s="89">
        <v>0</v>
      </c>
      <c r="W155" s="89">
        <v>0</v>
      </c>
      <c r="X155" s="89">
        <v>0</v>
      </c>
      <c r="Y155" s="89">
        <v>0</v>
      </c>
      <c r="Z155" s="89">
        <v>-1.1703734434999999E-3</v>
      </c>
      <c r="AA155" s="89">
        <v>6.8967437954000005E-4</v>
      </c>
    </row>
    <row r="156" spans="1:27" x14ac:dyDescent="0.25">
      <c r="A156" s="87">
        <v>1000</v>
      </c>
      <c r="B156" s="134">
        <v>45473</v>
      </c>
      <c r="C156" s="87">
        <v>500</v>
      </c>
      <c r="D156" s="86" t="s">
        <v>546</v>
      </c>
      <c r="E156" s="88">
        <v>168930911</v>
      </c>
      <c r="F156" s="88">
        <v>106953606</v>
      </c>
      <c r="G156" s="88">
        <v>3806295</v>
      </c>
      <c r="H156" s="88">
        <v>0</v>
      </c>
      <c r="I156" s="88">
        <v>0</v>
      </c>
      <c r="J156" s="88">
        <v>26699152</v>
      </c>
      <c r="K156" s="88">
        <v>45094457</v>
      </c>
      <c r="L156" s="88">
        <v>0</v>
      </c>
      <c r="M156" s="88">
        <v>5025950</v>
      </c>
      <c r="N156" s="88">
        <v>16732391</v>
      </c>
      <c r="O156" s="88">
        <v>1272707</v>
      </c>
      <c r="P156" s="88">
        <v>8322653</v>
      </c>
      <c r="Q156" s="89">
        <v>1.1587055958939999E-2</v>
      </c>
      <c r="R156" s="89">
        <v>0</v>
      </c>
      <c r="S156" s="89">
        <v>0</v>
      </c>
      <c r="T156" s="89">
        <v>3.3196244241999999E-4</v>
      </c>
      <c r="U156" s="89">
        <v>3.8969816517899999E-3</v>
      </c>
      <c r="V156" s="89">
        <v>0</v>
      </c>
      <c r="W156" s="89">
        <v>-1.3044836400000001E-5</v>
      </c>
      <c r="X156" s="89">
        <v>0</v>
      </c>
      <c r="Y156" s="89">
        <v>0</v>
      </c>
      <c r="Z156" s="89">
        <v>2.6700214828999998E-4</v>
      </c>
      <c r="AA156" s="89">
        <v>2.1710000073500001E-3</v>
      </c>
    </row>
    <row r="157" spans="1:27" x14ac:dyDescent="0.25">
      <c r="A157" s="87">
        <v>1015</v>
      </c>
      <c r="B157" s="134">
        <v>45473</v>
      </c>
      <c r="C157" s="87">
        <v>509</v>
      </c>
      <c r="D157" s="86" t="s">
        <v>547</v>
      </c>
      <c r="E157" s="88">
        <v>232611951</v>
      </c>
      <c r="F157" s="88">
        <v>148482164</v>
      </c>
      <c r="G157" s="88">
        <v>1383393</v>
      </c>
      <c r="H157" s="88">
        <v>0</v>
      </c>
      <c r="I157" s="88">
        <v>113717</v>
      </c>
      <c r="J157" s="88">
        <v>12447471</v>
      </c>
      <c r="K157" s="88">
        <v>24451367</v>
      </c>
      <c r="L157" s="88">
        <v>0</v>
      </c>
      <c r="M157" s="88">
        <v>86048315</v>
      </c>
      <c r="N157" s="88">
        <v>15845389</v>
      </c>
      <c r="O157" s="88">
        <v>1122870</v>
      </c>
      <c r="P157" s="88">
        <v>7069642</v>
      </c>
      <c r="Q157" s="89">
        <v>6.7365766135689994E-2</v>
      </c>
      <c r="R157" s="89">
        <v>0</v>
      </c>
      <c r="S157" s="89">
        <v>1.315081568662E-2</v>
      </c>
      <c r="T157" s="89">
        <v>5.3179192803999998E-4</v>
      </c>
      <c r="U157" s="89">
        <v>3.6248303850599998E-3</v>
      </c>
      <c r="V157" s="89">
        <v>0</v>
      </c>
      <c r="W157" s="89">
        <v>-5.9748168741E-7</v>
      </c>
      <c r="X157" s="89">
        <v>0</v>
      </c>
      <c r="Y157" s="89">
        <v>7.6909873159510006E-2</v>
      </c>
      <c r="Z157" s="89">
        <v>2.3025659358070001E-2</v>
      </c>
      <c r="AA157" s="89">
        <v>4.6636551585399998E-3</v>
      </c>
    </row>
    <row r="158" spans="1:27" x14ac:dyDescent="0.25">
      <c r="A158" s="87">
        <v>1021</v>
      </c>
      <c r="B158" s="134">
        <v>45473</v>
      </c>
      <c r="C158" s="87">
        <v>512</v>
      </c>
      <c r="D158" s="86" t="s">
        <v>548</v>
      </c>
      <c r="E158" s="88">
        <v>194383119</v>
      </c>
      <c r="F158" s="88">
        <v>104775898</v>
      </c>
      <c r="G158" s="88">
        <v>6940508</v>
      </c>
      <c r="H158" s="88">
        <v>0</v>
      </c>
      <c r="I158" s="88">
        <v>1338687</v>
      </c>
      <c r="J158" s="88">
        <v>8665418</v>
      </c>
      <c r="K158" s="88">
        <v>34753257</v>
      </c>
      <c r="L158" s="88">
        <v>0</v>
      </c>
      <c r="M158" s="88">
        <v>31385265</v>
      </c>
      <c r="N158" s="88">
        <v>1188441</v>
      </c>
      <c r="O158" s="88">
        <v>18474310</v>
      </c>
      <c r="P158" s="88">
        <v>2030009</v>
      </c>
      <c r="Q158" s="89">
        <v>5.0447273196700003E-3</v>
      </c>
      <c r="R158" s="89">
        <v>0</v>
      </c>
      <c r="S158" s="89">
        <v>1.52241811164E-3</v>
      </c>
      <c r="T158" s="89">
        <v>-2.5729966265999999E-3</v>
      </c>
      <c r="U158" s="89">
        <v>1.5978023452000001E-4</v>
      </c>
      <c r="V158" s="89">
        <v>0</v>
      </c>
      <c r="W158" s="89">
        <v>-6.4965309900000002E-5</v>
      </c>
      <c r="X158" s="89">
        <v>0</v>
      </c>
      <c r="Y158" s="89">
        <v>4.0097111149249999E-2</v>
      </c>
      <c r="Z158" s="89">
        <v>2.1475754074060001E-2</v>
      </c>
      <c r="AA158" s="89">
        <v>8.5700637679699994E-3</v>
      </c>
    </row>
    <row r="159" spans="1:27" x14ac:dyDescent="0.25">
      <c r="A159" s="87">
        <v>1034</v>
      </c>
      <c r="B159" s="134">
        <v>45473</v>
      </c>
      <c r="C159" s="87">
        <v>521</v>
      </c>
      <c r="D159" s="86" t="s">
        <v>549</v>
      </c>
      <c r="E159" s="88">
        <v>63957843</v>
      </c>
      <c r="F159" s="88">
        <v>37230507</v>
      </c>
      <c r="G159" s="88">
        <v>953432</v>
      </c>
      <c r="H159" s="88">
        <v>0</v>
      </c>
      <c r="I159" s="88">
        <v>0</v>
      </c>
      <c r="J159" s="88">
        <v>17615839</v>
      </c>
      <c r="K159" s="88">
        <v>11803326</v>
      </c>
      <c r="L159" s="88">
        <v>0</v>
      </c>
      <c r="M159" s="88">
        <v>0</v>
      </c>
      <c r="N159" s="88">
        <v>0</v>
      </c>
      <c r="O159" s="88">
        <v>0</v>
      </c>
      <c r="P159" s="88">
        <v>6857910</v>
      </c>
      <c r="Q159" s="89">
        <v>1.5610429478000001E-4</v>
      </c>
      <c r="R159" s="89">
        <v>0</v>
      </c>
      <c r="S159" s="89">
        <v>0</v>
      </c>
      <c r="T159" s="89">
        <v>3.33479785963E-3</v>
      </c>
      <c r="U159" s="89">
        <v>2.9267848621300002E-3</v>
      </c>
      <c r="V159" s="89">
        <v>0</v>
      </c>
      <c r="W159" s="89">
        <v>0</v>
      </c>
      <c r="X159" s="89">
        <v>0</v>
      </c>
      <c r="Y159" s="89">
        <v>0</v>
      </c>
      <c r="Z159" s="89">
        <v>1.041221817692E-2</v>
      </c>
      <c r="AA159" s="89">
        <v>4.6907249414599997E-3</v>
      </c>
    </row>
    <row r="160" spans="1:27" x14ac:dyDescent="0.25">
      <c r="A160" s="87">
        <v>1049</v>
      </c>
      <c r="B160" s="134">
        <v>45473</v>
      </c>
      <c r="C160" s="87">
        <v>527</v>
      </c>
      <c r="D160" s="86" t="s">
        <v>550</v>
      </c>
      <c r="E160" s="88">
        <v>101302306</v>
      </c>
      <c r="F160" s="88">
        <v>41089268</v>
      </c>
      <c r="G160" s="88">
        <v>2182526</v>
      </c>
      <c r="H160" s="88">
        <v>0</v>
      </c>
      <c r="I160" s="88">
        <v>0</v>
      </c>
      <c r="J160" s="88">
        <v>1860061</v>
      </c>
      <c r="K160" s="88">
        <v>7769271</v>
      </c>
      <c r="L160" s="88">
        <v>0</v>
      </c>
      <c r="M160" s="88">
        <v>23411599</v>
      </c>
      <c r="N160" s="88">
        <v>1908283</v>
      </c>
      <c r="O160" s="88">
        <v>330698</v>
      </c>
      <c r="P160" s="88">
        <v>3626832</v>
      </c>
      <c r="Q160" s="89">
        <v>9.8085710079000004E-3</v>
      </c>
      <c r="R160" s="89">
        <v>0</v>
      </c>
      <c r="S160" s="89">
        <v>0</v>
      </c>
      <c r="T160" s="89">
        <v>0</v>
      </c>
      <c r="U160" s="89">
        <v>7.9909823084000004E-4</v>
      </c>
      <c r="V160" s="89">
        <v>0</v>
      </c>
      <c r="W160" s="89">
        <v>0</v>
      </c>
      <c r="X160" s="89">
        <v>0</v>
      </c>
      <c r="Y160" s="89">
        <v>0</v>
      </c>
      <c r="Z160" s="89">
        <v>1.3574659284199999E-3</v>
      </c>
      <c r="AA160" s="89">
        <v>7.8861060859000004E-4</v>
      </c>
    </row>
    <row r="161" spans="1:27" x14ac:dyDescent="0.25">
      <c r="A161" s="87">
        <v>1059</v>
      </c>
      <c r="B161" s="134">
        <v>45473</v>
      </c>
      <c r="C161" s="87">
        <v>530</v>
      </c>
      <c r="D161" s="86" t="s">
        <v>551</v>
      </c>
      <c r="E161" s="88">
        <v>7108242</v>
      </c>
      <c r="F161" s="88">
        <v>1737949</v>
      </c>
      <c r="G161" s="88">
        <v>0</v>
      </c>
      <c r="H161" s="88">
        <v>0</v>
      </c>
      <c r="I161" s="88">
        <v>0</v>
      </c>
      <c r="J161" s="88">
        <v>358008</v>
      </c>
      <c r="K161" s="88">
        <v>106743</v>
      </c>
      <c r="L161" s="88">
        <v>0</v>
      </c>
      <c r="M161" s="88">
        <v>133375</v>
      </c>
      <c r="N161" s="88">
        <v>0</v>
      </c>
      <c r="O161" s="88">
        <v>0</v>
      </c>
      <c r="P161" s="88">
        <v>1139823</v>
      </c>
      <c r="Q161" s="89">
        <v>0</v>
      </c>
      <c r="R161" s="89">
        <v>0</v>
      </c>
      <c r="S161" s="89">
        <v>0</v>
      </c>
      <c r="T161" s="89">
        <v>0</v>
      </c>
      <c r="U161" s="89">
        <v>0</v>
      </c>
      <c r="V161" s="89">
        <v>0</v>
      </c>
      <c r="W161" s="89">
        <v>0</v>
      </c>
      <c r="X161" s="89">
        <v>0</v>
      </c>
      <c r="Y161" s="89">
        <v>0</v>
      </c>
      <c r="Z161" s="89">
        <v>1.2704648714540001E-2</v>
      </c>
      <c r="AA161" s="89">
        <v>8.6531977282300002E-3</v>
      </c>
    </row>
    <row r="162" spans="1:27" x14ac:dyDescent="0.25">
      <c r="A162" s="87">
        <v>1068</v>
      </c>
      <c r="B162" s="134">
        <v>45473</v>
      </c>
      <c r="C162" s="87">
        <v>532</v>
      </c>
      <c r="D162" s="86" t="s">
        <v>552</v>
      </c>
      <c r="E162" s="88">
        <v>24853042</v>
      </c>
      <c r="F162" s="88">
        <v>18275869</v>
      </c>
      <c r="G162" s="88">
        <v>0</v>
      </c>
      <c r="H162" s="88">
        <v>19645</v>
      </c>
      <c r="I162" s="88">
        <v>0</v>
      </c>
      <c r="J162" s="88">
        <v>2470056</v>
      </c>
      <c r="K162" s="88">
        <v>11554623</v>
      </c>
      <c r="L162" s="88">
        <v>0</v>
      </c>
      <c r="M162" s="88">
        <v>2618825</v>
      </c>
      <c r="N162" s="88">
        <v>0</v>
      </c>
      <c r="O162" s="88">
        <v>0</v>
      </c>
      <c r="P162" s="88">
        <v>1612720</v>
      </c>
      <c r="Q162" s="89">
        <v>0</v>
      </c>
      <c r="R162" s="89">
        <v>0</v>
      </c>
      <c r="S162" s="89">
        <v>0</v>
      </c>
      <c r="T162" s="89">
        <v>0</v>
      </c>
      <c r="U162" s="89">
        <v>2.9565937171999999E-3</v>
      </c>
      <c r="V162" s="89">
        <v>0</v>
      </c>
      <c r="W162" s="89">
        <v>0</v>
      </c>
      <c r="X162" s="89">
        <v>0</v>
      </c>
      <c r="Y162" s="89">
        <v>0</v>
      </c>
      <c r="Z162" s="89">
        <v>2.6742225887700002E-3</v>
      </c>
      <c r="AA162" s="89">
        <v>2.2115579810699998E-3</v>
      </c>
    </row>
    <row r="163" spans="1:27" x14ac:dyDescent="0.25">
      <c r="A163" s="87">
        <v>1077</v>
      </c>
      <c r="B163" s="134">
        <v>45473</v>
      </c>
      <c r="C163" s="87">
        <v>536</v>
      </c>
      <c r="D163" s="86" t="s">
        <v>553</v>
      </c>
      <c r="E163" s="88">
        <v>63123768</v>
      </c>
      <c r="F163" s="88">
        <v>18743973</v>
      </c>
      <c r="G163" s="88">
        <v>1329515</v>
      </c>
      <c r="H163" s="88">
        <v>0</v>
      </c>
      <c r="I163" s="88">
        <v>0</v>
      </c>
      <c r="J163" s="88">
        <v>793509</v>
      </c>
      <c r="K163" s="88">
        <v>2779606</v>
      </c>
      <c r="L163" s="88">
        <v>0</v>
      </c>
      <c r="M163" s="88">
        <v>12844853</v>
      </c>
      <c r="N163" s="88">
        <v>0</v>
      </c>
      <c r="O163" s="88">
        <v>0</v>
      </c>
      <c r="P163" s="88">
        <v>996490</v>
      </c>
      <c r="Q163" s="89">
        <v>1.189539801076E-2</v>
      </c>
      <c r="R163" s="89">
        <v>0</v>
      </c>
      <c r="S163" s="89">
        <v>0</v>
      </c>
      <c r="T163" s="89">
        <v>0</v>
      </c>
      <c r="U163" s="89">
        <v>-1.6966102640000001E-4</v>
      </c>
      <c r="V163" s="89">
        <v>0</v>
      </c>
      <c r="W163" s="89">
        <v>0</v>
      </c>
      <c r="X163" s="89">
        <v>0</v>
      </c>
      <c r="Y163" s="89">
        <v>0</v>
      </c>
      <c r="Z163" s="89">
        <v>1.7944078627999999E-4</v>
      </c>
      <c r="AA163" s="89">
        <v>9.3311603867999996E-4</v>
      </c>
    </row>
    <row r="164" spans="1:27" x14ac:dyDescent="0.25">
      <c r="A164" s="87">
        <v>1080</v>
      </c>
      <c r="B164" s="134">
        <v>45473</v>
      </c>
      <c r="C164" s="87">
        <v>537</v>
      </c>
      <c r="D164" s="86" t="s">
        <v>554</v>
      </c>
      <c r="E164" s="88">
        <v>20877865</v>
      </c>
      <c r="F164" s="88">
        <v>11344294</v>
      </c>
      <c r="G164" s="88">
        <v>0</v>
      </c>
      <c r="H164" s="88">
        <v>0</v>
      </c>
      <c r="I164" s="88">
        <v>0</v>
      </c>
      <c r="J164" s="88">
        <v>2904379</v>
      </c>
      <c r="K164" s="88">
        <v>2255581</v>
      </c>
      <c r="L164" s="88">
        <v>0</v>
      </c>
      <c r="M164" s="88">
        <v>2534754</v>
      </c>
      <c r="N164" s="88">
        <v>0</v>
      </c>
      <c r="O164" s="88">
        <v>0</v>
      </c>
      <c r="P164" s="88">
        <v>3649580</v>
      </c>
      <c r="Q164" s="89">
        <v>0</v>
      </c>
      <c r="R164" s="89">
        <v>0</v>
      </c>
      <c r="S164" s="89">
        <v>0</v>
      </c>
      <c r="T164" s="89">
        <v>9.997664790899999E-4</v>
      </c>
      <c r="U164" s="89">
        <v>3.90602442066E-3</v>
      </c>
      <c r="V164" s="89">
        <v>0</v>
      </c>
      <c r="W164" s="89">
        <v>0</v>
      </c>
      <c r="X164" s="89">
        <v>0</v>
      </c>
      <c r="Y164" s="89">
        <v>0</v>
      </c>
      <c r="Z164" s="89">
        <v>3.01080206777E-3</v>
      </c>
      <c r="AA164" s="89">
        <v>1.7674709453199999E-3</v>
      </c>
    </row>
    <row r="165" spans="1:27" x14ac:dyDescent="0.25">
      <c r="A165" s="87">
        <v>1086</v>
      </c>
      <c r="B165" s="134">
        <v>45473</v>
      </c>
      <c r="C165" s="87">
        <v>541</v>
      </c>
      <c r="D165" s="86" t="s">
        <v>555</v>
      </c>
      <c r="E165" s="88">
        <v>27549003</v>
      </c>
      <c r="F165" s="88">
        <v>15360576</v>
      </c>
      <c r="G165" s="88">
        <v>584852</v>
      </c>
      <c r="H165" s="88">
        <v>0</v>
      </c>
      <c r="I165" s="88">
        <v>0</v>
      </c>
      <c r="J165" s="88">
        <v>6111855</v>
      </c>
      <c r="K165" s="88">
        <v>2661348</v>
      </c>
      <c r="L165" s="88">
        <v>0</v>
      </c>
      <c r="M165" s="88">
        <v>3126959</v>
      </c>
      <c r="N165" s="88">
        <v>0</v>
      </c>
      <c r="O165" s="88">
        <v>0</v>
      </c>
      <c r="P165" s="88">
        <v>2875562</v>
      </c>
      <c r="Q165" s="89">
        <v>1.322165902255E-2</v>
      </c>
      <c r="R165" s="89">
        <v>0</v>
      </c>
      <c r="S165" s="89">
        <v>0</v>
      </c>
      <c r="T165" s="89">
        <v>0</v>
      </c>
      <c r="U165" s="89">
        <v>1.71350267962E-3</v>
      </c>
      <c r="V165" s="89">
        <v>0</v>
      </c>
      <c r="W165" s="89">
        <v>0</v>
      </c>
      <c r="X165" s="89">
        <v>0</v>
      </c>
      <c r="Y165" s="89">
        <v>0</v>
      </c>
      <c r="Z165" s="89">
        <v>8.85029178168E-3</v>
      </c>
      <c r="AA165" s="89">
        <v>2.8315628215099999E-3</v>
      </c>
    </row>
    <row r="166" spans="1:27" x14ac:dyDescent="0.25">
      <c r="A166" s="87">
        <v>1108</v>
      </c>
      <c r="B166" s="134">
        <v>45473</v>
      </c>
      <c r="C166" s="87">
        <v>552</v>
      </c>
      <c r="D166" s="86" t="s">
        <v>556</v>
      </c>
      <c r="E166" s="88">
        <v>99389577</v>
      </c>
      <c r="F166" s="88">
        <v>43117552</v>
      </c>
      <c r="G166" s="88">
        <v>1649200</v>
      </c>
      <c r="H166" s="88">
        <v>0</v>
      </c>
      <c r="I166" s="88">
        <v>45189</v>
      </c>
      <c r="J166" s="88">
        <v>3243465</v>
      </c>
      <c r="K166" s="88">
        <v>7660270</v>
      </c>
      <c r="L166" s="88">
        <v>0</v>
      </c>
      <c r="M166" s="88">
        <v>23002909</v>
      </c>
      <c r="N166" s="88">
        <v>0</v>
      </c>
      <c r="O166" s="88">
        <v>0</v>
      </c>
      <c r="P166" s="88">
        <v>7516519</v>
      </c>
      <c r="Q166" s="89">
        <v>1.189050916831E-2</v>
      </c>
      <c r="R166" s="89">
        <v>0</v>
      </c>
      <c r="S166" s="89">
        <v>-2.87662194777E-2</v>
      </c>
      <c r="T166" s="89">
        <v>5.0566053389999998E-5</v>
      </c>
      <c r="U166" s="89">
        <v>8.6230151531999999E-4</v>
      </c>
      <c r="V166" s="89">
        <v>0</v>
      </c>
      <c r="W166" s="89">
        <v>-9.7777507600000006E-5</v>
      </c>
      <c r="X166" s="89">
        <v>0</v>
      </c>
      <c r="Y166" s="89">
        <v>0</v>
      </c>
      <c r="Z166" s="89">
        <v>2.742540083008E-2</v>
      </c>
      <c r="AA166" s="89">
        <v>6.4027633142099997E-3</v>
      </c>
    </row>
    <row r="167" spans="1:27" x14ac:dyDescent="0.25">
      <c r="A167" s="87">
        <v>1111</v>
      </c>
      <c r="B167" s="134">
        <v>45473</v>
      </c>
      <c r="C167" s="87">
        <v>554</v>
      </c>
      <c r="D167" s="86" t="s">
        <v>557</v>
      </c>
      <c r="E167" s="88">
        <v>18828741</v>
      </c>
      <c r="F167" s="88">
        <v>5338153</v>
      </c>
      <c r="G167" s="88">
        <v>0</v>
      </c>
      <c r="H167" s="88">
        <v>0</v>
      </c>
      <c r="I167" s="88">
        <v>0</v>
      </c>
      <c r="J167" s="88">
        <v>848529</v>
      </c>
      <c r="K167" s="88">
        <v>535656</v>
      </c>
      <c r="L167" s="88">
        <v>0</v>
      </c>
      <c r="M167" s="88">
        <v>3299341</v>
      </c>
      <c r="N167" s="88">
        <v>0</v>
      </c>
      <c r="O167" s="88">
        <v>0</v>
      </c>
      <c r="P167" s="88">
        <v>654626</v>
      </c>
      <c r="Q167" s="89">
        <v>0</v>
      </c>
      <c r="R167" s="89">
        <v>0</v>
      </c>
      <c r="S167" s="89">
        <v>0</v>
      </c>
      <c r="T167" s="89">
        <v>0</v>
      </c>
      <c r="U167" s="89">
        <v>0</v>
      </c>
      <c r="V167" s="89">
        <v>0</v>
      </c>
      <c r="W167" s="89">
        <v>0</v>
      </c>
      <c r="X167" s="89">
        <v>0</v>
      </c>
      <c r="Y167" s="89">
        <v>0</v>
      </c>
      <c r="Z167" s="89">
        <v>1.0486750350209999E-2</v>
      </c>
      <c r="AA167" s="89">
        <v>1.3609908655199999E-3</v>
      </c>
    </row>
    <row r="168" spans="1:27" x14ac:dyDescent="0.25">
      <c r="A168" s="87">
        <v>1113</v>
      </c>
      <c r="B168" s="134">
        <v>45473</v>
      </c>
      <c r="C168" s="87">
        <v>555</v>
      </c>
      <c r="D168" s="86" t="s">
        <v>558</v>
      </c>
      <c r="E168" s="88">
        <v>10771189</v>
      </c>
      <c r="F168" s="88">
        <v>5017088</v>
      </c>
      <c r="G168" s="88">
        <v>0</v>
      </c>
      <c r="H168" s="88">
        <v>0</v>
      </c>
      <c r="I168" s="88">
        <v>0</v>
      </c>
      <c r="J168" s="88">
        <v>1069931</v>
      </c>
      <c r="K168" s="88">
        <v>1475998</v>
      </c>
      <c r="L168" s="88">
        <v>0</v>
      </c>
      <c r="M168" s="88">
        <v>1041155</v>
      </c>
      <c r="N168" s="88">
        <v>0</v>
      </c>
      <c r="O168" s="88">
        <v>0</v>
      </c>
      <c r="P168" s="88">
        <v>1430005</v>
      </c>
      <c r="Q168" s="89">
        <v>0</v>
      </c>
      <c r="R168" s="89">
        <v>0</v>
      </c>
      <c r="S168" s="89">
        <v>0</v>
      </c>
      <c r="T168" s="89">
        <v>0</v>
      </c>
      <c r="U168" s="89">
        <v>0</v>
      </c>
      <c r="V168" s="89">
        <v>0</v>
      </c>
      <c r="W168" s="89">
        <v>0</v>
      </c>
      <c r="X168" s="89">
        <v>0</v>
      </c>
      <c r="Y168" s="89">
        <v>0</v>
      </c>
      <c r="Z168" s="89">
        <v>0</v>
      </c>
      <c r="AA168" s="89">
        <v>0</v>
      </c>
    </row>
    <row r="169" spans="1:27" x14ac:dyDescent="0.25">
      <c r="A169" s="87">
        <v>1115</v>
      </c>
      <c r="B169" s="134">
        <v>45473</v>
      </c>
      <c r="C169" s="87">
        <v>556</v>
      </c>
      <c r="D169" s="86" t="s">
        <v>559</v>
      </c>
      <c r="E169" s="88">
        <v>134586007</v>
      </c>
      <c r="F169" s="88">
        <v>83097724</v>
      </c>
      <c r="G169" s="88">
        <v>4286930</v>
      </c>
      <c r="H169" s="88">
        <v>94358</v>
      </c>
      <c r="I169" s="88">
        <v>0</v>
      </c>
      <c r="J169" s="88">
        <v>20595742</v>
      </c>
      <c r="K169" s="88">
        <v>28418042</v>
      </c>
      <c r="L169" s="88">
        <v>0</v>
      </c>
      <c r="M169" s="88">
        <v>24353872</v>
      </c>
      <c r="N169" s="88">
        <v>0</v>
      </c>
      <c r="O169" s="88">
        <v>0</v>
      </c>
      <c r="P169" s="88">
        <v>5348780</v>
      </c>
      <c r="Q169" s="89">
        <v>1.696717654283E-2</v>
      </c>
      <c r="R169" s="89">
        <v>0</v>
      </c>
      <c r="S169" s="89">
        <v>0</v>
      </c>
      <c r="T169" s="89">
        <v>-3.7972008510000002E-4</v>
      </c>
      <c r="U169" s="89">
        <v>1.12935310134E-3</v>
      </c>
      <c r="V169" s="89">
        <v>0</v>
      </c>
      <c r="W169" s="89">
        <v>-1.3014821539999999E-4</v>
      </c>
      <c r="X169" s="89">
        <v>0</v>
      </c>
      <c r="Y169" s="89">
        <v>0</v>
      </c>
      <c r="Z169" s="89">
        <v>6.7294526551399999E-3</v>
      </c>
      <c r="AA169" s="89">
        <v>1.6409176837299999E-3</v>
      </c>
    </row>
    <row r="170" spans="1:27" x14ac:dyDescent="0.25">
      <c r="A170" s="87">
        <v>1117</v>
      </c>
      <c r="B170" s="134">
        <v>45473</v>
      </c>
      <c r="C170" s="87">
        <v>557</v>
      </c>
      <c r="D170" s="86" t="s">
        <v>560</v>
      </c>
      <c r="E170" s="88">
        <v>427511761</v>
      </c>
      <c r="F170" s="88">
        <v>239357189</v>
      </c>
      <c r="G170" s="88">
        <v>9442274</v>
      </c>
      <c r="H170" s="88">
        <v>0</v>
      </c>
      <c r="I170" s="88">
        <v>5734647</v>
      </c>
      <c r="J170" s="88">
        <v>38603425</v>
      </c>
      <c r="K170" s="88">
        <v>83580691</v>
      </c>
      <c r="L170" s="88">
        <v>0</v>
      </c>
      <c r="M170" s="88">
        <v>82735597</v>
      </c>
      <c r="N170" s="88">
        <v>6774178</v>
      </c>
      <c r="O170" s="88">
        <v>0</v>
      </c>
      <c r="P170" s="88">
        <v>12486376</v>
      </c>
      <c r="Q170" s="89">
        <v>1.841060594153E-2</v>
      </c>
      <c r="R170" s="89">
        <v>0</v>
      </c>
      <c r="S170" s="89">
        <v>1.0332193770810001E-2</v>
      </c>
      <c r="T170" s="89">
        <v>1.9302843941999999E-4</v>
      </c>
      <c r="U170" s="89">
        <v>1.3360826499199999E-3</v>
      </c>
      <c r="V170" s="89">
        <v>0</v>
      </c>
      <c r="W170" s="89">
        <v>2.1869192515000001E-4</v>
      </c>
      <c r="X170" s="89">
        <v>0</v>
      </c>
      <c r="Y170" s="89">
        <v>0</v>
      </c>
      <c r="Z170" s="89">
        <v>1.8777047653989999E-2</v>
      </c>
      <c r="AA170" s="89">
        <v>2.6637495090000001E-3</v>
      </c>
    </row>
    <row r="171" spans="1:27" x14ac:dyDescent="0.25">
      <c r="A171" s="87">
        <v>1125</v>
      </c>
      <c r="B171" s="134">
        <v>45473</v>
      </c>
      <c r="C171" s="87">
        <v>560</v>
      </c>
      <c r="D171" s="86" t="s">
        <v>561</v>
      </c>
      <c r="E171" s="88">
        <v>55995857</v>
      </c>
      <c r="F171" s="88">
        <v>13539771</v>
      </c>
      <c r="G171" s="88">
        <v>330793</v>
      </c>
      <c r="H171" s="88">
        <v>0</v>
      </c>
      <c r="I171" s="88">
        <v>0</v>
      </c>
      <c r="J171" s="88">
        <v>125202</v>
      </c>
      <c r="K171" s="88">
        <v>245651</v>
      </c>
      <c r="L171" s="88">
        <v>0</v>
      </c>
      <c r="M171" s="88">
        <v>9490302</v>
      </c>
      <c r="N171" s="88">
        <v>0</v>
      </c>
      <c r="O171" s="88">
        <v>0</v>
      </c>
      <c r="P171" s="88">
        <v>3347823</v>
      </c>
      <c r="Q171" s="89">
        <v>5.4482371100699999E-3</v>
      </c>
      <c r="R171" s="89">
        <v>0</v>
      </c>
      <c r="S171" s="89">
        <v>0</v>
      </c>
      <c r="T171" s="89">
        <v>0</v>
      </c>
      <c r="U171" s="89">
        <v>0</v>
      </c>
      <c r="V171" s="89">
        <v>0</v>
      </c>
      <c r="W171" s="89">
        <v>0</v>
      </c>
      <c r="X171" s="89">
        <v>0</v>
      </c>
      <c r="Y171" s="89">
        <v>0</v>
      </c>
      <c r="Z171" s="89">
        <v>-5.3655866970000001E-4</v>
      </c>
      <c r="AA171" s="89">
        <v>2.413136606E-5</v>
      </c>
    </row>
    <row r="172" spans="1:27" x14ac:dyDescent="0.25">
      <c r="A172" s="87">
        <v>1127</v>
      </c>
      <c r="B172" s="134">
        <v>45473</v>
      </c>
      <c r="C172" s="87">
        <v>561</v>
      </c>
      <c r="D172" s="86" t="s">
        <v>562</v>
      </c>
      <c r="E172" s="88">
        <v>95181585</v>
      </c>
      <c r="F172" s="88">
        <v>62747254</v>
      </c>
      <c r="G172" s="88">
        <v>2136285</v>
      </c>
      <c r="H172" s="88">
        <v>0</v>
      </c>
      <c r="I172" s="88">
        <v>0</v>
      </c>
      <c r="J172" s="88">
        <v>31706279</v>
      </c>
      <c r="K172" s="88">
        <v>19119871</v>
      </c>
      <c r="L172" s="88">
        <v>0</v>
      </c>
      <c r="M172" s="88">
        <v>6302110</v>
      </c>
      <c r="N172" s="88">
        <v>0</v>
      </c>
      <c r="O172" s="88">
        <v>0</v>
      </c>
      <c r="P172" s="88">
        <v>3482709</v>
      </c>
      <c r="Q172" s="89">
        <v>7.65720181051E-3</v>
      </c>
      <c r="R172" s="89">
        <v>0</v>
      </c>
      <c r="S172" s="89">
        <v>0</v>
      </c>
      <c r="T172" s="89">
        <v>4.1505408578000001E-4</v>
      </c>
      <c r="U172" s="89">
        <v>7.0961898482000004E-4</v>
      </c>
      <c r="V172" s="89">
        <v>0</v>
      </c>
      <c r="W172" s="89">
        <v>0</v>
      </c>
      <c r="X172" s="89">
        <v>0</v>
      </c>
      <c r="Y172" s="89">
        <v>0</v>
      </c>
      <c r="Z172" s="89">
        <v>1.163845746892E-2</v>
      </c>
      <c r="AA172" s="89">
        <v>1.5035116119E-3</v>
      </c>
    </row>
    <row r="173" spans="1:27" x14ac:dyDescent="0.25">
      <c r="A173" s="87">
        <v>1129</v>
      </c>
      <c r="B173" s="134">
        <v>45473</v>
      </c>
      <c r="C173" s="87">
        <v>563</v>
      </c>
      <c r="D173" s="86" t="s">
        <v>563</v>
      </c>
      <c r="E173" s="88">
        <v>20575044</v>
      </c>
      <c r="F173" s="88">
        <v>17585376</v>
      </c>
      <c r="G173" s="88">
        <v>163174</v>
      </c>
      <c r="H173" s="88">
        <v>0</v>
      </c>
      <c r="I173" s="88">
        <v>0</v>
      </c>
      <c r="J173" s="88">
        <v>6248521</v>
      </c>
      <c r="K173" s="88">
        <v>6853442</v>
      </c>
      <c r="L173" s="88">
        <v>0</v>
      </c>
      <c r="M173" s="88">
        <v>65735</v>
      </c>
      <c r="N173" s="88">
        <v>0</v>
      </c>
      <c r="O173" s="88">
        <v>0</v>
      </c>
      <c r="P173" s="88">
        <v>4254504</v>
      </c>
      <c r="Q173" s="89">
        <v>2.3801099284970002E-2</v>
      </c>
      <c r="R173" s="89">
        <v>0</v>
      </c>
      <c r="S173" s="89">
        <v>0</v>
      </c>
      <c r="T173" s="89">
        <v>2.0338496792E-3</v>
      </c>
      <c r="U173" s="89">
        <v>4.1044684403200001E-3</v>
      </c>
      <c r="V173" s="89">
        <v>0</v>
      </c>
      <c r="W173" s="89">
        <v>0</v>
      </c>
      <c r="X173" s="89">
        <v>0</v>
      </c>
      <c r="Y173" s="89">
        <v>0</v>
      </c>
      <c r="Z173" s="89">
        <v>5.6329651042699999E-3</v>
      </c>
      <c r="AA173" s="89">
        <v>4.0408401234499998E-3</v>
      </c>
    </row>
    <row r="174" spans="1:27" x14ac:dyDescent="0.25">
      <c r="A174" s="87">
        <v>1130</v>
      </c>
      <c r="B174" s="134">
        <v>45473</v>
      </c>
      <c r="C174" s="87">
        <v>564</v>
      </c>
      <c r="D174" s="86" t="s">
        <v>564</v>
      </c>
      <c r="E174" s="88">
        <v>3664918</v>
      </c>
      <c r="F174" s="88">
        <v>2996118</v>
      </c>
      <c r="G174" s="88">
        <v>0</v>
      </c>
      <c r="H174" s="88">
        <v>0</v>
      </c>
      <c r="I174" s="88">
        <v>0</v>
      </c>
      <c r="J174" s="88">
        <v>1082336</v>
      </c>
      <c r="K174" s="88">
        <v>1185012</v>
      </c>
      <c r="L174" s="88">
        <v>0</v>
      </c>
      <c r="M174" s="88">
        <v>0</v>
      </c>
      <c r="N174" s="88">
        <v>0</v>
      </c>
      <c r="O174" s="88">
        <v>0</v>
      </c>
      <c r="P174" s="88">
        <v>728770</v>
      </c>
      <c r="Q174" s="89">
        <v>0</v>
      </c>
      <c r="R174" s="89">
        <v>0</v>
      </c>
      <c r="S174" s="89">
        <v>0</v>
      </c>
      <c r="T174" s="89">
        <v>0</v>
      </c>
      <c r="U174" s="89">
        <v>0</v>
      </c>
      <c r="V174" s="89">
        <v>0</v>
      </c>
      <c r="W174" s="89">
        <v>0</v>
      </c>
      <c r="X174" s="89">
        <v>0</v>
      </c>
      <c r="Y174" s="89">
        <v>0</v>
      </c>
      <c r="Z174" s="89">
        <v>3.4606952623999999E-4</v>
      </c>
      <c r="AA174" s="89">
        <v>1.0582105658999999E-4</v>
      </c>
    </row>
    <row r="175" spans="1:27" x14ac:dyDescent="0.25">
      <c r="A175" s="87">
        <v>1131</v>
      </c>
      <c r="B175" s="134">
        <v>45473</v>
      </c>
      <c r="C175" s="87">
        <v>565</v>
      </c>
      <c r="D175" s="86" t="s">
        <v>565</v>
      </c>
      <c r="E175" s="88">
        <v>22619643</v>
      </c>
      <c r="F175" s="88">
        <v>10007360</v>
      </c>
      <c r="G175" s="88">
        <v>0</v>
      </c>
      <c r="H175" s="88">
        <v>137678</v>
      </c>
      <c r="I175" s="88">
        <v>0</v>
      </c>
      <c r="J175" s="88">
        <v>1048321</v>
      </c>
      <c r="K175" s="88">
        <v>3945719</v>
      </c>
      <c r="L175" s="88">
        <v>0</v>
      </c>
      <c r="M175" s="88">
        <v>1962899</v>
      </c>
      <c r="N175" s="88">
        <v>0</v>
      </c>
      <c r="O175" s="88">
        <v>9060</v>
      </c>
      <c r="P175" s="88">
        <v>2903683</v>
      </c>
      <c r="Q175" s="89">
        <v>0</v>
      </c>
      <c r="R175" s="89">
        <v>1.39313351899E-3</v>
      </c>
      <c r="S175" s="89">
        <v>0</v>
      </c>
      <c r="T175" s="89">
        <v>-3.4661914339999999E-4</v>
      </c>
      <c r="U175" s="89">
        <v>1.1772371831E-3</v>
      </c>
      <c r="V175" s="89">
        <v>0</v>
      </c>
      <c r="W175" s="89">
        <v>-2.1468581650000001E-4</v>
      </c>
      <c r="X175" s="89">
        <v>0</v>
      </c>
      <c r="Y175" s="89">
        <v>0</v>
      </c>
      <c r="Z175" s="89">
        <v>3.6242058685499998E-2</v>
      </c>
      <c r="AA175" s="89">
        <v>1.2914713690070001E-2</v>
      </c>
    </row>
    <row r="176" spans="1:27" x14ac:dyDescent="0.25">
      <c r="A176" s="87">
        <v>1133</v>
      </c>
      <c r="B176" s="134">
        <v>45473</v>
      </c>
      <c r="C176" s="87">
        <v>567</v>
      </c>
      <c r="D176" s="86" t="s">
        <v>566</v>
      </c>
      <c r="E176" s="88">
        <v>114711555</v>
      </c>
      <c r="F176" s="88">
        <v>76854085</v>
      </c>
      <c r="G176" s="88">
        <v>2492766</v>
      </c>
      <c r="H176" s="88">
        <v>0</v>
      </c>
      <c r="I176" s="88">
        <v>0</v>
      </c>
      <c r="J176" s="88">
        <v>13245448</v>
      </c>
      <c r="K176" s="88">
        <v>20144547</v>
      </c>
      <c r="L176" s="88">
        <v>0</v>
      </c>
      <c r="M176" s="88">
        <v>32703084</v>
      </c>
      <c r="N176" s="88">
        <v>1297360</v>
      </c>
      <c r="O176" s="88">
        <v>0</v>
      </c>
      <c r="P176" s="88">
        <v>6970880</v>
      </c>
      <c r="Q176" s="89">
        <v>8.8066468307799999E-3</v>
      </c>
      <c r="R176" s="89">
        <v>0</v>
      </c>
      <c r="S176" s="89">
        <v>0</v>
      </c>
      <c r="T176" s="89">
        <v>1.8561412981599999E-3</v>
      </c>
      <c r="U176" s="89">
        <v>3.7847464880900001E-3</v>
      </c>
      <c r="V176" s="89">
        <v>0</v>
      </c>
      <c r="W176" s="89">
        <v>-2.9452835960000001E-4</v>
      </c>
      <c r="X176" s="89">
        <v>0</v>
      </c>
      <c r="Y176" s="89">
        <v>0</v>
      </c>
      <c r="Z176" s="89">
        <v>7.0642454845000003E-3</v>
      </c>
      <c r="AA176" s="89">
        <v>2.0650681512700002E-3</v>
      </c>
    </row>
    <row r="177" spans="1:27" x14ac:dyDescent="0.25">
      <c r="A177" s="87">
        <v>1134</v>
      </c>
      <c r="B177" s="134">
        <v>45473</v>
      </c>
      <c r="C177" s="87">
        <v>568</v>
      </c>
      <c r="D177" s="86" t="s">
        <v>567</v>
      </c>
      <c r="E177" s="88">
        <v>5197885</v>
      </c>
      <c r="F177" s="88">
        <v>1155783</v>
      </c>
      <c r="G177" s="88">
        <v>0</v>
      </c>
      <c r="H177" s="88">
        <v>0</v>
      </c>
      <c r="I177" s="88">
        <v>0</v>
      </c>
      <c r="J177" s="88">
        <v>184228</v>
      </c>
      <c r="K177" s="88">
        <v>482248</v>
      </c>
      <c r="L177" s="88">
        <v>0</v>
      </c>
      <c r="M177" s="88">
        <v>333400</v>
      </c>
      <c r="N177" s="88">
        <v>0</v>
      </c>
      <c r="O177" s="88">
        <v>16613</v>
      </c>
      <c r="P177" s="88">
        <v>139294</v>
      </c>
      <c r="Q177" s="89">
        <v>0</v>
      </c>
      <c r="R177" s="89">
        <v>0</v>
      </c>
      <c r="S177" s="89">
        <v>0</v>
      </c>
      <c r="T177" s="89">
        <v>0</v>
      </c>
      <c r="U177" s="89">
        <v>4.6629064886939998E-2</v>
      </c>
      <c r="V177" s="89">
        <v>0</v>
      </c>
      <c r="W177" s="89">
        <v>0</v>
      </c>
      <c r="X177" s="89">
        <v>0</v>
      </c>
      <c r="Y177" s="89">
        <v>0</v>
      </c>
      <c r="Z177" s="89">
        <v>6.2050996752200001E-3</v>
      </c>
      <c r="AA177" s="89">
        <v>1.8427834624619999E-2</v>
      </c>
    </row>
    <row r="178" spans="1:27" x14ac:dyDescent="0.25">
      <c r="A178" s="87">
        <v>1148</v>
      </c>
      <c r="B178" s="134">
        <v>45473</v>
      </c>
      <c r="C178" s="87">
        <v>575</v>
      </c>
      <c r="D178" s="86" t="s">
        <v>568</v>
      </c>
      <c r="E178" s="88">
        <v>334614776</v>
      </c>
      <c r="F178" s="88">
        <v>258923148</v>
      </c>
      <c r="G178" s="88">
        <v>0</v>
      </c>
      <c r="H178" s="88">
        <v>540278</v>
      </c>
      <c r="I178" s="88">
        <v>3846686</v>
      </c>
      <c r="J178" s="88">
        <v>34524086</v>
      </c>
      <c r="K178" s="88">
        <v>95727199</v>
      </c>
      <c r="L178" s="88">
        <v>0</v>
      </c>
      <c r="M178" s="88">
        <v>77819591</v>
      </c>
      <c r="N178" s="88">
        <v>1694489</v>
      </c>
      <c r="O178" s="88">
        <v>4718171</v>
      </c>
      <c r="P178" s="88">
        <v>40052650</v>
      </c>
      <c r="Q178" s="89">
        <v>0</v>
      </c>
      <c r="R178" s="89">
        <v>2.9906450186530001E-2</v>
      </c>
      <c r="S178" s="89">
        <v>9.1298964004699994E-3</v>
      </c>
      <c r="T178" s="89">
        <v>4.0575882881999998E-4</v>
      </c>
      <c r="U178" s="89">
        <v>2.93536225987E-3</v>
      </c>
      <c r="V178" s="89">
        <v>0</v>
      </c>
      <c r="W178" s="89">
        <v>2.0111496649E-4</v>
      </c>
      <c r="X178" s="89">
        <v>0</v>
      </c>
      <c r="Y178" s="89">
        <v>0</v>
      </c>
      <c r="Z178" s="89">
        <v>1.585984188688E-2</v>
      </c>
      <c r="AA178" s="89">
        <v>3.74140769269E-3</v>
      </c>
    </row>
    <row r="179" spans="1:27" x14ac:dyDescent="0.25">
      <c r="A179" s="87">
        <v>1157</v>
      </c>
      <c r="B179" s="134">
        <v>45473</v>
      </c>
      <c r="C179" s="87">
        <v>581</v>
      </c>
      <c r="D179" s="86" t="s">
        <v>569</v>
      </c>
      <c r="E179" s="88">
        <v>15592680</v>
      </c>
      <c r="F179" s="88">
        <v>9782884</v>
      </c>
      <c r="G179" s="88">
        <v>0</v>
      </c>
      <c r="H179" s="88">
        <v>0</v>
      </c>
      <c r="I179" s="88">
        <v>0</v>
      </c>
      <c r="J179" s="88">
        <v>3456641</v>
      </c>
      <c r="K179" s="88">
        <v>3734118</v>
      </c>
      <c r="L179" s="88">
        <v>0</v>
      </c>
      <c r="M179" s="88">
        <v>0</v>
      </c>
      <c r="N179" s="88">
        <v>0</v>
      </c>
      <c r="O179" s="88">
        <v>0</v>
      </c>
      <c r="P179" s="88">
        <v>2592124</v>
      </c>
      <c r="Q179" s="89">
        <v>0</v>
      </c>
      <c r="R179" s="89">
        <v>0</v>
      </c>
      <c r="S179" s="89">
        <v>0</v>
      </c>
      <c r="T179" s="89">
        <v>-5.0491216399999999E-5</v>
      </c>
      <c r="U179" s="89">
        <v>-2.19712584E-4</v>
      </c>
      <c r="V179" s="89">
        <v>0</v>
      </c>
      <c r="W179" s="89">
        <v>0</v>
      </c>
      <c r="X179" s="89">
        <v>0</v>
      </c>
      <c r="Y179" s="89">
        <v>0</v>
      </c>
      <c r="Z179" s="89">
        <v>5.4843136516000005E-4</v>
      </c>
      <c r="AA179" s="89">
        <v>9.1476095770000006E-5</v>
      </c>
    </row>
    <row r="180" spans="1:27" x14ac:dyDescent="0.25">
      <c r="A180" s="87">
        <v>1166</v>
      </c>
      <c r="B180" s="134">
        <v>45473</v>
      </c>
      <c r="C180" s="87">
        <v>585</v>
      </c>
      <c r="D180" s="86" t="s">
        <v>570</v>
      </c>
      <c r="E180" s="88">
        <v>20161783</v>
      </c>
      <c r="F180" s="88">
        <v>7626075</v>
      </c>
      <c r="G180" s="88">
        <v>367237</v>
      </c>
      <c r="H180" s="88">
        <v>3714</v>
      </c>
      <c r="I180" s="88">
        <v>0</v>
      </c>
      <c r="J180" s="88">
        <v>916429</v>
      </c>
      <c r="K180" s="88">
        <v>1756425</v>
      </c>
      <c r="L180" s="88">
        <v>0</v>
      </c>
      <c r="M180" s="88">
        <v>2884457</v>
      </c>
      <c r="N180" s="88">
        <v>963224</v>
      </c>
      <c r="O180" s="88">
        <v>0</v>
      </c>
      <c r="P180" s="88">
        <v>734587</v>
      </c>
      <c r="Q180" s="89">
        <v>6.1690297698900002E-3</v>
      </c>
      <c r="R180" s="89">
        <v>0</v>
      </c>
      <c r="S180" s="89">
        <v>0</v>
      </c>
      <c r="T180" s="89">
        <v>0</v>
      </c>
      <c r="U180" s="89">
        <v>4.5224812856799997E-3</v>
      </c>
      <c r="V180" s="89">
        <v>0</v>
      </c>
      <c r="W180" s="89">
        <v>0</v>
      </c>
      <c r="X180" s="89">
        <v>0</v>
      </c>
      <c r="Y180" s="89">
        <v>0</v>
      </c>
      <c r="Z180" s="89">
        <v>2.459063690524E-2</v>
      </c>
      <c r="AA180" s="89">
        <v>4.6847610995900003E-3</v>
      </c>
    </row>
    <row r="181" spans="1:27" x14ac:dyDescent="0.25">
      <c r="A181" s="87">
        <v>1167</v>
      </c>
      <c r="B181" s="134">
        <v>45473</v>
      </c>
      <c r="C181" s="87">
        <v>586</v>
      </c>
      <c r="D181" s="86" t="s">
        <v>571</v>
      </c>
      <c r="E181" s="88">
        <v>63807450</v>
      </c>
      <c r="F181" s="88">
        <v>31161874</v>
      </c>
      <c r="G181" s="88">
        <v>1806172</v>
      </c>
      <c r="H181" s="88">
        <v>0</v>
      </c>
      <c r="I181" s="88">
        <v>0</v>
      </c>
      <c r="J181" s="88">
        <v>3585502</v>
      </c>
      <c r="K181" s="88">
        <v>3168393</v>
      </c>
      <c r="L181" s="88">
        <v>0</v>
      </c>
      <c r="M181" s="88">
        <v>22153260</v>
      </c>
      <c r="N181" s="88">
        <v>0</v>
      </c>
      <c r="O181" s="88">
        <v>0</v>
      </c>
      <c r="P181" s="88">
        <v>448547</v>
      </c>
      <c r="Q181" s="89">
        <v>2.0114134871199998E-3</v>
      </c>
      <c r="R181" s="89">
        <v>0</v>
      </c>
      <c r="S181" s="89">
        <v>0</v>
      </c>
      <c r="T181" s="89">
        <v>0</v>
      </c>
      <c r="U181" s="89">
        <v>0</v>
      </c>
      <c r="V181" s="89">
        <v>0</v>
      </c>
      <c r="W181" s="89">
        <v>0</v>
      </c>
      <c r="X181" s="89">
        <v>0</v>
      </c>
      <c r="Y181" s="89">
        <v>0</v>
      </c>
      <c r="Z181" s="89">
        <v>9.7791576671300007E-3</v>
      </c>
      <c r="AA181" s="89">
        <v>2.9912353823E-4</v>
      </c>
    </row>
    <row r="182" spans="1:27" x14ac:dyDescent="0.25">
      <c r="A182" s="87">
        <v>1172</v>
      </c>
      <c r="B182" s="134">
        <v>45473</v>
      </c>
      <c r="C182" s="87">
        <v>589</v>
      </c>
      <c r="D182" s="86" t="s">
        <v>572</v>
      </c>
      <c r="E182" s="88">
        <v>96705647</v>
      </c>
      <c r="F182" s="88">
        <v>25430649</v>
      </c>
      <c r="G182" s="88">
        <v>1869836</v>
      </c>
      <c r="H182" s="88">
        <v>0</v>
      </c>
      <c r="I182" s="88">
        <v>2052385</v>
      </c>
      <c r="J182" s="88">
        <v>6257546</v>
      </c>
      <c r="K182" s="88">
        <v>4840437</v>
      </c>
      <c r="L182" s="88">
        <v>0</v>
      </c>
      <c r="M182" s="88">
        <v>7473058</v>
      </c>
      <c r="N182" s="88">
        <v>0</v>
      </c>
      <c r="O182" s="88">
        <v>0</v>
      </c>
      <c r="P182" s="88">
        <v>2937387</v>
      </c>
      <c r="Q182" s="89">
        <v>3.56573467779E-3</v>
      </c>
      <c r="R182" s="89">
        <v>0</v>
      </c>
      <c r="S182" s="89">
        <v>4.4320394192300001E-3</v>
      </c>
      <c r="T182" s="89">
        <v>0</v>
      </c>
      <c r="U182" s="89">
        <v>0</v>
      </c>
      <c r="V182" s="89">
        <v>0</v>
      </c>
      <c r="W182" s="89">
        <v>0</v>
      </c>
      <c r="X182" s="89">
        <v>0</v>
      </c>
      <c r="Y182" s="89">
        <v>0</v>
      </c>
      <c r="Z182" s="89">
        <v>8.1306544061000002E-3</v>
      </c>
      <c r="AA182" s="89">
        <v>1.86086802033E-3</v>
      </c>
    </row>
    <row r="183" spans="1:27" x14ac:dyDescent="0.25">
      <c r="A183" s="87">
        <v>1199</v>
      </c>
      <c r="B183" s="134">
        <v>45473</v>
      </c>
      <c r="C183" s="87">
        <v>599</v>
      </c>
      <c r="D183" s="86" t="s">
        <v>573</v>
      </c>
      <c r="E183" s="88">
        <v>703255453</v>
      </c>
      <c r="F183" s="88">
        <v>541233536</v>
      </c>
      <c r="G183" s="88">
        <v>12499603</v>
      </c>
      <c r="H183" s="88">
        <v>17544</v>
      </c>
      <c r="I183" s="88">
        <v>5307022</v>
      </c>
      <c r="J183" s="88">
        <v>80894079</v>
      </c>
      <c r="K183" s="88">
        <v>125883186</v>
      </c>
      <c r="L183" s="88">
        <v>0</v>
      </c>
      <c r="M183" s="88">
        <v>292102617</v>
      </c>
      <c r="N183" s="88">
        <v>0</v>
      </c>
      <c r="O183" s="88">
        <v>0</v>
      </c>
      <c r="P183" s="88">
        <v>24529485</v>
      </c>
      <c r="Q183" s="89">
        <v>7.5799257431900004E-3</v>
      </c>
      <c r="R183" s="89">
        <v>1.3142228625649999E-2</v>
      </c>
      <c r="S183" s="89">
        <v>1.280275002118E-2</v>
      </c>
      <c r="T183" s="89">
        <v>1.2196894071E-4</v>
      </c>
      <c r="U183" s="89">
        <v>1.2858481148299999E-3</v>
      </c>
      <c r="V183" s="89">
        <v>0</v>
      </c>
      <c r="W183" s="89">
        <v>-8.9092116099999996E-5</v>
      </c>
      <c r="X183" s="89">
        <v>0</v>
      </c>
      <c r="Y183" s="89">
        <v>0</v>
      </c>
      <c r="Z183" s="89">
        <v>2.9694923760799998E-3</v>
      </c>
      <c r="AA183" s="89">
        <v>7.3507054331999999E-4</v>
      </c>
    </row>
    <row r="184" spans="1:27" x14ac:dyDescent="0.25">
      <c r="A184" s="87">
        <v>1204</v>
      </c>
      <c r="B184" s="134">
        <v>45473</v>
      </c>
      <c r="C184" s="87">
        <v>603</v>
      </c>
      <c r="D184" s="86" t="s">
        <v>574</v>
      </c>
      <c r="E184" s="88">
        <v>109126038</v>
      </c>
      <c r="F184" s="88">
        <v>64380937</v>
      </c>
      <c r="G184" s="88">
        <v>2282231</v>
      </c>
      <c r="H184" s="88">
        <v>32777</v>
      </c>
      <c r="I184" s="88">
        <v>0</v>
      </c>
      <c r="J184" s="88">
        <v>14207941</v>
      </c>
      <c r="K184" s="88">
        <v>11953087</v>
      </c>
      <c r="L184" s="88">
        <v>0</v>
      </c>
      <c r="M184" s="88">
        <v>32276877</v>
      </c>
      <c r="N184" s="88">
        <v>0</v>
      </c>
      <c r="O184" s="88">
        <v>0</v>
      </c>
      <c r="P184" s="88">
        <v>3628024</v>
      </c>
      <c r="Q184" s="89">
        <v>8.5843541472499993E-3</v>
      </c>
      <c r="R184" s="89">
        <v>5.8102065300399998E-3</v>
      </c>
      <c r="S184" s="89">
        <v>0</v>
      </c>
      <c r="T184" s="89">
        <v>5.7928947811000003E-4</v>
      </c>
      <c r="U184" s="89">
        <v>-2.6044503879999999E-4</v>
      </c>
      <c r="V184" s="89">
        <v>0</v>
      </c>
      <c r="W184" s="89">
        <v>0</v>
      </c>
      <c r="X184" s="89">
        <v>0</v>
      </c>
      <c r="Y184" s="89">
        <v>0</v>
      </c>
      <c r="Z184" s="89">
        <v>1.1002177857109999E-2</v>
      </c>
      <c r="AA184" s="89">
        <v>9.8075339798000009E-4</v>
      </c>
    </row>
    <row r="185" spans="1:27" x14ac:dyDescent="0.25">
      <c r="A185" s="87">
        <v>1236</v>
      </c>
      <c r="B185" s="134">
        <v>45473</v>
      </c>
      <c r="C185" s="87">
        <v>615</v>
      </c>
      <c r="D185" s="86" t="s">
        <v>575</v>
      </c>
      <c r="E185" s="88">
        <v>13640771</v>
      </c>
      <c r="F185" s="88">
        <v>7280063</v>
      </c>
      <c r="G185" s="88">
        <v>0</v>
      </c>
      <c r="H185" s="88">
        <v>0</v>
      </c>
      <c r="I185" s="88">
        <v>0</v>
      </c>
      <c r="J185" s="88">
        <v>1283888</v>
      </c>
      <c r="K185" s="88">
        <v>1867352</v>
      </c>
      <c r="L185" s="88">
        <v>0</v>
      </c>
      <c r="M185" s="88">
        <v>3173440</v>
      </c>
      <c r="N185" s="88">
        <v>0</v>
      </c>
      <c r="O185" s="88">
        <v>0</v>
      </c>
      <c r="P185" s="88">
        <v>955383</v>
      </c>
      <c r="Q185" s="89">
        <v>0</v>
      </c>
      <c r="R185" s="89">
        <v>0</v>
      </c>
      <c r="S185" s="89">
        <v>0</v>
      </c>
      <c r="T185" s="89">
        <v>0</v>
      </c>
      <c r="U185" s="89">
        <v>0</v>
      </c>
      <c r="V185" s="89">
        <v>0</v>
      </c>
      <c r="W185" s="89">
        <v>0</v>
      </c>
      <c r="X185" s="89">
        <v>0</v>
      </c>
      <c r="Y185" s="89">
        <v>0</v>
      </c>
      <c r="Z185" s="89">
        <v>0</v>
      </c>
      <c r="AA185" s="89">
        <v>0</v>
      </c>
    </row>
    <row r="186" spans="1:27" x14ac:dyDescent="0.25">
      <c r="A186" s="87">
        <v>1239</v>
      </c>
      <c r="B186" s="134">
        <v>45473</v>
      </c>
      <c r="C186" s="87">
        <v>616</v>
      </c>
      <c r="D186" s="86" t="s">
        <v>576</v>
      </c>
      <c r="E186" s="88">
        <v>54141977</v>
      </c>
      <c r="F186" s="88">
        <v>23585156</v>
      </c>
      <c r="G186" s="88">
        <v>23933</v>
      </c>
      <c r="H186" s="88">
        <v>0</v>
      </c>
      <c r="I186" s="88">
        <v>0</v>
      </c>
      <c r="J186" s="88">
        <v>1575651</v>
      </c>
      <c r="K186" s="88">
        <v>2649139</v>
      </c>
      <c r="L186" s="88">
        <v>0</v>
      </c>
      <c r="M186" s="88">
        <v>6452362</v>
      </c>
      <c r="N186" s="88">
        <v>0</v>
      </c>
      <c r="O186" s="88">
        <v>0</v>
      </c>
      <c r="P186" s="88">
        <v>12884071</v>
      </c>
      <c r="Q186" s="89">
        <v>0</v>
      </c>
      <c r="R186" s="89">
        <v>0</v>
      </c>
      <c r="S186" s="89">
        <v>0</v>
      </c>
      <c r="T186" s="89">
        <v>1.3192804150499999E-3</v>
      </c>
      <c r="U186" s="89">
        <v>5.44906117586E-3</v>
      </c>
      <c r="V186" s="89">
        <v>0</v>
      </c>
      <c r="W186" s="89">
        <v>0</v>
      </c>
      <c r="X186" s="89">
        <v>0</v>
      </c>
      <c r="Y186" s="89">
        <v>0</v>
      </c>
      <c r="Z186" s="89">
        <v>1.2012878473370001E-2</v>
      </c>
      <c r="AA186" s="89">
        <v>6.6782401678700002E-3</v>
      </c>
    </row>
    <row r="187" spans="1:27" x14ac:dyDescent="0.25">
      <c r="A187" s="87">
        <v>1245</v>
      </c>
      <c r="B187" s="134">
        <v>45473</v>
      </c>
      <c r="C187" s="87">
        <v>619</v>
      </c>
      <c r="D187" s="86" t="s">
        <v>577</v>
      </c>
      <c r="E187" s="88">
        <v>70755973</v>
      </c>
      <c r="F187" s="88">
        <v>48080827</v>
      </c>
      <c r="G187" s="88">
        <v>485</v>
      </c>
      <c r="H187" s="88">
        <v>0</v>
      </c>
      <c r="I187" s="88">
        <v>0</v>
      </c>
      <c r="J187" s="88">
        <v>3964845</v>
      </c>
      <c r="K187" s="88">
        <v>12460808</v>
      </c>
      <c r="L187" s="88">
        <v>0</v>
      </c>
      <c r="M187" s="88">
        <v>27033817</v>
      </c>
      <c r="N187" s="88">
        <v>0</v>
      </c>
      <c r="O187" s="88">
        <v>0</v>
      </c>
      <c r="P187" s="88">
        <v>4620872</v>
      </c>
      <c r="Q187" s="89">
        <v>0</v>
      </c>
      <c r="R187" s="89">
        <v>0</v>
      </c>
      <c r="S187" s="89">
        <v>0</v>
      </c>
      <c r="T187" s="89">
        <v>4.2367132594999999E-4</v>
      </c>
      <c r="U187" s="89">
        <v>3.2020807888079997E-2</v>
      </c>
      <c r="V187" s="89">
        <v>0</v>
      </c>
      <c r="W187" s="89">
        <v>7.5150426220000005E-5</v>
      </c>
      <c r="X187" s="89">
        <v>0</v>
      </c>
      <c r="Y187" s="89">
        <v>0</v>
      </c>
      <c r="Z187" s="89">
        <v>1.8303035840500002E-2</v>
      </c>
      <c r="AA187" s="89">
        <v>1.1165630810189999E-2</v>
      </c>
    </row>
    <row r="188" spans="1:27" x14ac:dyDescent="0.25">
      <c r="A188" s="87">
        <v>1248</v>
      </c>
      <c r="B188" s="134">
        <v>45473</v>
      </c>
      <c r="C188" s="87">
        <v>620</v>
      </c>
      <c r="D188" s="86" t="s">
        <v>578</v>
      </c>
      <c r="E188" s="88">
        <v>13705372</v>
      </c>
      <c r="F188" s="88">
        <v>4908148</v>
      </c>
      <c r="G188" s="88">
        <v>0</v>
      </c>
      <c r="H188" s="88">
        <v>0</v>
      </c>
      <c r="I188" s="88">
        <v>0</v>
      </c>
      <c r="J188" s="88">
        <v>2765466</v>
      </c>
      <c r="K188" s="88">
        <v>1338754</v>
      </c>
      <c r="L188" s="88">
        <v>0</v>
      </c>
      <c r="M188" s="88">
        <v>0</v>
      </c>
      <c r="N188" s="88">
        <v>0</v>
      </c>
      <c r="O188" s="88">
        <v>0</v>
      </c>
      <c r="P188" s="88">
        <v>803928</v>
      </c>
      <c r="Q188" s="89">
        <v>0</v>
      </c>
      <c r="R188" s="89">
        <v>0</v>
      </c>
      <c r="S188" s="89">
        <v>0</v>
      </c>
      <c r="T188" s="89">
        <v>-4.8983784730000004E-4</v>
      </c>
      <c r="U188" s="89">
        <v>0</v>
      </c>
      <c r="V188" s="89">
        <v>0</v>
      </c>
      <c r="W188" s="89">
        <v>0</v>
      </c>
      <c r="X188" s="89">
        <v>0</v>
      </c>
      <c r="Y188" s="89">
        <v>0</v>
      </c>
      <c r="Z188" s="89">
        <v>1.18236642039E-3</v>
      </c>
      <c r="AA188" s="89">
        <v>-2.96643508E-5</v>
      </c>
    </row>
    <row r="189" spans="1:27" x14ac:dyDescent="0.25">
      <c r="A189" s="87">
        <v>1250</v>
      </c>
      <c r="B189" s="134">
        <v>45473</v>
      </c>
      <c r="C189" s="87">
        <v>621</v>
      </c>
      <c r="D189" s="86" t="s">
        <v>579</v>
      </c>
      <c r="E189" s="88">
        <v>5928191</v>
      </c>
      <c r="F189" s="88">
        <v>849907</v>
      </c>
      <c r="G189" s="88">
        <v>261549</v>
      </c>
      <c r="H189" s="88">
        <v>19128</v>
      </c>
      <c r="I189" s="88">
        <v>0</v>
      </c>
      <c r="J189" s="88">
        <v>63274</v>
      </c>
      <c r="K189" s="88">
        <v>153674</v>
      </c>
      <c r="L189" s="88">
        <v>0</v>
      </c>
      <c r="M189" s="88">
        <v>0</v>
      </c>
      <c r="N189" s="88">
        <v>0</v>
      </c>
      <c r="O189" s="88">
        <v>0</v>
      </c>
      <c r="P189" s="88">
        <v>352282</v>
      </c>
      <c r="Q189" s="89">
        <v>-2.3830647909999999E-4</v>
      </c>
      <c r="R189" s="89">
        <v>4.798422484921E-2</v>
      </c>
      <c r="S189" s="89">
        <v>0</v>
      </c>
      <c r="T189" s="89">
        <v>0</v>
      </c>
      <c r="U189" s="89">
        <v>0</v>
      </c>
      <c r="V189" s="89">
        <v>0</v>
      </c>
      <c r="W189" s="89">
        <v>0</v>
      </c>
      <c r="X189" s="89">
        <v>0</v>
      </c>
      <c r="Y189" s="89">
        <v>0</v>
      </c>
      <c r="Z189" s="89">
        <v>1.016598594437E-2</v>
      </c>
      <c r="AA189" s="89">
        <v>4.0182201407200002E-3</v>
      </c>
    </row>
    <row r="190" spans="1:27" x14ac:dyDescent="0.25">
      <c r="A190" s="87">
        <v>1251</v>
      </c>
      <c r="B190" s="134">
        <v>45473</v>
      </c>
      <c r="C190" s="87">
        <v>622</v>
      </c>
      <c r="D190" s="86" t="s">
        <v>580</v>
      </c>
      <c r="E190" s="88">
        <v>55465225</v>
      </c>
      <c r="F190" s="88">
        <v>22632251</v>
      </c>
      <c r="G190" s="88">
        <v>946459</v>
      </c>
      <c r="H190" s="88">
        <v>13037</v>
      </c>
      <c r="I190" s="88">
        <v>0</v>
      </c>
      <c r="J190" s="88">
        <v>3835088</v>
      </c>
      <c r="K190" s="88">
        <v>6528372</v>
      </c>
      <c r="L190" s="88">
        <v>0</v>
      </c>
      <c r="M190" s="88">
        <v>9657371</v>
      </c>
      <c r="N190" s="88">
        <v>0</v>
      </c>
      <c r="O190" s="88">
        <v>0</v>
      </c>
      <c r="P190" s="88">
        <v>1651925</v>
      </c>
      <c r="Q190" s="89">
        <v>1.327990540928E-2</v>
      </c>
      <c r="R190" s="89">
        <v>0</v>
      </c>
      <c r="S190" s="89">
        <v>0</v>
      </c>
      <c r="T190" s="89">
        <v>9.1122707461999998E-4</v>
      </c>
      <c r="U190" s="89">
        <v>-9.1396647599999997E-5</v>
      </c>
      <c r="V190" s="89">
        <v>0</v>
      </c>
      <c r="W190" s="89">
        <v>0</v>
      </c>
      <c r="X190" s="89">
        <v>0</v>
      </c>
      <c r="Y190" s="89">
        <v>0</v>
      </c>
      <c r="Z190" s="89">
        <v>6.7706442085000004E-4</v>
      </c>
      <c r="AA190" s="89">
        <v>8.3200835431999996E-4</v>
      </c>
    </row>
    <row r="191" spans="1:27" x14ac:dyDescent="0.25">
      <c r="A191" s="87">
        <v>1257</v>
      </c>
      <c r="B191" s="134">
        <v>45473</v>
      </c>
      <c r="C191" s="87">
        <v>623</v>
      </c>
      <c r="D191" s="86" t="s">
        <v>581</v>
      </c>
      <c r="E191" s="88">
        <v>71137439</v>
      </c>
      <c r="F191" s="88">
        <v>57892666</v>
      </c>
      <c r="G191" s="88">
        <v>0</v>
      </c>
      <c r="H191" s="88">
        <v>0</v>
      </c>
      <c r="I191" s="88">
        <v>0</v>
      </c>
      <c r="J191" s="88">
        <v>14868225</v>
      </c>
      <c r="K191" s="88">
        <v>14211375</v>
      </c>
      <c r="L191" s="88">
        <v>0</v>
      </c>
      <c r="M191" s="88">
        <v>20129438</v>
      </c>
      <c r="N191" s="88">
        <v>0</v>
      </c>
      <c r="O191" s="88">
        <v>0</v>
      </c>
      <c r="P191" s="88">
        <v>8683628</v>
      </c>
      <c r="Q191" s="89">
        <v>0</v>
      </c>
      <c r="R191" s="89">
        <v>0</v>
      </c>
      <c r="S191" s="89">
        <v>0</v>
      </c>
      <c r="T191" s="89">
        <v>5.4708532189E-4</v>
      </c>
      <c r="U191" s="89">
        <v>8.0285941492E-4</v>
      </c>
      <c r="V191" s="89">
        <v>0</v>
      </c>
      <c r="W191" s="89">
        <v>0</v>
      </c>
      <c r="X191" s="89">
        <v>0</v>
      </c>
      <c r="Y191" s="89">
        <v>0</v>
      </c>
      <c r="Z191" s="89">
        <v>1.30584433007E-3</v>
      </c>
      <c r="AA191" s="89">
        <v>5.3148432715999997E-4</v>
      </c>
    </row>
    <row r="192" spans="1:27" x14ac:dyDescent="0.25">
      <c r="A192" s="87">
        <v>1263</v>
      </c>
      <c r="B192" s="134">
        <v>45473</v>
      </c>
      <c r="C192" s="87">
        <v>627</v>
      </c>
      <c r="D192" s="86" t="s">
        <v>582</v>
      </c>
      <c r="E192" s="88">
        <v>30735217</v>
      </c>
      <c r="F192" s="88">
        <v>17313426</v>
      </c>
      <c r="G192" s="88">
        <v>192956</v>
      </c>
      <c r="H192" s="88">
        <v>0</v>
      </c>
      <c r="I192" s="88">
        <v>0</v>
      </c>
      <c r="J192" s="88">
        <v>2378211</v>
      </c>
      <c r="K192" s="88">
        <v>4878212</v>
      </c>
      <c r="L192" s="88">
        <v>0</v>
      </c>
      <c r="M192" s="88">
        <v>8483506</v>
      </c>
      <c r="N192" s="88">
        <v>0</v>
      </c>
      <c r="O192" s="88">
        <v>0</v>
      </c>
      <c r="P192" s="88">
        <v>1380541</v>
      </c>
      <c r="Q192" s="89">
        <v>8.6126543855500007E-3</v>
      </c>
      <c r="R192" s="89">
        <v>0</v>
      </c>
      <c r="S192" s="89">
        <v>0</v>
      </c>
      <c r="T192" s="89">
        <v>0</v>
      </c>
      <c r="U192" s="89">
        <v>-1.019233327E-3</v>
      </c>
      <c r="V192" s="89">
        <v>0</v>
      </c>
      <c r="W192" s="89">
        <v>0</v>
      </c>
      <c r="X192" s="89">
        <v>0</v>
      </c>
      <c r="Y192" s="89">
        <v>0</v>
      </c>
      <c r="Z192" s="89">
        <v>8.0783453775000007E-3</v>
      </c>
      <c r="AA192" s="89">
        <v>5.7173477827999997E-4</v>
      </c>
    </row>
    <row r="193" spans="1:27" x14ac:dyDescent="0.25">
      <c r="A193" s="87">
        <v>1282</v>
      </c>
      <c r="B193" s="134">
        <v>45473</v>
      </c>
      <c r="C193" s="87">
        <v>635</v>
      </c>
      <c r="D193" s="86" t="s">
        <v>583</v>
      </c>
      <c r="E193" s="88">
        <v>10965389</v>
      </c>
      <c r="F193" s="88">
        <v>3810357</v>
      </c>
      <c r="G193" s="88">
        <v>0</v>
      </c>
      <c r="H193" s="88">
        <v>0</v>
      </c>
      <c r="I193" s="88">
        <v>0</v>
      </c>
      <c r="J193" s="88">
        <v>285868</v>
      </c>
      <c r="K193" s="88">
        <v>1870526</v>
      </c>
      <c r="L193" s="88">
        <v>0</v>
      </c>
      <c r="M193" s="88">
        <v>0</v>
      </c>
      <c r="N193" s="88">
        <v>0</v>
      </c>
      <c r="O193" s="88">
        <v>0</v>
      </c>
      <c r="P193" s="88">
        <v>1653963</v>
      </c>
      <c r="Q193" s="89">
        <v>0</v>
      </c>
      <c r="R193" s="89">
        <v>0</v>
      </c>
      <c r="S193" s="89">
        <v>0</v>
      </c>
      <c r="T193" s="89">
        <v>0</v>
      </c>
      <c r="U193" s="89">
        <v>3.4020903482999999E-3</v>
      </c>
      <c r="V193" s="89">
        <v>0</v>
      </c>
      <c r="W193" s="89">
        <v>-0.49126390581930002</v>
      </c>
      <c r="X193" s="89">
        <v>0</v>
      </c>
      <c r="Y193" s="89">
        <v>0</v>
      </c>
      <c r="Z193" s="89">
        <v>2.6254097062229999E-2</v>
      </c>
      <c r="AA193" s="89">
        <v>1.0103225151350001E-2</v>
      </c>
    </row>
    <row r="194" spans="1:27" x14ac:dyDescent="0.25">
      <c r="A194" s="87">
        <v>1309</v>
      </c>
      <c r="B194" s="134">
        <v>45473</v>
      </c>
      <c r="C194" s="87">
        <v>647</v>
      </c>
      <c r="D194" s="86" t="s">
        <v>584</v>
      </c>
      <c r="E194" s="88">
        <v>153079635</v>
      </c>
      <c r="F194" s="88">
        <v>67856553</v>
      </c>
      <c r="G194" s="88">
        <v>2795292</v>
      </c>
      <c r="H194" s="88">
        <v>0</v>
      </c>
      <c r="I194" s="88">
        <v>0</v>
      </c>
      <c r="J194" s="88">
        <v>2744840</v>
      </c>
      <c r="K194" s="88">
        <v>8627879</v>
      </c>
      <c r="L194" s="88">
        <v>0</v>
      </c>
      <c r="M194" s="88">
        <v>48460914</v>
      </c>
      <c r="N194" s="88">
        <v>1118415</v>
      </c>
      <c r="O194" s="88">
        <v>1078756</v>
      </c>
      <c r="P194" s="88">
        <v>3030457</v>
      </c>
      <c r="Q194" s="89">
        <v>1.089810756746E-2</v>
      </c>
      <c r="R194" s="89">
        <v>0</v>
      </c>
      <c r="S194" s="89">
        <v>0</v>
      </c>
      <c r="T194" s="89">
        <v>0</v>
      </c>
      <c r="U194" s="89">
        <v>1.3528512832600001E-3</v>
      </c>
      <c r="V194" s="89">
        <v>0</v>
      </c>
      <c r="W194" s="89">
        <v>-6.4849060440000004E-4</v>
      </c>
      <c r="X194" s="89">
        <v>0</v>
      </c>
      <c r="Y194" s="89">
        <v>0.14619491745298999</v>
      </c>
      <c r="Z194" s="89">
        <v>1.4591710123400001E-3</v>
      </c>
      <c r="AA194" s="89">
        <v>3.2692033327100002E-3</v>
      </c>
    </row>
    <row r="195" spans="1:27" x14ac:dyDescent="0.25">
      <c r="A195" s="87">
        <v>1317</v>
      </c>
      <c r="B195" s="134">
        <v>45473</v>
      </c>
      <c r="C195" s="87">
        <v>653</v>
      </c>
      <c r="D195" s="86" t="s">
        <v>585</v>
      </c>
      <c r="E195" s="88">
        <v>11027404</v>
      </c>
      <c r="F195" s="88">
        <v>8338248</v>
      </c>
      <c r="G195" s="88">
        <v>615128</v>
      </c>
      <c r="H195" s="88">
        <v>0</v>
      </c>
      <c r="I195" s="88">
        <v>0</v>
      </c>
      <c r="J195" s="88">
        <v>2029625</v>
      </c>
      <c r="K195" s="88">
        <v>1932695</v>
      </c>
      <c r="L195" s="88">
        <v>0</v>
      </c>
      <c r="M195" s="88">
        <v>2244476</v>
      </c>
      <c r="N195" s="88">
        <v>0</v>
      </c>
      <c r="O195" s="88">
        <v>0</v>
      </c>
      <c r="P195" s="88">
        <v>1516324</v>
      </c>
      <c r="Q195" s="89">
        <v>3.45089466497E-3</v>
      </c>
      <c r="R195" s="89">
        <v>0</v>
      </c>
      <c r="S195" s="89">
        <v>0</v>
      </c>
      <c r="T195" s="89">
        <v>4.2547970309999997E-3</v>
      </c>
      <c r="U195" s="89">
        <v>4.9584510208999996E-3</v>
      </c>
      <c r="V195" s="89">
        <v>0</v>
      </c>
      <c r="W195" s="89">
        <v>0</v>
      </c>
      <c r="X195" s="89">
        <v>0</v>
      </c>
      <c r="Y195" s="89">
        <v>0</v>
      </c>
      <c r="Z195" s="89">
        <v>6.2557852390699997E-3</v>
      </c>
      <c r="AA195" s="89">
        <v>3.36957538848E-3</v>
      </c>
    </row>
    <row r="196" spans="1:27" x14ac:dyDescent="0.25">
      <c r="A196" s="87">
        <v>1339</v>
      </c>
      <c r="B196" s="134">
        <v>45473</v>
      </c>
      <c r="C196" s="87">
        <v>664</v>
      </c>
      <c r="D196" s="86" t="s">
        <v>586</v>
      </c>
      <c r="E196" s="88">
        <v>31079480</v>
      </c>
      <c r="F196" s="88">
        <v>17482129</v>
      </c>
      <c r="G196" s="88">
        <v>540569</v>
      </c>
      <c r="H196" s="88">
        <v>0</v>
      </c>
      <c r="I196" s="88">
        <v>0</v>
      </c>
      <c r="J196" s="88">
        <v>5219172</v>
      </c>
      <c r="K196" s="88">
        <v>3443196</v>
      </c>
      <c r="L196" s="88">
        <v>0</v>
      </c>
      <c r="M196" s="88">
        <v>7215689</v>
      </c>
      <c r="N196" s="88">
        <v>0</v>
      </c>
      <c r="O196" s="88">
        <v>0</v>
      </c>
      <c r="P196" s="88">
        <v>1063502</v>
      </c>
      <c r="Q196" s="89">
        <v>7.9573582751199991E-3</v>
      </c>
      <c r="R196" s="89">
        <v>0</v>
      </c>
      <c r="S196" s="89">
        <v>0</v>
      </c>
      <c r="T196" s="89">
        <v>1.27242212822E-3</v>
      </c>
      <c r="U196" s="89">
        <v>0</v>
      </c>
      <c r="V196" s="89">
        <v>0</v>
      </c>
      <c r="W196" s="89">
        <v>0</v>
      </c>
      <c r="X196" s="89">
        <v>0</v>
      </c>
      <c r="Y196" s="89">
        <v>0</v>
      </c>
      <c r="Z196" s="89">
        <v>9.3793864333E-3</v>
      </c>
      <c r="AA196" s="89">
        <v>1.2312984815700001E-3</v>
      </c>
    </row>
    <row r="197" spans="1:27" x14ac:dyDescent="0.25">
      <c r="A197" s="87">
        <v>1343</v>
      </c>
      <c r="B197" s="134">
        <v>45473</v>
      </c>
      <c r="C197" s="87">
        <v>665</v>
      </c>
      <c r="D197" s="86" t="s">
        <v>587</v>
      </c>
      <c r="E197" s="88">
        <v>3659396</v>
      </c>
      <c r="F197" s="88">
        <v>1720253</v>
      </c>
      <c r="G197" s="88">
        <v>0</v>
      </c>
      <c r="H197" s="88">
        <v>0</v>
      </c>
      <c r="I197" s="88">
        <v>0</v>
      </c>
      <c r="J197" s="88">
        <v>8260</v>
      </c>
      <c r="K197" s="88">
        <v>0</v>
      </c>
      <c r="L197" s="88">
        <v>0</v>
      </c>
      <c r="M197" s="88">
        <v>0</v>
      </c>
      <c r="N197" s="88">
        <v>0</v>
      </c>
      <c r="O197" s="88">
        <v>0</v>
      </c>
      <c r="P197" s="88">
        <v>1711993</v>
      </c>
      <c r="Q197" s="89">
        <v>0</v>
      </c>
      <c r="R197" s="89">
        <v>0</v>
      </c>
      <c r="S197" s="89">
        <v>0</v>
      </c>
      <c r="T197" s="89">
        <v>0</v>
      </c>
      <c r="U197" s="89">
        <v>0</v>
      </c>
      <c r="V197" s="89">
        <v>0</v>
      </c>
      <c r="W197" s="89">
        <v>0</v>
      </c>
      <c r="X197" s="89">
        <v>0</v>
      </c>
      <c r="Y197" s="89">
        <v>0</v>
      </c>
      <c r="Z197" s="89">
        <v>1.288693098549E-2</v>
      </c>
      <c r="AA197" s="89">
        <v>1.269023969424E-2</v>
      </c>
    </row>
    <row r="198" spans="1:27" x14ac:dyDescent="0.25">
      <c r="A198" s="87">
        <v>1344</v>
      </c>
      <c r="B198" s="134">
        <v>45473</v>
      </c>
      <c r="C198" s="87">
        <v>666</v>
      </c>
      <c r="D198" s="86" t="s">
        <v>588</v>
      </c>
      <c r="E198" s="88">
        <v>18272656</v>
      </c>
      <c r="F198" s="88">
        <v>12199311</v>
      </c>
      <c r="G198" s="88">
        <v>113686</v>
      </c>
      <c r="H198" s="88">
        <v>0</v>
      </c>
      <c r="I198" s="88">
        <v>0</v>
      </c>
      <c r="J198" s="88">
        <v>2627894</v>
      </c>
      <c r="K198" s="88">
        <v>5463760</v>
      </c>
      <c r="L198" s="88">
        <v>0</v>
      </c>
      <c r="M198" s="88">
        <v>360675</v>
      </c>
      <c r="N198" s="88">
        <v>0</v>
      </c>
      <c r="O198" s="88">
        <v>0</v>
      </c>
      <c r="P198" s="88">
        <v>3633296</v>
      </c>
      <c r="Q198" s="89">
        <v>-9.4774049622000003E-3</v>
      </c>
      <c r="R198" s="89">
        <v>0</v>
      </c>
      <c r="S198" s="89">
        <v>0</v>
      </c>
      <c r="T198" s="89">
        <v>-2.9427081226999999E-3</v>
      </c>
      <c r="U198" s="89">
        <v>1.6553517934300001E-3</v>
      </c>
      <c r="V198" s="89">
        <v>0</v>
      </c>
      <c r="W198" s="89">
        <v>0</v>
      </c>
      <c r="X198" s="89">
        <v>0</v>
      </c>
      <c r="Y198" s="89">
        <v>0</v>
      </c>
      <c r="Z198" s="89">
        <v>8.1230270319000003E-4</v>
      </c>
      <c r="AA198" s="89">
        <v>1.6864149824000001E-4</v>
      </c>
    </row>
    <row r="199" spans="1:27" x14ac:dyDescent="0.25">
      <c r="A199" s="87">
        <v>1351</v>
      </c>
      <c r="B199" s="134">
        <v>45473</v>
      </c>
      <c r="C199" s="87">
        <v>670</v>
      </c>
      <c r="D199" s="86" t="s">
        <v>589</v>
      </c>
      <c r="E199" s="88">
        <v>42189697</v>
      </c>
      <c r="F199" s="88">
        <v>17089552</v>
      </c>
      <c r="G199" s="88">
        <v>756207</v>
      </c>
      <c r="H199" s="88">
        <v>0</v>
      </c>
      <c r="I199" s="88">
        <v>0</v>
      </c>
      <c r="J199" s="88">
        <v>2405210</v>
      </c>
      <c r="K199" s="88">
        <v>4145772</v>
      </c>
      <c r="L199" s="88">
        <v>0</v>
      </c>
      <c r="M199" s="88">
        <v>9329374</v>
      </c>
      <c r="N199" s="88">
        <v>0</v>
      </c>
      <c r="O199" s="88">
        <v>0</v>
      </c>
      <c r="P199" s="88">
        <v>452990</v>
      </c>
      <c r="Q199" s="89">
        <v>7.4864695645299999E-3</v>
      </c>
      <c r="R199" s="89">
        <v>0</v>
      </c>
      <c r="S199" s="89">
        <v>0</v>
      </c>
      <c r="T199" s="89">
        <v>0</v>
      </c>
      <c r="U199" s="89">
        <v>2.0421491929199999E-3</v>
      </c>
      <c r="V199" s="89">
        <v>0</v>
      </c>
      <c r="W199" s="89">
        <v>1.5988473051999999E-4</v>
      </c>
      <c r="X199" s="89">
        <v>0</v>
      </c>
      <c r="Y199" s="89">
        <v>0</v>
      </c>
      <c r="Z199" s="89">
        <v>1.1180479748510001E-2</v>
      </c>
      <c r="AA199" s="89">
        <v>1.3963557378800001E-3</v>
      </c>
    </row>
    <row r="200" spans="1:27" x14ac:dyDescent="0.25">
      <c r="A200" s="87">
        <v>1352</v>
      </c>
      <c r="B200" s="134">
        <v>45473</v>
      </c>
      <c r="C200" s="87">
        <v>671</v>
      </c>
      <c r="D200" s="86" t="s">
        <v>590</v>
      </c>
      <c r="E200" s="88">
        <v>264872298</v>
      </c>
      <c r="F200" s="88">
        <v>175930962</v>
      </c>
      <c r="G200" s="88">
        <v>3163532</v>
      </c>
      <c r="H200" s="88">
        <v>0</v>
      </c>
      <c r="I200" s="88">
        <v>0</v>
      </c>
      <c r="J200" s="88">
        <v>38152611</v>
      </c>
      <c r="K200" s="88">
        <v>45993226</v>
      </c>
      <c r="L200" s="88">
        <v>0</v>
      </c>
      <c r="M200" s="88">
        <v>48230143</v>
      </c>
      <c r="N200" s="88">
        <v>35363963</v>
      </c>
      <c r="O200" s="88">
        <v>0</v>
      </c>
      <c r="P200" s="88">
        <v>5027487</v>
      </c>
      <c r="Q200" s="89">
        <v>1.8943226778389999E-2</v>
      </c>
      <c r="R200" s="89">
        <v>0</v>
      </c>
      <c r="S200" s="89">
        <v>0</v>
      </c>
      <c r="T200" s="89">
        <v>3.7414938599E-4</v>
      </c>
      <c r="U200" s="89">
        <v>9.824671543499999E-4</v>
      </c>
      <c r="V200" s="89">
        <v>0</v>
      </c>
      <c r="W200" s="89">
        <v>1.219811625E-4</v>
      </c>
      <c r="X200" s="89">
        <v>0</v>
      </c>
      <c r="Y200" s="89">
        <v>0</v>
      </c>
      <c r="Z200" s="89">
        <v>9.6608456363899992E-3</v>
      </c>
      <c r="AA200" s="89">
        <v>1.09150501818E-3</v>
      </c>
    </row>
    <row r="201" spans="1:27" x14ac:dyDescent="0.25">
      <c r="A201" s="87">
        <v>1364</v>
      </c>
      <c r="B201" s="134">
        <v>45473</v>
      </c>
      <c r="C201" s="87">
        <v>676</v>
      </c>
      <c r="D201" s="86" t="s">
        <v>591</v>
      </c>
      <c r="E201" s="88">
        <v>191583264</v>
      </c>
      <c r="F201" s="88">
        <v>91382149</v>
      </c>
      <c r="G201" s="88">
        <v>0</v>
      </c>
      <c r="H201" s="88">
        <v>0</v>
      </c>
      <c r="I201" s="88">
        <v>0</v>
      </c>
      <c r="J201" s="88">
        <v>7163188</v>
      </c>
      <c r="K201" s="88">
        <v>32841683</v>
      </c>
      <c r="L201" s="88">
        <v>0</v>
      </c>
      <c r="M201" s="88">
        <v>50041104</v>
      </c>
      <c r="N201" s="88">
        <v>0</v>
      </c>
      <c r="O201" s="88">
        <v>0</v>
      </c>
      <c r="P201" s="88">
        <v>1336174</v>
      </c>
      <c r="Q201" s="89">
        <v>0</v>
      </c>
      <c r="R201" s="89">
        <v>0</v>
      </c>
      <c r="S201" s="89">
        <v>0</v>
      </c>
      <c r="T201" s="89">
        <v>-4.5462772060000001E-4</v>
      </c>
      <c r="U201" s="89">
        <v>8.0876287865999999E-4</v>
      </c>
      <c r="V201" s="89">
        <v>0</v>
      </c>
      <c r="W201" s="89">
        <v>6.5561141379999997E-5</v>
      </c>
      <c r="X201" s="89">
        <v>0</v>
      </c>
      <c r="Y201" s="89">
        <v>0</v>
      </c>
      <c r="Z201" s="89">
        <v>3.1003075749000001E-3</v>
      </c>
      <c r="AA201" s="89">
        <v>3.3509576625000002E-4</v>
      </c>
    </row>
    <row r="202" spans="1:27" x14ac:dyDescent="0.25">
      <c r="A202" s="87">
        <v>1368</v>
      </c>
      <c r="B202" s="134">
        <v>45473</v>
      </c>
      <c r="C202" s="87">
        <v>678</v>
      </c>
      <c r="D202" s="86" t="s">
        <v>592</v>
      </c>
      <c r="E202" s="88">
        <v>155316624</v>
      </c>
      <c r="F202" s="88">
        <v>79193268</v>
      </c>
      <c r="G202" s="88">
        <v>0</v>
      </c>
      <c r="H202" s="88">
        <v>0</v>
      </c>
      <c r="I202" s="88">
        <v>0</v>
      </c>
      <c r="J202" s="88">
        <v>9190628</v>
      </c>
      <c r="K202" s="88">
        <v>11388198</v>
      </c>
      <c r="L202" s="88">
        <v>0</v>
      </c>
      <c r="M202" s="88">
        <v>49718864</v>
      </c>
      <c r="N202" s="88">
        <v>2955000</v>
      </c>
      <c r="O202" s="88">
        <v>0</v>
      </c>
      <c r="P202" s="88">
        <v>5940577</v>
      </c>
      <c r="Q202" s="89">
        <v>0</v>
      </c>
      <c r="R202" s="89">
        <v>0</v>
      </c>
      <c r="S202" s="89">
        <v>0</v>
      </c>
      <c r="T202" s="89">
        <v>1.7954889504299999E-3</v>
      </c>
      <c r="U202" s="89">
        <v>2.6923598690999999E-3</v>
      </c>
      <c r="V202" s="89">
        <v>0</v>
      </c>
      <c r="W202" s="89">
        <v>-2.4604364759999998E-4</v>
      </c>
      <c r="X202" s="89">
        <v>0</v>
      </c>
      <c r="Y202" s="89">
        <v>0</v>
      </c>
      <c r="Z202" s="89">
        <v>1.542357712101E-2</v>
      </c>
      <c r="AA202" s="89">
        <v>1.6667095015000001E-3</v>
      </c>
    </row>
    <row r="203" spans="1:27" x14ac:dyDescent="0.25">
      <c r="A203" s="87">
        <v>1397</v>
      </c>
      <c r="B203" s="134">
        <v>45473</v>
      </c>
      <c r="C203" s="87">
        <v>689</v>
      </c>
      <c r="D203" s="86" t="s">
        <v>593</v>
      </c>
      <c r="E203" s="88">
        <v>22970726</v>
      </c>
      <c r="F203" s="88">
        <v>11688313</v>
      </c>
      <c r="G203" s="88">
        <v>0</v>
      </c>
      <c r="H203" s="88">
        <v>0</v>
      </c>
      <c r="I203" s="88">
        <v>0</v>
      </c>
      <c r="J203" s="88">
        <v>747281</v>
      </c>
      <c r="K203" s="88">
        <v>2578255</v>
      </c>
      <c r="L203" s="88">
        <v>0</v>
      </c>
      <c r="M203" s="88">
        <v>4341171</v>
      </c>
      <c r="N203" s="88">
        <v>0</v>
      </c>
      <c r="O203" s="88">
        <v>0</v>
      </c>
      <c r="P203" s="88">
        <v>4021605</v>
      </c>
      <c r="Q203" s="89">
        <v>0</v>
      </c>
      <c r="R203" s="89">
        <v>0</v>
      </c>
      <c r="S203" s="89">
        <v>0</v>
      </c>
      <c r="T203" s="89">
        <v>3.4588225341199998E-3</v>
      </c>
      <c r="U203" s="89">
        <v>-7.6268994190000004E-4</v>
      </c>
      <c r="V203" s="89">
        <v>0</v>
      </c>
      <c r="W203" s="89">
        <v>2.5580857474500002E-3</v>
      </c>
      <c r="X203" s="89">
        <v>0</v>
      </c>
      <c r="Y203" s="89">
        <v>0</v>
      </c>
      <c r="Z203" s="89">
        <v>1.6525340311380001E-2</v>
      </c>
      <c r="AA203" s="89">
        <v>6.8750820166699998E-3</v>
      </c>
    </row>
    <row r="204" spans="1:27" x14ac:dyDescent="0.25">
      <c r="A204" s="87">
        <v>1399</v>
      </c>
      <c r="B204" s="134">
        <v>45473</v>
      </c>
      <c r="C204" s="87">
        <v>690</v>
      </c>
      <c r="D204" s="86" t="s">
        <v>594</v>
      </c>
      <c r="E204" s="88">
        <v>61347349</v>
      </c>
      <c r="F204" s="88">
        <v>17562305</v>
      </c>
      <c r="G204" s="88">
        <v>1529613</v>
      </c>
      <c r="H204" s="88">
        <v>0</v>
      </c>
      <c r="I204" s="88">
        <v>0</v>
      </c>
      <c r="J204" s="88">
        <v>2691939</v>
      </c>
      <c r="K204" s="88">
        <v>5707652</v>
      </c>
      <c r="L204" s="88">
        <v>0</v>
      </c>
      <c r="M204" s="88">
        <v>6879577</v>
      </c>
      <c r="N204" s="88">
        <v>0</v>
      </c>
      <c r="O204" s="88">
        <v>567756</v>
      </c>
      <c r="P204" s="88">
        <v>185766</v>
      </c>
      <c r="Q204" s="89">
        <v>1.1492590467629999E-2</v>
      </c>
      <c r="R204" s="89">
        <v>0</v>
      </c>
      <c r="S204" s="89">
        <v>0</v>
      </c>
      <c r="T204" s="89">
        <v>9.794369142499999E-4</v>
      </c>
      <c r="U204" s="89">
        <v>1.6370013348099999E-3</v>
      </c>
      <c r="V204" s="89">
        <v>0</v>
      </c>
      <c r="W204" s="89">
        <v>0</v>
      </c>
      <c r="X204" s="89">
        <v>0</v>
      </c>
      <c r="Y204" s="89">
        <v>0.16049090050437001</v>
      </c>
      <c r="Z204" s="89">
        <v>2.546774432671E-2</v>
      </c>
      <c r="AA204" s="89">
        <v>1.1350579157810001E-2</v>
      </c>
    </row>
    <row r="205" spans="1:27" x14ac:dyDescent="0.25">
      <c r="A205" s="87">
        <v>1401</v>
      </c>
      <c r="B205" s="134">
        <v>45473</v>
      </c>
      <c r="C205" s="87">
        <v>691</v>
      </c>
      <c r="D205" s="86" t="s">
        <v>595</v>
      </c>
      <c r="E205" s="88">
        <v>70972395</v>
      </c>
      <c r="F205" s="88">
        <v>51761674</v>
      </c>
      <c r="G205" s="88">
        <v>0</v>
      </c>
      <c r="H205" s="88">
        <v>0</v>
      </c>
      <c r="I205" s="88">
        <v>0</v>
      </c>
      <c r="J205" s="88">
        <v>9658600</v>
      </c>
      <c r="K205" s="88">
        <v>33238186</v>
      </c>
      <c r="L205" s="88">
        <v>0</v>
      </c>
      <c r="M205" s="88">
        <v>0</v>
      </c>
      <c r="N205" s="88">
        <v>0</v>
      </c>
      <c r="O205" s="88">
        <v>2424152</v>
      </c>
      <c r="P205" s="88">
        <v>6440736</v>
      </c>
      <c r="Q205" s="89">
        <v>0</v>
      </c>
      <c r="R205" s="89">
        <v>0</v>
      </c>
      <c r="S205" s="89">
        <v>0</v>
      </c>
      <c r="T205" s="89">
        <v>1.8733370819E-4</v>
      </c>
      <c r="U205" s="89">
        <v>3.7724630076699998E-3</v>
      </c>
      <c r="V205" s="89">
        <v>0</v>
      </c>
      <c r="W205" s="89">
        <v>0</v>
      </c>
      <c r="X205" s="89">
        <v>0</v>
      </c>
      <c r="Y205" s="89">
        <v>0</v>
      </c>
      <c r="Z205" s="89">
        <v>9.9283701251300007E-3</v>
      </c>
      <c r="AA205" s="89">
        <v>3.7788560440999998E-3</v>
      </c>
    </row>
    <row r="206" spans="1:27" x14ac:dyDescent="0.25">
      <c r="A206" s="87">
        <v>1404</v>
      </c>
      <c r="B206" s="134">
        <v>45473</v>
      </c>
      <c r="C206" s="87">
        <v>692</v>
      </c>
      <c r="D206" s="86" t="s">
        <v>596</v>
      </c>
      <c r="E206" s="88">
        <v>342503830</v>
      </c>
      <c r="F206" s="88">
        <v>200050604</v>
      </c>
      <c r="G206" s="88">
        <v>3608601</v>
      </c>
      <c r="H206" s="88">
        <v>0</v>
      </c>
      <c r="I206" s="88">
        <v>0</v>
      </c>
      <c r="J206" s="88">
        <v>8899431</v>
      </c>
      <c r="K206" s="88">
        <v>17589740</v>
      </c>
      <c r="L206" s="88">
        <v>27657</v>
      </c>
      <c r="M206" s="88">
        <v>140231353</v>
      </c>
      <c r="N206" s="88">
        <v>7959151</v>
      </c>
      <c r="O206" s="88">
        <v>4343262</v>
      </c>
      <c r="P206" s="88">
        <v>17391409</v>
      </c>
      <c r="Q206" s="89">
        <v>1.220688873764E-2</v>
      </c>
      <c r="R206" s="89">
        <v>0</v>
      </c>
      <c r="S206" s="89">
        <v>0</v>
      </c>
      <c r="T206" s="89">
        <v>-2.518268367E-4</v>
      </c>
      <c r="U206" s="89">
        <v>-1.7171544536E-3</v>
      </c>
      <c r="V206" s="89">
        <v>-6.5248800394999999E-3</v>
      </c>
      <c r="W206" s="89">
        <v>-2.4988679500000001E-5</v>
      </c>
      <c r="X206" s="89">
        <v>0</v>
      </c>
      <c r="Y206" s="89">
        <v>0</v>
      </c>
      <c r="Z206" s="89">
        <v>1.184720357167E-2</v>
      </c>
      <c r="AA206" s="89">
        <v>1.4341009384199999E-3</v>
      </c>
    </row>
    <row r="207" spans="1:27" x14ac:dyDescent="0.25">
      <c r="A207" s="87">
        <v>1407</v>
      </c>
      <c r="B207" s="134">
        <v>45473</v>
      </c>
      <c r="C207" s="87">
        <v>694</v>
      </c>
      <c r="D207" s="86" t="s">
        <v>597</v>
      </c>
      <c r="E207" s="88">
        <v>191982832</v>
      </c>
      <c r="F207" s="88">
        <v>144764688</v>
      </c>
      <c r="G207" s="88">
        <v>6456028</v>
      </c>
      <c r="H207" s="88">
        <v>883467</v>
      </c>
      <c r="I207" s="88">
        <v>778257</v>
      </c>
      <c r="J207" s="88">
        <v>9182944</v>
      </c>
      <c r="K207" s="88">
        <v>10874994</v>
      </c>
      <c r="L207" s="88">
        <v>0</v>
      </c>
      <c r="M207" s="88">
        <v>69354880</v>
      </c>
      <c r="N207" s="88">
        <v>16486077</v>
      </c>
      <c r="O207" s="88">
        <v>0</v>
      </c>
      <c r="P207" s="88">
        <v>30748041</v>
      </c>
      <c r="Q207" s="89">
        <v>1.196776134692E-2</v>
      </c>
      <c r="R207" s="89">
        <v>0.12002623604822001</v>
      </c>
      <c r="S207" s="89">
        <v>0</v>
      </c>
      <c r="T207" s="89">
        <v>-8.2468594510000002E-4</v>
      </c>
      <c r="U207" s="89">
        <v>5.7259099959099998E-3</v>
      </c>
      <c r="V207" s="89">
        <v>0</v>
      </c>
      <c r="W207" s="89">
        <v>2.0518981060000001E-4</v>
      </c>
      <c r="X207" s="89">
        <v>0</v>
      </c>
      <c r="Y207" s="89">
        <v>0</v>
      </c>
      <c r="Z207" s="89">
        <v>2.450389593792E-2</v>
      </c>
      <c r="AA207" s="89">
        <v>6.2710899599299997E-3</v>
      </c>
    </row>
    <row r="208" spans="1:27" x14ac:dyDescent="0.25">
      <c r="A208" s="87">
        <v>1410</v>
      </c>
      <c r="B208" s="134">
        <v>45473</v>
      </c>
      <c r="C208" s="87">
        <v>696</v>
      </c>
      <c r="D208" s="86" t="s">
        <v>598</v>
      </c>
      <c r="E208" s="88">
        <v>430195664</v>
      </c>
      <c r="F208" s="88">
        <v>303800563</v>
      </c>
      <c r="G208" s="88">
        <v>6537230</v>
      </c>
      <c r="H208" s="88">
        <v>0</v>
      </c>
      <c r="I208" s="88">
        <v>0</v>
      </c>
      <c r="J208" s="88">
        <v>57285460</v>
      </c>
      <c r="K208" s="88">
        <v>161152500</v>
      </c>
      <c r="L208" s="88">
        <v>0</v>
      </c>
      <c r="M208" s="88">
        <v>43194622</v>
      </c>
      <c r="N208" s="88">
        <v>6851916</v>
      </c>
      <c r="O208" s="88">
        <v>4661543</v>
      </c>
      <c r="P208" s="88">
        <v>24117292</v>
      </c>
      <c r="Q208" s="89">
        <v>2.0419478136230001E-2</v>
      </c>
      <c r="R208" s="89">
        <v>0</v>
      </c>
      <c r="S208" s="89">
        <v>0</v>
      </c>
      <c r="T208" s="89">
        <v>2.50138717063E-3</v>
      </c>
      <c r="U208" s="89">
        <v>4.53426741246E-3</v>
      </c>
      <c r="V208" s="89">
        <v>0</v>
      </c>
      <c r="W208" s="89">
        <v>0</v>
      </c>
      <c r="X208" s="89">
        <v>0</v>
      </c>
      <c r="Y208" s="89">
        <v>4.2709720332769999E-2</v>
      </c>
      <c r="Z208" s="89">
        <v>1.299325365354E-2</v>
      </c>
      <c r="AA208" s="89">
        <v>5.0391717690199999E-3</v>
      </c>
    </row>
    <row r="209" spans="1:27" x14ac:dyDescent="0.25">
      <c r="A209" s="87">
        <v>1427</v>
      </c>
      <c r="B209" s="134">
        <v>45473</v>
      </c>
      <c r="C209" s="87">
        <v>702</v>
      </c>
      <c r="D209" s="86" t="s">
        <v>599</v>
      </c>
      <c r="E209" s="88">
        <v>821273679</v>
      </c>
      <c r="F209" s="88">
        <v>588731559</v>
      </c>
      <c r="G209" s="88">
        <v>0</v>
      </c>
      <c r="H209" s="88">
        <v>0</v>
      </c>
      <c r="I209" s="88">
        <v>0</v>
      </c>
      <c r="J209" s="88">
        <v>44992272</v>
      </c>
      <c r="K209" s="88">
        <v>244814713</v>
      </c>
      <c r="L209" s="88">
        <v>22405018</v>
      </c>
      <c r="M209" s="88">
        <v>135961660</v>
      </c>
      <c r="N209" s="88">
        <v>109051206</v>
      </c>
      <c r="O209" s="88">
        <v>3982885</v>
      </c>
      <c r="P209" s="88">
        <v>27523805</v>
      </c>
      <c r="Q209" s="89">
        <v>0</v>
      </c>
      <c r="R209" s="89">
        <v>0</v>
      </c>
      <c r="S209" s="89">
        <v>0</v>
      </c>
      <c r="T209" s="89">
        <v>3.6361184127000002E-4</v>
      </c>
      <c r="U209" s="89">
        <v>2.56161101393E-3</v>
      </c>
      <c r="V209" s="89">
        <v>-1.7957715500000002E-5</v>
      </c>
      <c r="W209" s="89">
        <v>1.1076077156E-4</v>
      </c>
      <c r="X209" s="89">
        <v>0</v>
      </c>
      <c r="Y209" s="89">
        <v>0</v>
      </c>
      <c r="Z209" s="89">
        <v>4.8745751591500004E-3</v>
      </c>
      <c r="AA209" s="89">
        <v>1.4131455624299999E-3</v>
      </c>
    </row>
    <row r="210" spans="1:27" x14ac:dyDescent="0.25">
      <c r="A210" s="87">
        <v>1438</v>
      </c>
      <c r="B210" s="134">
        <v>45473</v>
      </c>
      <c r="C210" s="87">
        <v>707</v>
      </c>
      <c r="D210" s="86" t="s">
        <v>600</v>
      </c>
      <c r="E210" s="88">
        <v>284362927</v>
      </c>
      <c r="F210" s="88">
        <v>114247835</v>
      </c>
      <c r="G210" s="88">
        <v>1297855</v>
      </c>
      <c r="H210" s="88">
        <v>0</v>
      </c>
      <c r="I210" s="88">
        <v>0</v>
      </c>
      <c r="J210" s="88">
        <v>11828141</v>
      </c>
      <c r="K210" s="88">
        <v>10273921</v>
      </c>
      <c r="L210" s="88">
        <v>0</v>
      </c>
      <c r="M210" s="88">
        <v>86056424</v>
      </c>
      <c r="N210" s="88">
        <v>0</v>
      </c>
      <c r="O210" s="88">
        <v>0</v>
      </c>
      <c r="P210" s="88">
        <v>4791494</v>
      </c>
      <c r="Q210" s="89">
        <v>3.29882111195E-3</v>
      </c>
      <c r="R210" s="89">
        <v>0</v>
      </c>
      <c r="S210" s="89">
        <v>0</v>
      </c>
      <c r="T210" s="89">
        <v>0</v>
      </c>
      <c r="U210" s="89">
        <v>3.4802918404000001E-4</v>
      </c>
      <c r="V210" s="89">
        <v>0</v>
      </c>
      <c r="W210" s="89">
        <v>0</v>
      </c>
      <c r="X210" s="89">
        <v>0</v>
      </c>
      <c r="Y210" s="89">
        <v>0</v>
      </c>
      <c r="Z210" s="89">
        <v>2.0595699130299999E-3</v>
      </c>
      <c r="AA210" s="89">
        <v>1.5613907911000001E-4</v>
      </c>
    </row>
    <row r="211" spans="1:27" x14ac:dyDescent="0.25">
      <c r="A211" s="87">
        <v>1457</v>
      </c>
      <c r="B211" s="134">
        <v>45473</v>
      </c>
      <c r="C211" s="87">
        <v>713</v>
      </c>
      <c r="D211" s="86" t="s">
        <v>601</v>
      </c>
      <c r="E211" s="88">
        <v>9744635</v>
      </c>
      <c r="F211" s="88">
        <v>2469200</v>
      </c>
      <c r="G211" s="88">
        <v>122068</v>
      </c>
      <c r="H211" s="88">
        <v>46251</v>
      </c>
      <c r="I211" s="88">
        <v>0</v>
      </c>
      <c r="J211" s="88">
        <v>434540</v>
      </c>
      <c r="K211" s="88">
        <v>1200778</v>
      </c>
      <c r="L211" s="88">
        <v>0</v>
      </c>
      <c r="M211" s="88">
        <v>463935</v>
      </c>
      <c r="N211" s="88">
        <v>0</v>
      </c>
      <c r="O211" s="88">
        <v>0</v>
      </c>
      <c r="P211" s="88">
        <v>201628</v>
      </c>
      <c r="Q211" s="89">
        <v>5.6242382577600001E-3</v>
      </c>
      <c r="R211" s="89">
        <v>5.7683294677500002E-3</v>
      </c>
      <c r="S211" s="89">
        <v>0</v>
      </c>
      <c r="T211" s="89">
        <v>0</v>
      </c>
      <c r="U211" s="89">
        <v>6.6179658125399997E-3</v>
      </c>
      <c r="V211" s="89">
        <v>0</v>
      </c>
      <c r="W211" s="89">
        <v>0</v>
      </c>
      <c r="X211" s="89">
        <v>0</v>
      </c>
      <c r="Y211" s="89">
        <v>0</v>
      </c>
      <c r="Z211" s="89">
        <v>1.119669999291E-2</v>
      </c>
      <c r="AA211" s="89">
        <v>4.65764593423E-3</v>
      </c>
    </row>
    <row r="212" spans="1:27" x14ac:dyDescent="0.25">
      <c r="A212" s="87">
        <v>1461</v>
      </c>
      <c r="B212" s="134">
        <v>45473</v>
      </c>
      <c r="C212" s="87">
        <v>714</v>
      </c>
      <c r="D212" s="86" t="s">
        <v>602</v>
      </c>
      <c r="E212" s="88">
        <v>24121336</v>
      </c>
      <c r="F212" s="88">
        <v>13645003</v>
      </c>
      <c r="G212" s="88">
        <v>0</v>
      </c>
      <c r="H212" s="88">
        <v>0</v>
      </c>
      <c r="I212" s="88">
        <v>0</v>
      </c>
      <c r="J212" s="88">
        <v>1386335</v>
      </c>
      <c r="K212" s="88">
        <v>4383887</v>
      </c>
      <c r="L212" s="88">
        <v>0</v>
      </c>
      <c r="M212" s="88">
        <v>6505461</v>
      </c>
      <c r="N212" s="88">
        <v>0</v>
      </c>
      <c r="O212" s="88">
        <v>0</v>
      </c>
      <c r="P212" s="88">
        <v>1369322</v>
      </c>
      <c r="Q212" s="89">
        <v>0</v>
      </c>
      <c r="R212" s="89">
        <v>0</v>
      </c>
      <c r="S212" s="89">
        <v>0</v>
      </c>
      <c r="T212" s="89">
        <v>0</v>
      </c>
      <c r="U212" s="89">
        <v>3.9654984579500004E-3</v>
      </c>
      <c r="V212" s="89">
        <v>0</v>
      </c>
      <c r="W212" s="89">
        <v>-2.4693876330000002E-4</v>
      </c>
      <c r="X212" s="89">
        <v>0</v>
      </c>
      <c r="Y212" s="89">
        <v>0</v>
      </c>
      <c r="Z212" s="89">
        <v>6.8523761212300003E-3</v>
      </c>
      <c r="AA212" s="89">
        <v>1.86713912405E-3</v>
      </c>
    </row>
    <row r="213" spans="1:27" x14ac:dyDescent="0.25">
      <c r="A213" s="87">
        <v>1463</v>
      </c>
      <c r="B213" s="134">
        <v>45473</v>
      </c>
      <c r="C213" s="87">
        <v>716</v>
      </c>
      <c r="D213" s="86" t="s">
        <v>603</v>
      </c>
      <c r="E213" s="88">
        <v>5919269</v>
      </c>
      <c r="F213" s="88">
        <v>4721863</v>
      </c>
      <c r="G213" s="88">
        <v>0</v>
      </c>
      <c r="H213" s="88">
        <v>0</v>
      </c>
      <c r="I213" s="88">
        <v>0</v>
      </c>
      <c r="J213" s="88">
        <v>3352697</v>
      </c>
      <c r="K213" s="88">
        <v>287132</v>
      </c>
      <c r="L213" s="88">
        <v>0</v>
      </c>
      <c r="M213" s="88">
        <v>0</v>
      </c>
      <c r="N213" s="88">
        <v>0</v>
      </c>
      <c r="O213" s="88">
        <v>0</v>
      </c>
      <c r="P213" s="88">
        <v>1082034</v>
      </c>
      <c r="Q213" s="89">
        <v>0</v>
      </c>
      <c r="R213" s="89">
        <v>0</v>
      </c>
      <c r="S213" s="89">
        <v>0</v>
      </c>
      <c r="T213" s="89">
        <v>-4.9482517408000002E-3</v>
      </c>
      <c r="U213" s="89">
        <v>0</v>
      </c>
      <c r="V213" s="89">
        <v>0</v>
      </c>
      <c r="W213" s="89">
        <v>0</v>
      </c>
      <c r="X213" s="89">
        <v>0</v>
      </c>
      <c r="Y213" s="89">
        <v>0</v>
      </c>
      <c r="Z213" s="89">
        <v>3.14150658202E-3</v>
      </c>
      <c r="AA213" s="89">
        <v>-2.4568665929000002E-3</v>
      </c>
    </row>
    <row r="214" spans="1:27" x14ac:dyDescent="0.25">
      <c r="A214" s="87">
        <v>1476</v>
      </c>
      <c r="B214" s="134">
        <v>45473</v>
      </c>
      <c r="C214" s="87">
        <v>723</v>
      </c>
      <c r="D214" s="86" t="s">
        <v>604</v>
      </c>
      <c r="E214" s="88">
        <v>779445947</v>
      </c>
      <c r="F214" s="88">
        <v>497358711</v>
      </c>
      <c r="G214" s="88">
        <v>18169303</v>
      </c>
      <c r="H214" s="88">
        <v>5202</v>
      </c>
      <c r="I214" s="88">
        <v>0</v>
      </c>
      <c r="J214" s="88">
        <v>80009461</v>
      </c>
      <c r="K214" s="88">
        <v>150811884</v>
      </c>
      <c r="L214" s="88">
        <v>0</v>
      </c>
      <c r="M214" s="88">
        <v>164526211</v>
      </c>
      <c r="N214" s="88">
        <v>50058383</v>
      </c>
      <c r="O214" s="88">
        <v>7757180</v>
      </c>
      <c r="P214" s="88">
        <v>26021087</v>
      </c>
      <c r="Q214" s="89">
        <v>1.7101506324559999E-2</v>
      </c>
      <c r="R214" s="89">
        <v>0</v>
      </c>
      <c r="S214" s="89">
        <v>0</v>
      </c>
      <c r="T214" s="89">
        <v>1.02637579529E-3</v>
      </c>
      <c r="U214" s="89">
        <v>5.4271655975500002E-3</v>
      </c>
      <c r="V214" s="89">
        <v>0</v>
      </c>
      <c r="W214" s="89">
        <v>8.3170893391000002E-4</v>
      </c>
      <c r="X214" s="89">
        <v>0</v>
      </c>
      <c r="Y214" s="89">
        <v>1.541352873735E-2</v>
      </c>
      <c r="Z214" s="89">
        <v>1.973390901173E-2</v>
      </c>
      <c r="AA214" s="89">
        <v>4.0687645633799997E-3</v>
      </c>
    </row>
    <row r="215" spans="1:27" x14ac:dyDescent="0.25">
      <c r="A215" s="87">
        <v>1499</v>
      </c>
      <c r="B215" s="134">
        <v>45473</v>
      </c>
      <c r="C215" s="87">
        <v>735</v>
      </c>
      <c r="D215" s="86" t="s">
        <v>605</v>
      </c>
      <c r="E215" s="88">
        <v>42876616</v>
      </c>
      <c r="F215" s="88">
        <v>11146200</v>
      </c>
      <c r="G215" s="88">
        <v>534903</v>
      </c>
      <c r="H215" s="88">
        <v>1698</v>
      </c>
      <c r="I215" s="88">
        <v>0</v>
      </c>
      <c r="J215" s="88">
        <v>3700566</v>
      </c>
      <c r="K215" s="88">
        <v>4462984</v>
      </c>
      <c r="L215" s="88">
        <v>0</v>
      </c>
      <c r="M215" s="88">
        <v>1155226</v>
      </c>
      <c r="N215" s="88">
        <v>0</v>
      </c>
      <c r="O215" s="88">
        <v>0</v>
      </c>
      <c r="P215" s="88">
        <v>1290823</v>
      </c>
      <c r="Q215" s="89">
        <v>4.4488493928600001E-3</v>
      </c>
      <c r="R215" s="89">
        <v>8.3567898917870004E-2</v>
      </c>
      <c r="S215" s="89">
        <v>0</v>
      </c>
      <c r="T215" s="89">
        <v>0</v>
      </c>
      <c r="U215" s="89">
        <v>4.6889651355999998E-4</v>
      </c>
      <c r="V215" s="89">
        <v>0</v>
      </c>
      <c r="W215" s="89">
        <v>0</v>
      </c>
      <c r="X215" s="89">
        <v>0</v>
      </c>
      <c r="Y215" s="89">
        <v>0</v>
      </c>
      <c r="Z215" s="89">
        <v>8.6795681300000003E-4</v>
      </c>
      <c r="AA215" s="89">
        <v>5.7561610493999998E-4</v>
      </c>
    </row>
    <row r="216" spans="1:27" x14ac:dyDescent="0.25">
      <c r="A216" s="87">
        <v>1509</v>
      </c>
      <c r="B216" s="134">
        <v>45473</v>
      </c>
      <c r="C216" s="87">
        <v>741</v>
      </c>
      <c r="D216" s="86" t="s">
        <v>606</v>
      </c>
      <c r="E216" s="88">
        <v>378622059</v>
      </c>
      <c r="F216" s="88">
        <v>231427249</v>
      </c>
      <c r="G216" s="88">
        <v>5697003</v>
      </c>
      <c r="H216" s="88">
        <v>0</v>
      </c>
      <c r="I216" s="88">
        <v>0</v>
      </c>
      <c r="J216" s="88">
        <v>11688997</v>
      </c>
      <c r="K216" s="88">
        <v>53515145</v>
      </c>
      <c r="L216" s="88">
        <v>0</v>
      </c>
      <c r="M216" s="88">
        <v>146245759</v>
      </c>
      <c r="N216" s="88">
        <v>437837</v>
      </c>
      <c r="O216" s="88">
        <v>263263</v>
      </c>
      <c r="P216" s="88">
        <v>13579245</v>
      </c>
      <c r="Q216" s="89">
        <v>4.9548489201800003E-3</v>
      </c>
      <c r="R216" s="89">
        <v>0</v>
      </c>
      <c r="S216" s="89">
        <v>0</v>
      </c>
      <c r="T216" s="89">
        <v>6.8306667119999995E-5</v>
      </c>
      <c r="U216" s="89">
        <v>1.70878778174E-3</v>
      </c>
      <c r="V216" s="89">
        <v>0</v>
      </c>
      <c r="W216" s="89">
        <v>1.5215056200000001E-5</v>
      </c>
      <c r="X216" s="89">
        <v>0</v>
      </c>
      <c r="Y216" s="89">
        <v>0</v>
      </c>
      <c r="Z216" s="89">
        <v>3.97544277635E-3</v>
      </c>
      <c r="AA216" s="89">
        <v>7.9795590920999997E-4</v>
      </c>
    </row>
    <row r="217" spans="1:27" x14ac:dyDescent="0.25">
      <c r="A217" s="87">
        <v>1542</v>
      </c>
      <c r="B217" s="134">
        <v>45473</v>
      </c>
      <c r="C217" s="87">
        <v>753</v>
      </c>
      <c r="D217" s="86" t="s">
        <v>607</v>
      </c>
      <c r="E217" s="88">
        <v>76937062</v>
      </c>
      <c r="F217" s="88">
        <v>44557609</v>
      </c>
      <c r="G217" s="88">
        <v>2463689</v>
      </c>
      <c r="H217" s="88">
        <v>60141</v>
      </c>
      <c r="I217" s="88">
        <v>0</v>
      </c>
      <c r="J217" s="88">
        <v>13786012</v>
      </c>
      <c r="K217" s="88">
        <v>18551851</v>
      </c>
      <c r="L217" s="88">
        <v>0</v>
      </c>
      <c r="M217" s="88">
        <v>5747478</v>
      </c>
      <c r="N217" s="88">
        <v>0</v>
      </c>
      <c r="O217" s="88">
        <v>0</v>
      </c>
      <c r="P217" s="88">
        <v>3948438</v>
      </c>
      <c r="Q217" s="89">
        <v>1.301707259808E-2</v>
      </c>
      <c r="R217" s="89">
        <v>-4.0621627905999998E-3</v>
      </c>
      <c r="S217" s="89">
        <v>0</v>
      </c>
      <c r="T217" s="89">
        <v>2.4473765148000002E-4</v>
      </c>
      <c r="U217" s="89">
        <v>1.4444895883299999E-3</v>
      </c>
      <c r="V217" s="89">
        <v>0</v>
      </c>
      <c r="W217" s="89">
        <v>0</v>
      </c>
      <c r="X217" s="89">
        <v>0</v>
      </c>
      <c r="Y217" s="89">
        <v>0</v>
      </c>
      <c r="Z217" s="89">
        <v>8.5136995004500005E-3</v>
      </c>
      <c r="AA217" s="89">
        <v>2.1167744802200001E-3</v>
      </c>
    </row>
    <row r="218" spans="1:27" x14ac:dyDescent="0.25">
      <c r="A218" s="87">
        <v>1546</v>
      </c>
      <c r="B218" s="134">
        <v>45473</v>
      </c>
      <c r="C218" s="87">
        <v>755</v>
      </c>
      <c r="D218" s="86" t="s">
        <v>608</v>
      </c>
      <c r="E218" s="88">
        <v>382798</v>
      </c>
      <c r="F218" s="88">
        <v>217700</v>
      </c>
      <c r="G218" s="88">
        <v>0</v>
      </c>
      <c r="H218" s="88">
        <v>1843</v>
      </c>
      <c r="I218" s="88">
        <v>0</v>
      </c>
      <c r="J218" s="88">
        <v>0</v>
      </c>
      <c r="K218" s="88">
        <v>0</v>
      </c>
      <c r="L218" s="88">
        <v>0</v>
      </c>
      <c r="M218" s="88">
        <v>0</v>
      </c>
      <c r="N218" s="88">
        <v>0</v>
      </c>
      <c r="O218" s="88">
        <v>0</v>
      </c>
      <c r="P218" s="88">
        <v>215857</v>
      </c>
      <c r="Q218" s="89">
        <v>0</v>
      </c>
      <c r="R218" s="89">
        <v>0</v>
      </c>
      <c r="S218" s="89">
        <v>0</v>
      </c>
      <c r="T218" s="89">
        <v>0</v>
      </c>
      <c r="U218" s="89">
        <v>0</v>
      </c>
      <c r="V218" s="89">
        <v>0</v>
      </c>
      <c r="W218" s="89">
        <v>0</v>
      </c>
      <c r="X218" s="89">
        <v>0</v>
      </c>
      <c r="Y218" s="89">
        <v>0</v>
      </c>
      <c r="Z218" s="89">
        <v>4.1129319603900004E-3</v>
      </c>
      <c r="AA218" s="89">
        <v>7.02172951524E-3</v>
      </c>
    </row>
    <row r="219" spans="1:27" x14ac:dyDescent="0.25">
      <c r="A219" s="87">
        <v>1558</v>
      </c>
      <c r="B219" s="134">
        <v>45473</v>
      </c>
      <c r="C219" s="87">
        <v>761</v>
      </c>
      <c r="D219" s="86" t="s">
        <v>609</v>
      </c>
      <c r="E219" s="88">
        <v>139189703</v>
      </c>
      <c r="F219" s="88">
        <v>119688941</v>
      </c>
      <c r="G219" s="88">
        <v>669738</v>
      </c>
      <c r="H219" s="88">
        <v>0</v>
      </c>
      <c r="I219" s="88">
        <v>0</v>
      </c>
      <c r="J219" s="88">
        <v>24889358</v>
      </c>
      <c r="K219" s="88">
        <v>68925343</v>
      </c>
      <c r="L219" s="88">
        <v>0</v>
      </c>
      <c r="M219" s="88">
        <v>0</v>
      </c>
      <c r="N219" s="88">
        <v>0</v>
      </c>
      <c r="O219" s="88">
        <v>2430056</v>
      </c>
      <c r="P219" s="88">
        <v>22774446</v>
      </c>
      <c r="Q219" s="89">
        <v>1.5201700360410001E-2</v>
      </c>
      <c r="R219" s="89">
        <v>0</v>
      </c>
      <c r="S219" s="89">
        <v>0</v>
      </c>
      <c r="T219" s="89">
        <v>3.9254592785000001E-4</v>
      </c>
      <c r="U219" s="89">
        <v>7.1322037047099997E-3</v>
      </c>
      <c r="V219" s="89">
        <v>0</v>
      </c>
      <c r="W219" s="89">
        <v>0</v>
      </c>
      <c r="X219" s="89">
        <v>0</v>
      </c>
      <c r="Y219" s="89">
        <v>0</v>
      </c>
      <c r="Z219" s="89">
        <v>8.2376489768000005E-3</v>
      </c>
      <c r="AA219" s="89">
        <v>5.9363725624600001E-3</v>
      </c>
    </row>
    <row r="220" spans="1:27" x14ac:dyDescent="0.25">
      <c r="A220" s="87">
        <v>1584</v>
      </c>
      <c r="B220" s="134">
        <v>45473</v>
      </c>
      <c r="C220" s="87">
        <v>771</v>
      </c>
      <c r="D220" s="86" t="s">
        <v>610</v>
      </c>
      <c r="E220" s="88">
        <v>230190078</v>
      </c>
      <c r="F220" s="88">
        <v>167572682</v>
      </c>
      <c r="G220" s="88">
        <v>849153</v>
      </c>
      <c r="H220" s="88">
        <v>0</v>
      </c>
      <c r="I220" s="88">
        <v>87241</v>
      </c>
      <c r="J220" s="88">
        <v>7385569</v>
      </c>
      <c r="K220" s="88">
        <v>19307134</v>
      </c>
      <c r="L220" s="88">
        <v>0</v>
      </c>
      <c r="M220" s="88">
        <v>48376996</v>
      </c>
      <c r="N220" s="88">
        <v>50681882</v>
      </c>
      <c r="O220" s="88">
        <v>11104298</v>
      </c>
      <c r="P220" s="88">
        <v>29780409</v>
      </c>
      <c r="Q220" s="89">
        <v>1.090283317644E-2</v>
      </c>
      <c r="R220" s="89">
        <v>0</v>
      </c>
      <c r="S220" s="89">
        <v>0</v>
      </c>
      <c r="T220" s="89">
        <v>1.2016654631500001E-3</v>
      </c>
      <c r="U220" s="89">
        <v>1.7864829051400001E-3</v>
      </c>
      <c r="V220" s="89">
        <v>0</v>
      </c>
      <c r="W220" s="89">
        <v>-1.1732138019E-7</v>
      </c>
      <c r="X220" s="89">
        <v>0</v>
      </c>
      <c r="Y220" s="89">
        <v>3.73766391041E-3</v>
      </c>
      <c r="Z220" s="89">
        <v>3.5743317278799998E-3</v>
      </c>
      <c r="AA220" s="89">
        <v>1.40517431073E-3</v>
      </c>
    </row>
    <row r="221" spans="1:27" x14ac:dyDescent="0.25">
      <c r="A221" s="87">
        <v>1599</v>
      </c>
      <c r="B221" s="134">
        <v>45473</v>
      </c>
      <c r="C221" s="87">
        <v>778</v>
      </c>
      <c r="D221" s="86" t="s">
        <v>611</v>
      </c>
      <c r="E221" s="88">
        <v>4796312</v>
      </c>
      <c r="F221" s="88">
        <v>961808</v>
      </c>
      <c r="G221" s="88">
        <v>0</v>
      </c>
      <c r="H221" s="88">
        <v>1112</v>
      </c>
      <c r="I221" s="88">
        <v>0</v>
      </c>
      <c r="J221" s="88">
        <v>281706</v>
      </c>
      <c r="K221" s="88">
        <v>359723</v>
      </c>
      <c r="L221" s="88">
        <v>0</v>
      </c>
      <c r="M221" s="88">
        <v>0</v>
      </c>
      <c r="N221" s="88">
        <v>0</v>
      </c>
      <c r="O221" s="88">
        <v>0</v>
      </c>
      <c r="P221" s="88">
        <v>319267</v>
      </c>
      <c r="Q221" s="89">
        <v>0</v>
      </c>
      <c r="R221" s="89">
        <v>0</v>
      </c>
      <c r="S221" s="89">
        <v>0</v>
      </c>
      <c r="T221" s="89">
        <v>0</v>
      </c>
      <c r="U221" s="89">
        <v>0</v>
      </c>
      <c r="V221" s="89">
        <v>0</v>
      </c>
      <c r="W221" s="89">
        <v>0</v>
      </c>
      <c r="X221" s="89">
        <v>0</v>
      </c>
      <c r="Y221" s="89">
        <v>0</v>
      </c>
      <c r="Z221" s="89">
        <v>2.4240922924480001E-2</v>
      </c>
      <c r="AA221" s="89">
        <v>6.2962777853399999E-3</v>
      </c>
    </row>
    <row r="222" spans="1:27" x14ac:dyDescent="0.25">
      <c r="A222" s="87">
        <v>1601</v>
      </c>
      <c r="B222" s="134">
        <v>45473</v>
      </c>
      <c r="C222" s="87">
        <v>780</v>
      </c>
      <c r="D222" s="86" t="s">
        <v>612</v>
      </c>
      <c r="E222" s="88">
        <v>3020783</v>
      </c>
      <c r="F222" s="88">
        <v>967715</v>
      </c>
      <c r="G222" s="88">
        <v>0</v>
      </c>
      <c r="H222" s="88">
        <v>0</v>
      </c>
      <c r="I222" s="88">
        <v>0</v>
      </c>
      <c r="J222" s="88">
        <v>126149</v>
      </c>
      <c r="K222" s="88">
        <v>543369</v>
      </c>
      <c r="L222" s="88">
        <v>0</v>
      </c>
      <c r="M222" s="88">
        <v>0</v>
      </c>
      <c r="N222" s="88">
        <v>0</v>
      </c>
      <c r="O222" s="88">
        <v>0</v>
      </c>
      <c r="P222" s="88">
        <v>298197</v>
      </c>
      <c r="Q222" s="89">
        <v>0</v>
      </c>
      <c r="R222" s="89">
        <v>0</v>
      </c>
      <c r="S222" s="89">
        <v>0</v>
      </c>
      <c r="T222" s="89">
        <v>3.3647736757600001E-2</v>
      </c>
      <c r="U222" s="89">
        <v>4.1139930922800001E-2</v>
      </c>
      <c r="V222" s="89">
        <v>0</v>
      </c>
      <c r="W222" s="89">
        <v>0</v>
      </c>
      <c r="X222" s="89">
        <v>0</v>
      </c>
      <c r="Y222" s="89">
        <v>0</v>
      </c>
      <c r="Z222" s="89">
        <v>6.9565044463400002E-3</v>
      </c>
      <c r="AA222" s="89">
        <v>3.352303680358E-2</v>
      </c>
    </row>
    <row r="223" spans="1:27" x14ac:dyDescent="0.25">
      <c r="A223" s="87">
        <v>1607</v>
      </c>
      <c r="B223" s="134">
        <v>45473</v>
      </c>
      <c r="C223" s="87">
        <v>784</v>
      </c>
      <c r="D223" s="86" t="s">
        <v>613</v>
      </c>
      <c r="E223" s="88">
        <v>160950032</v>
      </c>
      <c r="F223" s="88">
        <v>52597724</v>
      </c>
      <c r="G223" s="88">
        <v>2342481</v>
      </c>
      <c r="H223" s="88">
        <v>0</v>
      </c>
      <c r="I223" s="88">
        <v>0</v>
      </c>
      <c r="J223" s="88">
        <v>7829507</v>
      </c>
      <c r="K223" s="88">
        <v>6148982</v>
      </c>
      <c r="L223" s="88">
        <v>0</v>
      </c>
      <c r="M223" s="88">
        <v>23810408</v>
      </c>
      <c r="N223" s="88">
        <v>96825</v>
      </c>
      <c r="O223" s="88">
        <v>0</v>
      </c>
      <c r="P223" s="88">
        <v>12369519</v>
      </c>
      <c r="Q223" s="89">
        <v>1.9343898440450001E-2</v>
      </c>
      <c r="R223" s="89">
        <v>0</v>
      </c>
      <c r="S223" s="89">
        <v>0</v>
      </c>
      <c r="T223" s="89">
        <v>6.8275879077000004E-4</v>
      </c>
      <c r="U223" s="89">
        <v>2.5553761172800002E-3</v>
      </c>
      <c r="V223" s="89">
        <v>0</v>
      </c>
      <c r="W223" s="89">
        <v>0</v>
      </c>
      <c r="X223" s="89">
        <v>0</v>
      </c>
      <c r="Y223" s="89">
        <v>0</v>
      </c>
      <c r="Z223" s="89">
        <v>5.8175565350499997E-3</v>
      </c>
      <c r="AA223" s="89">
        <v>2.7760708655999999E-3</v>
      </c>
    </row>
    <row r="224" spans="1:27" x14ac:dyDescent="0.25">
      <c r="A224" s="87">
        <v>1621</v>
      </c>
      <c r="B224" s="134">
        <v>45473</v>
      </c>
      <c r="C224" s="87">
        <v>792</v>
      </c>
      <c r="D224" s="86" t="s">
        <v>614</v>
      </c>
      <c r="E224" s="88">
        <v>34859506</v>
      </c>
      <c r="F224" s="88">
        <v>25791059</v>
      </c>
      <c r="G224" s="88">
        <v>448848</v>
      </c>
      <c r="H224" s="88">
        <v>0</v>
      </c>
      <c r="I224" s="88">
        <v>0</v>
      </c>
      <c r="J224" s="88">
        <v>2177151</v>
      </c>
      <c r="K224" s="88">
        <v>12660417</v>
      </c>
      <c r="L224" s="88">
        <v>0</v>
      </c>
      <c r="M224" s="88">
        <v>8702996</v>
      </c>
      <c r="N224" s="88">
        <v>0</v>
      </c>
      <c r="O224" s="88">
        <v>0</v>
      </c>
      <c r="P224" s="88">
        <v>1801647</v>
      </c>
      <c r="Q224" s="89">
        <v>3.9677727551299998E-3</v>
      </c>
      <c r="R224" s="89">
        <v>0</v>
      </c>
      <c r="S224" s="89">
        <v>0</v>
      </c>
      <c r="T224" s="89">
        <v>0</v>
      </c>
      <c r="U224" s="89">
        <v>4.3219638246300004E-3</v>
      </c>
      <c r="V224" s="89">
        <v>0</v>
      </c>
      <c r="W224" s="89">
        <v>9.3604084413000002E-4</v>
      </c>
      <c r="X224" s="89">
        <v>0</v>
      </c>
      <c r="Y224" s="89">
        <v>0</v>
      </c>
      <c r="Z224" s="89">
        <v>2.7826530875800001E-3</v>
      </c>
      <c r="AA224" s="89">
        <v>2.7117592577900001E-3</v>
      </c>
    </row>
    <row r="225" spans="1:27" x14ac:dyDescent="0.25">
      <c r="A225" s="87">
        <v>1646</v>
      </c>
      <c r="B225" s="134">
        <v>45473</v>
      </c>
      <c r="C225" s="87">
        <v>805</v>
      </c>
      <c r="D225" s="86" t="s">
        <v>615</v>
      </c>
      <c r="E225" s="88">
        <v>11843529</v>
      </c>
      <c r="F225" s="88">
        <v>5072572</v>
      </c>
      <c r="G225" s="88">
        <v>566554</v>
      </c>
      <c r="H225" s="88">
        <v>0</v>
      </c>
      <c r="I225" s="88">
        <v>0</v>
      </c>
      <c r="J225" s="88">
        <v>1660760</v>
      </c>
      <c r="K225" s="88">
        <v>910189</v>
      </c>
      <c r="L225" s="88">
        <v>0</v>
      </c>
      <c r="M225" s="88">
        <v>1333463</v>
      </c>
      <c r="N225" s="88">
        <v>0</v>
      </c>
      <c r="O225" s="88">
        <v>0</v>
      </c>
      <c r="P225" s="88">
        <v>601606</v>
      </c>
      <c r="Q225" s="89">
        <v>5.2478229638300003E-3</v>
      </c>
      <c r="R225" s="89">
        <v>0</v>
      </c>
      <c r="S225" s="89">
        <v>0</v>
      </c>
      <c r="T225" s="89">
        <v>2.9121045224499999E-3</v>
      </c>
      <c r="U225" s="89">
        <v>-4.0203503973999999E-3</v>
      </c>
      <c r="V225" s="89">
        <v>0</v>
      </c>
      <c r="W225" s="89">
        <v>0</v>
      </c>
      <c r="X225" s="89">
        <v>0</v>
      </c>
      <c r="Y225" s="89">
        <v>0</v>
      </c>
      <c r="Z225" s="89">
        <v>3.8090153343300001E-3</v>
      </c>
      <c r="AA225" s="89">
        <v>1.1230723575900001E-3</v>
      </c>
    </row>
    <row r="226" spans="1:27" x14ac:dyDescent="0.25">
      <c r="A226" s="87">
        <v>1658</v>
      </c>
      <c r="B226" s="134">
        <v>45473</v>
      </c>
      <c r="C226" s="87">
        <v>812</v>
      </c>
      <c r="D226" s="86" t="s">
        <v>616</v>
      </c>
      <c r="E226" s="88">
        <v>66649716</v>
      </c>
      <c r="F226" s="88">
        <v>53795756</v>
      </c>
      <c r="G226" s="88">
        <v>0</v>
      </c>
      <c r="H226" s="88">
        <v>6355</v>
      </c>
      <c r="I226" s="88">
        <v>105161</v>
      </c>
      <c r="J226" s="88">
        <v>10120084</v>
      </c>
      <c r="K226" s="88">
        <v>20695692</v>
      </c>
      <c r="L226" s="88">
        <v>0</v>
      </c>
      <c r="M226" s="88">
        <v>15467072</v>
      </c>
      <c r="N226" s="88">
        <v>0</v>
      </c>
      <c r="O226" s="88">
        <v>0</v>
      </c>
      <c r="P226" s="88">
        <v>7401392</v>
      </c>
      <c r="Q226" s="89">
        <v>0</v>
      </c>
      <c r="R226" s="89">
        <v>6.8294137932279994E-2</v>
      </c>
      <c r="S226" s="89">
        <v>1.3807603753999999E-3</v>
      </c>
      <c r="T226" s="89">
        <v>2.141871944E-5</v>
      </c>
      <c r="U226" s="89">
        <v>8.8108561353000001E-4</v>
      </c>
      <c r="V226" s="89">
        <v>0</v>
      </c>
      <c r="W226" s="89">
        <v>-2.1419128429999999E-4</v>
      </c>
      <c r="X226" s="89">
        <v>0</v>
      </c>
      <c r="Y226" s="89">
        <v>0</v>
      </c>
      <c r="Z226" s="89">
        <v>3.4745764645589997E-2</v>
      </c>
      <c r="AA226" s="89">
        <v>6.6604215786900001E-3</v>
      </c>
    </row>
    <row r="227" spans="1:27" x14ac:dyDescent="0.25">
      <c r="A227" s="87">
        <v>1660</v>
      </c>
      <c r="B227" s="134">
        <v>45473</v>
      </c>
      <c r="C227" s="87">
        <v>813</v>
      </c>
      <c r="D227" s="86" t="s">
        <v>617</v>
      </c>
      <c r="E227" s="88">
        <v>279724</v>
      </c>
      <c r="F227" s="88">
        <v>161299</v>
      </c>
      <c r="G227" s="88">
        <v>0</v>
      </c>
      <c r="H227" s="88">
        <v>0</v>
      </c>
      <c r="I227" s="88">
        <v>0</v>
      </c>
      <c r="J227" s="88">
        <v>14770</v>
      </c>
      <c r="K227" s="88">
        <v>85622</v>
      </c>
      <c r="L227" s="88">
        <v>0</v>
      </c>
      <c r="M227" s="88">
        <v>0</v>
      </c>
      <c r="N227" s="88">
        <v>0</v>
      </c>
      <c r="O227" s="88">
        <v>0</v>
      </c>
      <c r="P227" s="88">
        <v>60906</v>
      </c>
      <c r="Q227" s="89">
        <v>0</v>
      </c>
      <c r="R227" s="89">
        <v>0</v>
      </c>
      <c r="S227" s="89">
        <v>0</v>
      </c>
      <c r="T227" s="89">
        <v>0</v>
      </c>
      <c r="U227" s="89">
        <v>1.908675725786E-2</v>
      </c>
      <c r="V227" s="89">
        <v>0</v>
      </c>
      <c r="W227" s="89">
        <v>0</v>
      </c>
      <c r="X227" s="89">
        <v>0</v>
      </c>
      <c r="Y227" s="89">
        <v>0</v>
      </c>
      <c r="Z227" s="89">
        <v>2.529019966351E-2</v>
      </c>
      <c r="AA227" s="89">
        <v>1.9366341503400001E-2</v>
      </c>
    </row>
    <row r="228" spans="1:27" x14ac:dyDescent="0.25">
      <c r="A228" s="87">
        <v>1665</v>
      </c>
      <c r="B228" s="134">
        <v>45473</v>
      </c>
      <c r="C228" s="87">
        <v>816</v>
      </c>
      <c r="D228" s="86" t="s">
        <v>618</v>
      </c>
      <c r="E228" s="88">
        <v>486105</v>
      </c>
      <c r="F228" s="88">
        <v>344541</v>
      </c>
      <c r="G228" s="88">
        <v>0</v>
      </c>
      <c r="H228" s="88">
        <v>0</v>
      </c>
      <c r="I228" s="88">
        <v>0</v>
      </c>
      <c r="J228" s="88">
        <v>80964</v>
      </c>
      <c r="K228" s="88">
        <v>95477</v>
      </c>
      <c r="L228" s="88">
        <v>0</v>
      </c>
      <c r="M228" s="88">
        <v>0</v>
      </c>
      <c r="N228" s="88">
        <v>0</v>
      </c>
      <c r="O228" s="88">
        <v>0</v>
      </c>
      <c r="P228" s="88">
        <v>168099</v>
      </c>
      <c r="Q228" s="89">
        <v>0</v>
      </c>
      <c r="R228" s="89">
        <v>0</v>
      </c>
      <c r="S228" s="89">
        <v>0</v>
      </c>
      <c r="T228" s="89">
        <v>0</v>
      </c>
      <c r="U228" s="89">
        <v>0</v>
      </c>
      <c r="V228" s="89">
        <v>0</v>
      </c>
      <c r="W228" s="89">
        <v>0</v>
      </c>
      <c r="X228" s="89">
        <v>0</v>
      </c>
      <c r="Y228" s="89">
        <v>0</v>
      </c>
      <c r="Z228" s="89">
        <v>-3.7376564058000002E-3</v>
      </c>
      <c r="AA228" s="89">
        <v>-2.7441904401999998E-3</v>
      </c>
    </row>
    <row r="229" spans="1:27" x14ac:dyDescent="0.25">
      <c r="A229" s="87">
        <v>1669</v>
      </c>
      <c r="B229" s="134">
        <v>45473</v>
      </c>
      <c r="C229" s="87">
        <v>817</v>
      </c>
      <c r="D229" s="86" t="s">
        <v>619</v>
      </c>
      <c r="E229" s="88">
        <v>9077670</v>
      </c>
      <c r="F229" s="88">
        <v>6343063</v>
      </c>
      <c r="G229" s="88">
        <v>0</v>
      </c>
      <c r="H229" s="88">
        <v>0</v>
      </c>
      <c r="I229" s="88">
        <v>0</v>
      </c>
      <c r="J229" s="88">
        <v>818338</v>
      </c>
      <c r="K229" s="88">
        <v>1864462</v>
      </c>
      <c r="L229" s="88">
        <v>0</v>
      </c>
      <c r="M229" s="88">
        <v>3560722</v>
      </c>
      <c r="N229" s="88">
        <v>0</v>
      </c>
      <c r="O229" s="88">
        <v>0</v>
      </c>
      <c r="P229" s="88">
        <v>99541</v>
      </c>
      <c r="Q229" s="89">
        <v>0</v>
      </c>
      <c r="R229" s="89">
        <v>0</v>
      </c>
      <c r="S229" s="89">
        <v>0</v>
      </c>
      <c r="T229" s="89">
        <v>0</v>
      </c>
      <c r="U229" s="89">
        <v>1.0825933739000001E-4</v>
      </c>
      <c r="V229" s="89">
        <v>0</v>
      </c>
      <c r="W229" s="89">
        <v>0</v>
      </c>
      <c r="X229" s="89">
        <v>0</v>
      </c>
      <c r="Y229" s="89">
        <v>0</v>
      </c>
      <c r="Z229" s="89">
        <v>1.0578341021900001E-3</v>
      </c>
      <c r="AA229" s="89">
        <v>5.0949994630000001E-5</v>
      </c>
    </row>
    <row r="230" spans="1:27" x14ac:dyDescent="0.25">
      <c r="A230" s="87">
        <v>1717</v>
      </c>
      <c r="B230" s="134">
        <v>45473</v>
      </c>
      <c r="C230" s="87">
        <v>834</v>
      </c>
      <c r="D230" s="86" t="s">
        <v>620</v>
      </c>
      <c r="E230" s="88">
        <v>963239285</v>
      </c>
      <c r="F230" s="88">
        <v>572887879</v>
      </c>
      <c r="G230" s="88">
        <v>8527107</v>
      </c>
      <c r="H230" s="88">
        <v>0</v>
      </c>
      <c r="I230" s="88">
        <v>48461</v>
      </c>
      <c r="J230" s="88">
        <v>19237083</v>
      </c>
      <c r="K230" s="88">
        <v>15908105</v>
      </c>
      <c r="L230" s="88">
        <v>0</v>
      </c>
      <c r="M230" s="88">
        <v>516620762</v>
      </c>
      <c r="N230" s="88">
        <v>4642217</v>
      </c>
      <c r="O230" s="88">
        <v>0</v>
      </c>
      <c r="P230" s="88">
        <v>7904145</v>
      </c>
      <c r="Q230" s="89">
        <v>1.026433591023E-2</v>
      </c>
      <c r="R230" s="89">
        <v>0</v>
      </c>
      <c r="S230" s="89">
        <v>1.0807686702160001E-2</v>
      </c>
      <c r="T230" s="89">
        <v>4.9239783912999996E-4</v>
      </c>
      <c r="U230" s="89">
        <v>5.0368142402299997E-3</v>
      </c>
      <c r="V230" s="89">
        <v>0</v>
      </c>
      <c r="W230" s="89">
        <v>0</v>
      </c>
      <c r="X230" s="89">
        <v>0</v>
      </c>
      <c r="Y230" s="89">
        <v>0</v>
      </c>
      <c r="Z230" s="89">
        <v>3.1220232061850001E-2</v>
      </c>
      <c r="AA230" s="89">
        <v>9.6677004881000003E-4</v>
      </c>
    </row>
    <row r="231" spans="1:27" x14ac:dyDescent="0.25">
      <c r="A231" s="87">
        <v>1719</v>
      </c>
      <c r="B231" s="134">
        <v>45473</v>
      </c>
      <c r="C231" s="87">
        <v>836</v>
      </c>
      <c r="D231" s="86" t="s">
        <v>621</v>
      </c>
      <c r="E231" s="88">
        <v>735634642</v>
      </c>
      <c r="F231" s="88">
        <v>434804361</v>
      </c>
      <c r="G231" s="88">
        <v>11621339</v>
      </c>
      <c r="H231" s="88">
        <v>0</v>
      </c>
      <c r="I231" s="88">
        <v>616693</v>
      </c>
      <c r="J231" s="88">
        <v>25447200</v>
      </c>
      <c r="K231" s="88">
        <v>29808591</v>
      </c>
      <c r="L231" s="88">
        <v>0</v>
      </c>
      <c r="M231" s="88">
        <v>283951611</v>
      </c>
      <c r="N231" s="88">
        <v>28448802</v>
      </c>
      <c r="O231" s="88">
        <v>23484345</v>
      </c>
      <c r="P231" s="88">
        <v>31425780</v>
      </c>
      <c r="Q231" s="89">
        <v>9.5758358650100007E-3</v>
      </c>
      <c r="R231" s="89">
        <v>0</v>
      </c>
      <c r="S231" s="89">
        <v>0</v>
      </c>
      <c r="T231" s="89">
        <v>8.2339881161000005E-4</v>
      </c>
      <c r="U231" s="89">
        <v>1.9432979580599999E-3</v>
      </c>
      <c r="V231" s="89">
        <v>0</v>
      </c>
      <c r="W231" s="89">
        <v>-7.8829920317000005E-7</v>
      </c>
      <c r="X231" s="89">
        <v>0</v>
      </c>
      <c r="Y231" s="89">
        <v>0</v>
      </c>
      <c r="Z231" s="89">
        <v>7.2760215154199998E-3</v>
      </c>
      <c r="AA231" s="89">
        <v>8.7165223930999998E-4</v>
      </c>
    </row>
    <row r="232" spans="1:27" x14ac:dyDescent="0.25">
      <c r="A232" s="87">
        <v>1725</v>
      </c>
      <c r="B232" s="134">
        <v>45473</v>
      </c>
      <c r="C232" s="87">
        <v>838</v>
      </c>
      <c r="D232" s="86" t="s">
        <v>622</v>
      </c>
      <c r="E232" s="88">
        <v>50063680</v>
      </c>
      <c r="F232" s="88">
        <v>22154309</v>
      </c>
      <c r="G232" s="88">
        <v>881690</v>
      </c>
      <c r="H232" s="88">
        <v>0</v>
      </c>
      <c r="I232" s="88">
        <v>0</v>
      </c>
      <c r="J232" s="88">
        <v>5525717</v>
      </c>
      <c r="K232" s="88">
        <v>10853073</v>
      </c>
      <c r="L232" s="88">
        <v>0</v>
      </c>
      <c r="M232" s="88">
        <v>1571996</v>
      </c>
      <c r="N232" s="88">
        <v>0</v>
      </c>
      <c r="O232" s="88">
        <v>0</v>
      </c>
      <c r="P232" s="88">
        <v>3321834</v>
      </c>
      <c r="Q232" s="89">
        <v>2.4015198396700002E-3</v>
      </c>
      <c r="R232" s="89">
        <v>0</v>
      </c>
      <c r="S232" s="89">
        <v>0</v>
      </c>
      <c r="T232" s="89">
        <v>-1.2459113471999999E-6</v>
      </c>
      <c r="U232" s="89">
        <v>1.1116109719200001E-3</v>
      </c>
      <c r="V232" s="89">
        <v>0</v>
      </c>
      <c r="W232" s="89">
        <v>0</v>
      </c>
      <c r="X232" s="89">
        <v>0</v>
      </c>
      <c r="Y232" s="89">
        <v>0</v>
      </c>
      <c r="Z232" s="89">
        <v>5.7372143003800004E-3</v>
      </c>
      <c r="AA232" s="89">
        <v>1.4854382452E-3</v>
      </c>
    </row>
    <row r="233" spans="1:27" x14ac:dyDescent="0.25">
      <c r="A233" s="87">
        <v>1726</v>
      </c>
      <c r="B233" s="134">
        <v>45473</v>
      </c>
      <c r="C233" s="87">
        <v>839</v>
      </c>
      <c r="D233" s="86" t="s">
        <v>623</v>
      </c>
      <c r="E233" s="88">
        <v>449394910</v>
      </c>
      <c r="F233" s="88">
        <v>403429108</v>
      </c>
      <c r="G233" s="88">
        <v>27293677</v>
      </c>
      <c r="H233" s="88">
        <v>115058</v>
      </c>
      <c r="I233" s="88">
        <v>0</v>
      </c>
      <c r="J233" s="88">
        <v>144947758</v>
      </c>
      <c r="K233" s="88">
        <v>137677158</v>
      </c>
      <c r="L233" s="88">
        <v>0</v>
      </c>
      <c r="M233" s="88">
        <v>73476349</v>
      </c>
      <c r="N233" s="88">
        <v>2002371</v>
      </c>
      <c r="O233" s="88">
        <v>0</v>
      </c>
      <c r="P233" s="88">
        <v>17916737</v>
      </c>
      <c r="Q233" s="89">
        <v>6.2752259758299999E-3</v>
      </c>
      <c r="R233" s="89">
        <v>9.6960954238840005E-2</v>
      </c>
      <c r="S233" s="89">
        <v>0</v>
      </c>
      <c r="T233" s="89">
        <v>8.1051646631E-4</v>
      </c>
      <c r="U233" s="89">
        <v>2.0747481857799998E-3</v>
      </c>
      <c r="V233" s="89">
        <v>0</v>
      </c>
      <c r="W233" s="89">
        <v>5.7996508519999999E-5</v>
      </c>
      <c r="X233" s="89">
        <v>0</v>
      </c>
      <c r="Y233" s="89">
        <v>0</v>
      </c>
      <c r="Z233" s="89">
        <v>1.545061157826E-2</v>
      </c>
      <c r="AA233" s="89">
        <v>2.0699338587499999E-3</v>
      </c>
    </row>
    <row r="234" spans="1:27" x14ac:dyDescent="0.25">
      <c r="A234" s="87">
        <v>1729</v>
      </c>
      <c r="B234" s="134">
        <v>45473</v>
      </c>
      <c r="C234" s="87">
        <v>841</v>
      </c>
      <c r="D234" s="86" t="s">
        <v>624</v>
      </c>
      <c r="E234" s="88">
        <v>43475032</v>
      </c>
      <c r="F234" s="88">
        <v>17576075</v>
      </c>
      <c r="G234" s="88">
        <v>520312</v>
      </c>
      <c r="H234" s="88">
        <v>0</v>
      </c>
      <c r="I234" s="88">
        <v>0</v>
      </c>
      <c r="J234" s="88">
        <v>1260964</v>
      </c>
      <c r="K234" s="88">
        <v>7168711</v>
      </c>
      <c r="L234" s="88">
        <v>0</v>
      </c>
      <c r="M234" s="88">
        <v>7959277</v>
      </c>
      <c r="N234" s="88">
        <v>0</v>
      </c>
      <c r="O234" s="88">
        <v>0</v>
      </c>
      <c r="P234" s="88">
        <v>666811</v>
      </c>
      <c r="Q234" s="89">
        <v>1.033403553786E-2</v>
      </c>
      <c r="R234" s="89">
        <v>0</v>
      </c>
      <c r="S234" s="89">
        <v>0</v>
      </c>
      <c r="T234" s="89">
        <v>0</v>
      </c>
      <c r="U234" s="89">
        <v>1.3700897368299999E-3</v>
      </c>
      <c r="V234" s="89">
        <v>0</v>
      </c>
      <c r="W234" s="89">
        <v>0</v>
      </c>
      <c r="X234" s="89">
        <v>0</v>
      </c>
      <c r="Y234" s="89">
        <v>0</v>
      </c>
      <c r="Z234" s="89">
        <v>7.07975505706E-3</v>
      </c>
      <c r="AA234" s="89">
        <v>1.22780841686E-3</v>
      </c>
    </row>
    <row r="235" spans="1:27" x14ac:dyDescent="0.25">
      <c r="A235" s="87">
        <v>1733</v>
      </c>
      <c r="B235" s="134">
        <v>45473</v>
      </c>
      <c r="C235" s="87">
        <v>843</v>
      </c>
      <c r="D235" s="86" t="s">
        <v>625</v>
      </c>
      <c r="E235" s="88">
        <v>673027794</v>
      </c>
      <c r="F235" s="88">
        <v>369537342</v>
      </c>
      <c r="G235" s="88">
        <v>13280239</v>
      </c>
      <c r="H235" s="88">
        <v>0</v>
      </c>
      <c r="I235" s="88">
        <v>0</v>
      </c>
      <c r="J235" s="88">
        <v>27555397</v>
      </c>
      <c r="K235" s="88">
        <v>24820630</v>
      </c>
      <c r="L235" s="88">
        <v>0</v>
      </c>
      <c r="M235" s="88">
        <v>227880717</v>
      </c>
      <c r="N235" s="88">
        <v>44177419</v>
      </c>
      <c r="O235" s="88">
        <v>734543</v>
      </c>
      <c r="P235" s="88">
        <v>31088398</v>
      </c>
      <c r="Q235" s="89">
        <v>1.989791981139E-2</v>
      </c>
      <c r="R235" s="89">
        <v>0</v>
      </c>
      <c r="S235" s="89">
        <v>0</v>
      </c>
      <c r="T235" s="89">
        <v>1.6702139082199999E-3</v>
      </c>
      <c r="U235" s="89">
        <v>4.3724779287400003E-3</v>
      </c>
      <c r="V235" s="89">
        <v>0</v>
      </c>
      <c r="W235" s="89">
        <v>-6.3323130699999993E-5</v>
      </c>
      <c r="X235" s="89">
        <v>0</v>
      </c>
      <c r="Y235" s="89">
        <v>0</v>
      </c>
      <c r="Z235" s="89">
        <v>2.0008819659319999E-2</v>
      </c>
      <c r="AA235" s="89">
        <v>3.0432763780499999E-3</v>
      </c>
    </row>
    <row r="236" spans="1:27" x14ac:dyDescent="0.25">
      <c r="A236" s="87">
        <v>1739</v>
      </c>
      <c r="B236" s="134">
        <v>45473</v>
      </c>
      <c r="C236" s="87">
        <v>845</v>
      </c>
      <c r="D236" s="86" t="s">
        <v>626</v>
      </c>
      <c r="E236" s="88">
        <v>29690949</v>
      </c>
      <c r="F236" s="88">
        <v>10624829</v>
      </c>
      <c r="G236" s="88">
        <v>552423</v>
      </c>
      <c r="H236" s="88">
        <v>0</v>
      </c>
      <c r="I236" s="88">
        <v>0</v>
      </c>
      <c r="J236" s="88">
        <v>2140317</v>
      </c>
      <c r="K236" s="88">
        <v>3845253</v>
      </c>
      <c r="L236" s="88">
        <v>0</v>
      </c>
      <c r="M236" s="88">
        <v>1073052</v>
      </c>
      <c r="N236" s="88">
        <v>0</v>
      </c>
      <c r="O236" s="88">
        <v>0</v>
      </c>
      <c r="P236" s="88">
        <v>3013784</v>
      </c>
      <c r="Q236" s="89">
        <v>4.6571395530199998E-3</v>
      </c>
      <c r="R236" s="89">
        <v>0</v>
      </c>
      <c r="S236" s="89">
        <v>0</v>
      </c>
      <c r="T236" s="89">
        <v>0</v>
      </c>
      <c r="U236" s="89">
        <v>0</v>
      </c>
      <c r="V236" s="89">
        <v>0</v>
      </c>
      <c r="W236" s="89">
        <v>0</v>
      </c>
      <c r="X236" s="89">
        <v>0</v>
      </c>
      <c r="Y236" s="89">
        <v>0</v>
      </c>
      <c r="Z236" s="89">
        <v>5.8547005606100003E-3</v>
      </c>
      <c r="AA236" s="89">
        <v>1.9843511042899999E-3</v>
      </c>
    </row>
    <row r="237" spans="1:27" x14ac:dyDescent="0.25">
      <c r="A237" s="87">
        <v>1750</v>
      </c>
      <c r="B237" s="134">
        <v>45473</v>
      </c>
      <c r="C237" s="87">
        <v>850</v>
      </c>
      <c r="D237" s="86" t="s">
        <v>627</v>
      </c>
      <c r="E237" s="88">
        <v>60193175</v>
      </c>
      <c r="F237" s="88">
        <v>23591725</v>
      </c>
      <c r="G237" s="88">
        <v>0</v>
      </c>
      <c r="H237" s="88">
        <v>149317</v>
      </c>
      <c r="I237" s="88">
        <v>0</v>
      </c>
      <c r="J237" s="88">
        <v>3755218</v>
      </c>
      <c r="K237" s="88">
        <v>15237720</v>
      </c>
      <c r="L237" s="88">
        <v>0</v>
      </c>
      <c r="M237" s="88">
        <v>24232</v>
      </c>
      <c r="N237" s="88">
        <v>0</v>
      </c>
      <c r="O237" s="88">
        <v>0</v>
      </c>
      <c r="P237" s="88">
        <v>4425237</v>
      </c>
      <c r="Q237" s="89">
        <v>0</v>
      </c>
      <c r="R237" s="89">
        <v>8.8043521615899997E-3</v>
      </c>
      <c r="S237" s="89">
        <v>0</v>
      </c>
      <c r="T237" s="89">
        <v>8.9275335826000004E-4</v>
      </c>
      <c r="U237" s="89">
        <v>8.3899859054000002E-4</v>
      </c>
      <c r="V237" s="89">
        <v>0</v>
      </c>
      <c r="W237" s="89">
        <v>0</v>
      </c>
      <c r="X237" s="89">
        <v>0</v>
      </c>
      <c r="Y237" s="89">
        <v>0</v>
      </c>
      <c r="Z237" s="89">
        <v>3.2952197633100001E-3</v>
      </c>
      <c r="AA237" s="89">
        <v>1.3559208310300001E-3</v>
      </c>
    </row>
    <row r="238" spans="1:27" x14ac:dyDescent="0.25">
      <c r="A238" s="87">
        <v>1759</v>
      </c>
      <c r="B238" s="134">
        <v>45473</v>
      </c>
      <c r="C238" s="87">
        <v>851</v>
      </c>
      <c r="D238" s="86" t="s">
        <v>628</v>
      </c>
      <c r="E238" s="88">
        <v>334591114</v>
      </c>
      <c r="F238" s="88">
        <v>251399258</v>
      </c>
      <c r="G238" s="88">
        <v>0</v>
      </c>
      <c r="H238" s="88">
        <v>0</v>
      </c>
      <c r="I238" s="88">
        <v>778992</v>
      </c>
      <c r="J238" s="88">
        <v>20090693</v>
      </c>
      <c r="K238" s="88">
        <v>26215776</v>
      </c>
      <c r="L238" s="88">
        <v>0</v>
      </c>
      <c r="M238" s="88">
        <v>112673636</v>
      </c>
      <c r="N238" s="88">
        <v>26277334</v>
      </c>
      <c r="O238" s="88">
        <v>1545007</v>
      </c>
      <c r="P238" s="88">
        <v>63817820</v>
      </c>
      <c r="Q238" s="89">
        <v>0</v>
      </c>
      <c r="R238" s="89">
        <v>0</v>
      </c>
      <c r="S238" s="89">
        <v>7.97990668121E-3</v>
      </c>
      <c r="T238" s="89">
        <v>6.5162315256000005E-4</v>
      </c>
      <c r="U238" s="89">
        <v>-1.069669636E-4</v>
      </c>
      <c r="V238" s="89">
        <v>0</v>
      </c>
      <c r="W238" s="89">
        <v>2.4849060660000002E-5</v>
      </c>
      <c r="X238" s="89">
        <v>0</v>
      </c>
      <c r="Y238" s="89">
        <v>0</v>
      </c>
      <c r="Z238" s="89">
        <v>1.5948833888740001E-2</v>
      </c>
      <c r="AA238" s="89">
        <v>3.9700446290100002E-3</v>
      </c>
    </row>
    <row r="239" spans="1:27" x14ac:dyDescent="0.25">
      <c r="A239" s="87">
        <v>1784</v>
      </c>
      <c r="B239" s="134">
        <v>45473</v>
      </c>
      <c r="C239" s="87">
        <v>858</v>
      </c>
      <c r="D239" s="86" t="s">
        <v>629</v>
      </c>
      <c r="E239" s="88">
        <v>124067280</v>
      </c>
      <c r="F239" s="88">
        <v>40948850</v>
      </c>
      <c r="G239" s="88">
        <v>989031</v>
      </c>
      <c r="H239" s="88">
        <v>10705</v>
      </c>
      <c r="I239" s="88">
        <v>0</v>
      </c>
      <c r="J239" s="88">
        <v>10352783</v>
      </c>
      <c r="K239" s="88">
        <v>4745572</v>
      </c>
      <c r="L239" s="88">
        <v>0</v>
      </c>
      <c r="M239" s="88">
        <v>16755327</v>
      </c>
      <c r="N239" s="88">
        <v>0</v>
      </c>
      <c r="O239" s="88">
        <v>0</v>
      </c>
      <c r="P239" s="88">
        <v>8095432</v>
      </c>
      <c r="Q239" s="89">
        <v>2.5589643083200001E-3</v>
      </c>
      <c r="R239" s="89">
        <v>0</v>
      </c>
      <c r="S239" s="89">
        <v>0</v>
      </c>
      <c r="T239" s="89">
        <v>0</v>
      </c>
      <c r="U239" s="89">
        <v>0</v>
      </c>
      <c r="V239" s="89">
        <v>0</v>
      </c>
      <c r="W239" s="89">
        <v>0</v>
      </c>
      <c r="X239" s="89">
        <v>0</v>
      </c>
      <c r="Y239" s="89">
        <v>0</v>
      </c>
      <c r="Z239" s="89">
        <v>6.33321431413E-3</v>
      </c>
      <c r="AA239" s="89">
        <v>1.48654832455E-3</v>
      </c>
    </row>
    <row r="240" spans="1:27" x14ac:dyDescent="0.25">
      <c r="A240" s="87">
        <v>1785</v>
      </c>
      <c r="B240" s="134">
        <v>45473</v>
      </c>
      <c r="C240" s="87">
        <v>859</v>
      </c>
      <c r="D240" s="86" t="s">
        <v>630</v>
      </c>
      <c r="E240" s="88">
        <v>72406709</v>
      </c>
      <c r="F240" s="88">
        <v>21858134</v>
      </c>
      <c r="G240" s="88">
        <v>470050</v>
      </c>
      <c r="H240" s="88">
        <v>0</v>
      </c>
      <c r="I240" s="88">
        <v>0</v>
      </c>
      <c r="J240" s="88">
        <v>1479216</v>
      </c>
      <c r="K240" s="88">
        <v>1324525</v>
      </c>
      <c r="L240" s="88">
        <v>0</v>
      </c>
      <c r="M240" s="88">
        <v>16478860</v>
      </c>
      <c r="N240" s="88">
        <v>0</v>
      </c>
      <c r="O240" s="88">
        <v>0</v>
      </c>
      <c r="P240" s="88">
        <v>2105483</v>
      </c>
      <c r="Q240" s="89">
        <v>-3.5485032210000003E-4</v>
      </c>
      <c r="R240" s="89">
        <v>0</v>
      </c>
      <c r="S240" s="89">
        <v>0</v>
      </c>
      <c r="T240" s="89">
        <v>-5.9700462452999996E-3</v>
      </c>
      <c r="U240" s="89">
        <v>-4.7883234711999997E-3</v>
      </c>
      <c r="V240" s="89">
        <v>0</v>
      </c>
      <c r="W240" s="89">
        <v>0</v>
      </c>
      <c r="X240" s="89">
        <v>0</v>
      </c>
      <c r="Y240" s="89">
        <v>0</v>
      </c>
      <c r="Z240" s="89">
        <v>2.0840658944399999E-3</v>
      </c>
      <c r="AA240" s="89">
        <v>-4.1864961070000001E-4</v>
      </c>
    </row>
    <row r="241" spans="1:27" x14ac:dyDescent="0.25">
      <c r="A241" s="87">
        <v>1788</v>
      </c>
      <c r="B241" s="134">
        <v>45473</v>
      </c>
      <c r="C241" s="87">
        <v>861</v>
      </c>
      <c r="D241" s="86" t="s">
        <v>631</v>
      </c>
      <c r="E241" s="88">
        <v>56720097</v>
      </c>
      <c r="F241" s="88">
        <v>38340264</v>
      </c>
      <c r="G241" s="88">
        <v>1299506</v>
      </c>
      <c r="H241" s="88">
        <v>0</v>
      </c>
      <c r="I241" s="88">
        <v>0</v>
      </c>
      <c r="J241" s="88">
        <v>19605944</v>
      </c>
      <c r="K241" s="88">
        <v>7057594</v>
      </c>
      <c r="L241" s="88">
        <v>0</v>
      </c>
      <c r="M241" s="88">
        <v>6279589</v>
      </c>
      <c r="N241" s="88">
        <v>0</v>
      </c>
      <c r="O241" s="88">
        <v>0</v>
      </c>
      <c r="P241" s="88">
        <v>4097631</v>
      </c>
      <c r="Q241" s="89">
        <v>4.4996666357499998E-3</v>
      </c>
      <c r="R241" s="89">
        <v>0</v>
      </c>
      <c r="S241" s="89">
        <v>0</v>
      </c>
      <c r="T241" s="89">
        <v>1.8327488558999999E-4</v>
      </c>
      <c r="U241" s="89">
        <v>5.1804270295199998E-3</v>
      </c>
      <c r="V241" s="89">
        <v>0</v>
      </c>
      <c r="W241" s="89">
        <v>0</v>
      </c>
      <c r="X241" s="89">
        <v>0</v>
      </c>
      <c r="Y241" s="89">
        <v>0</v>
      </c>
      <c r="Z241" s="89">
        <v>2.1462220828329999E-2</v>
      </c>
      <c r="AA241" s="89">
        <v>3.5767347140799998E-3</v>
      </c>
    </row>
    <row r="242" spans="1:27" x14ac:dyDescent="0.25">
      <c r="A242" s="87">
        <v>1792</v>
      </c>
      <c r="B242" s="134">
        <v>45473</v>
      </c>
      <c r="C242" s="87">
        <v>863</v>
      </c>
      <c r="D242" s="86" t="s">
        <v>632</v>
      </c>
      <c r="E242" s="88">
        <v>334319761</v>
      </c>
      <c r="F242" s="88">
        <v>225171171</v>
      </c>
      <c r="G242" s="88">
        <v>3524388</v>
      </c>
      <c r="H242" s="88">
        <v>0</v>
      </c>
      <c r="I242" s="88">
        <v>0</v>
      </c>
      <c r="J242" s="88">
        <v>13253137</v>
      </c>
      <c r="K242" s="88">
        <v>75814138</v>
      </c>
      <c r="L242" s="88">
        <v>0</v>
      </c>
      <c r="M242" s="88">
        <v>113551131</v>
      </c>
      <c r="N242" s="88">
        <v>0</v>
      </c>
      <c r="O242" s="88">
        <v>0</v>
      </c>
      <c r="P242" s="88">
        <v>19028377</v>
      </c>
      <c r="Q242" s="89">
        <v>7.9190061404800002E-3</v>
      </c>
      <c r="R242" s="89">
        <v>0</v>
      </c>
      <c r="S242" s="89">
        <v>0</v>
      </c>
      <c r="T242" s="89">
        <v>1.0868604255700001E-3</v>
      </c>
      <c r="U242" s="89">
        <v>1.9657235111499999E-3</v>
      </c>
      <c r="V242" s="89">
        <v>0</v>
      </c>
      <c r="W242" s="89">
        <v>0</v>
      </c>
      <c r="X242" s="89">
        <v>0</v>
      </c>
      <c r="Y242" s="89">
        <v>0</v>
      </c>
      <c r="Z242" s="89">
        <v>3.10119460242E-3</v>
      </c>
      <c r="AA242" s="89">
        <v>1.12564900792E-3</v>
      </c>
    </row>
    <row r="243" spans="1:27" x14ac:dyDescent="0.25">
      <c r="A243" s="87">
        <v>1810</v>
      </c>
      <c r="B243" s="134">
        <v>45473</v>
      </c>
      <c r="C243" s="87">
        <v>868</v>
      </c>
      <c r="D243" s="86" t="s">
        <v>633</v>
      </c>
      <c r="E243" s="88">
        <v>26311779</v>
      </c>
      <c r="F243" s="88">
        <v>16261097</v>
      </c>
      <c r="G243" s="88">
        <v>0</v>
      </c>
      <c r="H243" s="88">
        <v>0</v>
      </c>
      <c r="I243" s="88">
        <v>0</v>
      </c>
      <c r="J243" s="88">
        <v>4151816</v>
      </c>
      <c r="K243" s="88">
        <v>3833026</v>
      </c>
      <c r="L243" s="88">
        <v>0</v>
      </c>
      <c r="M243" s="88">
        <v>4321337</v>
      </c>
      <c r="N243" s="88">
        <v>0</v>
      </c>
      <c r="O243" s="88">
        <v>0</v>
      </c>
      <c r="P243" s="88">
        <v>3954918</v>
      </c>
      <c r="Q243" s="89">
        <v>0</v>
      </c>
      <c r="R243" s="89">
        <v>0</v>
      </c>
      <c r="S243" s="89">
        <v>0</v>
      </c>
      <c r="T243" s="89">
        <v>-5.0366793069999999E-4</v>
      </c>
      <c r="U243" s="89">
        <v>7.4115551277999995E-4</v>
      </c>
      <c r="V243" s="89">
        <v>0</v>
      </c>
      <c r="W243" s="89">
        <v>0</v>
      </c>
      <c r="X243" s="89">
        <v>0</v>
      </c>
      <c r="Y243" s="89">
        <v>0</v>
      </c>
      <c r="Z243" s="89">
        <v>2.4223151852800001E-3</v>
      </c>
      <c r="AA243" s="89">
        <v>6.5245951123000005E-4</v>
      </c>
    </row>
    <row r="244" spans="1:27" x14ac:dyDescent="0.25">
      <c r="A244" s="87">
        <v>1817</v>
      </c>
      <c r="B244" s="134">
        <v>45473</v>
      </c>
      <c r="C244" s="87">
        <v>873</v>
      </c>
      <c r="D244" s="86" t="s">
        <v>634</v>
      </c>
      <c r="E244" s="88">
        <v>32670794</v>
      </c>
      <c r="F244" s="88">
        <v>10561702</v>
      </c>
      <c r="G244" s="88">
        <v>0</v>
      </c>
      <c r="H244" s="88">
        <v>0</v>
      </c>
      <c r="I244" s="88">
        <v>0</v>
      </c>
      <c r="J244" s="88">
        <v>460584</v>
      </c>
      <c r="K244" s="88">
        <v>103249</v>
      </c>
      <c r="L244" s="88">
        <v>0</v>
      </c>
      <c r="M244" s="88">
        <v>2563867</v>
      </c>
      <c r="N244" s="88">
        <v>0</v>
      </c>
      <c r="O244" s="88">
        <v>6657748</v>
      </c>
      <c r="P244" s="88">
        <v>776254</v>
      </c>
      <c r="Q244" s="89">
        <v>0</v>
      </c>
      <c r="R244" s="89">
        <v>0</v>
      </c>
      <c r="S244" s="89">
        <v>0</v>
      </c>
      <c r="T244" s="89">
        <v>0</v>
      </c>
      <c r="U244" s="89">
        <v>0</v>
      </c>
      <c r="V244" s="89">
        <v>0</v>
      </c>
      <c r="W244" s="89">
        <v>0</v>
      </c>
      <c r="X244" s="89">
        <v>0</v>
      </c>
      <c r="Y244" s="89">
        <v>0</v>
      </c>
      <c r="Z244" s="89">
        <v>7.97954105053E-3</v>
      </c>
      <c r="AA244" s="89">
        <v>7.2689869410000004E-4</v>
      </c>
    </row>
    <row r="245" spans="1:27" x14ac:dyDescent="0.25">
      <c r="A245" s="87">
        <v>1821</v>
      </c>
      <c r="B245" s="134">
        <v>45473</v>
      </c>
      <c r="C245" s="87">
        <v>874</v>
      </c>
      <c r="D245" s="86" t="s">
        <v>635</v>
      </c>
      <c r="E245" s="88">
        <v>47822278</v>
      </c>
      <c r="F245" s="88">
        <v>19624030</v>
      </c>
      <c r="G245" s="88">
        <v>260093</v>
      </c>
      <c r="H245" s="88">
        <v>0</v>
      </c>
      <c r="I245" s="88">
        <v>139893</v>
      </c>
      <c r="J245" s="88">
        <v>1961181</v>
      </c>
      <c r="K245" s="88">
        <v>2542186</v>
      </c>
      <c r="L245" s="88">
        <v>0</v>
      </c>
      <c r="M245" s="88">
        <v>12776815</v>
      </c>
      <c r="N245" s="88">
        <v>0</v>
      </c>
      <c r="O245" s="88">
        <v>0</v>
      </c>
      <c r="P245" s="88">
        <v>1943862</v>
      </c>
      <c r="Q245" s="89">
        <v>4.3214042344199999E-3</v>
      </c>
      <c r="R245" s="89">
        <v>0</v>
      </c>
      <c r="S245" s="89">
        <v>1.085643893701E-2</v>
      </c>
      <c r="T245" s="89">
        <v>0</v>
      </c>
      <c r="U245" s="89">
        <v>3.7358234489000002E-3</v>
      </c>
      <c r="V245" s="89">
        <v>0</v>
      </c>
      <c r="W245" s="89">
        <v>1.76501256107E-3</v>
      </c>
      <c r="X245" s="89">
        <v>0</v>
      </c>
      <c r="Y245" s="89">
        <v>0</v>
      </c>
      <c r="Z245" s="89">
        <v>4.0791951827099998E-3</v>
      </c>
      <c r="AA245" s="89">
        <v>2.3031302280299999E-3</v>
      </c>
    </row>
    <row r="246" spans="1:27" x14ac:dyDescent="0.25">
      <c r="A246" s="87">
        <v>1827</v>
      </c>
      <c r="B246" s="134">
        <v>45473</v>
      </c>
      <c r="C246" s="87">
        <v>876</v>
      </c>
      <c r="D246" s="86" t="s">
        <v>636</v>
      </c>
      <c r="E246" s="88">
        <v>21937707</v>
      </c>
      <c r="F246" s="88">
        <v>15137965</v>
      </c>
      <c r="G246" s="88">
        <v>167662</v>
      </c>
      <c r="H246" s="88">
        <v>0</v>
      </c>
      <c r="I246" s="88">
        <v>0</v>
      </c>
      <c r="J246" s="88">
        <v>5196841</v>
      </c>
      <c r="K246" s="88">
        <v>6103718</v>
      </c>
      <c r="L246" s="88">
        <v>0</v>
      </c>
      <c r="M246" s="88">
        <v>565817</v>
      </c>
      <c r="N246" s="88">
        <v>0</v>
      </c>
      <c r="O246" s="88">
        <v>0</v>
      </c>
      <c r="P246" s="88">
        <v>3103927</v>
      </c>
      <c r="Q246" s="89">
        <v>8.5689094615999997E-4</v>
      </c>
      <c r="R246" s="89">
        <v>0</v>
      </c>
      <c r="S246" s="89">
        <v>0</v>
      </c>
      <c r="T246" s="89">
        <v>0</v>
      </c>
      <c r="U246" s="89">
        <v>6.7724396922500003E-3</v>
      </c>
      <c r="V246" s="89">
        <v>0</v>
      </c>
      <c r="W246" s="89">
        <v>0</v>
      </c>
      <c r="X246" s="89">
        <v>0</v>
      </c>
      <c r="Y246" s="89">
        <v>0</v>
      </c>
      <c r="Z246" s="89">
        <v>6.6090203488999996E-4</v>
      </c>
      <c r="AA246" s="89">
        <v>3.1458429963500002E-3</v>
      </c>
    </row>
    <row r="247" spans="1:27" x14ac:dyDescent="0.25">
      <c r="A247" s="87">
        <v>1829</v>
      </c>
      <c r="B247" s="134">
        <v>45473</v>
      </c>
      <c r="C247" s="87">
        <v>877</v>
      </c>
      <c r="D247" s="86" t="s">
        <v>637</v>
      </c>
      <c r="E247" s="88">
        <v>861425028</v>
      </c>
      <c r="F247" s="88">
        <v>375575434</v>
      </c>
      <c r="G247" s="88">
        <v>18217576</v>
      </c>
      <c r="H247" s="88">
        <v>0</v>
      </c>
      <c r="I247" s="88">
        <v>445045</v>
      </c>
      <c r="J247" s="88">
        <v>35992501</v>
      </c>
      <c r="K247" s="88">
        <v>44018219</v>
      </c>
      <c r="L247" s="88">
        <v>0</v>
      </c>
      <c r="M247" s="88">
        <v>212131489</v>
      </c>
      <c r="N247" s="88">
        <v>558122</v>
      </c>
      <c r="O247" s="88">
        <v>0</v>
      </c>
      <c r="P247" s="88">
        <v>64212482</v>
      </c>
      <c r="Q247" s="89">
        <v>1.252816785155E-2</v>
      </c>
      <c r="R247" s="89">
        <v>0</v>
      </c>
      <c r="S247" s="89">
        <v>1.3283376941040001E-2</v>
      </c>
      <c r="T247" s="89">
        <v>1.3783352884099999E-3</v>
      </c>
      <c r="U247" s="89">
        <v>3.6930471542000001E-3</v>
      </c>
      <c r="V247" s="89">
        <v>0</v>
      </c>
      <c r="W247" s="89">
        <v>3.0126260079999999E-5</v>
      </c>
      <c r="X247" s="89">
        <v>0</v>
      </c>
      <c r="Y247" s="89">
        <v>0</v>
      </c>
      <c r="Z247" s="89">
        <v>1.438298911784E-2</v>
      </c>
      <c r="AA247" s="89">
        <v>4.1006500336699999E-3</v>
      </c>
    </row>
    <row r="248" spans="1:27" x14ac:dyDescent="0.25">
      <c r="A248" s="87">
        <v>1830</v>
      </c>
      <c r="B248" s="134">
        <v>45473</v>
      </c>
      <c r="C248" s="87">
        <v>878</v>
      </c>
      <c r="D248" s="86" t="s">
        <v>638</v>
      </c>
      <c r="E248" s="88">
        <v>384734919</v>
      </c>
      <c r="F248" s="88">
        <v>275920472</v>
      </c>
      <c r="G248" s="88">
        <v>5807218</v>
      </c>
      <c r="H248" s="88">
        <v>0</v>
      </c>
      <c r="I248" s="88">
        <v>7243407</v>
      </c>
      <c r="J248" s="88">
        <v>29921860</v>
      </c>
      <c r="K248" s="88">
        <v>65397613</v>
      </c>
      <c r="L248" s="88">
        <v>0</v>
      </c>
      <c r="M248" s="88">
        <v>152925575</v>
      </c>
      <c r="N248" s="88">
        <v>0</v>
      </c>
      <c r="O248" s="88">
        <v>0</v>
      </c>
      <c r="P248" s="88">
        <v>14624799</v>
      </c>
      <c r="Q248" s="89">
        <v>1.4333719554059999E-2</v>
      </c>
      <c r="R248" s="89">
        <v>0</v>
      </c>
      <c r="S248" s="89">
        <v>3.5905145768200001E-3</v>
      </c>
      <c r="T248" s="89">
        <v>8.1430407658000001E-4</v>
      </c>
      <c r="U248" s="89">
        <v>5.6687034771300002E-3</v>
      </c>
      <c r="V248" s="89">
        <v>0</v>
      </c>
      <c r="W248" s="89">
        <v>0</v>
      </c>
      <c r="X248" s="89">
        <v>0</v>
      </c>
      <c r="Y248" s="89">
        <v>0</v>
      </c>
      <c r="Z248" s="89">
        <v>1.315406676528E-2</v>
      </c>
      <c r="AA248" s="89">
        <v>2.5217670440900002E-3</v>
      </c>
    </row>
    <row r="249" spans="1:27" x14ac:dyDescent="0.25">
      <c r="A249" s="87">
        <v>1838</v>
      </c>
      <c r="B249" s="134">
        <v>45473</v>
      </c>
      <c r="C249" s="87">
        <v>881</v>
      </c>
      <c r="D249" s="86" t="s">
        <v>639</v>
      </c>
      <c r="E249" s="88">
        <v>5292414</v>
      </c>
      <c r="F249" s="88">
        <v>2220369</v>
      </c>
      <c r="G249" s="88">
        <v>0</v>
      </c>
      <c r="H249" s="88">
        <v>0</v>
      </c>
      <c r="I249" s="88">
        <v>0</v>
      </c>
      <c r="J249" s="88">
        <v>353889</v>
      </c>
      <c r="K249" s="88">
        <v>1709567</v>
      </c>
      <c r="L249" s="88">
        <v>0</v>
      </c>
      <c r="M249" s="88">
        <v>0</v>
      </c>
      <c r="N249" s="88">
        <v>0</v>
      </c>
      <c r="O249" s="88">
        <v>0</v>
      </c>
      <c r="P249" s="88">
        <v>156912</v>
      </c>
      <c r="Q249" s="89">
        <v>0</v>
      </c>
      <c r="R249" s="89">
        <v>0</v>
      </c>
      <c r="S249" s="89">
        <v>0</v>
      </c>
      <c r="T249" s="89">
        <v>0</v>
      </c>
      <c r="U249" s="89">
        <v>1.8115608753999999E-3</v>
      </c>
      <c r="V249" s="89">
        <v>0</v>
      </c>
      <c r="W249" s="89">
        <v>0</v>
      </c>
      <c r="X249" s="89">
        <v>0</v>
      </c>
      <c r="Y249" s="89">
        <v>0</v>
      </c>
      <c r="Z249" s="89">
        <v>0</v>
      </c>
      <c r="AA249" s="89">
        <v>1.2517273060799999E-3</v>
      </c>
    </row>
    <row r="250" spans="1:27" x14ac:dyDescent="0.25">
      <c r="A250" s="87">
        <v>1851</v>
      </c>
      <c r="B250" s="134">
        <v>45473</v>
      </c>
      <c r="C250" s="87">
        <v>885</v>
      </c>
      <c r="D250" s="86" t="s">
        <v>640</v>
      </c>
      <c r="E250" s="88">
        <v>3823613</v>
      </c>
      <c r="F250" s="88">
        <v>2353047</v>
      </c>
      <c r="G250" s="88">
        <v>0</v>
      </c>
      <c r="H250" s="88">
        <v>0</v>
      </c>
      <c r="I250" s="88">
        <v>0</v>
      </c>
      <c r="J250" s="88">
        <v>1019741</v>
      </c>
      <c r="K250" s="88">
        <v>736321</v>
      </c>
      <c r="L250" s="88">
        <v>0</v>
      </c>
      <c r="M250" s="88">
        <v>0</v>
      </c>
      <c r="N250" s="88">
        <v>0</v>
      </c>
      <c r="O250" s="88">
        <v>0</v>
      </c>
      <c r="P250" s="88">
        <v>596985</v>
      </c>
      <c r="Q250" s="89">
        <v>0</v>
      </c>
      <c r="R250" s="89">
        <v>0</v>
      </c>
      <c r="S250" s="89">
        <v>0</v>
      </c>
      <c r="T250" s="89">
        <v>0</v>
      </c>
      <c r="U250" s="89">
        <v>0</v>
      </c>
      <c r="V250" s="89">
        <v>0</v>
      </c>
      <c r="W250" s="89">
        <v>0</v>
      </c>
      <c r="X250" s="89">
        <v>0</v>
      </c>
      <c r="Y250" s="89">
        <v>0</v>
      </c>
      <c r="Z250" s="89">
        <v>0</v>
      </c>
      <c r="AA250" s="89">
        <v>0</v>
      </c>
    </row>
    <row r="251" spans="1:27" x14ac:dyDescent="0.25">
      <c r="A251" s="87">
        <v>1866</v>
      </c>
      <c r="B251" s="134">
        <v>45473</v>
      </c>
      <c r="C251" s="87">
        <v>892</v>
      </c>
      <c r="D251" s="86" t="s">
        <v>641</v>
      </c>
      <c r="E251" s="88">
        <v>445242956</v>
      </c>
      <c r="F251" s="88">
        <v>196472940</v>
      </c>
      <c r="G251" s="88">
        <v>1212216</v>
      </c>
      <c r="H251" s="88">
        <v>0</v>
      </c>
      <c r="I251" s="88">
        <v>0</v>
      </c>
      <c r="J251" s="88">
        <v>18939363</v>
      </c>
      <c r="K251" s="88">
        <v>16796207</v>
      </c>
      <c r="L251" s="88">
        <v>0</v>
      </c>
      <c r="M251" s="88">
        <v>139239893</v>
      </c>
      <c r="N251" s="88">
        <v>0</v>
      </c>
      <c r="O251" s="88">
        <v>0</v>
      </c>
      <c r="P251" s="88">
        <v>20285261</v>
      </c>
      <c r="Q251" s="89">
        <v>1.9168700954790001E-2</v>
      </c>
      <c r="R251" s="89">
        <v>0</v>
      </c>
      <c r="S251" s="89">
        <v>0</v>
      </c>
      <c r="T251" s="89">
        <v>2.0254770428499999E-3</v>
      </c>
      <c r="U251" s="89">
        <v>1.142234065355E-2</v>
      </c>
      <c r="V251" s="89">
        <v>0</v>
      </c>
      <c r="W251" s="89">
        <v>-9.0975737459999997E-4</v>
      </c>
      <c r="X251" s="89">
        <v>0</v>
      </c>
      <c r="Y251" s="89">
        <v>0</v>
      </c>
      <c r="Z251" s="89">
        <v>2.0185384531700001E-2</v>
      </c>
      <c r="AA251" s="89">
        <v>2.53371102958E-3</v>
      </c>
    </row>
    <row r="252" spans="1:27" x14ac:dyDescent="0.25">
      <c r="A252" s="87">
        <v>1869</v>
      </c>
      <c r="B252" s="134">
        <v>45473</v>
      </c>
      <c r="C252" s="87">
        <v>895</v>
      </c>
      <c r="D252" s="86" t="s">
        <v>642</v>
      </c>
      <c r="E252" s="88">
        <v>34463248</v>
      </c>
      <c r="F252" s="88">
        <v>14846364</v>
      </c>
      <c r="G252" s="88">
        <v>646896</v>
      </c>
      <c r="H252" s="88">
        <v>0</v>
      </c>
      <c r="I252" s="88">
        <v>0</v>
      </c>
      <c r="J252" s="88">
        <v>2542764</v>
      </c>
      <c r="K252" s="88">
        <v>1758514</v>
      </c>
      <c r="L252" s="88">
        <v>0</v>
      </c>
      <c r="M252" s="88">
        <v>8210436</v>
      </c>
      <c r="N252" s="88">
        <v>0</v>
      </c>
      <c r="O252" s="88">
        <v>0</v>
      </c>
      <c r="P252" s="88">
        <v>1687754</v>
      </c>
      <c r="Q252" s="89">
        <v>1.0762160539029999E-2</v>
      </c>
      <c r="R252" s="89">
        <v>0</v>
      </c>
      <c r="S252" s="89">
        <v>0</v>
      </c>
      <c r="T252" s="89">
        <v>-3.1303561999999999E-4</v>
      </c>
      <c r="U252" s="89">
        <v>-5.8199554520000003E-4</v>
      </c>
      <c r="V252" s="89">
        <v>0</v>
      </c>
      <c r="W252" s="89">
        <v>0</v>
      </c>
      <c r="X252" s="89">
        <v>0</v>
      </c>
      <c r="Y252" s="89">
        <v>0</v>
      </c>
      <c r="Z252" s="89">
        <v>3.7881869828029997E-2</v>
      </c>
      <c r="AA252" s="89">
        <v>5.9518207734399996E-3</v>
      </c>
    </row>
    <row r="253" spans="1:27" x14ac:dyDescent="0.25">
      <c r="A253" s="87">
        <v>1870</v>
      </c>
      <c r="B253" s="134">
        <v>45473</v>
      </c>
      <c r="C253" s="87">
        <v>896</v>
      </c>
      <c r="D253" s="86" t="s">
        <v>643</v>
      </c>
      <c r="E253" s="88">
        <v>209047174</v>
      </c>
      <c r="F253" s="88">
        <v>118533646</v>
      </c>
      <c r="G253" s="88">
        <v>5563105</v>
      </c>
      <c r="H253" s="88">
        <v>0</v>
      </c>
      <c r="I253" s="88">
        <v>0</v>
      </c>
      <c r="J253" s="88">
        <v>12014640</v>
      </c>
      <c r="K253" s="88">
        <v>5144252</v>
      </c>
      <c r="L253" s="88">
        <v>0</v>
      </c>
      <c r="M253" s="88">
        <v>88556962</v>
      </c>
      <c r="N253" s="88">
        <v>0</v>
      </c>
      <c r="O253" s="88">
        <v>0</v>
      </c>
      <c r="P253" s="88">
        <v>7254687</v>
      </c>
      <c r="Q253" s="89">
        <v>5.8268642550500004E-3</v>
      </c>
      <c r="R253" s="89">
        <v>0</v>
      </c>
      <c r="S253" s="89">
        <v>0</v>
      </c>
      <c r="T253" s="89">
        <v>-6.5556334600000004E-5</v>
      </c>
      <c r="U253" s="89">
        <v>-1.8579506163000001E-3</v>
      </c>
      <c r="V253" s="89">
        <v>0</v>
      </c>
      <c r="W253" s="89">
        <v>-2.5353371000000001E-5</v>
      </c>
      <c r="X253" s="89">
        <v>0</v>
      </c>
      <c r="Y253" s="89">
        <v>0</v>
      </c>
      <c r="Z253" s="89">
        <v>8.3160682610000005E-3</v>
      </c>
      <c r="AA253" s="89">
        <v>6.6354971612999996E-4</v>
      </c>
    </row>
    <row r="254" spans="1:27" x14ac:dyDescent="0.25">
      <c r="A254" s="87">
        <v>1879</v>
      </c>
      <c r="B254" s="134">
        <v>45473</v>
      </c>
      <c r="C254" s="87">
        <v>902</v>
      </c>
      <c r="D254" s="86" t="s">
        <v>644</v>
      </c>
      <c r="E254" s="88">
        <v>23654002</v>
      </c>
      <c r="F254" s="88">
        <v>18507692</v>
      </c>
      <c r="G254" s="88">
        <v>133525</v>
      </c>
      <c r="H254" s="88">
        <v>0</v>
      </c>
      <c r="I254" s="88">
        <v>0</v>
      </c>
      <c r="J254" s="88">
        <v>4822253</v>
      </c>
      <c r="K254" s="88">
        <v>8163763</v>
      </c>
      <c r="L254" s="88">
        <v>0</v>
      </c>
      <c r="M254" s="88">
        <v>0</v>
      </c>
      <c r="N254" s="88">
        <v>0</v>
      </c>
      <c r="O254" s="88">
        <v>210666</v>
      </c>
      <c r="P254" s="88">
        <v>5177485</v>
      </c>
      <c r="Q254" s="89">
        <v>0.117027111948</v>
      </c>
      <c r="R254" s="89">
        <v>0</v>
      </c>
      <c r="S254" s="89">
        <v>0</v>
      </c>
      <c r="T254" s="89">
        <v>4.7367685891299997E-3</v>
      </c>
      <c r="U254" s="89">
        <v>5.6625990086599997E-3</v>
      </c>
      <c r="V254" s="89">
        <v>0</v>
      </c>
      <c r="W254" s="89">
        <v>0</v>
      </c>
      <c r="X254" s="89">
        <v>0</v>
      </c>
      <c r="Y254" s="89">
        <v>0</v>
      </c>
      <c r="Z254" s="89">
        <v>2.4596182362650001E-2</v>
      </c>
      <c r="AA254" s="89">
        <v>1.1439026422619999E-2</v>
      </c>
    </row>
    <row r="255" spans="1:27" x14ac:dyDescent="0.25">
      <c r="A255" s="87">
        <v>1880</v>
      </c>
      <c r="B255" s="134">
        <v>45473</v>
      </c>
      <c r="C255" s="87">
        <v>903</v>
      </c>
      <c r="D255" s="86" t="s">
        <v>645</v>
      </c>
      <c r="E255" s="88">
        <v>92688365</v>
      </c>
      <c r="F255" s="88">
        <v>62407289</v>
      </c>
      <c r="G255" s="88">
        <v>3724478</v>
      </c>
      <c r="H255" s="88">
        <v>0</v>
      </c>
      <c r="I255" s="88">
        <v>0</v>
      </c>
      <c r="J255" s="88">
        <v>15851683</v>
      </c>
      <c r="K255" s="88">
        <v>13935494</v>
      </c>
      <c r="L255" s="88">
        <v>0</v>
      </c>
      <c r="M255" s="88">
        <v>22803326</v>
      </c>
      <c r="N255" s="88">
        <v>0</v>
      </c>
      <c r="O255" s="88">
        <v>0</v>
      </c>
      <c r="P255" s="88">
        <v>6092308</v>
      </c>
      <c r="Q255" s="89">
        <v>9.8604673449500004E-3</v>
      </c>
      <c r="R255" s="89">
        <v>0</v>
      </c>
      <c r="S255" s="89">
        <v>0</v>
      </c>
      <c r="T255" s="89">
        <v>2.54944331515E-3</v>
      </c>
      <c r="U255" s="89">
        <v>8.3762435952999998E-4</v>
      </c>
      <c r="V255" s="89">
        <v>0</v>
      </c>
      <c r="W255" s="89">
        <v>0</v>
      </c>
      <c r="X255" s="89">
        <v>0</v>
      </c>
      <c r="Y255" s="89">
        <v>0</v>
      </c>
      <c r="Z255" s="89">
        <v>1.205342306512E-2</v>
      </c>
      <c r="AA255" s="89">
        <v>2.7024510826099998E-3</v>
      </c>
    </row>
    <row r="256" spans="1:27" x14ac:dyDescent="0.25">
      <c r="A256" s="87">
        <v>1882</v>
      </c>
      <c r="B256" s="134">
        <v>45473</v>
      </c>
      <c r="C256" s="87">
        <v>904</v>
      </c>
      <c r="D256" s="86" t="s">
        <v>646</v>
      </c>
      <c r="E256" s="88">
        <v>60152883</v>
      </c>
      <c r="F256" s="88">
        <v>38861278</v>
      </c>
      <c r="G256" s="88">
        <v>468955</v>
      </c>
      <c r="H256" s="88">
        <v>0</v>
      </c>
      <c r="I256" s="88">
        <v>0</v>
      </c>
      <c r="J256" s="88">
        <v>4168692</v>
      </c>
      <c r="K256" s="88">
        <v>15819176</v>
      </c>
      <c r="L256" s="88">
        <v>0</v>
      </c>
      <c r="M256" s="88">
        <v>15234663</v>
      </c>
      <c r="N256" s="88">
        <v>0</v>
      </c>
      <c r="O256" s="88">
        <v>0</v>
      </c>
      <c r="P256" s="88">
        <v>3169790</v>
      </c>
      <c r="Q256" s="89">
        <v>6.1209187061800003E-3</v>
      </c>
      <c r="R256" s="89">
        <v>0</v>
      </c>
      <c r="S256" s="89">
        <v>0</v>
      </c>
      <c r="T256" s="89">
        <v>0</v>
      </c>
      <c r="U256" s="89">
        <v>1.23674228941E-3</v>
      </c>
      <c r="V256" s="89">
        <v>0</v>
      </c>
      <c r="W256" s="89">
        <v>8.0408931421999997E-4</v>
      </c>
      <c r="X256" s="89">
        <v>0</v>
      </c>
      <c r="Y256" s="89">
        <v>0</v>
      </c>
      <c r="Z256" s="89">
        <v>1.154564321171E-2</v>
      </c>
      <c r="AA256" s="89">
        <v>1.8390407225999999E-3</v>
      </c>
    </row>
    <row r="257" spans="1:27" x14ac:dyDescent="0.25">
      <c r="A257" s="87">
        <v>1888</v>
      </c>
      <c r="B257" s="134">
        <v>45473</v>
      </c>
      <c r="C257" s="87">
        <v>906</v>
      </c>
      <c r="D257" s="86" t="s">
        <v>647</v>
      </c>
      <c r="E257" s="88">
        <v>166343582</v>
      </c>
      <c r="F257" s="88">
        <v>145019193</v>
      </c>
      <c r="G257" s="88">
        <v>1784103</v>
      </c>
      <c r="H257" s="88">
        <v>0</v>
      </c>
      <c r="I257" s="88">
        <v>0</v>
      </c>
      <c r="J257" s="88">
        <v>6299594</v>
      </c>
      <c r="K257" s="88">
        <v>14834386</v>
      </c>
      <c r="L257" s="88">
        <v>0</v>
      </c>
      <c r="M257" s="88">
        <v>113851892</v>
      </c>
      <c r="N257" s="88">
        <v>916518</v>
      </c>
      <c r="O257" s="88">
        <v>0</v>
      </c>
      <c r="P257" s="88">
        <v>7332700</v>
      </c>
      <c r="Q257" s="89">
        <v>6.3485381083099998E-3</v>
      </c>
      <c r="R257" s="89">
        <v>0</v>
      </c>
      <c r="S257" s="89">
        <v>0</v>
      </c>
      <c r="T257" s="89">
        <v>0</v>
      </c>
      <c r="U257" s="89">
        <v>1.2437393377099999E-3</v>
      </c>
      <c r="V257" s="89">
        <v>0</v>
      </c>
      <c r="W257" s="89">
        <v>2.337216658E-5</v>
      </c>
      <c r="X257" s="89">
        <v>0</v>
      </c>
      <c r="Y257" s="89">
        <v>-0.1102167481237</v>
      </c>
      <c r="Z257" s="89">
        <v>5.9477951456200001E-3</v>
      </c>
      <c r="AA257" s="89">
        <v>5.9721017351999995E-4</v>
      </c>
    </row>
    <row r="258" spans="1:27" x14ac:dyDescent="0.25">
      <c r="A258" s="87">
        <v>1904</v>
      </c>
      <c r="B258" s="134">
        <v>45473</v>
      </c>
      <c r="C258" s="87">
        <v>909</v>
      </c>
      <c r="D258" s="86" t="s">
        <v>648</v>
      </c>
      <c r="E258" s="88">
        <v>45636588</v>
      </c>
      <c r="F258" s="88">
        <v>28156452</v>
      </c>
      <c r="G258" s="88">
        <v>2949911</v>
      </c>
      <c r="H258" s="88">
        <v>0</v>
      </c>
      <c r="I258" s="88">
        <v>1181040</v>
      </c>
      <c r="J258" s="88">
        <v>3277642</v>
      </c>
      <c r="K258" s="88">
        <v>7245081</v>
      </c>
      <c r="L258" s="88">
        <v>0</v>
      </c>
      <c r="M258" s="88">
        <v>9453308</v>
      </c>
      <c r="N258" s="88">
        <v>0</v>
      </c>
      <c r="O258" s="88">
        <v>0</v>
      </c>
      <c r="P258" s="88">
        <v>4049470</v>
      </c>
      <c r="Q258" s="89">
        <v>7.4309690245900001E-3</v>
      </c>
      <c r="R258" s="89">
        <v>0</v>
      </c>
      <c r="S258" s="89">
        <v>4.3136214016300002E-3</v>
      </c>
      <c r="T258" s="89">
        <v>0</v>
      </c>
      <c r="U258" s="89">
        <v>3.3263899528199999E-3</v>
      </c>
      <c r="V258" s="89">
        <v>0</v>
      </c>
      <c r="W258" s="89">
        <v>0</v>
      </c>
      <c r="X258" s="89">
        <v>0</v>
      </c>
      <c r="Y258" s="89">
        <v>0</v>
      </c>
      <c r="Z258" s="89">
        <v>3.2929353042799999E-3</v>
      </c>
      <c r="AA258" s="89">
        <v>2.3082431709000001E-3</v>
      </c>
    </row>
    <row r="259" spans="1:27" x14ac:dyDescent="0.25">
      <c r="A259" s="87">
        <v>1909</v>
      </c>
      <c r="B259" s="134">
        <v>45473</v>
      </c>
      <c r="C259" s="87">
        <v>911</v>
      </c>
      <c r="D259" s="86" t="s">
        <v>649</v>
      </c>
      <c r="E259" s="88">
        <v>280404739</v>
      </c>
      <c r="F259" s="88">
        <v>64245331</v>
      </c>
      <c r="G259" s="88">
        <v>1994231</v>
      </c>
      <c r="H259" s="88">
        <v>0</v>
      </c>
      <c r="I259" s="88">
        <v>0</v>
      </c>
      <c r="J259" s="88">
        <v>2672486</v>
      </c>
      <c r="K259" s="88">
        <v>4787842</v>
      </c>
      <c r="L259" s="88">
        <v>0</v>
      </c>
      <c r="M259" s="88">
        <v>53167194</v>
      </c>
      <c r="N259" s="88">
        <v>0</v>
      </c>
      <c r="O259" s="88">
        <v>0</v>
      </c>
      <c r="P259" s="88">
        <v>1623578</v>
      </c>
      <c r="Q259" s="89">
        <v>5.8852321907700003E-3</v>
      </c>
      <c r="R259" s="89">
        <v>0</v>
      </c>
      <c r="S259" s="89">
        <v>0</v>
      </c>
      <c r="T259" s="89">
        <v>0</v>
      </c>
      <c r="U259" s="89">
        <v>7.8077796459999994E-5</v>
      </c>
      <c r="V259" s="89">
        <v>0</v>
      </c>
      <c r="W259" s="89">
        <v>0</v>
      </c>
      <c r="X259" s="89">
        <v>0</v>
      </c>
      <c r="Y259" s="89">
        <v>0</v>
      </c>
      <c r="Z259" s="89">
        <v>5.9736116518999995E-4</v>
      </c>
      <c r="AA259" s="89">
        <v>1.8436015693E-4</v>
      </c>
    </row>
    <row r="260" spans="1:27" x14ac:dyDescent="0.25">
      <c r="A260" s="87">
        <v>1911</v>
      </c>
      <c r="B260" s="134">
        <v>45473</v>
      </c>
      <c r="C260" s="87">
        <v>912</v>
      </c>
      <c r="D260" s="86" t="s">
        <v>650</v>
      </c>
      <c r="E260" s="88">
        <v>178205341</v>
      </c>
      <c r="F260" s="88">
        <v>45193802</v>
      </c>
      <c r="G260" s="88">
        <v>459386</v>
      </c>
      <c r="H260" s="88">
        <v>0</v>
      </c>
      <c r="I260" s="88">
        <v>0</v>
      </c>
      <c r="J260" s="88">
        <v>3811093</v>
      </c>
      <c r="K260" s="88">
        <v>4936681</v>
      </c>
      <c r="L260" s="88">
        <v>0</v>
      </c>
      <c r="M260" s="88">
        <v>32310905</v>
      </c>
      <c r="N260" s="88">
        <v>1242518</v>
      </c>
      <c r="O260" s="88">
        <v>0</v>
      </c>
      <c r="P260" s="88">
        <v>2433218</v>
      </c>
      <c r="Q260" s="89">
        <v>4.5136249065599997E-3</v>
      </c>
      <c r="R260" s="89">
        <v>0</v>
      </c>
      <c r="S260" s="89">
        <v>0</v>
      </c>
      <c r="T260" s="89">
        <v>6.6535610724999996E-3</v>
      </c>
      <c r="U260" s="89">
        <v>7.2166491629999997E-4</v>
      </c>
      <c r="V260" s="89">
        <v>0</v>
      </c>
      <c r="W260" s="89">
        <v>8.2794798574000004E-4</v>
      </c>
      <c r="X260" s="89">
        <v>0</v>
      </c>
      <c r="Y260" s="89">
        <v>0</v>
      </c>
      <c r="Z260" s="89">
        <v>1.30724854966E-3</v>
      </c>
      <c r="AA260" s="89">
        <v>1.34583453894E-3</v>
      </c>
    </row>
    <row r="261" spans="1:27" x14ac:dyDescent="0.25">
      <c r="A261" s="87">
        <v>1956</v>
      </c>
      <c r="B261" s="134">
        <v>45473</v>
      </c>
      <c r="C261" s="87">
        <v>933</v>
      </c>
      <c r="D261" s="86" t="s">
        <v>651</v>
      </c>
      <c r="E261" s="88">
        <v>4306169</v>
      </c>
      <c r="F261" s="88">
        <v>1017344</v>
      </c>
      <c r="G261" s="88">
        <v>0</v>
      </c>
      <c r="H261" s="88">
        <v>0</v>
      </c>
      <c r="I261" s="88">
        <v>0</v>
      </c>
      <c r="J261" s="88">
        <v>40989</v>
      </c>
      <c r="K261" s="88">
        <v>742921</v>
      </c>
      <c r="L261" s="88">
        <v>0</v>
      </c>
      <c r="M261" s="88">
        <v>0</v>
      </c>
      <c r="N261" s="88">
        <v>0</v>
      </c>
      <c r="O261" s="88">
        <v>0</v>
      </c>
      <c r="P261" s="88">
        <v>233434</v>
      </c>
      <c r="Q261" s="89">
        <v>0</v>
      </c>
      <c r="R261" s="89">
        <v>0</v>
      </c>
      <c r="S261" s="89">
        <v>0</v>
      </c>
      <c r="T261" s="89">
        <v>0</v>
      </c>
      <c r="U261" s="89">
        <v>1.214403868584E-2</v>
      </c>
      <c r="V261" s="89">
        <v>0</v>
      </c>
      <c r="W261" s="89">
        <v>0</v>
      </c>
      <c r="X261" s="89">
        <v>0</v>
      </c>
      <c r="Y261" s="89">
        <v>0</v>
      </c>
      <c r="Z261" s="89">
        <v>6.8212205679099996E-3</v>
      </c>
      <c r="AA261" s="89">
        <v>1.055111336299E-2</v>
      </c>
    </row>
    <row r="262" spans="1:27" x14ac:dyDescent="0.25">
      <c r="A262" s="87">
        <v>1961</v>
      </c>
      <c r="B262" s="134">
        <v>45473</v>
      </c>
      <c r="C262" s="87">
        <v>936</v>
      </c>
      <c r="D262" s="86" t="s">
        <v>652</v>
      </c>
      <c r="E262" s="88">
        <v>439061376</v>
      </c>
      <c r="F262" s="88">
        <v>256371500</v>
      </c>
      <c r="G262" s="88">
        <v>3884203</v>
      </c>
      <c r="H262" s="88">
        <v>54824</v>
      </c>
      <c r="I262" s="88">
        <v>0</v>
      </c>
      <c r="J262" s="88">
        <v>20200415</v>
      </c>
      <c r="K262" s="88">
        <v>34254303</v>
      </c>
      <c r="L262" s="88">
        <v>0</v>
      </c>
      <c r="M262" s="88">
        <v>179437233</v>
      </c>
      <c r="N262" s="88">
        <v>0</v>
      </c>
      <c r="O262" s="88">
        <v>0</v>
      </c>
      <c r="P262" s="88">
        <v>18540522</v>
      </c>
      <c r="Q262" s="89">
        <v>3.1349675279969999E-2</v>
      </c>
      <c r="R262" s="89">
        <v>8.1513047912049996E-2</v>
      </c>
      <c r="S262" s="89">
        <v>0</v>
      </c>
      <c r="T262" s="89">
        <v>7.5279101413700004E-3</v>
      </c>
      <c r="U262" s="89">
        <v>9.4925392990499995E-3</v>
      </c>
      <c r="V262" s="89">
        <v>0</v>
      </c>
      <c r="W262" s="89">
        <v>0</v>
      </c>
      <c r="X262" s="89">
        <v>0</v>
      </c>
      <c r="Y262" s="89">
        <v>0</v>
      </c>
      <c r="Z262" s="89">
        <v>2.4910918453410001E-2</v>
      </c>
      <c r="AA262" s="89">
        <v>4.2221349573600001E-3</v>
      </c>
    </row>
    <row r="263" spans="1:27" x14ac:dyDescent="0.25">
      <c r="A263" s="87">
        <v>1969</v>
      </c>
      <c r="B263" s="134">
        <v>45473</v>
      </c>
      <c r="C263" s="87">
        <v>938</v>
      </c>
      <c r="D263" s="86" t="s">
        <v>653</v>
      </c>
      <c r="E263" s="88">
        <v>69978462</v>
      </c>
      <c r="F263" s="88">
        <v>37199533</v>
      </c>
      <c r="G263" s="88">
        <v>971172</v>
      </c>
      <c r="H263" s="88">
        <v>0</v>
      </c>
      <c r="I263" s="88">
        <v>0</v>
      </c>
      <c r="J263" s="88">
        <v>4173868</v>
      </c>
      <c r="K263" s="88">
        <v>15379274</v>
      </c>
      <c r="L263" s="88">
        <v>0</v>
      </c>
      <c r="M263" s="88">
        <v>15801805</v>
      </c>
      <c r="N263" s="88">
        <v>0</v>
      </c>
      <c r="O263" s="88">
        <v>0</v>
      </c>
      <c r="P263" s="88">
        <v>873414</v>
      </c>
      <c r="Q263" s="89">
        <v>1.31878759653E-3</v>
      </c>
      <c r="R263" s="89">
        <v>0</v>
      </c>
      <c r="S263" s="89">
        <v>0</v>
      </c>
      <c r="T263" s="89">
        <v>2.7234102566999998E-4</v>
      </c>
      <c r="U263" s="89">
        <v>1.73674257979E-3</v>
      </c>
      <c r="V263" s="89">
        <v>0</v>
      </c>
      <c r="W263" s="89">
        <v>7.007418879E-4</v>
      </c>
      <c r="X263" s="89">
        <v>0</v>
      </c>
      <c r="Y263" s="89">
        <v>0</v>
      </c>
      <c r="Z263" s="89">
        <v>1.7204191859E-3</v>
      </c>
      <c r="AA263" s="89">
        <v>1.1417481024799999E-3</v>
      </c>
    </row>
    <row r="264" spans="1:27" x14ac:dyDescent="0.25">
      <c r="A264" s="87">
        <v>1982</v>
      </c>
      <c r="B264" s="134">
        <v>45473</v>
      </c>
      <c r="C264" s="87">
        <v>945</v>
      </c>
      <c r="D264" s="86" t="s">
        <v>654</v>
      </c>
      <c r="E264" s="88">
        <v>367970651</v>
      </c>
      <c r="F264" s="88">
        <v>291767215</v>
      </c>
      <c r="G264" s="88">
        <v>5083481</v>
      </c>
      <c r="H264" s="88">
        <v>0</v>
      </c>
      <c r="I264" s="88">
        <v>0</v>
      </c>
      <c r="J264" s="88">
        <v>35776678</v>
      </c>
      <c r="K264" s="88">
        <v>106360891</v>
      </c>
      <c r="L264" s="88">
        <v>0</v>
      </c>
      <c r="M264" s="88">
        <v>81992109</v>
      </c>
      <c r="N264" s="88">
        <v>24771846</v>
      </c>
      <c r="O264" s="88">
        <v>2641727</v>
      </c>
      <c r="P264" s="88">
        <v>35140483</v>
      </c>
      <c r="Q264" s="89">
        <v>3.9187893214549997E-2</v>
      </c>
      <c r="R264" s="89">
        <v>0</v>
      </c>
      <c r="S264" s="89">
        <v>0</v>
      </c>
      <c r="T264" s="89">
        <v>3.8398065534899998E-3</v>
      </c>
      <c r="U264" s="89">
        <v>1.0329470126029999E-2</v>
      </c>
      <c r="V264" s="89">
        <v>0</v>
      </c>
      <c r="W264" s="89">
        <v>4.8708472370000003E-5</v>
      </c>
      <c r="X264" s="89">
        <v>0</v>
      </c>
      <c r="Y264" s="89">
        <v>2.5086083445449998E-2</v>
      </c>
      <c r="Z264" s="89">
        <v>1.7968354167659999E-2</v>
      </c>
      <c r="AA264" s="89">
        <v>7.5490497154900001E-3</v>
      </c>
    </row>
    <row r="265" spans="1:27" x14ac:dyDescent="0.25">
      <c r="A265" s="87">
        <v>1987</v>
      </c>
      <c r="B265" s="134">
        <v>45473</v>
      </c>
      <c r="C265" s="87">
        <v>946</v>
      </c>
      <c r="D265" s="86" t="s">
        <v>655</v>
      </c>
      <c r="E265" s="88">
        <v>14335167</v>
      </c>
      <c r="F265" s="88">
        <v>3675050</v>
      </c>
      <c r="G265" s="88">
        <v>440826</v>
      </c>
      <c r="H265" s="88">
        <v>0</v>
      </c>
      <c r="I265" s="88">
        <v>0</v>
      </c>
      <c r="J265" s="88">
        <v>1474976</v>
      </c>
      <c r="K265" s="88">
        <v>614269</v>
      </c>
      <c r="L265" s="88">
        <v>0</v>
      </c>
      <c r="M265" s="88">
        <v>0</v>
      </c>
      <c r="N265" s="88">
        <v>0</v>
      </c>
      <c r="O265" s="88">
        <v>0</v>
      </c>
      <c r="P265" s="88">
        <v>1144978</v>
      </c>
      <c r="Q265" s="89">
        <v>3.82302930672E-3</v>
      </c>
      <c r="R265" s="89">
        <v>0</v>
      </c>
      <c r="S265" s="89">
        <v>0</v>
      </c>
      <c r="T265" s="89">
        <v>0</v>
      </c>
      <c r="U265" s="89">
        <v>-3.2148757310999998E-3</v>
      </c>
      <c r="V265" s="89">
        <v>0</v>
      </c>
      <c r="W265" s="89">
        <v>0</v>
      </c>
      <c r="X265" s="89">
        <v>0</v>
      </c>
      <c r="Y265" s="89">
        <v>0</v>
      </c>
      <c r="Z265" s="89">
        <v>5.6535396161400001E-3</v>
      </c>
      <c r="AA265" s="89">
        <v>2.1648287837799998E-3</v>
      </c>
    </row>
    <row r="266" spans="1:27" x14ac:dyDescent="0.25">
      <c r="A266" s="87">
        <v>1992</v>
      </c>
      <c r="B266" s="134">
        <v>45473</v>
      </c>
      <c r="C266" s="87">
        <v>947</v>
      </c>
      <c r="D266" s="86" t="s">
        <v>656</v>
      </c>
      <c r="E266" s="88">
        <v>277561</v>
      </c>
      <c r="F266" s="88">
        <v>96641</v>
      </c>
      <c r="G266" s="88">
        <v>0</v>
      </c>
      <c r="H266" s="88">
        <v>0</v>
      </c>
      <c r="I266" s="88">
        <v>0</v>
      </c>
      <c r="J266" s="88">
        <v>0</v>
      </c>
      <c r="K266" s="88">
        <v>0</v>
      </c>
      <c r="L266" s="88">
        <v>0</v>
      </c>
      <c r="M266" s="88">
        <v>0</v>
      </c>
      <c r="N266" s="88">
        <v>0</v>
      </c>
      <c r="O266" s="88">
        <v>0</v>
      </c>
      <c r="P266" s="88">
        <v>96641</v>
      </c>
      <c r="Q266" s="89">
        <v>0</v>
      </c>
      <c r="R266" s="89">
        <v>0</v>
      </c>
      <c r="S266" s="89">
        <v>0</v>
      </c>
      <c r="T266" s="89">
        <v>0</v>
      </c>
      <c r="U266" s="89">
        <v>0</v>
      </c>
      <c r="V266" s="89">
        <v>0</v>
      </c>
      <c r="W266" s="89">
        <v>0</v>
      </c>
      <c r="X266" s="89">
        <v>0</v>
      </c>
      <c r="Y266" s="89">
        <v>0</v>
      </c>
      <c r="Z266" s="89">
        <v>0</v>
      </c>
      <c r="AA266" s="89">
        <v>0</v>
      </c>
    </row>
    <row r="267" spans="1:27" x14ac:dyDescent="0.25">
      <c r="A267" s="87">
        <v>2003</v>
      </c>
      <c r="B267" s="134">
        <v>45473</v>
      </c>
      <c r="C267" s="87">
        <v>950</v>
      </c>
      <c r="D267" s="86" t="s">
        <v>657</v>
      </c>
      <c r="E267" s="88">
        <v>3766092</v>
      </c>
      <c r="F267" s="88">
        <v>3102738</v>
      </c>
      <c r="G267" s="88">
        <v>0</v>
      </c>
      <c r="H267" s="88">
        <v>0</v>
      </c>
      <c r="I267" s="88">
        <v>0</v>
      </c>
      <c r="J267" s="88">
        <v>1380764</v>
      </c>
      <c r="K267" s="88">
        <v>1235040</v>
      </c>
      <c r="L267" s="88">
        <v>0</v>
      </c>
      <c r="M267" s="88">
        <v>0</v>
      </c>
      <c r="N267" s="88">
        <v>0</v>
      </c>
      <c r="O267" s="88">
        <v>0</v>
      </c>
      <c r="P267" s="88">
        <v>486934</v>
      </c>
      <c r="Q267" s="89">
        <v>0</v>
      </c>
      <c r="R267" s="89">
        <v>0</v>
      </c>
      <c r="S267" s="89">
        <v>0</v>
      </c>
      <c r="T267" s="89">
        <v>0</v>
      </c>
      <c r="U267" s="89">
        <v>0</v>
      </c>
      <c r="V267" s="89">
        <v>0</v>
      </c>
      <c r="W267" s="89">
        <v>0</v>
      </c>
      <c r="X267" s="89">
        <v>0</v>
      </c>
      <c r="Y267" s="89">
        <v>0</v>
      </c>
      <c r="Z267" s="89">
        <v>7.7340450463E-4</v>
      </c>
      <c r="AA267" s="89">
        <v>-9.2456562100000006E-5</v>
      </c>
    </row>
    <row r="268" spans="1:27" x14ac:dyDescent="0.25">
      <c r="A268" s="87">
        <v>2008</v>
      </c>
      <c r="B268" s="134">
        <v>45473</v>
      </c>
      <c r="C268" s="87">
        <v>954</v>
      </c>
      <c r="D268" s="86" t="s">
        <v>658</v>
      </c>
      <c r="E268" s="88">
        <v>54604907</v>
      </c>
      <c r="F268" s="88">
        <v>20671198</v>
      </c>
      <c r="G268" s="88">
        <v>766414</v>
      </c>
      <c r="H268" s="88">
        <v>0</v>
      </c>
      <c r="I268" s="88">
        <v>0</v>
      </c>
      <c r="J268" s="88">
        <v>5334450</v>
      </c>
      <c r="K268" s="88">
        <v>8037887</v>
      </c>
      <c r="L268" s="88">
        <v>0</v>
      </c>
      <c r="M268" s="88">
        <v>3345457</v>
      </c>
      <c r="N268" s="88">
        <v>0</v>
      </c>
      <c r="O268" s="88">
        <v>0</v>
      </c>
      <c r="P268" s="88">
        <v>3186990</v>
      </c>
      <c r="Q268" s="89">
        <v>5.3681080637E-3</v>
      </c>
      <c r="R268" s="89">
        <v>0</v>
      </c>
      <c r="S268" s="89">
        <v>0</v>
      </c>
      <c r="T268" s="89">
        <v>-2.9251497069999999E-3</v>
      </c>
      <c r="U268" s="89">
        <v>3.4375675256200001E-3</v>
      </c>
      <c r="V268" s="89">
        <v>0</v>
      </c>
      <c r="W268" s="89">
        <v>-1.6367690889999999E-4</v>
      </c>
      <c r="X268" s="89">
        <v>0</v>
      </c>
      <c r="Y268" s="89">
        <v>0</v>
      </c>
      <c r="Z268" s="89">
        <v>6.5691351152300003E-3</v>
      </c>
      <c r="AA268" s="89">
        <v>2.5580902343399999E-3</v>
      </c>
    </row>
    <row r="269" spans="1:27" x14ac:dyDescent="0.25">
      <c r="A269" s="87">
        <v>2021</v>
      </c>
      <c r="B269" s="134">
        <v>45473</v>
      </c>
      <c r="C269" s="87">
        <v>961</v>
      </c>
      <c r="D269" s="86" t="s">
        <v>659</v>
      </c>
      <c r="E269" s="88">
        <v>15705727</v>
      </c>
      <c r="F269" s="88">
        <v>6455778</v>
      </c>
      <c r="G269" s="88">
        <v>663230</v>
      </c>
      <c r="H269" s="88">
        <v>0</v>
      </c>
      <c r="I269" s="88">
        <v>0</v>
      </c>
      <c r="J269" s="88">
        <v>209432</v>
      </c>
      <c r="K269" s="88">
        <v>684507</v>
      </c>
      <c r="L269" s="88">
        <v>0</v>
      </c>
      <c r="M269" s="88">
        <v>2742964</v>
      </c>
      <c r="N269" s="88">
        <v>0</v>
      </c>
      <c r="O269" s="88">
        <v>0</v>
      </c>
      <c r="P269" s="88">
        <v>2155644</v>
      </c>
      <c r="Q269" s="89">
        <v>2.4137962605999999E-4</v>
      </c>
      <c r="R269" s="89">
        <v>0</v>
      </c>
      <c r="S269" s="89">
        <v>0</v>
      </c>
      <c r="T269" s="89">
        <v>0</v>
      </c>
      <c r="U269" s="89">
        <v>1.40204549803E-3</v>
      </c>
      <c r="V269" s="89">
        <v>0</v>
      </c>
      <c r="W269" s="89">
        <v>0</v>
      </c>
      <c r="X269" s="89">
        <v>0</v>
      </c>
      <c r="Y269" s="89">
        <v>0</v>
      </c>
      <c r="Z269" s="89">
        <v>1.217961934209E-2</v>
      </c>
      <c r="AA269" s="89">
        <v>3.4585376342999999E-3</v>
      </c>
    </row>
    <row r="270" spans="1:27" x14ac:dyDescent="0.25">
      <c r="A270" s="87">
        <v>2024</v>
      </c>
      <c r="B270" s="134">
        <v>45473</v>
      </c>
      <c r="C270" s="87">
        <v>962</v>
      </c>
      <c r="D270" s="86" t="s">
        <v>660</v>
      </c>
      <c r="E270" s="88">
        <v>532465132</v>
      </c>
      <c r="F270" s="88">
        <v>410414469</v>
      </c>
      <c r="G270" s="88">
        <v>0</v>
      </c>
      <c r="H270" s="88">
        <v>0</v>
      </c>
      <c r="I270" s="88">
        <v>0</v>
      </c>
      <c r="J270" s="88">
        <v>31975335</v>
      </c>
      <c r="K270" s="88">
        <v>43584328</v>
      </c>
      <c r="L270" s="88">
        <v>0</v>
      </c>
      <c r="M270" s="88">
        <v>246869181</v>
      </c>
      <c r="N270" s="88">
        <v>72160100</v>
      </c>
      <c r="O270" s="88">
        <v>0</v>
      </c>
      <c r="P270" s="88">
        <v>15825525</v>
      </c>
      <c r="Q270" s="89">
        <v>-3.1281096089999999E-4</v>
      </c>
      <c r="R270" s="89">
        <v>0</v>
      </c>
      <c r="S270" s="89">
        <v>0</v>
      </c>
      <c r="T270" s="89">
        <v>-5.4251146139999999E-4</v>
      </c>
      <c r="U270" s="89">
        <v>3.2880214196000002E-4</v>
      </c>
      <c r="V270" s="89">
        <v>0</v>
      </c>
      <c r="W270" s="89">
        <v>0</v>
      </c>
      <c r="X270" s="89">
        <v>0</v>
      </c>
      <c r="Y270" s="89">
        <v>0</v>
      </c>
      <c r="Z270" s="89">
        <v>1.8432979730839998E-2</v>
      </c>
      <c r="AA270" s="89">
        <v>8.5753734965999997E-4</v>
      </c>
    </row>
    <row r="271" spans="1:27" x14ac:dyDescent="0.25">
      <c r="A271" s="87">
        <v>2046</v>
      </c>
      <c r="B271" s="134">
        <v>45473</v>
      </c>
      <c r="C271" s="87">
        <v>969</v>
      </c>
      <c r="D271" s="86" t="s">
        <v>661</v>
      </c>
      <c r="E271" s="88">
        <v>13428968</v>
      </c>
      <c r="F271" s="88">
        <v>10463749</v>
      </c>
      <c r="G271" s="88">
        <v>432528</v>
      </c>
      <c r="H271" s="88">
        <v>0</v>
      </c>
      <c r="I271" s="88">
        <v>0</v>
      </c>
      <c r="J271" s="88">
        <v>2532448</v>
      </c>
      <c r="K271" s="88">
        <v>4468394</v>
      </c>
      <c r="L271" s="88">
        <v>0</v>
      </c>
      <c r="M271" s="88">
        <v>1713933</v>
      </c>
      <c r="N271" s="88">
        <v>91720</v>
      </c>
      <c r="O271" s="88">
        <v>0</v>
      </c>
      <c r="P271" s="88">
        <v>1224726</v>
      </c>
      <c r="Q271" s="89">
        <v>6.7038025158199996E-3</v>
      </c>
      <c r="R271" s="89">
        <v>0</v>
      </c>
      <c r="S271" s="89">
        <v>0</v>
      </c>
      <c r="T271" s="89">
        <v>-1.4861954385E-3</v>
      </c>
      <c r="U271" s="89">
        <v>1.60510614505E-3</v>
      </c>
      <c r="V271" s="89">
        <v>0</v>
      </c>
      <c r="W271" s="89">
        <v>5.4383311316500002E-3</v>
      </c>
      <c r="X271" s="89">
        <v>0</v>
      </c>
      <c r="Y271" s="89">
        <v>0</v>
      </c>
      <c r="Z271" s="89">
        <v>9.7947228680000009E-4</v>
      </c>
      <c r="AA271" s="89">
        <v>1.4736263728099999E-3</v>
      </c>
    </row>
    <row r="272" spans="1:27" x14ac:dyDescent="0.25">
      <c r="A272" s="87">
        <v>2049</v>
      </c>
      <c r="B272" s="134">
        <v>45473</v>
      </c>
      <c r="C272" s="87">
        <v>970</v>
      </c>
      <c r="D272" s="86" t="s">
        <v>662</v>
      </c>
      <c r="E272" s="88">
        <v>49433252</v>
      </c>
      <c r="F272" s="88">
        <v>17879794</v>
      </c>
      <c r="G272" s="88">
        <v>0</v>
      </c>
      <c r="H272" s="88">
        <v>0</v>
      </c>
      <c r="I272" s="88">
        <v>0</v>
      </c>
      <c r="J272" s="88">
        <v>1364399</v>
      </c>
      <c r="K272" s="88">
        <v>263500</v>
      </c>
      <c r="L272" s="88">
        <v>0</v>
      </c>
      <c r="M272" s="88">
        <v>13996617</v>
      </c>
      <c r="N272" s="88">
        <v>0</v>
      </c>
      <c r="O272" s="88">
        <v>0</v>
      </c>
      <c r="P272" s="88">
        <v>2255278</v>
      </c>
      <c r="Q272" s="89">
        <v>0</v>
      </c>
      <c r="R272" s="89">
        <v>0</v>
      </c>
      <c r="S272" s="89">
        <v>0</v>
      </c>
      <c r="T272" s="89">
        <v>-5.4053421660000005E-4</v>
      </c>
      <c r="U272" s="89">
        <v>0</v>
      </c>
      <c r="V272" s="89">
        <v>0</v>
      </c>
      <c r="W272" s="89">
        <v>0</v>
      </c>
      <c r="X272" s="89">
        <v>0</v>
      </c>
      <c r="Y272" s="89">
        <v>0</v>
      </c>
      <c r="Z272" s="89">
        <v>2.0126536585120001E-2</v>
      </c>
      <c r="AA272" s="89">
        <v>2.3905961023599999E-3</v>
      </c>
    </row>
    <row r="273" spans="1:27" x14ac:dyDescent="0.25">
      <c r="A273" s="87">
        <v>2051</v>
      </c>
      <c r="B273" s="134">
        <v>45473</v>
      </c>
      <c r="C273" s="87">
        <v>972</v>
      </c>
      <c r="D273" s="86" t="s">
        <v>663</v>
      </c>
      <c r="E273" s="88">
        <v>67966740</v>
      </c>
      <c r="F273" s="88">
        <v>47849942</v>
      </c>
      <c r="G273" s="88">
        <v>1142080</v>
      </c>
      <c r="H273" s="88">
        <v>0</v>
      </c>
      <c r="I273" s="88">
        <v>0</v>
      </c>
      <c r="J273" s="88">
        <v>8614012</v>
      </c>
      <c r="K273" s="88">
        <v>18412425</v>
      </c>
      <c r="L273" s="88">
        <v>0</v>
      </c>
      <c r="M273" s="88">
        <v>14968892</v>
      </c>
      <c r="N273" s="88">
        <v>0</v>
      </c>
      <c r="O273" s="88">
        <v>0</v>
      </c>
      <c r="P273" s="88">
        <v>4712533</v>
      </c>
      <c r="Q273" s="89">
        <v>1.4041215994680001E-2</v>
      </c>
      <c r="R273" s="89">
        <v>0</v>
      </c>
      <c r="S273" s="89">
        <v>0</v>
      </c>
      <c r="T273" s="89">
        <v>1.27703645631E-3</v>
      </c>
      <c r="U273" s="89">
        <v>6.0603839680100002E-3</v>
      </c>
      <c r="V273" s="89">
        <v>0</v>
      </c>
      <c r="W273" s="89">
        <v>0</v>
      </c>
      <c r="X273" s="89">
        <v>0</v>
      </c>
      <c r="Y273" s="89">
        <v>0</v>
      </c>
      <c r="Z273" s="89">
        <v>1.255380076083E-2</v>
      </c>
      <c r="AA273" s="89">
        <v>4.3588527507400004E-3</v>
      </c>
    </row>
    <row r="274" spans="1:27" x14ac:dyDescent="0.25">
      <c r="A274" s="87">
        <v>2056</v>
      </c>
      <c r="B274" s="134">
        <v>45473</v>
      </c>
      <c r="C274" s="87">
        <v>975</v>
      </c>
      <c r="D274" s="86" t="s">
        <v>664</v>
      </c>
      <c r="E274" s="88">
        <v>8101977</v>
      </c>
      <c r="F274" s="88">
        <v>3901763</v>
      </c>
      <c r="G274" s="88">
        <v>0</v>
      </c>
      <c r="H274" s="88">
        <v>0</v>
      </c>
      <c r="I274" s="88">
        <v>0</v>
      </c>
      <c r="J274" s="88">
        <v>604843</v>
      </c>
      <c r="K274" s="88">
        <v>2585462</v>
      </c>
      <c r="L274" s="88">
        <v>0</v>
      </c>
      <c r="M274" s="88">
        <v>0</v>
      </c>
      <c r="N274" s="88">
        <v>0</v>
      </c>
      <c r="O274" s="88">
        <v>0</v>
      </c>
      <c r="P274" s="88">
        <v>711458</v>
      </c>
      <c r="Q274" s="89">
        <v>0</v>
      </c>
      <c r="R274" s="89">
        <v>0</v>
      </c>
      <c r="S274" s="89">
        <v>0</v>
      </c>
      <c r="T274" s="89">
        <v>0</v>
      </c>
      <c r="U274" s="89">
        <v>4.2121177232299998E-3</v>
      </c>
      <c r="V274" s="89">
        <v>0</v>
      </c>
      <c r="W274" s="89">
        <v>0</v>
      </c>
      <c r="X274" s="89">
        <v>0</v>
      </c>
      <c r="Y274" s="89">
        <v>0</v>
      </c>
      <c r="Z274" s="89">
        <v>3.0067302135500002E-3</v>
      </c>
      <c r="AA274" s="89">
        <v>3.2173236989700002E-3</v>
      </c>
    </row>
    <row r="275" spans="1:27" x14ac:dyDescent="0.25">
      <c r="A275" s="87">
        <v>2065</v>
      </c>
      <c r="B275" s="134">
        <v>45473</v>
      </c>
      <c r="C275" s="87">
        <v>982</v>
      </c>
      <c r="D275" s="86" t="s">
        <v>665</v>
      </c>
      <c r="E275" s="88">
        <v>7349457</v>
      </c>
      <c r="F275" s="88">
        <v>5427249</v>
      </c>
      <c r="G275" s="88">
        <v>0</v>
      </c>
      <c r="H275" s="88">
        <v>0</v>
      </c>
      <c r="I275" s="88">
        <v>0</v>
      </c>
      <c r="J275" s="88">
        <v>1438275</v>
      </c>
      <c r="K275" s="88">
        <v>2308916</v>
      </c>
      <c r="L275" s="88">
        <v>0</v>
      </c>
      <c r="M275" s="88">
        <v>0</v>
      </c>
      <c r="N275" s="88">
        <v>0</v>
      </c>
      <c r="O275" s="88">
        <v>0</v>
      </c>
      <c r="P275" s="88">
        <v>1680058</v>
      </c>
      <c r="Q275" s="89">
        <v>0</v>
      </c>
      <c r="R275" s="89">
        <v>0</v>
      </c>
      <c r="S275" s="89">
        <v>0</v>
      </c>
      <c r="T275" s="89">
        <v>0</v>
      </c>
      <c r="U275" s="89">
        <v>0</v>
      </c>
      <c r="V275" s="89">
        <v>0</v>
      </c>
      <c r="W275" s="89">
        <v>0</v>
      </c>
      <c r="X275" s="89">
        <v>0</v>
      </c>
      <c r="Y275" s="89">
        <v>0</v>
      </c>
      <c r="Z275" s="89">
        <v>2.5239983841600002E-3</v>
      </c>
      <c r="AA275" s="89">
        <v>8.5625701473000001E-4</v>
      </c>
    </row>
    <row r="276" spans="1:27" x14ac:dyDescent="0.25">
      <c r="A276" s="87">
        <v>2068</v>
      </c>
      <c r="B276" s="134">
        <v>45473</v>
      </c>
      <c r="C276" s="87">
        <v>983</v>
      </c>
      <c r="D276" s="86" t="s">
        <v>666</v>
      </c>
      <c r="E276" s="88">
        <v>29381208</v>
      </c>
      <c r="F276" s="88">
        <v>15532229</v>
      </c>
      <c r="G276" s="88">
        <v>178230</v>
      </c>
      <c r="H276" s="88">
        <v>0</v>
      </c>
      <c r="I276" s="88">
        <v>0</v>
      </c>
      <c r="J276" s="88">
        <v>3864883</v>
      </c>
      <c r="K276" s="88">
        <v>4769266</v>
      </c>
      <c r="L276" s="88">
        <v>0</v>
      </c>
      <c r="M276" s="88">
        <v>2477926</v>
      </c>
      <c r="N276" s="88">
        <v>0</v>
      </c>
      <c r="O276" s="88">
        <v>0</v>
      </c>
      <c r="P276" s="88">
        <v>4241923</v>
      </c>
      <c r="Q276" s="89">
        <v>-5.7199861576499998E-2</v>
      </c>
      <c r="R276" s="89">
        <v>0</v>
      </c>
      <c r="S276" s="89">
        <v>0</v>
      </c>
      <c r="T276" s="89">
        <v>0</v>
      </c>
      <c r="U276" s="89">
        <v>4.2895377037499996E-3</v>
      </c>
      <c r="V276" s="89">
        <v>0</v>
      </c>
      <c r="W276" s="89">
        <v>5.3698915087899998E-6</v>
      </c>
      <c r="X276" s="89">
        <v>0</v>
      </c>
      <c r="Y276" s="89">
        <v>0</v>
      </c>
      <c r="Z276" s="89">
        <v>6.18559662604E-3</v>
      </c>
      <c r="AA276" s="89">
        <v>2.3219765821E-3</v>
      </c>
    </row>
    <row r="277" spans="1:27" x14ac:dyDescent="0.25">
      <c r="A277" s="87">
        <v>2098</v>
      </c>
      <c r="B277" s="134">
        <v>45473</v>
      </c>
      <c r="C277" s="87">
        <v>994</v>
      </c>
      <c r="D277" s="86" t="s">
        <v>667</v>
      </c>
      <c r="E277" s="88">
        <v>159795</v>
      </c>
      <c r="F277" s="88">
        <v>58670</v>
      </c>
      <c r="G277" s="88">
        <v>0</v>
      </c>
      <c r="H277" s="88">
        <v>0</v>
      </c>
      <c r="I277" s="88">
        <v>0</v>
      </c>
      <c r="J277" s="88">
        <v>0</v>
      </c>
      <c r="K277" s="88">
        <v>0</v>
      </c>
      <c r="L277" s="88">
        <v>0</v>
      </c>
      <c r="M277" s="88">
        <v>0</v>
      </c>
      <c r="N277" s="88">
        <v>0</v>
      </c>
      <c r="O277" s="88">
        <v>0</v>
      </c>
      <c r="P277" s="88">
        <v>58670</v>
      </c>
      <c r="Q277" s="89">
        <v>0</v>
      </c>
      <c r="R277" s="89">
        <v>0</v>
      </c>
      <c r="S277" s="89">
        <v>0</v>
      </c>
      <c r="T277" s="89">
        <v>0</v>
      </c>
      <c r="U277" s="89">
        <v>0</v>
      </c>
      <c r="V277" s="89">
        <v>0</v>
      </c>
      <c r="W277" s="89">
        <v>0</v>
      </c>
      <c r="X277" s="89">
        <v>0</v>
      </c>
      <c r="Y277" s="89">
        <v>0</v>
      </c>
      <c r="Z277" s="89">
        <v>1.9731524610240001E-2</v>
      </c>
      <c r="AA277" s="89">
        <v>1.9731524610240001E-2</v>
      </c>
    </row>
    <row r="278" spans="1:27" x14ac:dyDescent="0.25">
      <c r="A278" s="87">
        <v>2112</v>
      </c>
      <c r="B278" s="134">
        <v>45473</v>
      </c>
      <c r="C278" s="87">
        <v>1000</v>
      </c>
      <c r="D278" s="86" t="s">
        <v>668</v>
      </c>
      <c r="E278" s="88">
        <v>98823653</v>
      </c>
      <c r="F278" s="88">
        <v>54965593</v>
      </c>
      <c r="G278" s="88">
        <v>2807235</v>
      </c>
      <c r="H278" s="88">
        <v>0</v>
      </c>
      <c r="I278" s="88">
        <v>0</v>
      </c>
      <c r="J278" s="88">
        <v>8302426</v>
      </c>
      <c r="K278" s="88">
        <v>19814320</v>
      </c>
      <c r="L278" s="88">
        <v>0</v>
      </c>
      <c r="M278" s="88">
        <v>11571694</v>
      </c>
      <c r="N278" s="88">
        <v>0</v>
      </c>
      <c r="O278" s="88">
        <v>0</v>
      </c>
      <c r="P278" s="88">
        <v>12469918</v>
      </c>
      <c r="Q278" s="89">
        <v>1.3286606782560001E-2</v>
      </c>
      <c r="R278" s="89">
        <v>0</v>
      </c>
      <c r="S278" s="89">
        <v>0</v>
      </c>
      <c r="T278" s="89">
        <v>3.9941450070000002E-4</v>
      </c>
      <c r="U278" s="89">
        <v>2.48842460845E-3</v>
      </c>
      <c r="V278" s="89">
        <v>0</v>
      </c>
      <c r="W278" s="89">
        <v>0</v>
      </c>
      <c r="X278" s="89">
        <v>0</v>
      </c>
      <c r="Y278" s="89">
        <v>0</v>
      </c>
      <c r="Z278" s="89">
        <v>9.38337856906E-3</v>
      </c>
      <c r="AA278" s="89">
        <v>3.8435649337E-3</v>
      </c>
    </row>
    <row r="279" spans="1:27" x14ac:dyDescent="0.25">
      <c r="A279" s="87">
        <v>2115</v>
      </c>
      <c r="B279" s="134">
        <v>45473</v>
      </c>
      <c r="C279" s="87">
        <v>1002</v>
      </c>
      <c r="D279" s="86" t="s">
        <v>669</v>
      </c>
      <c r="E279" s="88">
        <v>127042080</v>
      </c>
      <c r="F279" s="88">
        <v>71500994</v>
      </c>
      <c r="G279" s="88">
        <v>0</v>
      </c>
      <c r="H279" s="88">
        <v>0</v>
      </c>
      <c r="I279" s="88">
        <v>0</v>
      </c>
      <c r="J279" s="88">
        <v>11746091</v>
      </c>
      <c r="K279" s="88">
        <v>43490926</v>
      </c>
      <c r="L279" s="88">
        <v>0</v>
      </c>
      <c r="M279" s="88">
        <v>11574536</v>
      </c>
      <c r="N279" s="88">
        <v>0</v>
      </c>
      <c r="O279" s="88">
        <v>0</v>
      </c>
      <c r="P279" s="88">
        <v>4689442</v>
      </c>
      <c r="Q279" s="89">
        <v>0</v>
      </c>
      <c r="R279" s="89">
        <v>0</v>
      </c>
      <c r="S279" s="89">
        <v>0</v>
      </c>
      <c r="T279" s="89">
        <v>5.1810928369800001E-3</v>
      </c>
      <c r="U279" s="89">
        <v>9.4483353692099998E-3</v>
      </c>
      <c r="V279" s="89">
        <v>0</v>
      </c>
      <c r="W279" s="89">
        <v>1.3147559682699999E-3</v>
      </c>
      <c r="X279" s="89">
        <v>0</v>
      </c>
      <c r="Y279" s="89">
        <v>0</v>
      </c>
      <c r="Z279" s="89">
        <v>1.142813254629E-2</v>
      </c>
      <c r="AA279" s="89">
        <v>7.4464366809299997E-3</v>
      </c>
    </row>
    <row r="280" spans="1:27" x14ac:dyDescent="0.25">
      <c r="A280" s="87">
        <v>2127</v>
      </c>
      <c r="B280" s="134">
        <v>45473</v>
      </c>
      <c r="C280" s="87">
        <v>1010</v>
      </c>
      <c r="D280" s="86" t="s">
        <v>670</v>
      </c>
      <c r="E280" s="88">
        <v>7136222</v>
      </c>
      <c r="F280" s="88">
        <v>1177937</v>
      </c>
      <c r="G280" s="88">
        <v>0</v>
      </c>
      <c r="H280" s="88">
        <v>0</v>
      </c>
      <c r="I280" s="88">
        <v>0</v>
      </c>
      <c r="J280" s="88">
        <v>118819</v>
      </c>
      <c r="K280" s="88">
        <v>0</v>
      </c>
      <c r="L280" s="88">
        <v>0</v>
      </c>
      <c r="M280" s="88">
        <v>0</v>
      </c>
      <c r="N280" s="88">
        <v>0</v>
      </c>
      <c r="O280" s="88">
        <v>0</v>
      </c>
      <c r="P280" s="88">
        <v>1059118</v>
      </c>
      <c r="Q280" s="89">
        <v>0</v>
      </c>
      <c r="R280" s="89">
        <v>0</v>
      </c>
      <c r="S280" s="89">
        <v>0</v>
      </c>
      <c r="T280" s="89">
        <v>0</v>
      </c>
      <c r="U280" s="89">
        <v>0</v>
      </c>
      <c r="V280" s="89">
        <v>0</v>
      </c>
      <c r="W280" s="89">
        <v>0</v>
      </c>
      <c r="X280" s="89">
        <v>0</v>
      </c>
      <c r="Y280" s="89">
        <v>0</v>
      </c>
      <c r="Z280" s="89">
        <v>-1.6304456416E-3</v>
      </c>
      <c r="AA280" s="89">
        <v>-1.6555604635999999E-3</v>
      </c>
    </row>
    <row r="281" spans="1:27" x14ac:dyDescent="0.25">
      <c r="A281" s="87">
        <v>2131</v>
      </c>
      <c r="B281" s="134">
        <v>45473</v>
      </c>
      <c r="C281" s="87">
        <v>1012</v>
      </c>
      <c r="D281" s="86" t="s">
        <v>671</v>
      </c>
      <c r="E281" s="88">
        <v>749610253</v>
      </c>
      <c r="F281" s="88">
        <v>569227247</v>
      </c>
      <c r="G281" s="88">
        <v>0</v>
      </c>
      <c r="H281" s="88">
        <v>0</v>
      </c>
      <c r="I281" s="88">
        <v>0</v>
      </c>
      <c r="J281" s="88">
        <v>77775238</v>
      </c>
      <c r="K281" s="88">
        <v>105717546</v>
      </c>
      <c r="L281" s="88">
        <v>0</v>
      </c>
      <c r="M281" s="88">
        <v>252946895</v>
      </c>
      <c r="N281" s="88">
        <v>43747683</v>
      </c>
      <c r="O281" s="88">
        <v>2062294</v>
      </c>
      <c r="P281" s="88">
        <v>86977591</v>
      </c>
      <c r="Q281" s="89">
        <v>0</v>
      </c>
      <c r="R281" s="89">
        <v>0</v>
      </c>
      <c r="S281" s="89">
        <v>0</v>
      </c>
      <c r="T281" s="89">
        <v>2.1636917816500001E-3</v>
      </c>
      <c r="U281" s="89">
        <v>4.0628424653399997E-3</v>
      </c>
      <c r="V281" s="89">
        <v>0</v>
      </c>
      <c r="W281" s="89">
        <v>-3.6212044099999997E-5</v>
      </c>
      <c r="X281" s="89">
        <v>0</v>
      </c>
      <c r="Y281" s="89">
        <v>4.2969086754919998E-2</v>
      </c>
      <c r="Z281" s="89">
        <v>1.057086892657E-2</v>
      </c>
      <c r="AA281" s="89">
        <v>2.5767017660399999E-3</v>
      </c>
    </row>
    <row r="282" spans="1:27" x14ac:dyDescent="0.25">
      <c r="A282" s="87">
        <v>2141</v>
      </c>
      <c r="B282" s="134">
        <v>45473</v>
      </c>
      <c r="C282" s="87">
        <v>1015</v>
      </c>
      <c r="D282" s="86" t="s">
        <v>672</v>
      </c>
      <c r="E282" s="88">
        <v>148506726</v>
      </c>
      <c r="F282" s="88">
        <v>63794535</v>
      </c>
      <c r="G282" s="88">
        <v>2214499</v>
      </c>
      <c r="H282" s="88">
        <v>0</v>
      </c>
      <c r="I282" s="88">
        <v>4658945</v>
      </c>
      <c r="J282" s="88">
        <v>8653196</v>
      </c>
      <c r="K282" s="88">
        <v>15551874</v>
      </c>
      <c r="L282" s="88">
        <v>0</v>
      </c>
      <c r="M282" s="88">
        <v>11955296</v>
      </c>
      <c r="N282" s="88">
        <v>3285129</v>
      </c>
      <c r="O282" s="88">
        <v>8026333</v>
      </c>
      <c r="P282" s="88">
        <v>9449263</v>
      </c>
      <c r="Q282" s="89">
        <v>1.1077541110570001E-2</v>
      </c>
      <c r="R282" s="89">
        <v>0</v>
      </c>
      <c r="S282" s="89">
        <v>3.7306221295600002E-3</v>
      </c>
      <c r="T282" s="89">
        <v>1.0188923486300001E-3</v>
      </c>
      <c r="U282" s="89">
        <v>1.14572666062E-3</v>
      </c>
      <c r="V282" s="89">
        <v>0</v>
      </c>
      <c r="W282" s="89">
        <v>-9.3853110260000005E-4</v>
      </c>
      <c r="X282" s="89">
        <v>0</v>
      </c>
      <c r="Y282" s="89">
        <v>4.9991450613899998E-3</v>
      </c>
      <c r="Z282" s="89">
        <v>2.2610336697360001E-2</v>
      </c>
      <c r="AA282" s="89">
        <v>5.3417752826399999E-3</v>
      </c>
    </row>
    <row r="283" spans="1:27" x14ac:dyDescent="0.25">
      <c r="A283" s="87">
        <v>2155</v>
      </c>
      <c r="B283" s="134">
        <v>45473</v>
      </c>
      <c r="C283" s="87">
        <v>1019</v>
      </c>
      <c r="D283" s="86" t="s">
        <v>673</v>
      </c>
      <c r="E283" s="88">
        <v>67233724</v>
      </c>
      <c r="F283" s="88">
        <v>27467137</v>
      </c>
      <c r="G283" s="88">
        <v>824219</v>
      </c>
      <c r="H283" s="88">
        <v>0</v>
      </c>
      <c r="I283" s="88">
        <v>0</v>
      </c>
      <c r="J283" s="88">
        <v>1146576</v>
      </c>
      <c r="K283" s="88">
        <v>292165</v>
      </c>
      <c r="L283" s="88">
        <v>0</v>
      </c>
      <c r="M283" s="88">
        <v>23212423</v>
      </c>
      <c r="N283" s="88">
        <v>0</v>
      </c>
      <c r="O283" s="88">
        <v>0</v>
      </c>
      <c r="P283" s="88">
        <v>1991754</v>
      </c>
      <c r="Q283" s="89">
        <v>5.9236197528800003E-3</v>
      </c>
      <c r="R283" s="89">
        <v>0</v>
      </c>
      <c r="S283" s="89">
        <v>0</v>
      </c>
      <c r="T283" s="89">
        <v>0</v>
      </c>
      <c r="U283" s="89">
        <v>1.556071946937E-2</v>
      </c>
      <c r="V283" s="89">
        <v>0</v>
      </c>
      <c r="W283" s="89">
        <v>-1.1628862559999999E-4</v>
      </c>
      <c r="X283" s="89">
        <v>0</v>
      </c>
      <c r="Y283" s="89">
        <v>0</v>
      </c>
      <c r="Z283" s="89">
        <v>7.4372538504700004E-3</v>
      </c>
      <c r="AA283" s="89">
        <v>7.8175145822999997E-4</v>
      </c>
    </row>
    <row r="284" spans="1:27" x14ac:dyDescent="0.25">
      <c r="A284" s="87">
        <v>2157</v>
      </c>
      <c r="B284" s="134">
        <v>45473</v>
      </c>
      <c r="C284" s="87">
        <v>1021</v>
      </c>
      <c r="D284" s="86" t="s">
        <v>674</v>
      </c>
      <c r="E284" s="88">
        <v>705276778</v>
      </c>
      <c r="F284" s="88">
        <v>449739001</v>
      </c>
      <c r="G284" s="88">
        <v>27441646</v>
      </c>
      <c r="H284" s="88">
        <v>1551222</v>
      </c>
      <c r="I284" s="88">
        <v>0</v>
      </c>
      <c r="J284" s="88">
        <v>29629952</v>
      </c>
      <c r="K284" s="88">
        <v>143270789</v>
      </c>
      <c r="L284" s="88">
        <v>0</v>
      </c>
      <c r="M284" s="88">
        <v>221500244</v>
      </c>
      <c r="N284" s="88">
        <v>3576918</v>
      </c>
      <c r="O284" s="88">
        <v>1560775</v>
      </c>
      <c r="P284" s="88">
        <v>21207455</v>
      </c>
      <c r="Q284" s="89">
        <v>2.302215186622E-2</v>
      </c>
      <c r="R284" s="89">
        <v>0.16612649522382</v>
      </c>
      <c r="S284" s="89">
        <v>0</v>
      </c>
      <c r="T284" s="89">
        <v>2.5660355558900002E-3</v>
      </c>
      <c r="U284" s="89">
        <v>6.8773727607199997E-3</v>
      </c>
      <c r="V284" s="89">
        <v>0</v>
      </c>
      <c r="W284" s="89">
        <v>-8.3085937300000006E-5</v>
      </c>
      <c r="X284" s="89">
        <v>0</v>
      </c>
      <c r="Y284" s="89">
        <v>0</v>
      </c>
      <c r="Z284" s="89">
        <v>3.927695146705E-2</v>
      </c>
      <c r="AA284" s="89">
        <v>6.1038393028500001E-3</v>
      </c>
    </row>
    <row r="285" spans="1:27" x14ac:dyDescent="0.25">
      <c r="A285" s="87">
        <v>2158</v>
      </c>
      <c r="B285" s="134">
        <v>45473</v>
      </c>
      <c r="C285" s="87">
        <v>1022</v>
      </c>
      <c r="D285" s="86" t="s">
        <v>675</v>
      </c>
      <c r="E285" s="88">
        <v>7539937</v>
      </c>
      <c r="F285" s="88">
        <v>3184535</v>
      </c>
      <c r="G285" s="88">
        <v>322303</v>
      </c>
      <c r="H285" s="88">
        <v>0</v>
      </c>
      <c r="I285" s="88">
        <v>23910</v>
      </c>
      <c r="J285" s="88">
        <v>807616</v>
      </c>
      <c r="K285" s="88">
        <v>1702901</v>
      </c>
      <c r="L285" s="88">
        <v>0</v>
      </c>
      <c r="M285" s="88">
        <v>0</v>
      </c>
      <c r="N285" s="88">
        <v>0</v>
      </c>
      <c r="O285" s="88">
        <v>0</v>
      </c>
      <c r="P285" s="88">
        <v>327805</v>
      </c>
      <c r="Q285" s="89">
        <v>1.617162800066E-2</v>
      </c>
      <c r="R285" s="89">
        <v>0</v>
      </c>
      <c r="S285" s="89">
        <v>-2.9011449746499999E-2</v>
      </c>
      <c r="T285" s="89">
        <v>0</v>
      </c>
      <c r="U285" s="89">
        <v>3.6996047360000001E-3</v>
      </c>
      <c r="V285" s="89">
        <v>0</v>
      </c>
      <c r="W285" s="89">
        <v>0</v>
      </c>
      <c r="X285" s="89">
        <v>0</v>
      </c>
      <c r="Y285" s="89">
        <v>0</v>
      </c>
      <c r="Z285" s="89">
        <v>-6.9171993438000004E-3</v>
      </c>
      <c r="AA285" s="89">
        <v>1.9500860997400001E-3</v>
      </c>
    </row>
    <row r="286" spans="1:27" x14ac:dyDescent="0.25">
      <c r="A286" s="87">
        <v>2168</v>
      </c>
      <c r="B286" s="134">
        <v>45473</v>
      </c>
      <c r="C286" s="87">
        <v>1024</v>
      </c>
      <c r="D286" s="86" t="s">
        <v>676</v>
      </c>
      <c r="E286" s="88">
        <v>30261007</v>
      </c>
      <c r="F286" s="88">
        <v>17087895</v>
      </c>
      <c r="G286" s="88">
        <v>41806</v>
      </c>
      <c r="H286" s="88">
        <v>0</v>
      </c>
      <c r="I286" s="88">
        <v>0</v>
      </c>
      <c r="J286" s="88">
        <v>1191298</v>
      </c>
      <c r="K286" s="88">
        <v>1231931</v>
      </c>
      <c r="L286" s="88">
        <v>0</v>
      </c>
      <c r="M286" s="88">
        <v>14049855</v>
      </c>
      <c r="N286" s="88">
        <v>0</v>
      </c>
      <c r="O286" s="88">
        <v>0</v>
      </c>
      <c r="P286" s="88">
        <v>573004</v>
      </c>
      <c r="Q286" s="89">
        <v>0.10468389381075</v>
      </c>
      <c r="R286" s="89">
        <v>0</v>
      </c>
      <c r="S286" s="89">
        <v>0</v>
      </c>
      <c r="T286" s="89">
        <v>-1.3994972494E-3</v>
      </c>
      <c r="U286" s="89">
        <v>1.3708100999999999E-3</v>
      </c>
      <c r="V286" s="89">
        <v>0</v>
      </c>
      <c r="W286" s="89">
        <v>-7.5906707400000002E-5</v>
      </c>
      <c r="X286" s="89">
        <v>0</v>
      </c>
      <c r="Y286" s="89">
        <v>0</v>
      </c>
      <c r="Z286" s="89">
        <v>1.0746261722479999E-2</v>
      </c>
      <c r="AA286" s="89">
        <v>6.1139366596000004E-4</v>
      </c>
    </row>
    <row r="287" spans="1:27" x14ac:dyDescent="0.25">
      <c r="A287" s="87">
        <v>2182</v>
      </c>
      <c r="B287" s="134">
        <v>45473</v>
      </c>
      <c r="C287" s="87">
        <v>1028</v>
      </c>
      <c r="D287" s="86" t="s">
        <v>677</v>
      </c>
      <c r="E287" s="88">
        <v>243764685</v>
      </c>
      <c r="F287" s="88">
        <v>183910938</v>
      </c>
      <c r="G287" s="88">
        <v>0</v>
      </c>
      <c r="H287" s="88">
        <v>0</v>
      </c>
      <c r="I287" s="88">
        <v>2247537</v>
      </c>
      <c r="J287" s="88">
        <v>2836365</v>
      </c>
      <c r="K287" s="88">
        <v>12283968</v>
      </c>
      <c r="L287" s="88">
        <v>0</v>
      </c>
      <c r="M287" s="88">
        <v>123694865</v>
      </c>
      <c r="N287" s="88">
        <v>10985975</v>
      </c>
      <c r="O287" s="88">
        <v>4829</v>
      </c>
      <c r="P287" s="88">
        <v>31857399</v>
      </c>
      <c r="Q287" s="89">
        <v>0</v>
      </c>
      <c r="R287" s="89">
        <v>0</v>
      </c>
      <c r="S287" s="89">
        <v>5.1244153339800001E-3</v>
      </c>
      <c r="T287" s="89">
        <v>1.4644919679E-3</v>
      </c>
      <c r="U287" s="89">
        <v>1.55007025355E-3</v>
      </c>
      <c r="V287" s="89">
        <v>0</v>
      </c>
      <c r="W287" s="89">
        <v>1.1187215737E-4</v>
      </c>
      <c r="X287" s="89">
        <v>1.486359920128E-2</v>
      </c>
      <c r="Y287" s="89">
        <v>0.66072452981610996</v>
      </c>
      <c r="Z287" s="89">
        <v>3.085713546086E-2</v>
      </c>
      <c r="AA287" s="89">
        <v>7.9468523327599992E-3</v>
      </c>
    </row>
    <row r="288" spans="1:27" x14ac:dyDescent="0.25">
      <c r="A288" s="87">
        <v>2187</v>
      </c>
      <c r="B288" s="134">
        <v>45473</v>
      </c>
      <c r="C288" s="87">
        <v>1032</v>
      </c>
      <c r="D288" s="86" t="s">
        <v>678</v>
      </c>
      <c r="E288" s="88">
        <v>454631250</v>
      </c>
      <c r="F288" s="88">
        <v>278676102</v>
      </c>
      <c r="G288" s="88">
        <v>14530103</v>
      </c>
      <c r="H288" s="88">
        <v>192981</v>
      </c>
      <c r="I288" s="88">
        <v>959005</v>
      </c>
      <c r="J288" s="88">
        <v>93439720</v>
      </c>
      <c r="K288" s="88">
        <v>91631471</v>
      </c>
      <c r="L288" s="88">
        <v>0</v>
      </c>
      <c r="M288" s="88">
        <v>57065188</v>
      </c>
      <c r="N288" s="88">
        <v>0</v>
      </c>
      <c r="O288" s="88">
        <v>0</v>
      </c>
      <c r="P288" s="88">
        <v>20857634</v>
      </c>
      <c r="Q288" s="89">
        <v>2.03856906472E-2</v>
      </c>
      <c r="R288" s="89">
        <v>0.19752144973620001</v>
      </c>
      <c r="S288" s="89">
        <v>3.78025996586E-2</v>
      </c>
      <c r="T288" s="89">
        <v>6.3560137850000005E-5</v>
      </c>
      <c r="U288" s="89">
        <v>4.0650825327899999E-3</v>
      </c>
      <c r="V288" s="89">
        <v>0</v>
      </c>
      <c r="W288" s="89">
        <v>1.48015537911E-3</v>
      </c>
      <c r="X288" s="89">
        <v>0</v>
      </c>
      <c r="Y288" s="89">
        <v>0</v>
      </c>
      <c r="Z288" s="89">
        <v>2.9290413507870001E-2</v>
      </c>
      <c r="AA288" s="89">
        <v>5.28333553603E-3</v>
      </c>
    </row>
    <row r="289" spans="1:27" x14ac:dyDescent="0.25">
      <c r="A289" s="87">
        <v>2208</v>
      </c>
      <c r="B289" s="134">
        <v>45473</v>
      </c>
      <c r="C289" s="87">
        <v>1041</v>
      </c>
      <c r="D289" s="86" t="s">
        <v>679</v>
      </c>
      <c r="E289" s="88">
        <v>6440744</v>
      </c>
      <c r="F289" s="88">
        <v>5103831</v>
      </c>
      <c r="G289" s="88">
        <v>0</v>
      </c>
      <c r="H289" s="88">
        <v>0</v>
      </c>
      <c r="I289" s="88">
        <v>0</v>
      </c>
      <c r="J289" s="88">
        <v>1698094</v>
      </c>
      <c r="K289" s="88">
        <v>1833554</v>
      </c>
      <c r="L289" s="88">
        <v>0</v>
      </c>
      <c r="M289" s="88">
        <v>26164</v>
      </c>
      <c r="N289" s="88">
        <v>0</v>
      </c>
      <c r="O289" s="88">
        <v>0</v>
      </c>
      <c r="P289" s="88">
        <v>1546019</v>
      </c>
      <c r="Q289" s="89">
        <v>0</v>
      </c>
      <c r="R289" s="89">
        <v>0</v>
      </c>
      <c r="S289" s="89">
        <v>0</v>
      </c>
      <c r="T289" s="89">
        <v>0</v>
      </c>
      <c r="U289" s="89">
        <v>3.34006165884E-3</v>
      </c>
      <c r="V289" s="89">
        <v>0</v>
      </c>
      <c r="W289" s="89">
        <v>0</v>
      </c>
      <c r="X289" s="89">
        <v>0</v>
      </c>
      <c r="Y289" s="89">
        <v>0</v>
      </c>
      <c r="Z289" s="89">
        <v>4.3873305587399996E-3</v>
      </c>
      <c r="AA289" s="89">
        <v>2.5584108225599998E-3</v>
      </c>
    </row>
    <row r="290" spans="1:27" x14ac:dyDescent="0.25">
      <c r="A290" s="87">
        <v>2209</v>
      </c>
      <c r="B290" s="134">
        <v>45473</v>
      </c>
      <c r="C290" s="87">
        <v>1042</v>
      </c>
      <c r="D290" s="86" t="s">
        <v>680</v>
      </c>
      <c r="E290" s="88">
        <v>138997633</v>
      </c>
      <c r="F290" s="88">
        <v>121772070</v>
      </c>
      <c r="G290" s="88">
        <v>5400596</v>
      </c>
      <c r="H290" s="88">
        <v>6729</v>
      </c>
      <c r="I290" s="88">
        <v>587953</v>
      </c>
      <c r="J290" s="88">
        <v>19185811</v>
      </c>
      <c r="K290" s="88">
        <v>18851242</v>
      </c>
      <c r="L290" s="88">
        <v>0</v>
      </c>
      <c r="M290" s="88">
        <v>59856213</v>
      </c>
      <c r="N290" s="88">
        <v>0</v>
      </c>
      <c r="O290" s="88">
        <v>0</v>
      </c>
      <c r="P290" s="88">
        <v>17883526</v>
      </c>
      <c r="Q290" s="89">
        <v>1.329887954198E-2</v>
      </c>
      <c r="R290" s="89">
        <v>1.674665141195E-2</v>
      </c>
      <c r="S290" s="89">
        <v>-1.0810699923E-3</v>
      </c>
      <c r="T290" s="89">
        <v>1.17218232831E-3</v>
      </c>
      <c r="U290" s="89">
        <v>1.5296612806600001E-3</v>
      </c>
      <c r="V290" s="89">
        <v>0</v>
      </c>
      <c r="W290" s="89">
        <v>-1.0880187260000001E-4</v>
      </c>
      <c r="X290" s="89">
        <v>0</v>
      </c>
      <c r="Y290" s="89">
        <v>0</v>
      </c>
      <c r="Z290" s="89">
        <v>1.558624846349E-2</v>
      </c>
      <c r="AA290" s="89">
        <v>3.2702335812099998E-3</v>
      </c>
    </row>
    <row r="291" spans="1:27" x14ac:dyDescent="0.25">
      <c r="A291" s="87">
        <v>2211</v>
      </c>
      <c r="B291" s="134">
        <v>45473</v>
      </c>
      <c r="C291" s="87">
        <v>1044</v>
      </c>
      <c r="D291" s="86" t="s">
        <v>681</v>
      </c>
      <c r="E291" s="88">
        <v>1505865</v>
      </c>
      <c r="F291" s="88">
        <v>745806</v>
      </c>
      <c r="G291" s="88">
        <v>0</v>
      </c>
      <c r="H291" s="88">
        <v>0</v>
      </c>
      <c r="I291" s="88">
        <v>0</v>
      </c>
      <c r="J291" s="88">
        <v>340933</v>
      </c>
      <c r="K291" s="88">
        <v>178197</v>
      </c>
      <c r="L291" s="88">
        <v>0</v>
      </c>
      <c r="M291" s="88">
        <v>0</v>
      </c>
      <c r="N291" s="88">
        <v>0</v>
      </c>
      <c r="O291" s="88">
        <v>0</v>
      </c>
      <c r="P291" s="88">
        <v>226676</v>
      </c>
      <c r="Q291" s="89">
        <v>0</v>
      </c>
      <c r="R291" s="89">
        <v>0</v>
      </c>
      <c r="S291" s="89">
        <v>0</v>
      </c>
      <c r="T291" s="89">
        <v>0</v>
      </c>
      <c r="U291" s="89">
        <v>0</v>
      </c>
      <c r="V291" s="89">
        <v>0</v>
      </c>
      <c r="W291" s="89">
        <v>0</v>
      </c>
      <c r="X291" s="89">
        <v>0</v>
      </c>
      <c r="Y291" s="89">
        <v>0</v>
      </c>
      <c r="Z291" s="89">
        <v>0</v>
      </c>
      <c r="AA291" s="89">
        <v>0</v>
      </c>
    </row>
    <row r="292" spans="1:27" x14ac:dyDescent="0.25">
      <c r="A292" s="87">
        <v>2226</v>
      </c>
      <c r="B292" s="134">
        <v>45473</v>
      </c>
      <c r="C292" s="87">
        <v>1052</v>
      </c>
      <c r="D292" s="86" t="s">
        <v>682</v>
      </c>
      <c r="E292" s="88">
        <v>556644470</v>
      </c>
      <c r="F292" s="88">
        <v>350120064</v>
      </c>
      <c r="G292" s="88">
        <v>5305163</v>
      </c>
      <c r="H292" s="88">
        <v>1667</v>
      </c>
      <c r="I292" s="88">
        <v>0</v>
      </c>
      <c r="J292" s="88">
        <v>89750302</v>
      </c>
      <c r="K292" s="88">
        <v>112974296</v>
      </c>
      <c r="L292" s="88">
        <v>0</v>
      </c>
      <c r="M292" s="88">
        <v>92076153</v>
      </c>
      <c r="N292" s="88">
        <v>0</v>
      </c>
      <c r="O292" s="88">
        <v>0</v>
      </c>
      <c r="P292" s="88">
        <v>50012483</v>
      </c>
      <c r="Q292" s="89">
        <v>1.8300658615740002E-2</v>
      </c>
      <c r="R292" s="89">
        <v>0.56820370600161996</v>
      </c>
      <c r="S292" s="89">
        <v>0</v>
      </c>
      <c r="T292" s="89">
        <v>2.0981376319700001E-3</v>
      </c>
      <c r="U292" s="89">
        <v>3.3721907371399998E-3</v>
      </c>
      <c r="V292" s="89">
        <v>0</v>
      </c>
      <c r="W292" s="89">
        <v>-3.8627239400000002E-5</v>
      </c>
      <c r="X292" s="89">
        <v>0</v>
      </c>
      <c r="Y292" s="89">
        <v>0</v>
      </c>
      <c r="Z292" s="89">
        <v>7.4314303912399998E-3</v>
      </c>
      <c r="AA292" s="89">
        <v>3.06485731048E-3</v>
      </c>
    </row>
    <row r="293" spans="1:27" x14ac:dyDescent="0.25">
      <c r="A293" s="87">
        <v>2227</v>
      </c>
      <c r="B293" s="134">
        <v>45473</v>
      </c>
      <c r="C293" s="87">
        <v>1053</v>
      </c>
      <c r="D293" s="86" t="s">
        <v>683</v>
      </c>
      <c r="E293" s="88">
        <v>130706874</v>
      </c>
      <c r="F293" s="88">
        <v>81016242</v>
      </c>
      <c r="G293" s="88">
        <v>1303333</v>
      </c>
      <c r="H293" s="88">
        <v>0</v>
      </c>
      <c r="I293" s="88">
        <v>0</v>
      </c>
      <c r="J293" s="88">
        <v>2093574</v>
      </c>
      <c r="K293" s="88">
        <v>14926280</v>
      </c>
      <c r="L293" s="88">
        <v>0</v>
      </c>
      <c r="M293" s="88">
        <v>60098977</v>
      </c>
      <c r="N293" s="88">
        <v>0</v>
      </c>
      <c r="O293" s="88">
        <v>48725</v>
      </c>
      <c r="P293" s="88">
        <v>2545356</v>
      </c>
      <c r="Q293" s="89">
        <v>5.2845413126800002E-3</v>
      </c>
      <c r="R293" s="89">
        <v>0</v>
      </c>
      <c r="S293" s="89">
        <v>0</v>
      </c>
      <c r="T293" s="89">
        <v>0</v>
      </c>
      <c r="U293" s="89">
        <v>5.2691154729000002E-4</v>
      </c>
      <c r="V293" s="89">
        <v>0</v>
      </c>
      <c r="W293" s="89">
        <v>0</v>
      </c>
      <c r="X293" s="89">
        <v>0</v>
      </c>
      <c r="Y293" s="89">
        <v>0</v>
      </c>
      <c r="Z293" s="89">
        <v>1.170122663777E-2</v>
      </c>
      <c r="AA293" s="89">
        <v>5.6525015868000002E-4</v>
      </c>
    </row>
    <row r="294" spans="1:27" x14ac:dyDescent="0.25">
      <c r="A294" s="87">
        <v>2237</v>
      </c>
      <c r="B294" s="134">
        <v>45473</v>
      </c>
      <c r="C294" s="87">
        <v>1058</v>
      </c>
      <c r="D294" s="86" t="s">
        <v>684</v>
      </c>
      <c r="E294" s="88">
        <v>43283423</v>
      </c>
      <c r="F294" s="88">
        <v>33336710</v>
      </c>
      <c r="G294" s="88">
        <v>576190</v>
      </c>
      <c r="H294" s="88">
        <v>0</v>
      </c>
      <c r="I294" s="88">
        <v>0</v>
      </c>
      <c r="J294" s="88">
        <v>6254504</v>
      </c>
      <c r="K294" s="88">
        <v>14889500</v>
      </c>
      <c r="L294" s="88">
        <v>0</v>
      </c>
      <c r="M294" s="88">
        <v>9800907</v>
      </c>
      <c r="N294" s="88">
        <v>0</v>
      </c>
      <c r="O294" s="88">
        <v>0</v>
      </c>
      <c r="P294" s="88">
        <v>1815609</v>
      </c>
      <c r="Q294" s="89">
        <v>1.304975421451E-2</v>
      </c>
      <c r="R294" s="89">
        <v>0</v>
      </c>
      <c r="S294" s="89">
        <v>0</v>
      </c>
      <c r="T294" s="89">
        <v>-8.0193253300000003E-5</v>
      </c>
      <c r="U294" s="89">
        <v>6.4654671782700002E-3</v>
      </c>
      <c r="V294" s="89">
        <v>0</v>
      </c>
      <c r="W294" s="89">
        <v>0</v>
      </c>
      <c r="X294" s="89">
        <v>0</v>
      </c>
      <c r="Y294" s="89">
        <v>0</v>
      </c>
      <c r="Z294" s="89">
        <v>4.2133897935999996E-3</v>
      </c>
      <c r="AA294" s="89">
        <v>3.6634945714499999E-3</v>
      </c>
    </row>
    <row r="295" spans="1:27" x14ac:dyDescent="0.25">
      <c r="A295" s="87">
        <v>2246</v>
      </c>
      <c r="B295" s="134">
        <v>45473</v>
      </c>
      <c r="C295" s="87">
        <v>1061</v>
      </c>
      <c r="D295" s="86" t="s">
        <v>685</v>
      </c>
      <c r="E295" s="88">
        <v>5863380</v>
      </c>
      <c r="F295" s="88">
        <v>2541355</v>
      </c>
      <c r="G295" s="88">
        <v>0</v>
      </c>
      <c r="H295" s="88">
        <v>0</v>
      </c>
      <c r="I295" s="88">
        <v>0</v>
      </c>
      <c r="J295" s="88">
        <v>440031</v>
      </c>
      <c r="K295" s="88">
        <v>1395527</v>
      </c>
      <c r="L295" s="88">
        <v>0</v>
      </c>
      <c r="M295" s="88">
        <v>31959</v>
      </c>
      <c r="N295" s="88">
        <v>0</v>
      </c>
      <c r="O295" s="88">
        <v>0</v>
      </c>
      <c r="P295" s="88">
        <v>673838</v>
      </c>
      <c r="Q295" s="89">
        <v>0</v>
      </c>
      <c r="R295" s="89">
        <v>0</v>
      </c>
      <c r="S295" s="89">
        <v>0</v>
      </c>
      <c r="T295" s="89">
        <v>0</v>
      </c>
      <c r="U295" s="89">
        <v>1.6493319847000001E-4</v>
      </c>
      <c r="V295" s="89">
        <v>0</v>
      </c>
      <c r="W295" s="89">
        <v>0</v>
      </c>
      <c r="X295" s="89">
        <v>0</v>
      </c>
      <c r="Y295" s="89">
        <v>0</v>
      </c>
      <c r="Z295" s="89">
        <v>9.6004468191E-3</v>
      </c>
      <c r="AA295" s="89">
        <v>2.8908585583799998E-3</v>
      </c>
    </row>
    <row r="296" spans="1:27" x14ac:dyDescent="0.25">
      <c r="A296" s="87">
        <v>2252</v>
      </c>
      <c r="B296" s="134">
        <v>45473</v>
      </c>
      <c r="C296" s="87">
        <v>1063</v>
      </c>
      <c r="D296" s="86" t="s">
        <v>686</v>
      </c>
      <c r="E296" s="88">
        <v>105367615</v>
      </c>
      <c r="F296" s="88">
        <v>85517553</v>
      </c>
      <c r="G296" s="88">
        <v>1566143</v>
      </c>
      <c r="H296" s="88">
        <v>0</v>
      </c>
      <c r="I296" s="88">
        <v>1855294</v>
      </c>
      <c r="J296" s="88">
        <v>8317206</v>
      </c>
      <c r="K296" s="88">
        <v>6066882</v>
      </c>
      <c r="L296" s="88">
        <v>0</v>
      </c>
      <c r="M296" s="88">
        <v>55362529</v>
      </c>
      <c r="N296" s="88">
        <v>6091251</v>
      </c>
      <c r="O296" s="88">
        <v>519507</v>
      </c>
      <c r="P296" s="88">
        <v>5738741</v>
      </c>
      <c r="Q296" s="89">
        <v>5.5665043170700004E-3</v>
      </c>
      <c r="R296" s="89">
        <v>0</v>
      </c>
      <c r="S296" s="89">
        <v>0</v>
      </c>
      <c r="T296" s="89">
        <v>0</v>
      </c>
      <c r="U296" s="89">
        <v>1.0339053390899999E-3</v>
      </c>
      <c r="V296" s="89">
        <v>0</v>
      </c>
      <c r="W296" s="89">
        <v>6.4738701549999994E-5</v>
      </c>
      <c r="X296" s="89">
        <v>0</v>
      </c>
      <c r="Y296" s="89">
        <v>6.4475257124300004E-3</v>
      </c>
      <c r="Z296" s="89">
        <v>1.2977590119E-3</v>
      </c>
      <c r="AA296" s="89">
        <v>3.2875189062999999E-4</v>
      </c>
    </row>
    <row r="297" spans="1:27" x14ac:dyDescent="0.25">
      <c r="A297" s="87">
        <v>2260</v>
      </c>
      <c r="B297" s="134">
        <v>45473</v>
      </c>
      <c r="C297" s="87">
        <v>1066</v>
      </c>
      <c r="D297" s="86" t="s">
        <v>687</v>
      </c>
      <c r="E297" s="88">
        <v>19271133</v>
      </c>
      <c r="F297" s="88">
        <v>15411683</v>
      </c>
      <c r="G297" s="88">
        <v>1127000</v>
      </c>
      <c r="H297" s="88">
        <v>0</v>
      </c>
      <c r="I297" s="88">
        <v>0</v>
      </c>
      <c r="J297" s="88">
        <v>2793375</v>
      </c>
      <c r="K297" s="88">
        <v>4056668</v>
      </c>
      <c r="L297" s="88">
        <v>0</v>
      </c>
      <c r="M297" s="88">
        <v>6750150</v>
      </c>
      <c r="N297" s="88">
        <v>0</v>
      </c>
      <c r="O297" s="88">
        <v>0</v>
      </c>
      <c r="P297" s="88">
        <v>684490</v>
      </c>
      <c r="Q297" s="89">
        <v>1.4622131410760001E-2</v>
      </c>
      <c r="R297" s="89">
        <v>0</v>
      </c>
      <c r="S297" s="89">
        <v>0</v>
      </c>
      <c r="T297" s="89">
        <v>0</v>
      </c>
      <c r="U297" s="89">
        <v>2.4677955804199999E-3</v>
      </c>
      <c r="V297" s="89">
        <v>0</v>
      </c>
      <c r="W297" s="89">
        <v>6.0286327541999999E-4</v>
      </c>
      <c r="X297" s="89">
        <v>0</v>
      </c>
      <c r="Y297" s="89">
        <v>0</v>
      </c>
      <c r="Z297" s="89">
        <v>1.5526529596499999E-3</v>
      </c>
      <c r="AA297" s="89">
        <v>2.2062252815600002E-3</v>
      </c>
    </row>
    <row r="298" spans="1:27" x14ac:dyDescent="0.25">
      <c r="A298" s="87">
        <v>2263</v>
      </c>
      <c r="B298" s="134">
        <v>45473</v>
      </c>
      <c r="C298" s="87">
        <v>1068</v>
      </c>
      <c r="D298" s="86" t="s">
        <v>688</v>
      </c>
      <c r="E298" s="88">
        <v>39893406</v>
      </c>
      <c r="F298" s="88">
        <v>26327567</v>
      </c>
      <c r="G298" s="88">
        <v>1229810</v>
      </c>
      <c r="H298" s="88">
        <v>48875</v>
      </c>
      <c r="I298" s="88">
        <v>0</v>
      </c>
      <c r="J298" s="88">
        <v>1153740</v>
      </c>
      <c r="K298" s="88">
        <v>4663149</v>
      </c>
      <c r="L298" s="88">
        <v>0</v>
      </c>
      <c r="M298" s="88">
        <v>16560913</v>
      </c>
      <c r="N298" s="88">
        <v>691650</v>
      </c>
      <c r="O298" s="88">
        <v>0</v>
      </c>
      <c r="P298" s="88">
        <v>1979430</v>
      </c>
      <c r="Q298" s="89">
        <v>-1.1551741837E-3</v>
      </c>
      <c r="R298" s="89">
        <v>6.2015069552429997E-2</v>
      </c>
      <c r="S298" s="89">
        <v>0</v>
      </c>
      <c r="T298" s="89">
        <v>-6.7216715947000004E-3</v>
      </c>
      <c r="U298" s="89">
        <v>7.0466741298099997E-3</v>
      </c>
      <c r="V298" s="89">
        <v>0</v>
      </c>
      <c r="W298" s="89">
        <v>3.6885772452899999E-3</v>
      </c>
      <c r="X298" s="89">
        <v>0</v>
      </c>
      <c r="Y298" s="89">
        <v>0</v>
      </c>
      <c r="Z298" s="89">
        <v>1.6363785430680001E-2</v>
      </c>
      <c r="AA298" s="89">
        <v>5.1060376507700003E-3</v>
      </c>
    </row>
    <row r="299" spans="1:27" x14ac:dyDescent="0.25">
      <c r="A299" s="87">
        <v>2275</v>
      </c>
      <c r="B299" s="134">
        <v>45473</v>
      </c>
      <c r="C299" s="87">
        <v>1071</v>
      </c>
      <c r="D299" s="86" t="s">
        <v>689</v>
      </c>
      <c r="E299" s="88">
        <v>6882122</v>
      </c>
      <c r="F299" s="88">
        <v>5369723</v>
      </c>
      <c r="G299" s="88">
        <v>0</v>
      </c>
      <c r="H299" s="88">
        <v>0</v>
      </c>
      <c r="I299" s="88">
        <v>0</v>
      </c>
      <c r="J299" s="88">
        <v>2134785</v>
      </c>
      <c r="K299" s="88">
        <v>1144350</v>
      </c>
      <c r="L299" s="88">
        <v>0</v>
      </c>
      <c r="M299" s="88">
        <v>0</v>
      </c>
      <c r="N299" s="88">
        <v>0</v>
      </c>
      <c r="O299" s="88">
        <v>0</v>
      </c>
      <c r="P299" s="88">
        <v>2090588</v>
      </c>
      <c r="Q299" s="89">
        <v>0</v>
      </c>
      <c r="R299" s="89">
        <v>0</v>
      </c>
      <c r="S299" s="89">
        <v>0</v>
      </c>
      <c r="T299" s="89">
        <v>5.8332748550999998E-3</v>
      </c>
      <c r="U299" s="89">
        <v>5.9053542183000003E-3</v>
      </c>
      <c r="V299" s="89">
        <v>0</v>
      </c>
      <c r="W299" s="89">
        <v>0</v>
      </c>
      <c r="X299" s="89">
        <v>0</v>
      </c>
      <c r="Y299" s="89">
        <v>0</v>
      </c>
      <c r="Z299" s="89">
        <v>2.1315656662470001E-2</v>
      </c>
      <c r="AA299" s="89">
        <v>1.139292861955E-2</v>
      </c>
    </row>
    <row r="300" spans="1:27" x14ac:dyDescent="0.25">
      <c r="A300" s="87">
        <v>2280</v>
      </c>
      <c r="B300" s="134">
        <v>45473</v>
      </c>
      <c r="C300" s="87">
        <v>1074</v>
      </c>
      <c r="D300" s="86" t="s">
        <v>690</v>
      </c>
      <c r="E300" s="88">
        <v>18437619</v>
      </c>
      <c r="F300" s="88">
        <v>9039847</v>
      </c>
      <c r="G300" s="88">
        <v>405937</v>
      </c>
      <c r="H300" s="88">
        <v>0</v>
      </c>
      <c r="I300" s="88">
        <v>0</v>
      </c>
      <c r="J300" s="88">
        <v>2232125</v>
      </c>
      <c r="K300" s="88">
        <v>2056451</v>
      </c>
      <c r="L300" s="88">
        <v>0</v>
      </c>
      <c r="M300" s="88">
        <v>1863977</v>
      </c>
      <c r="N300" s="88">
        <v>0</v>
      </c>
      <c r="O300" s="88">
        <v>0</v>
      </c>
      <c r="P300" s="88">
        <v>2481357</v>
      </c>
      <c r="Q300" s="89">
        <v>-2.6673384473999999E-3</v>
      </c>
      <c r="R300" s="89">
        <v>0</v>
      </c>
      <c r="S300" s="89">
        <v>0</v>
      </c>
      <c r="T300" s="89">
        <v>0</v>
      </c>
      <c r="U300" s="89">
        <v>-3.3209210957000001E-3</v>
      </c>
      <c r="V300" s="89">
        <v>0</v>
      </c>
      <c r="W300" s="89">
        <v>0</v>
      </c>
      <c r="X300" s="89">
        <v>0</v>
      </c>
      <c r="Y300" s="89">
        <v>0</v>
      </c>
      <c r="Z300" s="89">
        <v>1.238939013198E-2</v>
      </c>
      <c r="AA300" s="89">
        <v>2.9103055491900001E-3</v>
      </c>
    </row>
    <row r="301" spans="1:27" x14ac:dyDescent="0.25">
      <c r="A301" s="87">
        <v>2299</v>
      </c>
      <c r="B301" s="134">
        <v>45473</v>
      </c>
      <c r="C301" s="87">
        <v>1080</v>
      </c>
      <c r="D301" s="86" t="s">
        <v>691</v>
      </c>
      <c r="E301" s="88">
        <v>40660804</v>
      </c>
      <c r="F301" s="88">
        <v>24947414</v>
      </c>
      <c r="G301" s="88">
        <v>2822144</v>
      </c>
      <c r="H301" s="88">
        <v>0</v>
      </c>
      <c r="I301" s="88">
        <v>0</v>
      </c>
      <c r="J301" s="88">
        <v>5351260</v>
      </c>
      <c r="K301" s="88">
        <v>3518421</v>
      </c>
      <c r="L301" s="88">
        <v>0</v>
      </c>
      <c r="M301" s="88">
        <v>10451843</v>
      </c>
      <c r="N301" s="88">
        <v>0</v>
      </c>
      <c r="O301" s="88">
        <v>0</v>
      </c>
      <c r="P301" s="88">
        <v>2803746</v>
      </c>
      <c r="Q301" s="89">
        <v>1.0683692841080001E-2</v>
      </c>
      <c r="R301" s="89">
        <v>0</v>
      </c>
      <c r="S301" s="89">
        <v>0</v>
      </c>
      <c r="T301" s="89">
        <v>0</v>
      </c>
      <c r="U301" s="89">
        <v>-7.5410578899999997E-5</v>
      </c>
      <c r="V301" s="89">
        <v>0</v>
      </c>
      <c r="W301" s="89">
        <v>-6.5653684130000003E-4</v>
      </c>
      <c r="X301" s="89">
        <v>0</v>
      </c>
      <c r="Y301" s="89">
        <v>0</v>
      </c>
      <c r="Z301" s="89">
        <v>7.60870024885E-3</v>
      </c>
      <c r="AA301" s="89">
        <v>1.93387323903E-3</v>
      </c>
    </row>
    <row r="302" spans="1:27" x14ac:dyDescent="0.25">
      <c r="A302" s="87">
        <v>2301</v>
      </c>
      <c r="B302" s="134">
        <v>45473</v>
      </c>
      <c r="C302" s="87">
        <v>1081</v>
      </c>
      <c r="D302" s="86" t="s">
        <v>692</v>
      </c>
      <c r="E302" s="88">
        <v>89296454</v>
      </c>
      <c r="F302" s="88">
        <v>52804968</v>
      </c>
      <c r="G302" s="88">
        <v>390807</v>
      </c>
      <c r="H302" s="88">
        <v>0</v>
      </c>
      <c r="I302" s="88">
        <v>0</v>
      </c>
      <c r="J302" s="88">
        <v>6669443</v>
      </c>
      <c r="K302" s="88">
        <v>24370623</v>
      </c>
      <c r="L302" s="88">
        <v>0</v>
      </c>
      <c r="M302" s="88">
        <v>16247157</v>
      </c>
      <c r="N302" s="88">
        <v>0</v>
      </c>
      <c r="O302" s="88">
        <v>0</v>
      </c>
      <c r="P302" s="88">
        <v>5126940</v>
      </c>
      <c r="Q302" s="89">
        <v>6.7322012693199996E-3</v>
      </c>
      <c r="R302" s="89">
        <v>0</v>
      </c>
      <c r="S302" s="89">
        <v>0</v>
      </c>
      <c r="T302" s="89">
        <v>1.2428186092999999E-3</v>
      </c>
      <c r="U302" s="89">
        <v>2.1991094358599999E-3</v>
      </c>
      <c r="V302" s="89">
        <v>0</v>
      </c>
      <c r="W302" s="89">
        <v>-4.5664401419999998E-4</v>
      </c>
      <c r="X302" s="89">
        <v>0</v>
      </c>
      <c r="Y302" s="89">
        <v>0</v>
      </c>
      <c r="Z302" s="89">
        <v>4.7331268022700003E-3</v>
      </c>
      <c r="AA302" s="89">
        <v>1.48955405811E-3</v>
      </c>
    </row>
    <row r="303" spans="1:27" x14ac:dyDescent="0.25">
      <c r="A303" s="87">
        <v>2322</v>
      </c>
      <c r="B303" s="134">
        <v>45473</v>
      </c>
      <c r="C303" s="87">
        <v>1088</v>
      </c>
      <c r="D303" s="86" t="s">
        <v>693</v>
      </c>
      <c r="E303" s="88">
        <v>188486972</v>
      </c>
      <c r="F303" s="88">
        <v>117954333</v>
      </c>
      <c r="G303" s="88">
        <v>2151607</v>
      </c>
      <c r="H303" s="88">
        <v>0</v>
      </c>
      <c r="I303" s="88">
        <v>0</v>
      </c>
      <c r="J303" s="88">
        <v>20178223</v>
      </c>
      <c r="K303" s="88">
        <v>34067516</v>
      </c>
      <c r="L303" s="88">
        <v>0</v>
      </c>
      <c r="M303" s="88">
        <v>44997730</v>
      </c>
      <c r="N303" s="88">
        <v>402174</v>
      </c>
      <c r="O303" s="88">
        <v>0</v>
      </c>
      <c r="P303" s="88">
        <v>16157083</v>
      </c>
      <c r="Q303" s="89">
        <v>4.8635813937199998E-3</v>
      </c>
      <c r="R303" s="89">
        <v>0</v>
      </c>
      <c r="S303" s="89">
        <v>0</v>
      </c>
      <c r="T303" s="89">
        <v>0</v>
      </c>
      <c r="U303" s="89">
        <v>2.3646613131299999E-3</v>
      </c>
      <c r="V303" s="89">
        <v>0</v>
      </c>
      <c r="W303" s="89">
        <v>0</v>
      </c>
      <c r="X303" s="89">
        <v>0</v>
      </c>
      <c r="Y303" s="89">
        <v>0</v>
      </c>
      <c r="Z303" s="89">
        <v>1.0458790228290001E-2</v>
      </c>
      <c r="AA303" s="89">
        <v>2.2831963294699998E-3</v>
      </c>
    </row>
    <row r="304" spans="1:27" x14ac:dyDescent="0.25">
      <c r="A304" s="87">
        <v>2346</v>
      </c>
      <c r="B304" s="134">
        <v>45473</v>
      </c>
      <c r="C304" s="87">
        <v>1097</v>
      </c>
      <c r="D304" s="86" t="s">
        <v>694</v>
      </c>
      <c r="E304" s="88">
        <v>54712536</v>
      </c>
      <c r="F304" s="88">
        <v>13819048</v>
      </c>
      <c r="G304" s="88">
        <v>446698</v>
      </c>
      <c r="H304" s="88">
        <v>0</v>
      </c>
      <c r="I304" s="88">
        <v>0</v>
      </c>
      <c r="J304" s="88">
        <v>2038754</v>
      </c>
      <c r="K304" s="88">
        <v>3154230</v>
      </c>
      <c r="L304" s="88">
        <v>0</v>
      </c>
      <c r="M304" s="88">
        <v>3441761</v>
      </c>
      <c r="N304" s="88">
        <v>0</v>
      </c>
      <c r="O304" s="88">
        <v>0</v>
      </c>
      <c r="P304" s="88">
        <v>4737605</v>
      </c>
      <c r="Q304" s="89">
        <v>3.8422816837309998E-2</v>
      </c>
      <c r="R304" s="89">
        <v>0</v>
      </c>
      <c r="S304" s="89">
        <v>0</v>
      </c>
      <c r="T304" s="89">
        <v>0</v>
      </c>
      <c r="U304" s="89">
        <v>0</v>
      </c>
      <c r="V304" s="89">
        <v>0</v>
      </c>
      <c r="W304" s="89">
        <v>0</v>
      </c>
      <c r="X304" s="89">
        <v>0</v>
      </c>
      <c r="Y304" s="89">
        <v>0</v>
      </c>
      <c r="Z304" s="89">
        <v>6.8852011071799998E-3</v>
      </c>
      <c r="AA304" s="89">
        <v>4.2295686603599997E-3</v>
      </c>
    </row>
    <row r="305" spans="1:27" x14ac:dyDescent="0.25">
      <c r="A305" s="87">
        <v>2348</v>
      </c>
      <c r="B305" s="134">
        <v>45473</v>
      </c>
      <c r="C305" s="87">
        <v>1098</v>
      </c>
      <c r="D305" s="86" t="s">
        <v>695</v>
      </c>
      <c r="E305" s="88">
        <v>5525598</v>
      </c>
      <c r="F305" s="88">
        <v>1368230</v>
      </c>
      <c r="G305" s="88">
        <v>0</v>
      </c>
      <c r="H305" s="88">
        <v>0</v>
      </c>
      <c r="I305" s="88">
        <v>0</v>
      </c>
      <c r="J305" s="88">
        <v>132500</v>
      </c>
      <c r="K305" s="88">
        <v>504920</v>
      </c>
      <c r="L305" s="88">
        <v>0</v>
      </c>
      <c r="M305" s="88">
        <v>166862</v>
      </c>
      <c r="N305" s="88">
        <v>0</v>
      </c>
      <c r="O305" s="88">
        <v>0</v>
      </c>
      <c r="P305" s="88">
        <v>563947</v>
      </c>
      <c r="Q305" s="89">
        <v>0</v>
      </c>
      <c r="R305" s="89">
        <v>0</v>
      </c>
      <c r="S305" s="89">
        <v>0</v>
      </c>
      <c r="T305" s="89">
        <v>0</v>
      </c>
      <c r="U305" s="89">
        <v>0</v>
      </c>
      <c r="V305" s="89">
        <v>0</v>
      </c>
      <c r="W305" s="89">
        <v>0</v>
      </c>
      <c r="X305" s="89">
        <v>0</v>
      </c>
      <c r="Y305" s="89">
        <v>0</v>
      </c>
      <c r="Z305" s="89">
        <v>6.3113309572500002E-3</v>
      </c>
      <c r="AA305" s="89">
        <v>2.4653642458299999E-3</v>
      </c>
    </row>
    <row r="306" spans="1:27" x14ac:dyDescent="0.25">
      <c r="A306" s="87">
        <v>2357</v>
      </c>
      <c r="B306" s="134">
        <v>45473</v>
      </c>
      <c r="C306" s="87">
        <v>1104</v>
      </c>
      <c r="D306" s="86" t="s">
        <v>696</v>
      </c>
      <c r="E306" s="88">
        <v>917937740</v>
      </c>
      <c r="F306" s="88">
        <v>478705415</v>
      </c>
      <c r="G306" s="88">
        <v>36437907</v>
      </c>
      <c r="H306" s="88">
        <v>0</v>
      </c>
      <c r="I306" s="88">
        <v>0</v>
      </c>
      <c r="J306" s="88">
        <v>130229602</v>
      </c>
      <c r="K306" s="88">
        <v>102977260</v>
      </c>
      <c r="L306" s="88">
        <v>0</v>
      </c>
      <c r="M306" s="88">
        <v>100689255</v>
      </c>
      <c r="N306" s="88">
        <v>0</v>
      </c>
      <c r="O306" s="88">
        <v>0</v>
      </c>
      <c r="P306" s="88">
        <v>108371391</v>
      </c>
      <c r="Q306" s="89">
        <v>1.442732316413E-2</v>
      </c>
      <c r="R306" s="89">
        <v>0</v>
      </c>
      <c r="S306" s="89">
        <v>0</v>
      </c>
      <c r="T306" s="89">
        <v>1.3811260941800001E-3</v>
      </c>
      <c r="U306" s="89">
        <v>3.1040623911800002E-3</v>
      </c>
      <c r="V306" s="89">
        <v>0</v>
      </c>
      <c r="W306" s="89">
        <v>1.1458562445E-4</v>
      </c>
      <c r="X306" s="89">
        <v>0</v>
      </c>
      <c r="Y306" s="89">
        <v>0</v>
      </c>
      <c r="Z306" s="89">
        <v>1.2287107275260001E-2</v>
      </c>
      <c r="AA306" s="89">
        <v>4.7748018850999998E-3</v>
      </c>
    </row>
    <row r="307" spans="1:27" x14ac:dyDescent="0.25">
      <c r="A307" s="87">
        <v>2370</v>
      </c>
      <c r="B307" s="134">
        <v>45473</v>
      </c>
      <c r="C307" s="87">
        <v>1110</v>
      </c>
      <c r="D307" s="86" t="s">
        <v>697</v>
      </c>
      <c r="E307" s="88">
        <v>9501086</v>
      </c>
      <c r="F307" s="88">
        <v>2154378</v>
      </c>
      <c r="G307" s="88">
        <v>173436</v>
      </c>
      <c r="H307" s="88">
        <v>12724</v>
      </c>
      <c r="I307" s="88">
        <v>0</v>
      </c>
      <c r="J307" s="88">
        <v>154097</v>
      </c>
      <c r="K307" s="88">
        <v>1054485</v>
      </c>
      <c r="L307" s="88">
        <v>0</v>
      </c>
      <c r="M307" s="88">
        <v>0</v>
      </c>
      <c r="N307" s="88">
        <v>0</v>
      </c>
      <c r="O307" s="88">
        <v>0</v>
      </c>
      <c r="P307" s="88">
        <v>759636</v>
      </c>
      <c r="Q307" s="89">
        <v>2.0517208427699999E-2</v>
      </c>
      <c r="R307" s="89">
        <v>0</v>
      </c>
      <c r="S307" s="89">
        <v>0</v>
      </c>
      <c r="T307" s="89">
        <v>0</v>
      </c>
      <c r="U307" s="89">
        <v>0</v>
      </c>
      <c r="V307" s="89">
        <v>0</v>
      </c>
      <c r="W307" s="89">
        <v>0</v>
      </c>
      <c r="X307" s="89">
        <v>0</v>
      </c>
      <c r="Y307" s="89">
        <v>0</v>
      </c>
      <c r="Z307" s="89">
        <v>1.9242515002510001E-2</v>
      </c>
      <c r="AA307" s="89">
        <v>7.8377496804999999E-3</v>
      </c>
    </row>
    <row r="308" spans="1:27" x14ac:dyDescent="0.25">
      <c r="A308" s="87">
        <v>2374</v>
      </c>
      <c r="B308" s="134">
        <v>45473</v>
      </c>
      <c r="C308" s="87">
        <v>1112</v>
      </c>
      <c r="D308" s="86" t="s">
        <v>698</v>
      </c>
      <c r="E308" s="88">
        <v>25917395</v>
      </c>
      <c r="F308" s="88">
        <v>2779929</v>
      </c>
      <c r="G308" s="88">
        <v>517612</v>
      </c>
      <c r="H308" s="88">
        <v>0</v>
      </c>
      <c r="I308" s="88">
        <v>0</v>
      </c>
      <c r="J308" s="88">
        <v>308606</v>
      </c>
      <c r="K308" s="88">
        <v>562341</v>
      </c>
      <c r="L308" s="88">
        <v>0</v>
      </c>
      <c r="M308" s="88">
        <v>1187138</v>
      </c>
      <c r="N308" s="88">
        <v>0</v>
      </c>
      <c r="O308" s="88">
        <v>0</v>
      </c>
      <c r="P308" s="88">
        <v>204232</v>
      </c>
      <c r="Q308" s="89">
        <v>1.25964150797E-2</v>
      </c>
      <c r="R308" s="89">
        <v>0</v>
      </c>
      <c r="S308" s="89">
        <v>0</v>
      </c>
      <c r="T308" s="89">
        <v>0</v>
      </c>
      <c r="U308" s="89">
        <v>0</v>
      </c>
      <c r="V308" s="89">
        <v>0</v>
      </c>
      <c r="W308" s="89">
        <v>0</v>
      </c>
      <c r="X308" s="89">
        <v>0</v>
      </c>
      <c r="Y308" s="89">
        <v>0</v>
      </c>
      <c r="Z308" s="89">
        <v>1.827289342561E-2</v>
      </c>
      <c r="AA308" s="89">
        <v>4.2453403092599998E-3</v>
      </c>
    </row>
    <row r="309" spans="1:27" x14ac:dyDescent="0.25">
      <c r="A309" s="87">
        <v>2384</v>
      </c>
      <c r="B309" s="134">
        <v>45473</v>
      </c>
      <c r="C309" s="87">
        <v>1115</v>
      </c>
      <c r="D309" s="86" t="s">
        <v>699</v>
      </c>
      <c r="E309" s="88">
        <v>131624069</v>
      </c>
      <c r="F309" s="88">
        <v>62423402</v>
      </c>
      <c r="G309" s="88">
        <v>6262483</v>
      </c>
      <c r="H309" s="88">
        <v>0</v>
      </c>
      <c r="I309" s="88">
        <v>0</v>
      </c>
      <c r="J309" s="88">
        <v>5793172</v>
      </c>
      <c r="K309" s="88">
        <v>19680842</v>
      </c>
      <c r="L309" s="88">
        <v>0</v>
      </c>
      <c r="M309" s="88">
        <v>25250541</v>
      </c>
      <c r="N309" s="88">
        <v>97857</v>
      </c>
      <c r="O309" s="88">
        <v>0</v>
      </c>
      <c r="P309" s="88">
        <v>5338507</v>
      </c>
      <c r="Q309" s="89">
        <v>7.4049428793500002E-3</v>
      </c>
      <c r="R309" s="89">
        <v>0</v>
      </c>
      <c r="S309" s="89">
        <v>0</v>
      </c>
      <c r="T309" s="89">
        <v>2.4614405001000001E-3</v>
      </c>
      <c r="U309" s="89">
        <v>1.1230001210399999E-3</v>
      </c>
      <c r="V309" s="89">
        <v>0</v>
      </c>
      <c r="W309" s="89">
        <v>1.5822905422000001E-4</v>
      </c>
      <c r="X309" s="89">
        <v>0</v>
      </c>
      <c r="Y309" s="89">
        <v>0</v>
      </c>
      <c r="Z309" s="89">
        <v>5.0141128021600001E-3</v>
      </c>
      <c r="AA309" s="89">
        <v>1.7245674314500001E-3</v>
      </c>
    </row>
    <row r="310" spans="1:27" x14ac:dyDescent="0.25">
      <c r="A310" s="87">
        <v>2394</v>
      </c>
      <c r="B310" s="134">
        <v>45473</v>
      </c>
      <c r="C310" s="87">
        <v>1118</v>
      </c>
      <c r="D310" s="86" t="s">
        <v>700</v>
      </c>
      <c r="E310" s="88">
        <v>18109340</v>
      </c>
      <c r="F310" s="88">
        <v>11474970</v>
      </c>
      <c r="G310" s="88">
        <v>608288</v>
      </c>
      <c r="H310" s="88">
        <v>0</v>
      </c>
      <c r="I310" s="88">
        <v>414053</v>
      </c>
      <c r="J310" s="88">
        <v>697059</v>
      </c>
      <c r="K310" s="88">
        <v>1805728</v>
      </c>
      <c r="L310" s="88">
        <v>0</v>
      </c>
      <c r="M310" s="88">
        <v>6866333</v>
      </c>
      <c r="N310" s="88">
        <v>0</v>
      </c>
      <c r="O310" s="88">
        <v>0</v>
      </c>
      <c r="P310" s="88">
        <v>1083509</v>
      </c>
      <c r="Q310" s="89">
        <v>-4.2768378064000001E-3</v>
      </c>
      <c r="R310" s="89">
        <v>0</v>
      </c>
      <c r="S310" s="89">
        <v>0</v>
      </c>
      <c r="T310" s="89">
        <v>-2.0399279723E-3</v>
      </c>
      <c r="U310" s="89">
        <v>-2.2589107000000001E-3</v>
      </c>
      <c r="V310" s="89">
        <v>0</v>
      </c>
      <c r="W310" s="89">
        <v>0</v>
      </c>
      <c r="X310" s="89">
        <v>0</v>
      </c>
      <c r="Y310" s="89">
        <v>0</v>
      </c>
      <c r="Z310" s="89">
        <v>-1.9225182690400001E-2</v>
      </c>
      <c r="AA310" s="89">
        <v>-3.0095924541E-3</v>
      </c>
    </row>
    <row r="311" spans="1:27" x14ac:dyDescent="0.25">
      <c r="A311" s="87">
        <v>2403</v>
      </c>
      <c r="B311" s="134">
        <v>45473</v>
      </c>
      <c r="C311" s="87">
        <v>1123</v>
      </c>
      <c r="D311" s="86" t="s">
        <v>701</v>
      </c>
      <c r="E311" s="88">
        <v>103912597</v>
      </c>
      <c r="F311" s="88">
        <v>68062630</v>
      </c>
      <c r="G311" s="88">
        <v>2723674</v>
      </c>
      <c r="H311" s="88">
        <v>0</v>
      </c>
      <c r="I311" s="88">
        <v>0</v>
      </c>
      <c r="J311" s="88">
        <v>17161394</v>
      </c>
      <c r="K311" s="88">
        <v>6203693</v>
      </c>
      <c r="L311" s="88">
        <v>0</v>
      </c>
      <c r="M311" s="88">
        <v>17295525</v>
      </c>
      <c r="N311" s="88">
        <v>0</v>
      </c>
      <c r="O311" s="88">
        <v>0</v>
      </c>
      <c r="P311" s="88">
        <v>24678344</v>
      </c>
      <c r="Q311" s="89">
        <v>1.8182714434789998E-2</v>
      </c>
      <c r="R311" s="89">
        <v>0</v>
      </c>
      <c r="S311" s="89">
        <v>0</v>
      </c>
      <c r="T311" s="89">
        <v>4.5274199821999998E-4</v>
      </c>
      <c r="U311" s="89">
        <v>6.1011984028600001E-3</v>
      </c>
      <c r="V311" s="89">
        <v>0</v>
      </c>
      <c r="W311" s="89">
        <v>0</v>
      </c>
      <c r="X311" s="89">
        <v>0</v>
      </c>
      <c r="Y311" s="89">
        <v>0</v>
      </c>
      <c r="Z311" s="89">
        <v>1.6603456724849999E-2</v>
      </c>
      <c r="AA311" s="89">
        <v>7.76046444446E-3</v>
      </c>
    </row>
    <row r="312" spans="1:27" x14ac:dyDescent="0.25">
      <c r="A312" s="87">
        <v>2405</v>
      </c>
      <c r="B312" s="134">
        <v>45473</v>
      </c>
      <c r="C312" s="87">
        <v>1124</v>
      </c>
      <c r="D312" s="86" t="s">
        <v>702</v>
      </c>
      <c r="E312" s="88">
        <v>67110881</v>
      </c>
      <c r="F312" s="88">
        <v>32278115</v>
      </c>
      <c r="G312" s="88">
        <v>2307466</v>
      </c>
      <c r="H312" s="88">
        <v>31212</v>
      </c>
      <c r="I312" s="88">
        <v>1152187</v>
      </c>
      <c r="J312" s="88">
        <v>9042054</v>
      </c>
      <c r="K312" s="88">
        <v>5954352</v>
      </c>
      <c r="L312" s="88">
        <v>0</v>
      </c>
      <c r="M312" s="88">
        <v>8173281</v>
      </c>
      <c r="N312" s="88">
        <v>0</v>
      </c>
      <c r="O312" s="88">
        <v>0</v>
      </c>
      <c r="P312" s="88">
        <v>5617563</v>
      </c>
      <c r="Q312" s="89">
        <v>5.7060680338999999E-3</v>
      </c>
      <c r="R312" s="89">
        <v>1.7254239395010001E-2</v>
      </c>
      <c r="S312" s="89">
        <v>0</v>
      </c>
      <c r="T312" s="89">
        <v>0</v>
      </c>
      <c r="U312" s="89">
        <v>2.0331302695199998E-3</v>
      </c>
      <c r="V312" s="89">
        <v>0</v>
      </c>
      <c r="W312" s="89">
        <v>0</v>
      </c>
      <c r="X312" s="89">
        <v>0</v>
      </c>
      <c r="Y312" s="89">
        <v>0</v>
      </c>
      <c r="Z312" s="89">
        <v>4.0989915944699999E-3</v>
      </c>
      <c r="AA312" s="89">
        <v>1.6872095781499999E-3</v>
      </c>
    </row>
    <row r="313" spans="1:27" x14ac:dyDescent="0.25">
      <c r="A313" s="87">
        <v>2414</v>
      </c>
      <c r="B313" s="134">
        <v>45473</v>
      </c>
      <c r="C313" s="87">
        <v>1127</v>
      </c>
      <c r="D313" s="86" t="s">
        <v>703</v>
      </c>
      <c r="E313" s="88">
        <v>4028068</v>
      </c>
      <c r="F313" s="88">
        <v>3214186</v>
      </c>
      <c r="G313" s="88">
        <v>267525</v>
      </c>
      <c r="H313" s="88">
        <v>0</v>
      </c>
      <c r="I313" s="88">
        <v>0</v>
      </c>
      <c r="J313" s="88">
        <v>943280</v>
      </c>
      <c r="K313" s="88">
        <v>963928</v>
      </c>
      <c r="L313" s="88">
        <v>0</v>
      </c>
      <c r="M313" s="88">
        <v>0</v>
      </c>
      <c r="N313" s="88">
        <v>0</v>
      </c>
      <c r="O313" s="88">
        <v>0</v>
      </c>
      <c r="P313" s="88">
        <v>1039454</v>
      </c>
      <c r="Q313" s="89">
        <v>3.1428640207720002E-2</v>
      </c>
      <c r="R313" s="89">
        <v>0</v>
      </c>
      <c r="S313" s="89">
        <v>0</v>
      </c>
      <c r="T313" s="89">
        <v>0</v>
      </c>
      <c r="U313" s="89">
        <v>-3.225880489E-4</v>
      </c>
      <c r="V313" s="89">
        <v>0</v>
      </c>
      <c r="W313" s="89">
        <v>0</v>
      </c>
      <c r="X313" s="89">
        <v>0</v>
      </c>
      <c r="Y313" s="89">
        <v>0</v>
      </c>
      <c r="Z313" s="89">
        <v>1.15158967834E-3</v>
      </c>
      <c r="AA313" s="89">
        <v>2.8162173215999999E-3</v>
      </c>
    </row>
    <row r="314" spans="1:27" x14ac:dyDescent="0.25">
      <c r="A314" s="87">
        <v>2440</v>
      </c>
      <c r="B314" s="134">
        <v>45473</v>
      </c>
      <c r="C314" s="87">
        <v>1134</v>
      </c>
      <c r="D314" s="86" t="s">
        <v>704</v>
      </c>
      <c r="E314" s="88">
        <v>472098400</v>
      </c>
      <c r="F314" s="88">
        <v>323042803</v>
      </c>
      <c r="G314" s="88">
        <v>12191648</v>
      </c>
      <c r="H314" s="88">
        <v>0</v>
      </c>
      <c r="I314" s="88">
        <v>0</v>
      </c>
      <c r="J314" s="88">
        <v>29680698</v>
      </c>
      <c r="K314" s="88">
        <v>54958649</v>
      </c>
      <c r="L314" s="88">
        <v>0</v>
      </c>
      <c r="M314" s="88">
        <v>168208723</v>
      </c>
      <c r="N314" s="88">
        <v>40731375</v>
      </c>
      <c r="O314" s="88">
        <v>1078046</v>
      </c>
      <c r="P314" s="88">
        <v>16193664</v>
      </c>
      <c r="Q314" s="89">
        <v>1.5848171238559999E-2</v>
      </c>
      <c r="R314" s="89">
        <v>0</v>
      </c>
      <c r="S314" s="89">
        <v>0</v>
      </c>
      <c r="T314" s="89">
        <v>2.1218479764499999E-3</v>
      </c>
      <c r="U314" s="89">
        <v>3.3804311944399998E-3</v>
      </c>
      <c r="V314" s="89">
        <v>0</v>
      </c>
      <c r="W314" s="89">
        <v>6.8659639810000005E-5</v>
      </c>
      <c r="X314" s="89">
        <v>5.6935252129999999E-4</v>
      </c>
      <c r="Y314" s="89">
        <v>1.308520304635E-2</v>
      </c>
      <c r="Z314" s="89">
        <v>1.8685796805979999E-2</v>
      </c>
      <c r="AA314" s="89">
        <v>2.5092759289299998E-3</v>
      </c>
    </row>
    <row r="315" spans="1:27" x14ac:dyDescent="0.25">
      <c r="A315" s="87">
        <v>2442</v>
      </c>
      <c r="B315" s="134">
        <v>45473</v>
      </c>
      <c r="C315" s="87">
        <v>1136</v>
      </c>
      <c r="D315" s="86" t="s">
        <v>705</v>
      </c>
      <c r="E315" s="88">
        <v>27627469</v>
      </c>
      <c r="F315" s="88">
        <v>14344204</v>
      </c>
      <c r="G315" s="88">
        <v>1790</v>
      </c>
      <c r="H315" s="88">
        <v>0</v>
      </c>
      <c r="I315" s="88">
        <v>0</v>
      </c>
      <c r="J315" s="88">
        <v>8098569</v>
      </c>
      <c r="K315" s="88">
        <v>3462970</v>
      </c>
      <c r="L315" s="88">
        <v>0</v>
      </c>
      <c r="M315" s="88">
        <v>0</v>
      </c>
      <c r="N315" s="88">
        <v>0</v>
      </c>
      <c r="O315" s="88">
        <v>0</v>
      </c>
      <c r="P315" s="88">
        <v>2780875</v>
      </c>
      <c r="Q315" s="89">
        <v>0</v>
      </c>
      <c r="R315" s="89">
        <v>0</v>
      </c>
      <c r="S315" s="89">
        <v>0</v>
      </c>
      <c r="T315" s="89">
        <v>2.1726610910000001E-5</v>
      </c>
      <c r="U315" s="89">
        <v>-6.3089297258999996E-6</v>
      </c>
      <c r="V315" s="89">
        <v>0</v>
      </c>
      <c r="W315" s="89">
        <v>0</v>
      </c>
      <c r="X315" s="89">
        <v>0</v>
      </c>
      <c r="Y315" s="89">
        <v>0</v>
      </c>
      <c r="Z315" s="89">
        <v>1.8495280737600001E-3</v>
      </c>
      <c r="AA315" s="89">
        <v>3.1827244104000002E-4</v>
      </c>
    </row>
    <row r="316" spans="1:27" x14ac:dyDescent="0.25">
      <c r="A316" s="87">
        <v>2446</v>
      </c>
      <c r="B316" s="134">
        <v>45473</v>
      </c>
      <c r="C316" s="87">
        <v>1139</v>
      </c>
      <c r="D316" s="86" t="s">
        <v>706</v>
      </c>
      <c r="E316" s="88">
        <v>18900711</v>
      </c>
      <c r="F316" s="88">
        <v>10601493</v>
      </c>
      <c r="G316" s="88">
        <v>0</v>
      </c>
      <c r="H316" s="88">
        <v>0</v>
      </c>
      <c r="I316" s="88">
        <v>0</v>
      </c>
      <c r="J316" s="88">
        <v>5035993</v>
      </c>
      <c r="K316" s="88">
        <v>1929142</v>
      </c>
      <c r="L316" s="88">
        <v>0</v>
      </c>
      <c r="M316" s="88">
        <v>1446603</v>
      </c>
      <c r="N316" s="88">
        <v>0</v>
      </c>
      <c r="O316" s="88">
        <v>0</v>
      </c>
      <c r="P316" s="88">
        <v>2189755</v>
      </c>
      <c r="Q316" s="89">
        <v>0</v>
      </c>
      <c r="R316" s="89">
        <v>0</v>
      </c>
      <c r="S316" s="89">
        <v>0</v>
      </c>
      <c r="T316" s="89">
        <v>-2.5627789870000001E-4</v>
      </c>
      <c r="U316" s="89">
        <v>0</v>
      </c>
      <c r="V316" s="89">
        <v>0</v>
      </c>
      <c r="W316" s="89">
        <v>8.2233537465600005E-3</v>
      </c>
      <c r="X316" s="89">
        <v>0</v>
      </c>
      <c r="Y316" s="89">
        <v>0</v>
      </c>
      <c r="Z316" s="89">
        <v>6.3350469416600004E-3</v>
      </c>
      <c r="AA316" s="89">
        <v>2.4041670090299999E-3</v>
      </c>
    </row>
    <row r="317" spans="1:27" x14ac:dyDescent="0.25">
      <c r="A317" s="87">
        <v>2454</v>
      </c>
      <c r="B317" s="134">
        <v>45473</v>
      </c>
      <c r="C317" s="87">
        <v>1142</v>
      </c>
      <c r="D317" s="86" t="s">
        <v>707</v>
      </c>
      <c r="E317" s="88">
        <v>40645557</v>
      </c>
      <c r="F317" s="88">
        <v>22875874</v>
      </c>
      <c r="G317" s="88">
        <v>1092043</v>
      </c>
      <c r="H317" s="88">
        <v>0</v>
      </c>
      <c r="I317" s="88">
        <v>0</v>
      </c>
      <c r="J317" s="88">
        <v>5223734</v>
      </c>
      <c r="K317" s="88">
        <v>13229298</v>
      </c>
      <c r="L317" s="88">
        <v>0</v>
      </c>
      <c r="M317" s="88">
        <v>2797253</v>
      </c>
      <c r="N317" s="88">
        <v>0</v>
      </c>
      <c r="O317" s="88">
        <v>0</v>
      </c>
      <c r="P317" s="88">
        <v>533546</v>
      </c>
      <c r="Q317" s="89">
        <v>7.2640059237899998E-3</v>
      </c>
      <c r="R317" s="89">
        <v>0</v>
      </c>
      <c r="S317" s="89">
        <v>0</v>
      </c>
      <c r="T317" s="89">
        <v>-3.850455699E-4</v>
      </c>
      <c r="U317" s="89">
        <v>-7.6485995910000005E-4</v>
      </c>
      <c r="V317" s="89">
        <v>0</v>
      </c>
      <c r="W317" s="89">
        <v>-5.7790909559999996E-4</v>
      </c>
      <c r="X317" s="89">
        <v>0</v>
      </c>
      <c r="Y317" s="89">
        <v>0</v>
      </c>
      <c r="Z317" s="89">
        <v>-2.7834960268999999E-3</v>
      </c>
      <c r="AA317" s="89">
        <v>-5.4064529380000003E-4</v>
      </c>
    </row>
    <row r="318" spans="1:27" x14ac:dyDescent="0.25">
      <c r="A318" s="87">
        <v>2460</v>
      </c>
      <c r="B318" s="134">
        <v>45473</v>
      </c>
      <c r="C318" s="87">
        <v>1145</v>
      </c>
      <c r="D318" s="86" t="s">
        <v>708</v>
      </c>
      <c r="E318" s="88">
        <v>10943726</v>
      </c>
      <c r="F318" s="88">
        <v>3889351</v>
      </c>
      <c r="G318" s="88">
        <v>265435</v>
      </c>
      <c r="H318" s="88">
        <v>0</v>
      </c>
      <c r="I318" s="88">
        <v>0</v>
      </c>
      <c r="J318" s="88">
        <v>737265</v>
      </c>
      <c r="K318" s="88">
        <v>1536962</v>
      </c>
      <c r="L318" s="88">
        <v>0</v>
      </c>
      <c r="M318" s="88">
        <v>0</v>
      </c>
      <c r="N318" s="88">
        <v>0</v>
      </c>
      <c r="O318" s="88">
        <v>0</v>
      </c>
      <c r="P318" s="88">
        <v>1349689</v>
      </c>
      <c r="Q318" s="89">
        <v>4.6506400191350002E-2</v>
      </c>
      <c r="R318" s="89">
        <v>0</v>
      </c>
      <c r="S318" s="89">
        <v>0</v>
      </c>
      <c r="T318" s="89">
        <v>1.1039183441600001E-2</v>
      </c>
      <c r="U318" s="89">
        <v>6.0883936265899996E-3</v>
      </c>
      <c r="V318" s="89">
        <v>0</v>
      </c>
      <c r="W318" s="89">
        <v>0</v>
      </c>
      <c r="X318" s="89">
        <v>0</v>
      </c>
      <c r="Y318" s="89">
        <v>0</v>
      </c>
      <c r="Z318" s="89">
        <v>2.3514945415229999E-2</v>
      </c>
      <c r="AA318" s="89">
        <v>1.6155314490659999E-2</v>
      </c>
    </row>
    <row r="319" spans="1:27" x14ac:dyDescent="0.25">
      <c r="A319" s="87">
        <v>2467</v>
      </c>
      <c r="B319" s="134">
        <v>45473</v>
      </c>
      <c r="C319" s="87">
        <v>1148</v>
      </c>
      <c r="D319" s="86" t="s">
        <v>709</v>
      </c>
      <c r="E319" s="88">
        <v>5458603</v>
      </c>
      <c r="F319" s="88">
        <v>2055567</v>
      </c>
      <c r="G319" s="88">
        <v>91216</v>
      </c>
      <c r="H319" s="88">
        <v>0</v>
      </c>
      <c r="I319" s="88">
        <v>0</v>
      </c>
      <c r="J319" s="88">
        <v>470558</v>
      </c>
      <c r="K319" s="88">
        <v>708565</v>
      </c>
      <c r="L319" s="88">
        <v>0</v>
      </c>
      <c r="M319" s="88">
        <v>0</v>
      </c>
      <c r="N319" s="88">
        <v>0</v>
      </c>
      <c r="O319" s="88">
        <v>0</v>
      </c>
      <c r="P319" s="88">
        <v>785228</v>
      </c>
      <c r="Q319" s="89">
        <v>4.2670924305480001E-2</v>
      </c>
      <c r="R319" s="89">
        <v>0</v>
      </c>
      <c r="S319" s="89">
        <v>0</v>
      </c>
      <c r="T319" s="89">
        <v>0</v>
      </c>
      <c r="U319" s="89">
        <v>9.7653250366000009E-3</v>
      </c>
      <c r="V319" s="89">
        <v>0</v>
      </c>
      <c r="W319" s="89">
        <v>0</v>
      </c>
      <c r="X319" s="89">
        <v>0</v>
      </c>
      <c r="Y319" s="89">
        <v>0</v>
      </c>
      <c r="Z319" s="89">
        <v>4.66559426094E-3</v>
      </c>
      <c r="AA319" s="89">
        <v>7.9702051307300008E-3</v>
      </c>
    </row>
    <row r="320" spans="1:27" x14ac:dyDescent="0.25">
      <c r="A320" s="87">
        <v>2490</v>
      </c>
      <c r="B320" s="134">
        <v>45473</v>
      </c>
      <c r="C320" s="87">
        <v>1155</v>
      </c>
      <c r="D320" s="86" t="s">
        <v>710</v>
      </c>
      <c r="E320" s="88">
        <v>37353404</v>
      </c>
      <c r="F320" s="88">
        <v>9655205</v>
      </c>
      <c r="G320" s="88">
        <v>705471</v>
      </c>
      <c r="H320" s="88">
        <v>0</v>
      </c>
      <c r="I320" s="88">
        <v>0</v>
      </c>
      <c r="J320" s="88">
        <v>726129</v>
      </c>
      <c r="K320" s="88">
        <v>2021708</v>
      </c>
      <c r="L320" s="88">
        <v>0</v>
      </c>
      <c r="M320" s="88">
        <v>5439145</v>
      </c>
      <c r="N320" s="88">
        <v>0</v>
      </c>
      <c r="O320" s="88">
        <v>0</v>
      </c>
      <c r="P320" s="88">
        <v>762753</v>
      </c>
      <c r="Q320" s="89">
        <v>1.6457863645879998E-2</v>
      </c>
      <c r="R320" s="89">
        <v>0</v>
      </c>
      <c r="S320" s="89">
        <v>0</v>
      </c>
      <c r="T320" s="89">
        <v>0</v>
      </c>
      <c r="U320" s="89">
        <v>9.6615929209999997E-5</v>
      </c>
      <c r="V320" s="89">
        <v>0</v>
      </c>
      <c r="W320" s="89">
        <v>7.0394731820000003E-5</v>
      </c>
      <c r="X320" s="89">
        <v>0</v>
      </c>
      <c r="Y320" s="89">
        <v>0</v>
      </c>
      <c r="Z320" s="89">
        <v>8.3820488328099994E-3</v>
      </c>
      <c r="AA320" s="89">
        <v>1.7865469914399999E-3</v>
      </c>
    </row>
    <row r="321" spans="1:27" x14ac:dyDescent="0.25">
      <c r="A321" s="87">
        <v>2493</v>
      </c>
      <c r="B321" s="134">
        <v>45473</v>
      </c>
      <c r="C321" s="87">
        <v>1157</v>
      </c>
      <c r="D321" s="86" t="s">
        <v>711</v>
      </c>
      <c r="E321" s="88">
        <v>22125633</v>
      </c>
      <c r="F321" s="88">
        <v>13579100</v>
      </c>
      <c r="G321" s="88">
        <v>0</v>
      </c>
      <c r="H321" s="88">
        <v>0</v>
      </c>
      <c r="I321" s="88">
        <v>0</v>
      </c>
      <c r="J321" s="88">
        <v>747820</v>
      </c>
      <c r="K321" s="88">
        <v>3479019</v>
      </c>
      <c r="L321" s="88">
        <v>0</v>
      </c>
      <c r="M321" s="88">
        <v>3494091</v>
      </c>
      <c r="N321" s="88">
        <v>0</v>
      </c>
      <c r="O321" s="88">
        <v>0</v>
      </c>
      <c r="P321" s="88">
        <v>5858170</v>
      </c>
      <c r="Q321" s="89">
        <v>0</v>
      </c>
      <c r="R321" s="89">
        <v>0</v>
      </c>
      <c r="S321" s="89">
        <v>0</v>
      </c>
      <c r="T321" s="89">
        <v>2.9757482800000001E-5</v>
      </c>
      <c r="U321" s="89">
        <v>4.6033764938400003E-3</v>
      </c>
      <c r="V321" s="89">
        <v>0</v>
      </c>
      <c r="W321" s="89">
        <v>0</v>
      </c>
      <c r="X321" s="89">
        <v>0</v>
      </c>
      <c r="Y321" s="89">
        <v>0</v>
      </c>
      <c r="Z321" s="89">
        <v>1.859949257508E-2</v>
      </c>
      <c r="AA321" s="89">
        <v>1.027087971737E-2</v>
      </c>
    </row>
    <row r="322" spans="1:27" x14ac:dyDescent="0.25">
      <c r="A322" s="87">
        <v>2495</v>
      </c>
      <c r="B322" s="134">
        <v>45473</v>
      </c>
      <c r="C322" s="87">
        <v>1159</v>
      </c>
      <c r="D322" s="86" t="s">
        <v>712</v>
      </c>
      <c r="E322" s="88">
        <v>4841375</v>
      </c>
      <c r="F322" s="88">
        <v>751482</v>
      </c>
      <c r="G322" s="88">
        <v>0</v>
      </c>
      <c r="H322" s="88">
        <v>0</v>
      </c>
      <c r="I322" s="88">
        <v>0</v>
      </c>
      <c r="J322" s="88">
        <v>0</v>
      </c>
      <c r="K322" s="88">
        <v>0</v>
      </c>
      <c r="L322" s="88">
        <v>0</v>
      </c>
      <c r="M322" s="88">
        <v>0</v>
      </c>
      <c r="N322" s="88">
        <v>0</v>
      </c>
      <c r="O322" s="88">
        <v>0</v>
      </c>
      <c r="P322" s="88">
        <v>751482</v>
      </c>
      <c r="Q322" s="89">
        <v>0</v>
      </c>
      <c r="R322" s="89">
        <v>0</v>
      </c>
      <c r="S322" s="89">
        <v>0</v>
      </c>
      <c r="T322" s="89">
        <v>0</v>
      </c>
      <c r="U322" s="89">
        <v>0</v>
      </c>
      <c r="V322" s="89">
        <v>0</v>
      </c>
      <c r="W322" s="89">
        <v>0</v>
      </c>
      <c r="X322" s="89">
        <v>0</v>
      </c>
      <c r="Y322" s="89">
        <v>0</v>
      </c>
      <c r="Z322" s="89">
        <v>1.8467263884369998E-2</v>
      </c>
      <c r="AA322" s="89">
        <v>1.8466153562349999E-2</v>
      </c>
    </row>
    <row r="323" spans="1:27" x14ac:dyDescent="0.25">
      <c r="A323" s="87">
        <v>2498</v>
      </c>
      <c r="B323" s="134">
        <v>45473</v>
      </c>
      <c r="C323" s="87">
        <v>1161</v>
      </c>
      <c r="D323" s="86" t="s">
        <v>713</v>
      </c>
      <c r="E323" s="88">
        <v>9244718</v>
      </c>
      <c r="F323" s="88">
        <v>3387163</v>
      </c>
      <c r="G323" s="88">
        <v>0</v>
      </c>
      <c r="H323" s="88">
        <v>0</v>
      </c>
      <c r="I323" s="88">
        <v>0</v>
      </c>
      <c r="J323" s="88">
        <v>687893</v>
      </c>
      <c r="K323" s="88">
        <v>1884876</v>
      </c>
      <c r="L323" s="88">
        <v>0</v>
      </c>
      <c r="M323" s="88">
        <v>0</v>
      </c>
      <c r="N323" s="88">
        <v>0</v>
      </c>
      <c r="O323" s="88">
        <v>0</v>
      </c>
      <c r="P323" s="88">
        <v>814394</v>
      </c>
      <c r="Q323" s="89">
        <v>0</v>
      </c>
      <c r="R323" s="89">
        <v>0</v>
      </c>
      <c r="S323" s="89">
        <v>0</v>
      </c>
      <c r="T323" s="89">
        <v>-2.0299980738E-2</v>
      </c>
      <c r="U323" s="89">
        <v>0</v>
      </c>
      <c r="V323" s="89">
        <v>0</v>
      </c>
      <c r="W323" s="89">
        <v>0</v>
      </c>
      <c r="X323" s="89">
        <v>0</v>
      </c>
      <c r="Y323" s="89">
        <v>0</v>
      </c>
      <c r="Z323" s="89">
        <v>5.7657605423709998E-2</v>
      </c>
      <c r="AA323" s="89">
        <v>1.237103424883E-2</v>
      </c>
    </row>
    <row r="324" spans="1:27" x14ac:dyDescent="0.25">
      <c r="A324" s="87">
        <v>2505</v>
      </c>
      <c r="B324" s="134">
        <v>45473</v>
      </c>
      <c r="C324" s="87">
        <v>1163</v>
      </c>
      <c r="D324" s="86" t="s">
        <v>714</v>
      </c>
      <c r="E324" s="88">
        <v>20195465</v>
      </c>
      <c r="F324" s="88">
        <v>5939069</v>
      </c>
      <c r="G324" s="88">
        <v>0</v>
      </c>
      <c r="H324" s="88">
        <v>28327</v>
      </c>
      <c r="I324" s="88">
        <v>0</v>
      </c>
      <c r="J324" s="88">
        <v>1089498</v>
      </c>
      <c r="K324" s="88">
        <v>1275591</v>
      </c>
      <c r="L324" s="88">
        <v>0</v>
      </c>
      <c r="M324" s="88">
        <v>0</v>
      </c>
      <c r="N324" s="88">
        <v>0</v>
      </c>
      <c r="O324" s="88">
        <v>0</v>
      </c>
      <c r="P324" s="88">
        <v>3545654</v>
      </c>
      <c r="Q324" s="89">
        <v>0</v>
      </c>
      <c r="R324" s="89">
        <v>5.8851213854910003E-2</v>
      </c>
      <c r="S324" s="89">
        <v>0</v>
      </c>
      <c r="T324" s="89">
        <v>9.5607300580700001E-3</v>
      </c>
      <c r="U324" s="89">
        <v>8.9735409779200005E-3</v>
      </c>
      <c r="V324" s="89">
        <v>0</v>
      </c>
      <c r="W324" s="89">
        <v>0</v>
      </c>
      <c r="X324" s="89">
        <v>0</v>
      </c>
      <c r="Y324" s="89">
        <v>0</v>
      </c>
      <c r="Z324" s="89">
        <v>3.0670989687360001E-2</v>
      </c>
      <c r="AA324" s="89">
        <v>2.263844113332E-2</v>
      </c>
    </row>
    <row r="325" spans="1:27" x14ac:dyDescent="0.25">
      <c r="A325" s="87">
        <v>2507</v>
      </c>
      <c r="B325" s="134">
        <v>45473</v>
      </c>
      <c r="C325" s="87">
        <v>1164</v>
      </c>
      <c r="D325" s="86" t="s">
        <v>715</v>
      </c>
      <c r="E325" s="88">
        <v>32613495</v>
      </c>
      <c r="F325" s="88">
        <v>11017297</v>
      </c>
      <c r="G325" s="88">
        <v>306755</v>
      </c>
      <c r="H325" s="88">
        <v>0</v>
      </c>
      <c r="I325" s="88">
        <v>0</v>
      </c>
      <c r="J325" s="88">
        <v>6162050</v>
      </c>
      <c r="K325" s="88">
        <v>3242577</v>
      </c>
      <c r="L325" s="88">
        <v>0</v>
      </c>
      <c r="M325" s="88">
        <v>0</v>
      </c>
      <c r="N325" s="88">
        <v>0</v>
      </c>
      <c r="O325" s="88">
        <v>0</v>
      </c>
      <c r="P325" s="88">
        <v>1305915</v>
      </c>
      <c r="Q325" s="89">
        <v>1.557835126586E-2</v>
      </c>
      <c r="R325" s="89">
        <v>0</v>
      </c>
      <c r="S325" s="89">
        <v>0</v>
      </c>
      <c r="T325" s="89">
        <v>7.2691700280000003E-4</v>
      </c>
      <c r="U325" s="89">
        <v>-1.8077052199999999E-4</v>
      </c>
      <c r="V325" s="89">
        <v>0</v>
      </c>
      <c r="W325" s="89">
        <v>0</v>
      </c>
      <c r="X325" s="89">
        <v>0</v>
      </c>
      <c r="Y325" s="89">
        <v>0</v>
      </c>
      <c r="Z325" s="89">
        <v>5.0154380464000005E-4</v>
      </c>
      <c r="AA325" s="89">
        <v>8.7101659001000001E-4</v>
      </c>
    </row>
    <row r="326" spans="1:27" x14ac:dyDescent="0.25">
      <c r="A326" s="87">
        <v>2508</v>
      </c>
      <c r="B326" s="134">
        <v>45473</v>
      </c>
      <c r="C326" s="87">
        <v>1165</v>
      </c>
      <c r="D326" s="86" t="s">
        <v>716</v>
      </c>
      <c r="E326" s="88">
        <v>86212783</v>
      </c>
      <c r="F326" s="88">
        <v>25924806</v>
      </c>
      <c r="G326" s="88">
        <v>1521096</v>
      </c>
      <c r="H326" s="88">
        <v>0</v>
      </c>
      <c r="I326" s="88">
        <v>0</v>
      </c>
      <c r="J326" s="88">
        <v>2628940</v>
      </c>
      <c r="K326" s="88">
        <v>5905196</v>
      </c>
      <c r="L326" s="88">
        <v>0</v>
      </c>
      <c r="M326" s="88">
        <v>13750114</v>
      </c>
      <c r="N326" s="88">
        <v>0</v>
      </c>
      <c r="O326" s="88">
        <v>0</v>
      </c>
      <c r="P326" s="88">
        <v>2119460</v>
      </c>
      <c r="Q326" s="89">
        <v>7.1285452276100003E-3</v>
      </c>
      <c r="R326" s="89">
        <v>0</v>
      </c>
      <c r="S326" s="89">
        <v>0</v>
      </c>
      <c r="T326" s="89">
        <v>-8.2344859299999994E-5</v>
      </c>
      <c r="U326" s="89">
        <v>1.2671153533200001E-3</v>
      </c>
      <c r="V326" s="89">
        <v>0</v>
      </c>
      <c r="W326" s="89">
        <v>-1.9780655319999999E-4</v>
      </c>
      <c r="X326" s="89">
        <v>0</v>
      </c>
      <c r="Y326" s="89">
        <v>0</v>
      </c>
      <c r="Z326" s="89">
        <v>-2.7107246794000001E-3</v>
      </c>
      <c r="AA326" s="89">
        <v>3.0080564018000001E-4</v>
      </c>
    </row>
    <row r="327" spans="1:27" x14ac:dyDescent="0.25">
      <c r="A327" s="87">
        <v>2531</v>
      </c>
      <c r="B327" s="134">
        <v>45473</v>
      </c>
      <c r="C327" s="87">
        <v>1176</v>
      </c>
      <c r="D327" s="86" t="s">
        <v>717</v>
      </c>
      <c r="E327" s="88">
        <v>173450156</v>
      </c>
      <c r="F327" s="88">
        <v>138853655</v>
      </c>
      <c r="G327" s="88">
        <v>2971734</v>
      </c>
      <c r="H327" s="88">
        <v>0</v>
      </c>
      <c r="I327" s="88">
        <v>2766304</v>
      </c>
      <c r="J327" s="88">
        <v>18374891</v>
      </c>
      <c r="K327" s="88">
        <v>23420589</v>
      </c>
      <c r="L327" s="88">
        <v>0</v>
      </c>
      <c r="M327" s="88">
        <v>65389509</v>
      </c>
      <c r="N327" s="88">
        <v>23328966</v>
      </c>
      <c r="O327" s="88">
        <v>196432</v>
      </c>
      <c r="P327" s="88">
        <v>2405228</v>
      </c>
      <c r="Q327" s="89">
        <v>7.2700854875399996E-3</v>
      </c>
      <c r="R327" s="89">
        <v>0</v>
      </c>
      <c r="S327" s="89">
        <v>-1.451974149E-4</v>
      </c>
      <c r="T327" s="89">
        <v>4.1269922251200002E-3</v>
      </c>
      <c r="U327" s="89">
        <v>3.3766349048799998E-3</v>
      </c>
      <c r="V327" s="89">
        <v>0</v>
      </c>
      <c r="W327" s="89">
        <v>5.7715325720000002E-5</v>
      </c>
      <c r="X327" s="89">
        <v>0</v>
      </c>
      <c r="Y327" s="89">
        <v>0</v>
      </c>
      <c r="Z327" s="89">
        <v>1.2383848944790001E-2</v>
      </c>
      <c r="AA327" s="89">
        <v>1.5093130961700001E-3</v>
      </c>
    </row>
    <row r="328" spans="1:27" x14ac:dyDescent="0.25">
      <c r="A328" s="87">
        <v>2535</v>
      </c>
      <c r="B328" s="134">
        <v>45473</v>
      </c>
      <c r="C328" s="87">
        <v>1178</v>
      </c>
      <c r="D328" s="86" t="s">
        <v>718</v>
      </c>
      <c r="E328" s="88">
        <v>380350752</v>
      </c>
      <c r="F328" s="88">
        <v>246399742</v>
      </c>
      <c r="G328" s="88">
        <v>42064635</v>
      </c>
      <c r="H328" s="88">
        <v>0</v>
      </c>
      <c r="I328" s="88">
        <v>0</v>
      </c>
      <c r="J328" s="88">
        <v>13400232</v>
      </c>
      <c r="K328" s="88">
        <v>94931546</v>
      </c>
      <c r="L328" s="88">
        <v>0</v>
      </c>
      <c r="M328" s="88">
        <v>49914917</v>
      </c>
      <c r="N328" s="88">
        <v>12193916</v>
      </c>
      <c r="O328" s="88">
        <v>1027686</v>
      </c>
      <c r="P328" s="88">
        <v>32866810</v>
      </c>
      <c r="Q328" s="89">
        <v>2.237925475679E-2</v>
      </c>
      <c r="R328" s="89">
        <v>0</v>
      </c>
      <c r="S328" s="89">
        <v>0</v>
      </c>
      <c r="T328" s="89">
        <v>-9.5655970960000002E-4</v>
      </c>
      <c r="U328" s="89">
        <v>8.9152854687999999E-4</v>
      </c>
      <c r="V328" s="89">
        <v>0</v>
      </c>
      <c r="W328" s="89">
        <v>-6.5944246530000002E-4</v>
      </c>
      <c r="X328" s="89">
        <v>0</v>
      </c>
      <c r="Y328" s="89">
        <v>1.6057790343740001E-2</v>
      </c>
      <c r="Z328" s="89">
        <v>1.9572417729079999E-2</v>
      </c>
      <c r="AA328" s="89">
        <v>6.91430804725E-3</v>
      </c>
    </row>
    <row r="329" spans="1:27" x14ac:dyDescent="0.25">
      <c r="A329" s="87">
        <v>2554</v>
      </c>
      <c r="B329" s="134">
        <v>45473</v>
      </c>
      <c r="C329" s="87">
        <v>1185</v>
      </c>
      <c r="D329" s="86" t="s">
        <v>719</v>
      </c>
      <c r="E329" s="88">
        <v>34680479</v>
      </c>
      <c r="F329" s="88">
        <v>10440820</v>
      </c>
      <c r="G329" s="88">
        <v>1237228</v>
      </c>
      <c r="H329" s="88">
        <v>6185</v>
      </c>
      <c r="I329" s="88">
        <v>0</v>
      </c>
      <c r="J329" s="88">
        <v>1714250</v>
      </c>
      <c r="K329" s="88">
        <v>2047113</v>
      </c>
      <c r="L329" s="88">
        <v>0</v>
      </c>
      <c r="M329" s="88">
        <v>4574293</v>
      </c>
      <c r="N329" s="88">
        <v>0</v>
      </c>
      <c r="O329" s="88">
        <v>0</v>
      </c>
      <c r="P329" s="88">
        <v>861751</v>
      </c>
      <c r="Q329" s="89">
        <v>1.0348289463680001E-2</v>
      </c>
      <c r="R329" s="89">
        <v>5.1196961659580001E-2</v>
      </c>
      <c r="S329" s="89">
        <v>0</v>
      </c>
      <c r="T329" s="89">
        <v>0</v>
      </c>
      <c r="U329" s="89">
        <v>3.5513243695899999E-3</v>
      </c>
      <c r="V329" s="89">
        <v>0</v>
      </c>
      <c r="W329" s="89">
        <v>0</v>
      </c>
      <c r="X329" s="89">
        <v>0</v>
      </c>
      <c r="Y329" s="89">
        <v>0</v>
      </c>
      <c r="Z329" s="89">
        <v>8.8660583379599998E-3</v>
      </c>
      <c r="AA329" s="89">
        <v>2.66450664496E-3</v>
      </c>
    </row>
    <row r="330" spans="1:27" x14ac:dyDescent="0.25">
      <c r="A330" s="87">
        <v>2562</v>
      </c>
      <c r="B330" s="134">
        <v>45473</v>
      </c>
      <c r="C330" s="87">
        <v>1188</v>
      </c>
      <c r="D330" s="86" t="s">
        <v>720</v>
      </c>
      <c r="E330" s="88">
        <v>131770945</v>
      </c>
      <c r="F330" s="88">
        <v>39238523</v>
      </c>
      <c r="G330" s="88">
        <v>1084782</v>
      </c>
      <c r="H330" s="88">
        <v>0</v>
      </c>
      <c r="I330" s="88">
        <v>0</v>
      </c>
      <c r="J330" s="88">
        <v>5875102</v>
      </c>
      <c r="K330" s="88">
        <v>9726332</v>
      </c>
      <c r="L330" s="88">
        <v>0</v>
      </c>
      <c r="M330" s="88">
        <v>16181598</v>
      </c>
      <c r="N330" s="88">
        <v>0</v>
      </c>
      <c r="O330" s="88">
        <v>0</v>
      </c>
      <c r="P330" s="88">
        <v>6370711</v>
      </c>
      <c r="Q330" s="89">
        <v>1.2559423310169999E-2</v>
      </c>
      <c r="R330" s="89">
        <v>0</v>
      </c>
      <c r="S330" s="89">
        <v>0</v>
      </c>
      <c r="T330" s="89">
        <v>2.1034274772999999E-4</v>
      </c>
      <c r="U330" s="89">
        <v>2.2680681870999999E-4</v>
      </c>
      <c r="V330" s="89">
        <v>0</v>
      </c>
      <c r="W330" s="89">
        <v>0</v>
      </c>
      <c r="X330" s="89">
        <v>0</v>
      </c>
      <c r="Y330" s="89">
        <v>0</v>
      </c>
      <c r="Z330" s="89">
        <v>5.8175299890400002E-3</v>
      </c>
      <c r="AA330" s="89">
        <v>1.2239900990600001E-3</v>
      </c>
    </row>
    <row r="331" spans="1:27" x14ac:dyDescent="0.25">
      <c r="A331" s="87">
        <v>2574</v>
      </c>
      <c r="B331" s="134">
        <v>45473</v>
      </c>
      <c r="C331" s="87">
        <v>1196</v>
      </c>
      <c r="D331" s="86" t="s">
        <v>721</v>
      </c>
      <c r="E331" s="88">
        <v>83051633</v>
      </c>
      <c r="F331" s="88">
        <v>49452050</v>
      </c>
      <c r="G331" s="88">
        <v>1621025</v>
      </c>
      <c r="H331" s="88">
        <v>0</v>
      </c>
      <c r="I331" s="88">
        <v>2459402</v>
      </c>
      <c r="J331" s="88">
        <v>7598381</v>
      </c>
      <c r="K331" s="88">
        <v>13726698</v>
      </c>
      <c r="L331" s="88">
        <v>0</v>
      </c>
      <c r="M331" s="88">
        <v>13804936</v>
      </c>
      <c r="N331" s="88">
        <v>1162323</v>
      </c>
      <c r="O331" s="88">
        <v>0</v>
      </c>
      <c r="P331" s="88">
        <v>9079285</v>
      </c>
      <c r="Q331" s="89">
        <v>4.9027302487400001E-3</v>
      </c>
      <c r="R331" s="89">
        <v>0</v>
      </c>
      <c r="S331" s="89">
        <v>-1.8493212418999999E-3</v>
      </c>
      <c r="T331" s="89">
        <v>0</v>
      </c>
      <c r="U331" s="89">
        <v>2.3791688387000002E-3</v>
      </c>
      <c r="V331" s="89">
        <v>0</v>
      </c>
      <c r="W331" s="89">
        <v>-1.0483433128999999E-3</v>
      </c>
      <c r="X331" s="89">
        <v>0</v>
      </c>
      <c r="Y331" s="89">
        <v>0</v>
      </c>
      <c r="Z331" s="89">
        <v>3.4706133840399999E-3</v>
      </c>
      <c r="AA331" s="89">
        <v>1.1462650457100001E-3</v>
      </c>
    </row>
    <row r="332" spans="1:27" x14ac:dyDescent="0.25">
      <c r="A332" s="87">
        <v>2577</v>
      </c>
      <c r="B332" s="134">
        <v>45473</v>
      </c>
      <c r="C332" s="87">
        <v>1199</v>
      </c>
      <c r="D332" s="86" t="s">
        <v>722</v>
      </c>
      <c r="E332" s="88">
        <v>47960492</v>
      </c>
      <c r="F332" s="88">
        <v>26538156</v>
      </c>
      <c r="G332" s="88">
        <v>0</v>
      </c>
      <c r="H332" s="88">
        <v>0</v>
      </c>
      <c r="I332" s="88">
        <v>0</v>
      </c>
      <c r="J332" s="88">
        <v>3073096</v>
      </c>
      <c r="K332" s="88">
        <v>4461334</v>
      </c>
      <c r="L332" s="88">
        <v>0</v>
      </c>
      <c r="M332" s="88">
        <v>8619249</v>
      </c>
      <c r="N332" s="88">
        <v>0</v>
      </c>
      <c r="O332" s="88">
        <v>0</v>
      </c>
      <c r="P332" s="88">
        <v>10384477</v>
      </c>
      <c r="Q332" s="89">
        <v>0</v>
      </c>
      <c r="R332" s="89">
        <v>0</v>
      </c>
      <c r="S332" s="89">
        <v>0</v>
      </c>
      <c r="T332" s="89">
        <v>9.3225889955999999E-4</v>
      </c>
      <c r="U332" s="89">
        <v>9.1204470842499996E-3</v>
      </c>
      <c r="V332" s="89">
        <v>0</v>
      </c>
      <c r="W332" s="89">
        <v>0</v>
      </c>
      <c r="X332" s="89">
        <v>0</v>
      </c>
      <c r="Y332" s="89">
        <v>0</v>
      </c>
      <c r="Z332" s="89">
        <v>1.50439097321E-2</v>
      </c>
      <c r="AA332" s="89">
        <v>8.0328274756900006E-3</v>
      </c>
    </row>
    <row r="333" spans="1:27" x14ac:dyDescent="0.25">
      <c r="A333" s="87">
        <v>2583</v>
      </c>
      <c r="B333" s="134">
        <v>45473</v>
      </c>
      <c r="C333" s="87">
        <v>1203</v>
      </c>
      <c r="D333" s="86" t="s">
        <v>723</v>
      </c>
      <c r="E333" s="88">
        <v>4166061</v>
      </c>
      <c r="F333" s="88">
        <v>2556293</v>
      </c>
      <c r="G333" s="88">
        <v>0</v>
      </c>
      <c r="H333" s="88">
        <v>0</v>
      </c>
      <c r="I333" s="88">
        <v>0</v>
      </c>
      <c r="J333" s="88">
        <v>691117</v>
      </c>
      <c r="K333" s="88">
        <v>1056052</v>
      </c>
      <c r="L333" s="88">
        <v>0</v>
      </c>
      <c r="M333" s="88">
        <v>26588</v>
      </c>
      <c r="N333" s="88">
        <v>31450</v>
      </c>
      <c r="O333" s="88">
        <v>0</v>
      </c>
      <c r="P333" s="88">
        <v>751086</v>
      </c>
      <c r="Q333" s="89">
        <v>0</v>
      </c>
      <c r="R333" s="89">
        <v>0</v>
      </c>
      <c r="S333" s="89">
        <v>0</v>
      </c>
      <c r="T333" s="89">
        <v>0</v>
      </c>
      <c r="U333" s="89">
        <v>0</v>
      </c>
      <c r="V333" s="89">
        <v>0</v>
      </c>
      <c r="W333" s="89">
        <v>0</v>
      </c>
      <c r="X333" s="89">
        <v>0</v>
      </c>
      <c r="Y333" s="89">
        <v>0</v>
      </c>
      <c r="Z333" s="89">
        <v>1.196967729528E-2</v>
      </c>
      <c r="AA333" s="89">
        <v>3.6335323967300001E-3</v>
      </c>
    </row>
    <row r="334" spans="1:27" x14ac:dyDescent="0.25">
      <c r="A334" s="87">
        <v>2585</v>
      </c>
      <c r="B334" s="134">
        <v>45473</v>
      </c>
      <c r="C334" s="87">
        <v>1204</v>
      </c>
      <c r="D334" s="86" t="s">
        <v>724</v>
      </c>
      <c r="E334" s="88">
        <v>251246357</v>
      </c>
      <c r="F334" s="88">
        <v>166829910</v>
      </c>
      <c r="G334" s="88">
        <v>3450456</v>
      </c>
      <c r="H334" s="88">
        <v>0</v>
      </c>
      <c r="I334" s="88">
        <v>0</v>
      </c>
      <c r="J334" s="88">
        <v>6068551</v>
      </c>
      <c r="K334" s="88">
        <v>72797883</v>
      </c>
      <c r="L334" s="88">
        <v>0</v>
      </c>
      <c r="M334" s="88">
        <v>52004012</v>
      </c>
      <c r="N334" s="88">
        <v>14733313</v>
      </c>
      <c r="O334" s="88">
        <v>6330717</v>
      </c>
      <c r="P334" s="88">
        <v>11444978</v>
      </c>
      <c r="Q334" s="89">
        <v>1.5023314737640001E-2</v>
      </c>
      <c r="R334" s="89">
        <v>0</v>
      </c>
      <c r="S334" s="89">
        <v>0</v>
      </c>
      <c r="T334" s="89">
        <v>1.91795025388E-3</v>
      </c>
      <c r="U334" s="89">
        <v>5.1369130845300001E-3</v>
      </c>
      <c r="V334" s="89">
        <v>0</v>
      </c>
      <c r="W334" s="89">
        <v>-1.7379687380000001E-4</v>
      </c>
      <c r="X334" s="89">
        <v>0</v>
      </c>
      <c r="Y334" s="89">
        <v>5.6120042925500001E-3</v>
      </c>
      <c r="Z334" s="89">
        <v>1.121905575244E-2</v>
      </c>
      <c r="AA334" s="89">
        <v>3.7262679033900001E-3</v>
      </c>
    </row>
    <row r="335" spans="1:27" x14ac:dyDescent="0.25">
      <c r="A335" s="87">
        <v>2612</v>
      </c>
      <c r="B335" s="134">
        <v>45473</v>
      </c>
      <c r="C335" s="87">
        <v>1217</v>
      </c>
      <c r="D335" s="86" t="s">
        <v>725</v>
      </c>
      <c r="E335" s="88">
        <v>5066672</v>
      </c>
      <c r="F335" s="88">
        <v>3338251</v>
      </c>
      <c r="G335" s="88">
        <v>0</v>
      </c>
      <c r="H335" s="88">
        <v>0</v>
      </c>
      <c r="I335" s="88">
        <v>0</v>
      </c>
      <c r="J335" s="88">
        <v>868202</v>
      </c>
      <c r="K335" s="88">
        <v>1572976</v>
      </c>
      <c r="L335" s="88">
        <v>0</v>
      </c>
      <c r="M335" s="88">
        <v>0</v>
      </c>
      <c r="N335" s="88">
        <v>0</v>
      </c>
      <c r="O335" s="88">
        <v>0</v>
      </c>
      <c r="P335" s="88">
        <v>897073</v>
      </c>
      <c r="Q335" s="89">
        <v>0</v>
      </c>
      <c r="R335" s="89">
        <v>0</v>
      </c>
      <c r="S335" s="89">
        <v>0</v>
      </c>
      <c r="T335" s="89">
        <v>0</v>
      </c>
      <c r="U335" s="89">
        <v>3.8847869928099999E-3</v>
      </c>
      <c r="V335" s="89">
        <v>0</v>
      </c>
      <c r="W335" s="89">
        <v>0</v>
      </c>
      <c r="X335" s="89">
        <v>0</v>
      </c>
      <c r="Y335" s="89">
        <v>0</v>
      </c>
      <c r="Z335" s="89">
        <v>-8.13355294E-5</v>
      </c>
      <c r="AA335" s="89">
        <v>1.7256366075E-3</v>
      </c>
    </row>
    <row r="336" spans="1:27" x14ac:dyDescent="0.25">
      <c r="A336" s="87">
        <v>2617</v>
      </c>
      <c r="B336" s="134">
        <v>45473</v>
      </c>
      <c r="C336" s="87">
        <v>1220</v>
      </c>
      <c r="D336" s="86" t="s">
        <v>726</v>
      </c>
      <c r="E336" s="88">
        <v>8183343</v>
      </c>
      <c r="F336" s="88">
        <v>879521</v>
      </c>
      <c r="G336" s="88">
        <v>0</v>
      </c>
      <c r="H336" s="88">
        <v>0</v>
      </c>
      <c r="I336" s="88">
        <v>0</v>
      </c>
      <c r="J336" s="88">
        <v>9954</v>
      </c>
      <c r="K336" s="88">
        <v>62985</v>
      </c>
      <c r="L336" s="88">
        <v>0</v>
      </c>
      <c r="M336" s="88">
        <v>0</v>
      </c>
      <c r="N336" s="88">
        <v>0</v>
      </c>
      <c r="O336" s="88">
        <v>0</v>
      </c>
      <c r="P336" s="88">
        <v>806582</v>
      </c>
      <c r="Q336" s="89">
        <v>0</v>
      </c>
      <c r="R336" s="89">
        <v>0</v>
      </c>
      <c r="S336" s="89">
        <v>0</v>
      </c>
      <c r="T336" s="89">
        <v>0</v>
      </c>
      <c r="U336" s="89">
        <v>0</v>
      </c>
      <c r="V336" s="89">
        <v>0</v>
      </c>
      <c r="W336" s="89">
        <v>0</v>
      </c>
      <c r="X336" s="89">
        <v>0</v>
      </c>
      <c r="Y336" s="89">
        <v>0</v>
      </c>
      <c r="Z336" s="89">
        <v>-7.2156096729999997E-4</v>
      </c>
      <c r="AA336" s="89">
        <v>-5.9573341089999999E-4</v>
      </c>
    </row>
    <row r="337" spans="1:27" x14ac:dyDescent="0.25">
      <c r="A337" s="87">
        <v>2625</v>
      </c>
      <c r="B337" s="134">
        <v>45473</v>
      </c>
      <c r="C337" s="87">
        <v>1223</v>
      </c>
      <c r="D337" s="86" t="s">
        <v>727</v>
      </c>
      <c r="E337" s="88">
        <v>83455509</v>
      </c>
      <c r="F337" s="88">
        <v>60301540</v>
      </c>
      <c r="G337" s="88">
        <v>3650276</v>
      </c>
      <c r="H337" s="88">
        <v>0</v>
      </c>
      <c r="I337" s="88">
        <v>0</v>
      </c>
      <c r="J337" s="88">
        <v>14427276</v>
      </c>
      <c r="K337" s="88">
        <v>33301614</v>
      </c>
      <c r="L337" s="88">
        <v>0</v>
      </c>
      <c r="M337" s="88">
        <v>7621697</v>
      </c>
      <c r="N337" s="88">
        <v>0</v>
      </c>
      <c r="O337" s="88">
        <v>0</v>
      </c>
      <c r="P337" s="88">
        <v>1300678</v>
      </c>
      <c r="Q337" s="89">
        <v>2.0285613546350001E-2</v>
      </c>
      <c r="R337" s="89">
        <v>0</v>
      </c>
      <c r="S337" s="89">
        <v>0</v>
      </c>
      <c r="T337" s="89">
        <v>1.9632933353400002E-3</v>
      </c>
      <c r="U337" s="89">
        <v>4.8476515040299997E-3</v>
      </c>
      <c r="V337" s="89">
        <v>0</v>
      </c>
      <c r="W337" s="89">
        <v>-1.9811069269999999E-4</v>
      </c>
      <c r="X337" s="89">
        <v>0</v>
      </c>
      <c r="Y337" s="89">
        <v>0</v>
      </c>
      <c r="Z337" s="89">
        <v>4.9824990453000003E-4</v>
      </c>
      <c r="AA337" s="89">
        <v>4.32342827858E-3</v>
      </c>
    </row>
    <row r="338" spans="1:27" x14ac:dyDescent="0.25">
      <c r="A338" s="87">
        <v>2641</v>
      </c>
      <c r="B338" s="134">
        <v>45473</v>
      </c>
      <c r="C338" s="87">
        <v>1230</v>
      </c>
      <c r="D338" s="86" t="s">
        <v>728</v>
      </c>
      <c r="E338" s="88">
        <v>5276388</v>
      </c>
      <c r="F338" s="88">
        <v>421266</v>
      </c>
      <c r="G338" s="88">
        <v>0</v>
      </c>
      <c r="H338" s="88">
        <v>0</v>
      </c>
      <c r="I338" s="88">
        <v>0</v>
      </c>
      <c r="J338" s="88">
        <v>0</v>
      </c>
      <c r="K338" s="88">
        <v>0</v>
      </c>
      <c r="L338" s="88">
        <v>0</v>
      </c>
      <c r="M338" s="88">
        <v>0</v>
      </c>
      <c r="N338" s="88">
        <v>0</v>
      </c>
      <c r="O338" s="88">
        <v>34628</v>
      </c>
      <c r="P338" s="88">
        <v>386639</v>
      </c>
      <c r="Q338" s="89">
        <v>0</v>
      </c>
      <c r="R338" s="89">
        <v>0</v>
      </c>
      <c r="S338" s="89">
        <v>0</v>
      </c>
      <c r="T338" s="89">
        <v>0</v>
      </c>
      <c r="U338" s="89">
        <v>0</v>
      </c>
      <c r="V338" s="89">
        <v>0</v>
      </c>
      <c r="W338" s="89">
        <v>0</v>
      </c>
      <c r="X338" s="89">
        <v>0</v>
      </c>
      <c r="Y338" s="89">
        <v>0</v>
      </c>
      <c r="Z338" s="89">
        <v>0</v>
      </c>
      <c r="AA338" s="89">
        <v>0</v>
      </c>
    </row>
    <row r="339" spans="1:27" x14ac:dyDescent="0.25">
      <c r="A339" s="87">
        <v>2643</v>
      </c>
      <c r="B339" s="134">
        <v>45473</v>
      </c>
      <c r="C339" s="87">
        <v>1231</v>
      </c>
      <c r="D339" s="86" t="s">
        <v>729</v>
      </c>
      <c r="E339" s="88">
        <v>61941793</v>
      </c>
      <c r="F339" s="88">
        <v>28849117</v>
      </c>
      <c r="G339" s="88">
        <v>0</v>
      </c>
      <c r="H339" s="88">
        <v>0</v>
      </c>
      <c r="I339" s="88">
        <v>0</v>
      </c>
      <c r="J339" s="88">
        <v>3085782</v>
      </c>
      <c r="K339" s="88">
        <v>8865146</v>
      </c>
      <c r="L339" s="88">
        <v>0</v>
      </c>
      <c r="M339" s="88">
        <v>15784435</v>
      </c>
      <c r="N339" s="88">
        <v>0</v>
      </c>
      <c r="O339" s="88">
        <v>0</v>
      </c>
      <c r="P339" s="88">
        <v>1113754</v>
      </c>
      <c r="Q339" s="89">
        <v>0</v>
      </c>
      <c r="R339" s="89">
        <v>0</v>
      </c>
      <c r="S339" s="89">
        <v>0</v>
      </c>
      <c r="T339" s="89">
        <v>0</v>
      </c>
      <c r="U339" s="89">
        <v>1.74937097704E-3</v>
      </c>
      <c r="V339" s="89">
        <v>0</v>
      </c>
      <c r="W339" s="89">
        <v>0</v>
      </c>
      <c r="X339" s="89">
        <v>0</v>
      </c>
      <c r="Y339" s="89">
        <v>0</v>
      </c>
      <c r="Z339" s="89">
        <v>4.5702374948300003E-3</v>
      </c>
      <c r="AA339" s="89">
        <v>6.8254200135999996E-4</v>
      </c>
    </row>
    <row r="340" spans="1:27" x14ac:dyDescent="0.25">
      <c r="A340" s="87">
        <v>2644</v>
      </c>
      <c r="B340" s="134">
        <v>45473</v>
      </c>
      <c r="C340" s="87">
        <v>1232</v>
      </c>
      <c r="D340" s="86" t="s">
        <v>730</v>
      </c>
      <c r="E340" s="88">
        <v>241518284</v>
      </c>
      <c r="F340" s="88">
        <v>108603813</v>
      </c>
      <c r="G340" s="88">
        <v>5005363</v>
      </c>
      <c r="H340" s="88">
        <v>0</v>
      </c>
      <c r="I340" s="88">
        <v>0</v>
      </c>
      <c r="J340" s="88">
        <v>8916824</v>
      </c>
      <c r="K340" s="88">
        <v>28737828</v>
      </c>
      <c r="L340" s="88">
        <v>0</v>
      </c>
      <c r="M340" s="88">
        <v>50158814</v>
      </c>
      <c r="N340" s="88">
        <v>1775401</v>
      </c>
      <c r="O340" s="88">
        <v>0</v>
      </c>
      <c r="P340" s="88">
        <v>14009584</v>
      </c>
      <c r="Q340" s="89">
        <v>9.68790430253E-3</v>
      </c>
      <c r="R340" s="89">
        <v>0</v>
      </c>
      <c r="S340" s="89">
        <v>0</v>
      </c>
      <c r="T340" s="89">
        <v>-2.2415560918E-7</v>
      </c>
      <c r="U340" s="89">
        <v>9.1848585917000004E-4</v>
      </c>
      <c r="V340" s="89">
        <v>0</v>
      </c>
      <c r="W340" s="89">
        <v>-1.736184657E-4</v>
      </c>
      <c r="X340" s="89">
        <v>0</v>
      </c>
      <c r="Y340" s="89">
        <v>0</v>
      </c>
      <c r="Z340" s="89">
        <v>2.11412675198E-3</v>
      </c>
      <c r="AA340" s="89">
        <v>8.1937051643999996E-4</v>
      </c>
    </row>
    <row r="341" spans="1:27" x14ac:dyDescent="0.25">
      <c r="A341" s="87">
        <v>2645</v>
      </c>
      <c r="B341" s="134">
        <v>45473</v>
      </c>
      <c r="C341" s="87">
        <v>1233</v>
      </c>
      <c r="D341" s="86" t="s">
        <v>731</v>
      </c>
      <c r="E341" s="88">
        <v>309823972</v>
      </c>
      <c r="F341" s="88">
        <v>212831481</v>
      </c>
      <c r="G341" s="88">
        <v>11884546</v>
      </c>
      <c r="H341" s="88">
        <v>0</v>
      </c>
      <c r="I341" s="88">
        <v>0</v>
      </c>
      <c r="J341" s="88">
        <v>21102950</v>
      </c>
      <c r="K341" s="88">
        <v>50266660</v>
      </c>
      <c r="L341" s="88">
        <v>0</v>
      </c>
      <c r="M341" s="88">
        <v>89440003</v>
      </c>
      <c r="N341" s="88">
        <v>16716656</v>
      </c>
      <c r="O341" s="88">
        <v>311038</v>
      </c>
      <c r="P341" s="88">
        <v>23109628</v>
      </c>
      <c r="Q341" s="89">
        <v>9.2648531884099994E-3</v>
      </c>
      <c r="R341" s="89">
        <v>0</v>
      </c>
      <c r="S341" s="89">
        <v>0</v>
      </c>
      <c r="T341" s="89">
        <v>2.2960267119000001E-4</v>
      </c>
      <c r="U341" s="89">
        <v>1.41735092824E-3</v>
      </c>
      <c r="V341" s="89">
        <v>0</v>
      </c>
      <c r="W341" s="89">
        <v>-2.4955896739999999E-4</v>
      </c>
      <c r="X341" s="89">
        <v>0</v>
      </c>
      <c r="Y341" s="89">
        <v>0</v>
      </c>
      <c r="Z341" s="89">
        <v>7.5058448866000002E-3</v>
      </c>
      <c r="AA341" s="89">
        <v>1.56412885002E-3</v>
      </c>
    </row>
    <row r="342" spans="1:27" x14ac:dyDescent="0.25">
      <c r="A342" s="87">
        <v>2657</v>
      </c>
      <c r="B342" s="134">
        <v>45473</v>
      </c>
      <c r="C342" s="87">
        <v>1238</v>
      </c>
      <c r="D342" s="86" t="s">
        <v>732</v>
      </c>
      <c r="E342" s="88">
        <v>50258561</v>
      </c>
      <c r="F342" s="88">
        <v>6586534</v>
      </c>
      <c r="G342" s="88">
        <v>0</v>
      </c>
      <c r="H342" s="88">
        <v>0</v>
      </c>
      <c r="I342" s="88">
        <v>0</v>
      </c>
      <c r="J342" s="88">
        <v>1283283</v>
      </c>
      <c r="K342" s="88">
        <v>1305043</v>
      </c>
      <c r="L342" s="88">
        <v>0</v>
      </c>
      <c r="M342" s="88">
        <v>3022296</v>
      </c>
      <c r="N342" s="88">
        <v>0</v>
      </c>
      <c r="O342" s="88">
        <v>0</v>
      </c>
      <c r="P342" s="88">
        <v>975912</v>
      </c>
      <c r="Q342" s="89">
        <v>0</v>
      </c>
      <c r="R342" s="89">
        <v>0</v>
      </c>
      <c r="S342" s="89">
        <v>0</v>
      </c>
      <c r="T342" s="89">
        <v>0</v>
      </c>
      <c r="U342" s="89">
        <v>0</v>
      </c>
      <c r="V342" s="89">
        <v>0</v>
      </c>
      <c r="W342" s="89">
        <v>0</v>
      </c>
      <c r="X342" s="89">
        <v>0</v>
      </c>
      <c r="Y342" s="89">
        <v>0</v>
      </c>
      <c r="Z342" s="89">
        <v>-4.39437902E-5</v>
      </c>
      <c r="AA342" s="89">
        <v>-5.1980381726999999E-6</v>
      </c>
    </row>
    <row r="343" spans="1:27" x14ac:dyDescent="0.25">
      <c r="A343" s="87">
        <v>2682</v>
      </c>
      <c r="B343" s="134">
        <v>45473</v>
      </c>
      <c r="C343" s="87">
        <v>1248</v>
      </c>
      <c r="D343" s="86" t="s">
        <v>733</v>
      </c>
      <c r="E343" s="88">
        <v>12295997</v>
      </c>
      <c r="F343" s="88">
        <v>4824227</v>
      </c>
      <c r="G343" s="88">
        <v>664349</v>
      </c>
      <c r="H343" s="88">
        <v>0</v>
      </c>
      <c r="I343" s="88">
        <v>0</v>
      </c>
      <c r="J343" s="88">
        <v>1672812</v>
      </c>
      <c r="K343" s="88">
        <v>1411116</v>
      </c>
      <c r="L343" s="88">
        <v>0</v>
      </c>
      <c r="M343" s="88">
        <v>0</v>
      </c>
      <c r="N343" s="88">
        <v>0</v>
      </c>
      <c r="O343" s="88">
        <v>0</v>
      </c>
      <c r="P343" s="88">
        <v>1075950</v>
      </c>
      <c r="Q343" s="89">
        <v>9.8227166461899995E-3</v>
      </c>
      <c r="R343" s="89">
        <v>0</v>
      </c>
      <c r="S343" s="89">
        <v>0</v>
      </c>
      <c r="T343" s="89">
        <v>0</v>
      </c>
      <c r="U343" s="89">
        <v>7.6682980852900004E-3</v>
      </c>
      <c r="V343" s="89">
        <v>0</v>
      </c>
      <c r="W343" s="89">
        <v>0</v>
      </c>
      <c r="X343" s="89">
        <v>0</v>
      </c>
      <c r="Y343" s="89">
        <v>0</v>
      </c>
      <c r="Z343" s="89">
        <v>1.427538298134E-2</v>
      </c>
      <c r="AA343" s="89">
        <v>7.27141526891E-3</v>
      </c>
    </row>
    <row r="344" spans="1:27" x14ac:dyDescent="0.25">
      <c r="A344" s="87">
        <v>2705</v>
      </c>
      <c r="B344" s="134">
        <v>45473</v>
      </c>
      <c r="C344" s="87">
        <v>1257</v>
      </c>
      <c r="D344" s="86" t="s">
        <v>734</v>
      </c>
      <c r="E344" s="88">
        <v>42647689</v>
      </c>
      <c r="F344" s="88">
        <v>20346637</v>
      </c>
      <c r="G344" s="88">
        <v>0</v>
      </c>
      <c r="H344" s="88">
        <v>0</v>
      </c>
      <c r="I344" s="88">
        <v>0</v>
      </c>
      <c r="J344" s="88">
        <v>2600751</v>
      </c>
      <c r="K344" s="88">
        <v>688749</v>
      </c>
      <c r="L344" s="88">
        <v>0</v>
      </c>
      <c r="M344" s="88">
        <v>8477041</v>
      </c>
      <c r="N344" s="88">
        <v>0</v>
      </c>
      <c r="O344" s="88">
        <v>0</v>
      </c>
      <c r="P344" s="88">
        <v>8580096</v>
      </c>
      <c r="Q344" s="89">
        <v>0</v>
      </c>
      <c r="R344" s="89">
        <v>0</v>
      </c>
      <c r="S344" s="89">
        <v>0</v>
      </c>
      <c r="T344" s="89">
        <v>0</v>
      </c>
      <c r="U344" s="89">
        <v>0</v>
      </c>
      <c r="V344" s="89">
        <v>0</v>
      </c>
      <c r="W344" s="89">
        <v>0</v>
      </c>
      <c r="X344" s="89">
        <v>0</v>
      </c>
      <c r="Y344" s="89">
        <v>0</v>
      </c>
      <c r="Z344" s="89">
        <v>-1.4738325830999999E-3</v>
      </c>
      <c r="AA344" s="89">
        <v>-4.3336555999999999E-4</v>
      </c>
    </row>
    <row r="345" spans="1:27" x14ac:dyDescent="0.25">
      <c r="A345" s="87">
        <v>2709</v>
      </c>
      <c r="B345" s="134">
        <v>45473</v>
      </c>
      <c r="C345" s="87">
        <v>1260</v>
      </c>
      <c r="D345" s="86" t="s">
        <v>735</v>
      </c>
      <c r="E345" s="88">
        <v>103692819</v>
      </c>
      <c r="F345" s="88">
        <v>39384835</v>
      </c>
      <c r="G345" s="88">
        <v>1621680</v>
      </c>
      <c r="H345" s="88">
        <v>0</v>
      </c>
      <c r="I345" s="88">
        <v>0</v>
      </c>
      <c r="J345" s="88">
        <v>1593711</v>
      </c>
      <c r="K345" s="88">
        <v>6859657</v>
      </c>
      <c r="L345" s="88">
        <v>0</v>
      </c>
      <c r="M345" s="88">
        <v>26396435</v>
      </c>
      <c r="N345" s="88">
        <v>0</v>
      </c>
      <c r="O345" s="88">
        <v>0</v>
      </c>
      <c r="P345" s="88">
        <v>2913352</v>
      </c>
      <c r="Q345" s="89">
        <v>2.0818383024859999E-2</v>
      </c>
      <c r="R345" s="89">
        <v>0</v>
      </c>
      <c r="S345" s="89">
        <v>0</v>
      </c>
      <c r="T345" s="89">
        <v>0</v>
      </c>
      <c r="U345" s="89">
        <v>1.45487814392E-3</v>
      </c>
      <c r="V345" s="89">
        <v>0</v>
      </c>
      <c r="W345" s="89">
        <v>-2.5373394370999999E-6</v>
      </c>
      <c r="X345" s="89">
        <v>0</v>
      </c>
      <c r="Y345" s="89">
        <v>0</v>
      </c>
      <c r="Z345" s="89">
        <v>1.1656736213410001E-2</v>
      </c>
      <c r="AA345" s="89">
        <v>2.0048247140199999E-3</v>
      </c>
    </row>
    <row r="346" spans="1:27" x14ac:dyDescent="0.25">
      <c r="A346" s="87">
        <v>2711</v>
      </c>
      <c r="B346" s="134">
        <v>45473</v>
      </c>
      <c r="C346" s="87">
        <v>1261</v>
      </c>
      <c r="D346" s="86" t="s">
        <v>736</v>
      </c>
      <c r="E346" s="88">
        <v>15220904</v>
      </c>
      <c r="F346" s="88">
        <v>6821334</v>
      </c>
      <c r="G346" s="88">
        <v>184293</v>
      </c>
      <c r="H346" s="88">
        <v>0</v>
      </c>
      <c r="I346" s="88">
        <v>0</v>
      </c>
      <c r="J346" s="88">
        <v>1105621</v>
      </c>
      <c r="K346" s="88">
        <v>1854974</v>
      </c>
      <c r="L346" s="88">
        <v>0</v>
      </c>
      <c r="M346" s="88">
        <v>2239447</v>
      </c>
      <c r="N346" s="88">
        <v>473205</v>
      </c>
      <c r="O346" s="88">
        <v>0</v>
      </c>
      <c r="P346" s="88">
        <v>963794</v>
      </c>
      <c r="Q346" s="89">
        <v>1.9371247042129999E-2</v>
      </c>
      <c r="R346" s="89">
        <v>0</v>
      </c>
      <c r="S346" s="89">
        <v>0</v>
      </c>
      <c r="T346" s="89">
        <v>0</v>
      </c>
      <c r="U346" s="89">
        <v>9.1128379311700008E-3</v>
      </c>
      <c r="V346" s="89">
        <v>0</v>
      </c>
      <c r="W346" s="89">
        <v>0</v>
      </c>
      <c r="X346" s="89">
        <v>0</v>
      </c>
      <c r="Y346" s="89">
        <v>0</v>
      </c>
      <c r="Z346" s="89">
        <v>1.5624505684659999E-2</v>
      </c>
      <c r="AA346" s="89">
        <v>5.0695025401600001E-3</v>
      </c>
    </row>
    <row r="347" spans="1:27" x14ac:dyDescent="0.25">
      <c r="A347" s="87">
        <v>2713</v>
      </c>
      <c r="B347" s="134">
        <v>45473</v>
      </c>
      <c r="C347" s="87">
        <v>1262</v>
      </c>
      <c r="D347" s="86" t="s">
        <v>737</v>
      </c>
      <c r="E347" s="88">
        <v>97559060</v>
      </c>
      <c r="F347" s="88">
        <v>15823431</v>
      </c>
      <c r="G347" s="88">
        <v>0</v>
      </c>
      <c r="H347" s="88">
        <v>0</v>
      </c>
      <c r="I347" s="88">
        <v>0</v>
      </c>
      <c r="J347" s="88">
        <v>973876</v>
      </c>
      <c r="K347" s="88">
        <v>748384</v>
      </c>
      <c r="L347" s="88">
        <v>0</v>
      </c>
      <c r="M347" s="88">
        <v>927595</v>
      </c>
      <c r="N347" s="88">
        <v>0</v>
      </c>
      <c r="O347" s="88">
        <v>0</v>
      </c>
      <c r="P347" s="88">
        <v>13173576</v>
      </c>
      <c r="Q347" s="89">
        <v>0</v>
      </c>
      <c r="R347" s="89">
        <v>0</v>
      </c>
      <c r="S347" s="89">
        <v>0</v>
      </c>
      <c r="T347" s="89">
        <v>0</v>
      </c>
      <c r="U347" s="89">
        <v>8.6455864586399995E-3</v>
      </c>
      <c r="V347" s="89">
        <v>0</v>
      </c>
      <c r="W347" s="89">
        <v>0</v>
      </c>
      <c r="X347" s="89">
        <v>0</v>
      </c>
      <c r="Y347" s="89">
        <v>0</v>
      </c>
      <c r="Z347" s="89">
        <v>2.2478818354899999E-3</v>
      </c>
      <c r="AA347" s="89">
        <v>2.3597868889E-3</v>
      </c>
    </row>
    <row r="348" spans="1:27" x14ac:dyDescent="0.25">
      <c r="A348" s="87">
        <v>2730</v>
      </c>
      <c r="B348" s="134">
        <v>45473</v>
      </c>
      <c r="C348" s="87">
        <v>1269</v>
      </c>
      <c r="D348" s="86" t="s">
        <v>738</v>
      </c>
      <c r="E348" s="88">
        <v>376556797</v>
      </c>
      <c r="F348" s="88">
        <v>282120613</v>
      </c>
      <c r="G348" s="88">
        <v>9788073</v>
      </c>
      <c r="H348" s="88">
        <v>0</v>
      </c>
      <c r="I348" s="88">
        <v>0</v>
      </c>
      <c r="J348" s="88">
        <v>20561670</v>
      </c>
      <c r="K348" s="88">
        <v>20851169</v>
      </c>
      <c r="L348" s="88">
        <v>0</v>
      </c>
      <c r="M348" s="88">
        <v>95459788</v>
      </c>
      <c r="N348" s="88">
        <v>115776046</v>
      </c>
      <c r="O348" s="88">
        <v>1189860</v>
      </c>
      <c r="P348" s="88">
        <v>18494007</v>
      </c>
      <c r="Q348" s="89">
        <v>9.0051562385900005E-3</v>
      </c>
      <c r="R348" s="89">
        <v>0</v>
      </c>
      <c r="S348" s="89">
        <v>0</v>
      </c>
      <c r="T348" s="89">
        <v>5.2889377661700003E-3</v>
      </c>
      <c r="U348" s="89">
        <v>2.8919983340700002E-3</v>
      </c>
      <c r="V348" s="89">
        <v>0</v>
      </c>
      <c r="W348" s="89">
        <v>-2.6616972399999999E-5</v>
      </c>
      <c r="X348" s="89">
        <v>0</v>
      </c>
      <c r="Y348" s="89">
        <v>0</v>
      </c>
      <c r="Z348" s="89">
        <v>4.1051655284999999E-3</v>
      </c>
      <c r="AA348" s="89">
        <v>1.27235198697E-3</v>
      </c>
    </row>
    <row r="349" spans="1:27" x14ac:dyDescent="0.25">
      <c r="A349" s="87">
        <v>2740</v>
      </c>
      <c r="B349" s="134">
        <v>45473</v>
      </c>
      <c r="C349" s="87">
        <v>1275</v>
      </c>
      <c r="D349" s="86" t="s">
        <v>739</v>
      </c>
      <c r="E349" s="88">
        <v>258429069</v>
      </c>
      <c r="F349" s="88">
        <v>139560077</v>
      </c>
      <c r="G349" s="88">
        <v>7774567</v>
      </c>
      <c r="H349" s="88">
        <v>0</v>
      </c>
      <c r="I349" s="88">
        <v>0</v>
      </c>
      <c r="J349" s="88">
        <v>23358092</v>
      </c>
      <c r="K349" s="88">
        <v>28852938</v>
      </c>
      <c r="L349" s="88">
        <v>0</v>
      </c>
      <c r="M349" s="88">
        <v>67870328</v>
      </c>
      <c r="N349" s="88">
        <v>0</v>
      </c>
      <c r="O349" s="88">
        <v>292146</v>
      </c>
      <c r="P349" s="88">
        <v>11412006</v>
      </c>
      <c r="Q349" s="89">
        <v>1.446930815585E-2</v>
      </c>
      <c r="R349" s="89">
        <v>0</v>
      </c>
      <c r="S349" s="89">
        <v>0</v>
      </c>
      <c r="T349" s="89">
        <v>6.6072913362000003E-4</v>
      </c>
      <c r="U349" s="89">
        <v>2.1472562227799999E-3</v>
      </c>
      <c r="V349" s="89">
        <v>0</v>
      </c>
      <c r="W349" s="89">
        <v>2.5533211146000002E-4</v>
      </c>
      <c r="X349" s="89">
        <v>0</v>
      </c>
      <c r="Y349" s="89">
        <v>0</v>
      </c>
      <c r="Z349" s="89">
        <v>1.385254466879E-2</v>
      </c>
      <c r="AA349" s="89">
        <v>2.68689858402E-3</v>
      </c>
    </row>
    <row r="350" spans="1:27" x14ac:dyDescent="0.25">
      <c r="A350" s="87">
        <v>2742</v>
      </c>
      <c r="B350" s="134">
        <v>45473</v>
      </c>
      <c r="C350" s="87">
        <v>1276</v>
      </c>
      <c r="D350" s="86" t="s">
        <v>740</v>
      </c>
      <c r="E350" s="88">
        <v>255960450</v>
      </c>
      <c r="F350" s="88">
        <v>136855900</v>
      </c>
      <c r="G350" s="88">
        <v>5237802</v>
      </c>
      <c r="H350" s="88">
        <v>0</v>
      </c>
      <c r="I350" s="88">
        <v>637355</v>
      </c>
      <c r="J350" s="88">
        <v>22908105</v>
      </c>
      <c r="K350" s="88">
        <v>35338288</v>
      </c>
      <c r="L350" s="88">
        <v>0</v>
      </c>
      <c r="M350" s="88">
        <v>54049648</v>
      </c>
      <c r="N350" s="88">
        <v>11710126</v>
      </c>
      <c r="O350" s="88">
        <v>4508412</v>
      </c>
      <c r="P350" s="88">
        <v>2466164</v>
      </c>
      <c r="Q350" s="89">
        <v>7.5902645949400003E-3</v>
      </c>
      <c r="R350" s="89">
        <v>0</v>
      </c>
      <c r="S350" s="89">
        <v>1.7468604036680001E-2</v>
      </c>
      <c r="T350" s="89">
        <v>-1.3121205781000001E-6</v>
      </c>
      <c r="U350" s="89">
        <v>4.571456299E-4</v>
      </c>
      <c r="V350" s="89">
        <v>0</v>
      </c>
      <c r="W350" s="89">
        <v>1.32747620916E-3</v>
      </c>
      <c r="X350" s="89">
        <v>1.27478006642E-3</v>
      </c>
      <c r="Y350" s="89">
        <v>-6.7615961469999996E-4</v>
      </c>
      <c r="Z350" s="89">
        <v>1.1226787380109999E-2</v>
      </c>
      <c r="AA350" s="89">
        <v>1.45303716747E-3</v>
      </c>
    </row>
    <row r="351" spans="1:27" x14ac:dyDescent="0.25">
      <c r="A351" s="87">
        <v>2744</v>
      </c>
      <c r="B351" s="134">
        <v>45473</v>
      </c>
      <c r="C351" s="87">
        <v>1277</v>
      </c>
      <c r="D351" s="86" t="s">
        <v>741</v>
      </c>
      <c r="E351" s="88">
        <v>207528645</v>
      </c>
      <c r="F351" s="88">
        <v>138338545</v>
      </c>
      <c r="G351" s="88">
        <v>9452424</v>
      </c>
      <c r="H351" s="88">
        <v>110383</v>
      </c>
      <c r="I351" s="88">
        <v>0</v>
      </c>
      <c r="J351" s="88">
        <v>25200673</v>
      </c>
      <c r="K351" s="88">
        <v>63299140</v>
      </c>
      <c r="L351" s="88">
        <v>0</v>
      </c>
      <c r="M351" s="88">
        <v>34275836</v>
      </c>
      <c r="N351" s="88">
        <v>1197507</v>
      </c>
      <c r="O351" s="88">
        <v>0</v>
      </c>
      <c r="P351" s="88">
        <v>4802582</v>
      </c>
      <c r="Q351" s="89">
        <v>1.2880122898499999E-2</v>
      </c>
      <c r="R351" s="89">
        <v>3.980251703472E-2</v>
      </c>
      <c r="S351" s="89">
        <v>0</v>
      </c>
      <c r="T351" s="89">
        <v>1.0186065297E-3</v>
      </c>
      <c r="U351" s="89">
        <v>3.0199236361399999E-3</v>
      </c>
      <c r="V351" s="89">
        <v>0</v>
      </c>
      <c r="W351" s="89">
        <v>0</v>
      </c>
      <c r="X351" s="89">
        <v>0</v>
      </c>
      <c r="Y351" s="89">
        <v>0</v>
      </c>
      <c r="Z351" s="89">
        <v>1.043621289776E-2</v>
      </c>
      <c r="AA351" s="89">
        <v>2.73756609458E-3</v>
      </c>
    </row>
    <row r="352" spans="1:27" x14ac:dyDescent="0.25">
      <c r="A352" s="87">
        <v>2769</v>
      </c>
      <c r="B352" s="134">
        <v>45473</v>
      </c>
      <c r="C352" s="87">
        <v>1284</v>
      </c>
      <c r="D352" s="86" t="s">
        <v>742</v>
      </c>
      <c r="E352" s="88">
        <v>579278505</v>
      </c>
      <c r="F352" s="88">
        <v>413592663</v>
      </c>
      <c r="G352" s="88">
        <v>13997367</v>
      </c>
      <c r="H352" s="88">
        <v>562098</v>
      </c>
      <c r="I352" s="88">
        <v>0</v>
      </c>
      <c r="J352" s="88">
        <v>24643202</v>
      </c>
      <c r="K352" s="88">
        <v>82254635</v>
      </c>
      <c r="L352" s="88">
        <v>0</v>
      </c>
      <c r="M352" s="88">
        <v>140410165</v>
      </c>
      <c r="N352" s="88">
        <v>137639966</v>
      </c>
      <c r="O352" s="88">
        <v>0</v>
      </c>
      <c r="P352" s="88">
        <v>14085230</v>
      </c>
      <c r="Q352" s="89">
        <v>8.5358355764499991E-3</v>
      </c>
      <c r="R352" s="89">
        <v>1.277651050679E-2</v>
      </c>
      <c r="S352" s="89">
        <v>0</v>
      </c>
      <c r="T352" s="89">
        <v>2.3602835684000001E-4</v>
      </c>
      <c r="U352" s="89">
        <v>5.01430460493E-3</v>
      </c>
      <c r="V352" s="89">
        <v>0</v>
      </c>
      <c r="W352" s="89">
        <v>3.4767167402700002E-3</v>
      </c>
      <c r="X352" s="89">
        <v>0</v>
      </c>
      <c r="Y352" s="89">
        <v>0</v>
      </c>
      <c r="Z352" s="89">
        <v>1.6788646943999999E-3</v>
      </c>
      <c r="AA352" s="89">
        <v>2.3445542126599998E-3</v>
      </c>
    </row>
    <row r="353" spans="1:27" x14ac:dyDescent="0.25">
      <c r="A353" s="87">
        <v>2782</v>
      </c>
      <c r="B353" s="134">
        <v>45473</v>
      </c>
      <c r="C353" s="87">
        <v>1289</v>
      </c>
      <c r="D353" s="86" t="s">
        <v>743</v>
      </c>
      <c r="E353" s="88">
        <v>16338356</v>
      </c>
      <c r="F353" s="88">
        <v>2745340</v>
      </c>
      <c r="G353" s="88">
        <v>0</v>
      </c>
      <c r="H353" s="88">
        <v>0</v>
      </c>
      <c r="I353" s="88">
        <v>13605</v>
      </c>
      <c r="J353" s="88">
        <v>271263</v>
      </c>
      <c r="K353" s="88">
        <v>559503</v>
      </c>
      <c r="L353" s="88">
        <v>0</v>
      </c>
      <c r="M353" s="88">
        <v>773381</v>
      </c>
      <c r="N353" s="88">
        <v>0</v>
      </c>
      <c r="O353" s="88">
        <v>0</v>
      </c>
      <c r="P353" s="88">
        <v>1127588</v>
      </c>
      <c r="Q353" s="89">
        <v>0</v>
      </c>
      <c r="R353" s="89">
        <v>0</v>
      </c>
      <c r="S353" s="89">
        <v>0</v>
      </c>
      <c r="T353" s="89">
        <v>0</v>
      </c>
      <c r="U353" s="89">
        <v>0</v>
      </c>
      <c r="V353" s="89">
        <v>0</v>
      </c>
      <c r="W353" s="89">
        <v>1.551971962007E-2</v>
      </c>
      <c r="X353" s="89">
        <v>0</v>
      </c>
      <c r="Y353" s="89">
        <v>0</v>
      </c>
      <c r="Z353" s="89">
        <v>2.3364868200940001E-2</v>
      </c>
      <c r="AA353" s="89">
        <v>1.466730401104E-2</v>
      </c>
    </row>
    <row r="354" spans="1:27" x14ac:dyDescent="0.25">
      <c r="A354" s="87">
        <v>2791</v>
      </c>
      <c r="B354" s="134">
        <v>45473</v>
      </c>
      <c r="C354" s="87">
        <v>1294</v>
      </c>
      <c r="D354" s="86" t="s">
        <v>744</v>
      </c>
      <c r="E354" s="88">
        <v>12889579</v>
      </c>
      <c r="F354" s="88">
        <v>5786500</v>
      </c>
      <c r="G354" s="88">
        <v>0</v>
      </c>
      <c r="H354" s="88">
        <v>19083</v>
      </c>
      <c r="I354" s="88">
        <v>0</v>
      </c>
      <c r="J354" s="88">
        <v>685968</v>
      </c>
      <c r="K354" s="88">
        <v>549300</v>
      </c>
      <c r="L354" s="88">
        <v>0</v>
      </c>
      <c r="M354" s="88">
        <v>3267547</v>
      </c>
      <c r="N354" s="88">
        <v>160624</v>
      </c>
      <c r="O354" s="88">
        <v>0</v>
      </c>
      <c r="P354" s="88">
        <v>1103978</v>
      </c>
      <c r="Q354" s="89">
        <v>0</v>
      </c>
      <c r="R354" s="89">
        <v>4.1539059158469997E-2</v>
      </c>
      <c r="S354" s="89">
        <v>0</v>
      </c>
      <c r="T354" s="89">
        <v>1.4502313415719999E-2</v>
      </c>
      <c r="U354" s="89">
        <v>2.2327722401719999E-2</v>
      </c>
      <c r="V354" s="89">
        <v>0</v>
      </c>
      <c r="W354" s="89">
        <v>0</v>
      </c>
      <c r="X354" s="89">
        <v>0</v>
      </c>
      <c r="Y354" s="89">
        <v>0</v>
      </c>
      <c r="Z354" s="89">
        <v>3.1030443684499998E-3</v>
      </c>
      <c r="AA354" s="89">
        <v>5.1500334098799998E-3</v>
      </c>
    </row>
    <row r="355" spans="1:27" x14ac:dyDescent="0.25">
      <c r="A355" s="87">
        <v>2792</v>
      </c>
      <c r="B355" s="134">
        <v>45473</v>
      </c>
      <c r="C355" s="87">
        <v>1295</v>
      </c>
      <c r="D355" s="86" t="s">
        <v>745</v>
      </c>
      <c r="E355" s="88">
        <v>60645053</v>
      </c>
      <c r="F355" s="88">
        <v>18702909</v>
      </c>
      <c r="G355" s="88">
        <v>0</v>
      </c>
      <c r="H355" s="88">
        <v>0</v>
      </c>
      <c r="I355" s="88">
        <v>0</v>
      </c>
      <c r="J355" s="88">
        <v>358778</v>
      </c>
      <c r="K355" s="88">
        <v>985326</v>
      </c>
      <c r="L355" s="88">
        <v>0</v>
      </c>
      <c r="M355" s="88">
        <v>16151493</v>
      </c>
      <c r="N355" s="88">
        <v>32710</v>
      </c>
      <c r="O355" s="88">
        <v>0</v>
      </c>
      <c r="P355" s="88">
        <v>1174602</v>
      </c>
      <c r="Q355" s="89">
        <v>0</v>
      </c>
      <c r="R355" s="89">
        <v>0</v>
      </c>
      <c r="S355" s="89">
        <v>0</v>
      </c>
      <c r="T355" s="89">
        <v>0</v>
      </c>
      <c r="U355" s="89">
        <v>0</v>
      </c>
      <c r="V355" s="89">
        <v>0</v>
      </c>
      <c r="W355" s="89">
        <v>0</v>
      </c>
      <c r="X355" s="89">
        <v>0</v>
      </c>
      <c r="Y355" s="89">
        <v>0</v>
      </c>
      <c r="Z355" s="89">
        <v>2.6127970105000002E-3</v>
      </c>
      <c r="AA355" s="89">
        <v>1.7446445206999999E-4</v>
      </c>
    </row>
    <row r="356" spans="1:27" x14ac:dyDescent="0.25">
      <c r="A356" s="87">
        <v>2794</v>
      </c>
      <c r="B356" s="134">
        <v>45473</v>
      </c>
      <c r="C356" s="87">
        <v>1296</v>
      </c>
      <c r="D356" s="86" t="s">
        <v>746</v>
      </c>
      <c r="E356" s="88">
        <v>6669492</v>
      </c>
      <c r="F356" s="88">
        <v>5859652</v>
      </c>
      <c r="G356" s="88">
        <v>0</v>
      </c>
      <c r="H356" s="88">
        <v>0</v>
      </c>
      <c r="I356" s="88">
        <v>0</v>
      </c>
      <c r="J356" s="88">
        <v>309555</v>
      </c>
      <c r="K356" s="88">
        <v>2128531</v>
      </c>
      <c r="L356" s="88">
        <v>0</v>
      </c>
      <c r="M356" s="88">
        <v>2808950</v>
      </c>
      <c r="N356" s="88">
        <v>66733</v>
      </c>
      <c r="O356" s="88">
        <v>0</v>
      </c>
      <c r="P356" s="88">
        <v>545882</v>
      </c>
      <c r="Q356" s="89">
        <v>0</v>
      </c>
      <c r="R356" s="89">
        <v>0</v>
      </c>
      <c r="S356" s="89">
        <v>0</v>
      </c>
      <c r="T356" s="89">
        <v>0</v>
      </c>
      <c r="U356" s="89">
        <v>1.4610842099399999E-3</v>
      </c>
      <c r="V356" s="89">
        <v>0</v>
      </c>
      <c r="W356" s="89">
        <v>0</v>
      </c>
      <c r="X356" s="89">
        <v>0</v>
      </c>
      <c r="Y356" s="89">
        <v>0</v>
      </c>
      <c r="Z356" s="89">
        <v>9.9472072723300001E-3</v>
      </c>
      <c r="AA356" s="89">
        <v>1.4706682383399999E-3</v>
      </c>
    </row>
    <row r="357" spans="1:27" x14ac:dyDescent="0.25">
      <c r="A357" s="87">
        <v>2796</v>
      </c>
      <c r="B357" s="134">
        <v>45473</v>
      </c>
      <c r="C357" s="87">
        <v>1298</v>
      </c>
      <c r="D357" s="86" t="s">
        <v>747</v>
      </c>
      <c r="E357" s="88">
        <v>7082140</v>
      </c>
      <c r="F357" s="88">
        <v>3990212</v>
      </c>
      <c r="G357" s="88">
        <v>965526</v>
      </c>
      <c r="H357" s="88">
        <v>17680</v>
      </c>
      <c r="I357" s="88">
        <v>0</v>
      </c>
      <c r="J357" s="88">
        <v>1427511</v>
      </c>
      <c r="K357" s="88">
        <v>944752</v>
      </c>
      <c r="L357" s="88">
        <v>0</v>
      </c>
      <c r="M357" s="88">
        <v>31499</v>
      </c>
      <c r="N357" s="88">
        <v>0</v>
      </c>
      <c r="O357" s="88">
        <v>0</v>
      </c>
      <c r="P357" s="88">
        <v>603244</v>
      </c>
      <c r="Q357" s="89">
        <v>3.1350765743849998E-2</v>
      </c>
      <c r="R357" s="89">
        <v>7.5631267367399996E-3</v>
      </c>
      <c r="S357" s="89">
        <v>0</v>
      </c>
      <c r="T357" s="89">
        <v>2.43126384737E-3</v>
      </c>
      <c r="U357" s="89">
        <v>9.7295107199499992E-3</v>
      </c>
      <c r="V357" s="89">
        <v>0</v>
      </c>
      <c r="W357" s="89">
        <v>0</v>
      </c>
      <c r="X357" s="89">
        <v>0</v>
      </c>
      <c r="Y357" s="89">
        <v>0</v>
      </c>
      <c r="Z357" s="89">
        <v>1.153492283004E-2</v>
      </c>
      <c r="AA357" s="89">
        <v>1.137789262788E-2</v>
      </c>
    </row>
    <row r="358" spans="1:27" x14ac:dyDescent="0.25">
      <c r="A358" s="87">
        <v>2800</v>
      </c>
      <c r="B358" s="134">
        <v>45473</v>
      </c>
      <c r="C358" s="87">
        <v>1300</v>
      </c>
      <c r="D358" s="86" t="s">
        <v>748</v>
      </c>
      <c r="E358" s="88">
        <v>10820097</v>
      </c>
      <c r="F358" s="88">
        <v>1760388</v>
      </c>
      <c r="G358" s="88">
        <v>0</v>
      </c>
      <c r="H358" s="88">
        <v>0</v>
      </c>
      <c r="I358" s="88">
        <v>0</v>
      </c>
      <c r="J358" s="88">
        <v>684456</v>
      </c>
      <c r="K358" s="88">
        <v>219891</v>
      </c>
      <c r="L358" s="88">
        <v>0</v>
      </c>
      <c r="M358" s="88">
        <v>0</v>
      </c>
      <c r="N358" s="88">
        <v>0</v>
      </c>
      <c r="O358" s="88">
        <v>0</v>
      </c>
      <c r="P358" s="88">
        <v>856041</v>
      </c>
      <c r="Q358" s="89">
        <v>0</v>
      </c>
      <c r="R358" s="89">
        <v>0</v>
      </c>
      <c r="S358" s="89">
        <v>0</v>
      </c>
      <c r="T358" s="89">
        <v>0</v>
      </c>
      <c r="U358" s="89">
        <v>0</v>
      </c>
      <c r="V358" s="89">
        <v>0</v>
      </c>
      <c r="W358" s="89">
        <v>0</v>
      </c>
      <c r="X358" s="89">
        <v>0</v>
      </c>
      <c r="Y358" s="89">
        <v>0</v>
      </c>
      <c r="Z358" s="89">
        <v>-3.0503988588999999E-3</v>
      </c>
      <c r="AA358" s="89">
        <v>-2.2286628668999999E-3</v>
      </c>
    </row>
    <row r="359" spans="1:27" x14ac:dyDescent="0.25">
      <c r="A359" s="87">
        <v>2806</v>
      </c>
      <c r="B359" s="134">
        <v>45473</v>
      </c>
      <c r="C359" s="87">
        <v>1302</v>
      </c>
      <c r="D359" s="86" t="s">
        <v>749</v>
      </c>
      <c r="E359" s="88">
        <v>1488650</v>
      </c>
      <c r="F359" s="88">
        <v>318823</v>
      </c>
      <c r="G359" s="88">
        <v>0</v>
      </c>
      <c r="H359" s="88">
        <v>0</v>
      </c>
      <c r="I359" s="88">
        <v>0</v>
      </c>
      <c r="J359" s="88">
        <v>0</v>
      </c>
      <c r="K359" s="88">
        <v>0</v>
      </c>
      <c r="L359" s="88">
        <v>0</v>
      </c>
      <c r="M359" s="88">
        <v>0</v>
      </c>
      <c r="N359" s="88">
        <v>0</v>
      </c>
      <c r="O359" s="88">
        <v>0</v>
      </c>
      <c r="P359" s="88">
        <v>318823</v>
      </c>
      <c r="Q359" s="89">
        <v>0</v>
      </c>
      <c r="R359" s="89">
        <v>0</v>
      </c>
      <c r="S359" s="89">
        <v>0</v>
      </c>
      <c r="T359" s="89">
        <v>0</v>
      </c>
      <c r="U359" s="89">
        <v>0</v>
      </c>
      <c r="V359" s="89">
        <v>0</v>
      </c>
      <c r="W359" s="89">
        <v>0</v>
      </c>
      <c r="X359" s="89">
        <v>0</v>
      </c>
      <c r="Y359" s="89">
        <v>0</v>
      </c>
      <c r="Z359" s="89">
        <v>0</v>
      </c>
      <c r="AA359" s="89">
        <v>0</v>
      </c>
    </row>
    <row r="360" spans="1:27" x14ac:dyDescent="0.25">
      <c r="A360" s="87">
        <v>2815</v>
      </c>
      <c r="B360" s="134">
        <v>45473</v>
      </c>
      <c r="C360" s="87">
        <v>1307</v>
      </c>
      <c r="D360" s="86" t="s">
        <v>750</v>
      </c>
      <c r="E360" s="88">
        <v>105924959</v>
      </c>
      <c r="F360" s="88">
        <v>83072344</v>
      </c>
      <c r="G360" s="88">
        <v>1501967</v>
      </c>
      <c r="H360" s="88">
        <v>0</v>
      </c>
      <c r="I360" s="88">
        <v>0</v>
      </c>
      <c r="J360" s="88">
        <v>6585748</v>
      </c>
      <c r="K360" s="88">
        <v>26972831</v>
      </c>
      <c r="L360" s="88">
        <v>0</v>
      </c>
      <c r="M360" s="88">
        <v>38441593</v>
      </c>
      <c r="N360" s="88">
        <v>3530744</v>
      </c>
      <c r="O360" s="88">
        <v>3016502</v>
      </c>
      <c r="P360" s="88">
        <v>3022961</v>
      </c>
      <c r="Q360" s="89">
        <v>1.009163290429E-2</v>
      </c>
      <c r="R360" s="89">
        <v>0</v>
      </c>
      <c r="S360" s="89">
        <v>0</v>
      </c>
      <c r="T360" s="89">
        <v>3.3044214363999998E-4</v>
      </c>
      <c r="U360" s="89">
        <v>1.10248783751E-3</v>
      </c>
      <c r="V360" s="89">
        <v>0</v>
      </c>
      <c r="W360" s="89">
        <v>0</v>
      </c>
      <c r="X360" s="89">
        <v>-2.2276240366999999E-3</v>
      </c>
      <c r="Y360" s="89">
        <v>2.1840329293460001E-2</v>
      </c>
      <c r="Z360" s="89">
        <v>1.88552336359E-3</v>
      </c>
      <c r="AA360" s="89">
        <v>1.02528647548E-3</v>
      </c>
    </row>
    <row r="361" spans="1:27" x14ac:dyDescent="0.25">
      <c r="A361" s="87">
        <v>2818</v>
      </c>
      <c r="B361" s="134">
        <v>45473</v>
      </c>
      <c r="C361" s="87">
        <v>1308</v>
      </c>
      <c r="D361" s="86" t="s">
        <v>751</v>
      </c>
      <c r="E361" s="88">
        <v>42373031</v>
      </c>
      <c r="F361" s="88">
        <v>28200107</v>
      </c>
      <c r="G361" s="88">
        <v>0</v>
      </c>
      <c r="H361" s="88">
        <v>0</v>
      </c>
      <c r="I361" s="88">
        <v>0</v>
      </c>
      <c r="J361" s="88">
        <v>2099624</v>
      </c>
      <c r="K361" s="88">
        <v>3963724</v>
      </c>
      <c r="L361" s="88">
        <v>0</v>
      </c>
      <c r="M361" s="88">
        <v>20150940</v>
      </c>
      <c r="N361" s="88">
        <v>453279</v>
      </c>
      <c r="O361" s="88">
        <v>0</v>
      </c>
      <c r="P361" s="88">
        <v>1532540</v>
      </c>
      <c r="Q361" s="89">
        <v>0</v>
      </c>
      <c r="R361" s="89">
        <v>0</v>
      </c>
      <c r="S361" s="89">
        <v>0</v>
      </c>
      <c r="T361" s="89">
        <v>0</v>
      </c>
      <c r="U361" s="89">
        <v>0</v>
      </c>
      <c r="V361" s="89">
        <v>0</v>
      </c>
      <c r="W361" s="89">
        <v>0</v>
      </c>
      <c r="X361" s="89">
        <v>0</v>
      </c>
      <c r="Y361" s="89">
        <v>0</v>
      </c>
      <c r="Z361" s="89">
        <v>1.2342064427499999E-3</v>
      </c>
      <c r="AA361" s="89">
        <v>5.9698756750000002E-5</v>
      </c>
    </row>
    <row r="362" spans="1:27" x14ac:dyDescent="0.25">
      <c r="A362" s="87">
        <v>2819</v>
      </c>
      <c r="B362" s="134">
        <v>45473</v>
      </c>
      <c r="C362" s="87">
        <v>1309</v>
      </c>
      <c r="D362" s="86" t="s">
        <v>752</v>
      </c>
      <c r="E362" s="88">
        <v>64167390</v>
      </c>
      <c r="F362" s="88">
        <v>3331836</v>
      </c>
      <c r="G362" s="88">
        <v>0</v>
      </c>
      <c r="H362" s="88">
        <v>0</v>
      </c>
      <c r="I362" s="88">
        <v>0</v>
      </c>
      <c r="J362" s="88">
        <v>473489</v>
      </c>
      <c r="K362" s="88">
        <v>297163</v>
      </c>
      <c r="L362" s="88">
        <v>0</v>
      </c>
      <c r="M362" s="88">
        <v>0</v>
      </c>
      <c r="N362" s="88">
        <v>0</v>
      </c>
      <c r="O362" s="88">
        <v>0</v>
      </c>
      <c r="P362" s="88">
        <v>2561184</v>
      </c>
      <c r="Q362" s="89">
        <v>0</v>
      </c>
      <c r="R362" s="89">
        <v>0</v>
      </c>
      <c r="S362" s="89">
        <v>0</v>
      </c>
      <c r="T362" s="89">
        <v>0</v>
      </c>
      <c r="U362" s="89">
        <v>0</v>
      </c>
      <c r="V362" s="89">
        <v>0</v>
      </c>
      <c r="W362" s="89">
        <v>0</v>
      </c>
      <c r="X362" s="89">
        <v>0</v>
      </c>
      <c r="Y362" s="89">
        <v>0</v>
      </c>
      <c r="Z362" s="89">
        <v>3.98594226167E-3</v>
      </c>
      <c r="AA362" s="89">
        <v>3.1503184309000002E-3</v>
      </c>
    </row>
    <row r="363" spans="1:27" x14ac:dyDescent="0.25">
      <c r="A363" s="87">
        <v>2834</v>
      </c>
      <c r="B363" s="134">
        <v>45473</v>
      </c>
      <c r="C363" s="87">
        <v>1317</v>
      </c>
      <c r="D363" s="86" t="s">
        <v>753</v>
      </c>
      <c r="E363" s="88">
        <v>25851330</v>
      </c>
      <c r="F363" s="88">
        <v>16309204</v>
      </c>
      <c r="G363" s="88">
        <v>0</v>
      </c>
      <c r="H363" s="88">
        <v>0</v>
      </c>
      <c r="I363" s="88">
        <v>0</v>
      </c>
      <c r="J363" s="88">
        <v>2600896</v>
      </c>
      <c r="K363" s="88">
        <v>3741985</v>
      </c>
      <c r="L363" s="88">
        <v>0</v>
      </c>
      <c r="M363" s="88">
        <v>6961120</v>
      </c>
      <c r="N363" s="88">
        <v>1205722</v>
      </c>
      <c r="O363" s="88">
        <v>0</v>
      </c>
      <c r="P363" s="88">
        <v>1799481</v>
      </c>
      <c r="Q363" s="89">
        <v>0</v>
      </c>
      <c r="R363" s="89">
        <v>0</v>
      </c>
      <c r="S363" s="89">
        <v>0</v>
      </c>
      <c r="T363" s="89">
        <v>0</v>
      </c>
      <c r="U363" s="89">
        <v>0</v>
      </c>
      <c r="V363" s="89">
        <v>0</v>
      </c>
      <c r="W363" s="89">
        <v>0</v>
      </c>
      <c r="X363" s="89">
        <v>0</v>
      </c>
      <c r="Y363" s="89">
        <v>0</v>
      </c>
      <c r="Z363" s="89">
        <v>1.80229589948E-3</v>
      </c>
      <c r="AA363" s="89">
        <v>2.138616892E-4</v>
      </c>
    </row>
    <row r="364" spans="1:27" x14ac:dyDescent="0.25">
      <c r="A364" s="87">
        <v>2840</v>
      </c>
      <c r="B364" s="134">
        <v>45473</v>
      </c>
      <c r="C364" s="87">
        <v>1319</v>
      </c>
      <c r="D364" s="86" t="s">
        <v>754</v>
      </c>
      <c r="E364" s="88">
        <v>218744228</v>
      </c>
      <c r="F364" s="88">
        <v>84585807</v>
      </c>
      <c r="G364" s="88">
        <v>0</v>
      </c>
      <c r="H364" s="88">
        <v>0</v>
      </c>
      <c r="I364" s="88">
        <v>0</v>
      </c>
      <c r="J364" s="88">
        <v>5420225</v>
      </c>
      <c r="K364" s="88">
        <v>22407973</v>
      </c>
      <c r="L364" s="88">
        <v>0</v>
      </c>
      <c r="M364" s="88">
        <v>27469771</v>
      </c>
      <c r="N364" s="88">
        <v>13985577</v>
      </c>
      <c r="O364" s="88">
        <v>10072770</v>
      </c>
      <c r="P364" s="88">
        <v>5229491</v>
      </c>
      <c r="Q364" s="89">
        <v>0</v>
      </c>
      <c r="R364" s="89">
        <v>0</v>
      </c>
      <c r="S364" s="89">
        <v>0</v>
      </c>
      <c r="T364" s="89">
        <v>0</v>
      </c>
      <c r="U364" s="89">
        <v>4.6188039915000002E-4</v>
      </c>
      <c r="V364" s="89">
        <v>0</v>
      </c>
      <c r="W364" s="89">
        <v>0</v>
      </c>
      <c r="X364" s="89">
        <v>0</v>
      </c>
      <c r="Y364" s="89">
        <v>0</v>
      </c>
      <c r="Z364" s="89">
        <v>4.6531007856999998E-4</v>
      </c>
      <c r="AA364" s="89">
        <v>1.5310028358000001E-4</v>
      </c>
    </row>
    <row r="365" spans="1:27" x14ac:dyDescent="0.25">
      <c r="A365" s="87">
        <v>2843</v>
      </c>
      <c r="B365" s="134">
        <v>45473</v>
      </c>
      <c r="C365" s="87">
        <v>1321</v>
      </c>
      <c r="D365" s="86" t="s">
        <v>755</v>
      </c>
      <c r="E365" s="88">
        <v>25067338</v>
      </c>
      <c r="F365" s="88">
        <v>6979178</v>
      </c>
      <c r="G365" s="88">
        <v>727674</v>
      </c>
      <c r="H365" s="88">
        <v>0</v>
      </c>
      <c r="I365" s="88">
        <v>0</v>
      </c>
      <c r="J365" s="88">
        <v>1276613</v>
      </c>
      <c r="K365" s="88">
        <v>1307939</v>
      </c>
      <c r="L365" s="88">
        <v>0</v>
      </c>
      <c r="M365" s="88">
        <v>2198268</v>
      </c>
      <c r="N365" s="88">
        <v>0</v>
      </c>
      <c r="O365" s="88">
        <v>0</v>
      </c>
      <c r="P365" s="88">
        <v>1468684</v>
      </c>
      <c r="Q365" s="89">
        <v>5.9589598370399996E-3</v>
      </c>
      <c r="R365" s="89">
        <v>0</v>
      </c>
      <c r="S365" s="89">
        <v>0</v>
      </c>
      <c r="T365" s="89">
        <v>0</v>
      </c>
      <c r="U365" s="89">
        <v>0</v>
      </c>
      <c r="V365" s="89">
        <v>0</v>
      </c>
      <c r="W365" s="89">
        <v>0</v>
      </c>
      <c r="X365" s="89">
        <v>0</v>
      </c>
      <c r="Y365" s="89">
        <v>0</v>
      </c>
      <c r="Z365" s="89">
        <v>5.1455239048100003E-3</v>
      </c>
      <c r="AA365" s="89">
        <v>1.50775678681E-3</v>
      </c>
    </row>
    <row r="366" spans="1:27" x14ac:dyDescent="0.25">
      <c r="A366" s="87">
        <v>2847</v>
      </c>
      <c r="B366" s="134">
        <v>45473</v>
      </c>
      <c r="C366" s="87">
        <v>1323</v>
      </c>
      <c r="D366" s="86" t="s">
        <v>756</v>
      </c>
      <c r="E366" s="88">
        <v>321870711</v>
      </c>
      <c r="F366" s="88">
        <v>220752808</v>
      </c>
      <c r="G366" s="88">
        <v>12747686</v>
      </c>
      <c r="H366" s="88">
        <v>0</v>
      </c>
      <c r="I366" s="88">
        <v>0</v>
      </c>
      <c r="J366" s="88">
        <v>7458155</v>
      </c>
      <c r="K366" s="88">
        <v>32964507</v>
      </c>
      <c r="L366" s="88">
        <v>0</v>
      </c>
      <c r="M366" s="88">
        <v>160470007</v>
      </c>
      <c r="N366" s="88">
        <v>0</v>
      </c>
      <c r="O366" s="88">
        <v>0</v>
      </c>
      <c r="P366" s="88">
        <v>7112453</v>
      </c>
      <c r="Q366" s="89">
        <v>8.4720907623700003E-3</v>
      </c>
      <c r="R366" s="89">
        <v>0</v>
      </c>
      <c r="S366" s="89">
        <v>0</v>
      </c>
      <c r="T366" s="89">
        <v>2.4243775962000001E-4</v>
      </c>
      <c r="U366" s="89">
        <v>2.0007558977599999E-3</v>
      </c>
      <c r="V366" s="89">
        <v>0</v>
      </c>
      <c r="W366" s="89">
        <v>-5.6835121799999998E-5</v>
      </c>
      <c r="X366" s="89">
        <v>0</v>
      </c>
      <c r="Y366" s="89">
        <v>0</v>
      </c>
      <c r="Z366" s="89">
        <v>5.5534371296399997E-3</v>
      </c>
      <c r="AA366" s="89">
        <v>1.06827074955E-3</v>
      </c>
    </row>
    <row r="367" spans="1:27" x14ac:dyDescent="0.25">
      <c r="A367" s="87">
        <v>2874</v>
      </c>
      <c r="B367" s="134">
        <v>45473</v>
      </c>
      <c r="C367" s="87">
        <v>1334</v>
      </c>
      <c r="D367" s="86" t="s">
        <v>757</v>
      </c>
      <c r="E367" s="88">
        <v>177958455</v>
      </c>
      <c r="F367" s="88">
        <v>119117541</v>
      </c>
      <c r="G367" s="88">
        <v>5071992</v>
      </c>
      <c r="H367" s="88">
        <v>0</v>
      </c>
      <c r="I367" s="88">
        <v>0</v>
      </c>
      <c r="J367" s="88">
        <v>14184759</v>
      </c>
      <c r="K367" s="88">
        <v>51557758</v>
      </c>
      <c r="L367" s="88">
        <v>0</v>
      </c>
      <c r="M367" s="88">
        <v>31829307</v>
      </c>
      <c r="N367" s="88">
        <v>0</v>
      </c>
      <c r="O367" s="88">
        <v>0</v>
      </c>
      <c r="P367" s="88">
        <v>16473725</v>
      </c>
      <c r="Q367" s="89">
        <v>8.21591358992E-3</v>
      </c>
      <c r="R367" s="89">
        <v>0</v>
      </c>
      <c r="S367" s="89">
        <v>0</v>
      </c>
      <c r="T367" s="89">
        <v>0</v>
      </c>
      <c r="U367" s="89">
        <v>1.70575244207E-3</v>
      </c>
      <c r="V367" s="89">
        <v>0</v>
      </c>
      <c r="W367" s="89">
        <v>0</v>
      </c>
      <c r="X367" s="89">
        <v>0</v>
      </c>
      <c r="Y367" s="89">
        <v>0</v>
      </c>
      <c r="Z367" s="89">
        <v>2.41243488926E-3</v>
      </c>
      <c r="AA367" s="89">
        <v>1.5999567714600001E-3</v>
      </c>
    </row>
    <row r="368" spans="1:27" x14ac:dyDescent="0.25">
      <c r="A368" s="87">
        <v>2876</v>
      </c>
      <c r="B368" s="134">
        <v>45473</v>
      </c>
      <c r="C368" s="87">
        <v>1335</v>
      </c>
      <c r="D368" s="86" t="s">
        <v>758</v>
      </c>
      <c r="E368" s="88">
        <v>572722528</v>
      </c>
      <c r="F368" s="88">
        <v>357157410</v>
      </c>
      <c r="G368" s="88">
        <v>28056022</v>
      </c>
      <c r="H368" s="88">
        <v>0</v>
      </c>
      <c r="I368" s="88">
        <v>5047432</v>
      </c>
      <c r="J368" s="88">
        <v>82720225</v>
      </c>
      <c r="K368" s="88">
        <v>133182306</v>
      </c>
      <c r="L368" s="88">
        <v>0</v>
      </c>
      <c r="M368" s="88">
        <v>75312041</v>
      </c>
      <c r="N368" s="88">
        <v>3992046</v>
      </c>
      <c r="O368" s="88">
        <v>0</v>
      </c>
      <c r="P368" s="88">
        <v>28847338</v>
      </c>
      <c r="Q368" s="89">
        <v>1.1225502052190001E-2</v>
      </c>
      <c r="R368" s="89">
        <v>0</v>
      </c>
      <c r="S368" s="89">
        <v>2.4188147450599998E-3</v>
      </c>
      <c r="T368" s="89">
        <v>8.8375224479999998E-5</v>
      </c>
      <c r="U368" s="89">
        <v>5.9116404546400003E-3</v>
      </c>
      <c r="V368" s="89">
        <v>0</v>
      </c>
      <c r="W368" s="89">
        <v>-6.4871660359999998E-4</v>
      </c>
      <c r="X368" s="89">
        <v>0</v>
      </c>
      <c r="Y368" s="89">
        <v>0</v>
      </c>
      <c r="Z368" s="89">
        <v>1.7623863695440001E-2</v>
      </c>
      <c r="AA368" s="89">
        <v>4.3746366041299998E-3</v>
      </c>
    </row>
    <row r="369" spans="1:27" x14ac:dyDescent="0.25">
      <c r="A369" s="87">
        <v>2881</v>
      </c>
      <c r="B369" s="134">
        <v>45473</v>
      </c>
      <c r="C369" s="87">
        <v>1338</v>
      </c>
      <c r="D369" s="86" t="s">
        <v>759</v>
      </c>
      <c r="E369" s="88">
        <v>204262353</v>
      </c>
      <c r="F369" s="88">
        <v>102359278</v>
      </c>
      <c r="G369" s="88">
        <v>2142688</v>
      </c>
      <c r="H369" s="88">
        <v>0</v>
      </c>
      <c r="I369" s="88">
        <v>0</v>
      </c>
      <c r="J369" s="88">
        <v>4375160</v>
      </c>
      <c r="K369" s="88">
        <v>13847546</v>
      </c>
      <c r="L369" s="88">
        <v>0</v>
      </c>
      <c r="M369" s="88">
        <v>64812375</v>
      </c>
      <c r="N369" s="88">
        <v>14906015</v>
      </c>
      <c r="O369" s="88">
        <v>0</v>
      </c>
      <c r="P369" s="88">
        <v>2275494</v>
      </c>
      <c r="Q369" s="89">
        <v>1.86876170047E-3</v>
      </c>
      <c r="R369" s="89">
        <v>0</v>
      </c>
      <c r="S369" s="89">
        <v>0</v>
      </c>
      <c r="T369" s="89">
        <v>9.4079475590000004E-5</v>
      </c>
      <c r="U369" s="89">
        <v>8.0775211589999995E-5</v>
      </c>
      <c r="V369" s="89">
        <v>0</v>
      </c>
      <c r="W369" s="89">
        <v>0</v>
      </c>
      <c r="X369" s="89">
        <v>0</v>
      </c>
      <c r="Y369" s="89">
        <v>0</v>
      </c>
      <c r="Z369" s="89">
        <v>1.1940192038E-3</v>
      </c>
      <c r="AA369" s="89">
        <v>7.9843148550000007E-5</v>
      </c>
    </row>
    <row r="370" spans="1:27" x14ac:dyDescent="0.25">
      <c r="A370" s="87">
        <v>2892</v>
      </c>
      <c r="B370" s="134">
        <v>45473</v>
      </c>
      <c r="C370" s="87">
        <v>1340</v>
      </c>
      <c r="D370" s="86" t="s">
        <v>760</v>
      </c>
      <c r="E370" s="88">
        <v>1799276</v>
      </c>
      <c r="F370" s="88">
        <v>530049</v>
      </c>
      <c r="G370" s="88">
        <v>0</v>
      </c>
      <c r="H370" s="88">
        <v>0</v>
      </c>
      <c r="I370" s="88">
        <v>0</v>
      </c>
      <c r="J370" s="88">
        <v>5812</v>
      </c>
      <c r="K370" s="88">
        <v>3679</v>
      </c>
      <c r="L370" s="88">
        <v>0</v>
      </c>
      <c r="M370" s="88">
        <v>0</v>
      </c>
      <c r="N370" s="88">
        <v>0</v>
      </c>
      <c r="O370" s="88">
        <v>0</v>
      </c>
      <c r="P370" s="88">
        <v>520558</v>
      </c>
      <c r="Q370" s="89">
        <v>0</v>
      </c>
      <c r="R370" s="89">
        <v>0</v>
      </c>
      <c r="S370" s="89">
        <v>0</v>
      </c>
      <c r="T370" s="89">
        <v>-7.4149806108899999E-2</v>
      </c>
      <c r="U370" s="89">
        <v>-0.47486029202270003</v>
      </c>
      <c r="V370" s="89">
        <v>0</v>
      </c>
      <c r="W370" s="89">
        <v>0</v>
      </c>
      <c r="X370" s="89">
        <v>0</v>
      </c>
      <c r="Y370" s="89">
        <v>0</v>
      </c>
      <c r="Z370" s="89">
        <v>3.485320484098E-2</v>
      </c>
      <c r="AA370" s="89">
        <v>1.7112378504310001E-2</v>
      </c>
    </row>
    <row r="371" spans="1:27" x14ac:dyDescent="0.25">
      <c r="A371" s="87">
        <v>2918</v>
      </c>
      <c r="B371" s="134">
        <v>45473</v>
      </c>
      <c r="C371" s="87">
        <v>1346</v>
      </c>
      <c r="D371" s="86" t="s">
        <v>761</v>
      </c>
      <c r="E371" s="88">
        <v>82403150</v>
      </c>
      <c r="F371" s="88">
        <v>39511567</v>
      </c>
      <c r="G371" s="88">
        <v>2989030</v>
      </c>
      <c r="H371" s="88">
        <v>0</v>
      </c>
      <c r="I371" s="88">
        <v>0</v>
      </c>
      <c r="J371" s="88">
        <v>4506661</v>
      </c>
      <c r="K371" s="88">
        <v>11908232</v>
      </c>
      <c r="L371" s="88">
        <v>0</v>
      </c>
      <c r="M371" s="88">
        <v>12269259</v>
      </c>
      <c r="N371" s="88">
        <v>0</v>
      </c>
      <c r="O371" s="88">
        <v>0</v>
      </c>
      <c r="P371" s="88">
        <v>7838385</v>
      </c>
      <c r="Q371" s="89">
        <v>2.5290822756280001E-2</v>
      </c>
      <c r="R371" s="89">
        <v>0</v>
      </c>
      <c r="S371" s="89">
        <v>0</v>
      </c>
      <c r="T371" s="89">
        <v>3.0440250403499999E-3</v>
      </c>
      <c r="U371" s="89">
        <v>7.4936079465900002E-3</v>
      </c>
      <c r="V371" s="89">
        <v>0</v>
      </c>
      <c r="W371" s="89">
        <v>1.2500411014E-4</v>
      </c>
      <c r="X371" s="89">
        <v>0</v>
      </c>
      <c r="Y371" s="89">
        <v>0</v>
      </c>
      <c r="Z371" s="89">
        <v>3.48896931353E-2</v>
      </c>
      <c r="AA371" s="89">
        <v>1.131679587362E-2</v>
      </c>
    </row>
    <row r="372" spans="1:27" x14ac:dyDescent="0.25">
      <c r="A372" s="87">
        <v>2932</v>
      </c>
      <c r="B372" s="134">
        <v>45473</v>
      </c>
      <c r="C372" s="87">
        <v>1350</v>
      </c>
      <c r="D372" s="86" t="s">
        <v>762</v>
      </c>
      <c r="E372" s="88">
        <v>2100208</v>
      </c>
      <c r="F372" s="88">
        <v>283839</v>
      </c>
      <c r="G372" s="88">
        <v>0</v>
      </c>
      <c r="H372" s="88">
        <v>0</v>
      </c>
      <c r="I372" s="88">
        <v>0</v>
      </c>
      <c r="J372" s="88">
        <v>0</v>
      </c>
      <c r="K372" s="88">
        <v>0</v>
      </c>
      <c r="L372" s="88">
        <v>0</v>
      </c>
      <c r="M372" s="88">
        <v>0</v>
      </c>
      <c r="N372" s="88">
        <v>0</v>
      </c>
      <c r="O372" s="88">
        <v>0</v>
      </c>
      <c r="P372" s="88">
        <v>283839</v>
      </c>
      <c r="Q372" s="89">
        <v>0</v>
      </c>
      <c r="R372" s="89">
        <v>0</v>
      </c>
      <c r="S372" s="89">
        <v>0</v>
      </c>
      <c r="T372" s="89">
        <v>0</v>
      </c>
      <c r="U372" s="89">
        <v>0</v>
      </c>
      <c r="V372" s="89">
        <v>0</v>
      </c>
      <c r="W372" s="89">
        <v>0</v>
      </c>
      <c r="X372" s="89">
        <v>0</v>
      </c>
      <c r="Y372" s="89">
        <v>0</v>
      </c>
      <c r="Z372" s="89">
        <v>3.6197835413899998E-3</v>
      </c>
      <c r="AA372" s="89">
        <v>3.6197835413899998E-3</v>
      </c>
    </row>
    <row r="373" spans="1:27" x14ac:dyDescent="0.25">
      <c r="A373" s="87">
        <v>2935</v>
      </c>
      <c r="B373" s="134">
        <v>45473</v>
      </c>
      <c r="C373" s="87">
        <v>1351</v>
      </c>
      <c r="D373" s="86" t="s">
        <v>763</v>
      </c>
      <c r="E373" s="88">
        <v>22503909</v>
      </c>
      <c r="F373" s="88">
        <v>9509919</v>
      </c>
      <c r="G373" s="88">
        <v>374575</v>
      </c>
      <c r="H373" s="88">
        <v>726</v>
      </c>
      <c r="I373" s="88">
        <v>0</v>
      </c>
      <c r="J373" s="88">
        <v>1296260</v>
      </c>
      <c r="K373" s="88">
        <v>3663963</v>
      </c>
      <c r="L373" s="88">
        <v>0</v>
      </c>
      <c r="M373" s="88">
        <v>3815174</v>
      </c>
      <c r="N373" s="88">
        <v>0</v>
      </c>
      <c r="O373" s="88">
        <v>0</v>
      </c>
      <c r="P373" s="88">
        <v>359220</v>
      </c>
      <c r="Q373" s="89">
        <v>6.1904953833599998E-3</v>
      </c>
      <c r="R373" s="89">
        <v>0</v>
      </c>
      <c r="S373" s="89">
        <v>0</v>
      </c>
      <c r="T373" s="89">
        <v>0</v>
      </c>
      <c r="U373" s="89">
        <v>1.9871957389000001E-4</v>
      </c>
      <c r="V373" s="89">
        <v>0</v>
      </c>
      <c r="W373" s="89">
        <v>0</v>
      </c>
      <c r="X373" s="89">
        <v>0</v>
      </c>
      <c r="Y373" s="89">
        <v>0</v>
      </c>
      <c r="Z373" s="89">
        <v>3.6372045337300001E-3</v>
      </c>
      <c r="AA373" s="89">
        <v>5.0229320688000001E-4</v>
      </c>
    </row>
    <row r="374" spans="1:27" x14ac:dyDescent="0.25">
      <c r="A374" s="87">
        <v>2953</v>
      </c>
      <c r="B374" s="134">
        <v>45473</v>
      </c>
      <c r="C374" s="87">
        <v>1360</v>
      </c>
      <c r="D374" s="86" t="s">
        <v>764</v>
      </c>
      <c r="E374" s="88">
        <v>33855036</v>
      </c>
      <c r="F374" s="88">
        <v>3503051</v>
      </c>
      <c r="G374" s="88">
        <v>0</v>
      </c>
      <c r="H374" s="88">
        <v>0</v>
      </c>
      <c r="I374" s="88">
        <v>0</v>
      </c>
      <c r="J374" s="88">
        <v>1302180</v>
      </c>
      <c r="K374" s="88">
        <v>926614</v>
      </c>
      <c r="L374" s="88">
        <v>0</v>
      </c>
      <c r="M374" s="88">
        <v>0</v>
      </c>
      <c r="N374" s="88">
        <v>0</v>
      </c>
      <c r="O374" s="88">
        <v>0</v>
      </c>
      <c r="P374" s="88">
        <v>1274257</v>
      </c>
      <c r="Q374" s="89">
        <v>0</v>
      </c>
      <c r="R374" s="89">
        <v>0</v>
      </c>
      <c r="S374" s="89">
        <v>0</v>
      </c>
      <c r="T374" s="89">
        <v>0</v>
      </c>
      <c r="U374" s="89">
        <v>0</v>
      </c>
      <c r="V374" s="89">
        <v>0</v>
      </c>
      <c r="W374" s="89">
        <v>0</v>
      </c>
      <c r="X374" s="89">
        <v>0</v>
      </c>
      <c r="Y374" s="89">
        <v>0</v>
      </c>
      <c r="Z374" s="89">
        <v>9.7505587021700004E-3</v>
      </c>
      <c r="AA374" s="89">
        <v>4.5873752961300002E-3</v>
      </c>
    </row>
    <row r="375" spans="1:27" x14ac:dyDescent="0.25">
      <c r="A375" s="87">
        <v>2959</v>
      </c>
      <c r="B375" s="134">
        <v>45473</v>
      </c>
      <c r="C375" s="87">
        <v>1364</v>
      </c>
      <c r="D375" s="86" t="s">
        <v>765</v>
      </c>
      <c r="E375" s="88">
        <v>97200622</v>
      </c>
      <c r="F375" s="88">
        <v>31366273</v>
      </c>
      <c r="G375" s="88">
        <v>3320160</v>
      </c>
      <c r="H375" s="88">
        <v>0</v>
      </c>
      <c r="I375" s="88">
        <v>0</v>
      </c>
      <c r="J375" s="88">
        <v>4235215</v>
      </c>
      <c r="K375" s="88">
        <v>9971969</v>
      </c>
      <c r="L375" s="88">
        <v>0</v>
      </c>
      <c r="M375" s="88">
        <v>11421981</v>
      </c>
      <c r="N375" s="88">
        <v>0</v>
      </c>
      <c r="O375" s="88">
        <v>0</v>
      </c>
      <c r="P375" s="88">
        <v>2416948</v>
      </c>
      <c r="Q375" s="89">
        <v>6.0644395269000004E-4</v>
      </c>
      <c r="R375" s="89">
        <v>0</v>
      </c>
      <c r="S375" s="89">
        <v>0</v>
      </c>
      <c r="T375" s="89">
        <v>0</v>
      </c>
      <c r="U375" s="89">
        <v>0</v>
      </c>
      <c r="V375" s="89">
        <v>0</v>
      </c>
      <c r="W375" s="89">
        <v>0</v>
      </c>
      <c r="X375" s="89">
        <v>0</v>
      </c>
      <c r="Y375" s="89">
        <v>0</v>
      </c>
      <c r="Z375" s="89">
        <v>6.8767348110100003E-3</v>
      </c>
      <c r="AA375" s="89">
        <v>6.5448886221999999E-4</v>
      </c>
    </row>
    <row r="376" spans="1:27" x14ac:dyDescent="0.25">
      <c r="A376" s="87">
        <v>3006</v>
      </c>
      <c r="B376" s="134">
        <v>45473</v>
      </c>
      <c r="C376" s="87">
        <v>1382</v>
      </c>
      <c r="D376" s="86" t="s">
        <v>766</v>
      </c>
      <c r="E376" s="88">
        <v>1417072</v>
      </c>
      <c r="F376" s="88">
        <v>1199491</v>
      </c>
      <c r="G376" s="88">
        <v>0</v>
      </c>
      <c r="H376" s="88">
        <v>0</v>
      </c>
      <c r="I376" s="88">
        <v>0</v>
      </c>
      <c r="J376" s="88">
        <v>157839</v>
      </c>
      <c r="K376" s="88">
        <v>965193</v>
      </c>
      <c r="L376" s="88">
        <v>0</v>
      </c>
      <c r="M376" s="88">
        <v>0</v>
      </c>
      <c r="N376" s="88">
        <v>0</v>
      </c>
      <c r="O376" s="88">
        <v>0</v>
      </c>
      <c r="P376" s="88">
        <v>76459</v>
      </c>
      <c r="Q376" s="89">
        <v>0</v>
      </c>
      <c r="R376" s="89">
        <v>0</v>
      </c>
      <c r="S376" s="89">
        <v>0</v>
      </c>
      <c r="T376" s="89">
        <v>0</v>
      </c>
      <c r="U376" s="89">
        <v>7.5571349756000002E-4</v>
      </c>
      <c r="V376" s="89">
        <v>0</v>
      </c>
      <c r="W376" s="89">
        <v>0</v>
      </c>
      <c r="X376" s="89">
        <v>0</v>
      </c>
      <c r="Y376" s="89">
        <v>0</v>
      </c>
      <c r="Z376" s="89">
        <v>4.6097899275300003E-3</v>
      </c>
      <c r="AA376" s="89">
        <v>6.5295751486999995E-4</v>
      </c>
    </row>
    <row r="377" spans="1:27" x14ac:dyDescent="0.25">
      <c r="A377" s="87">
        <v>3012</v>
      </c>
      <c r="B377" s="134">
        <v>45473</v>
      </c>
      <c r="C377" s="87">
        <v>1383</v>
      </c>
      <c r="D377" s="86" t="s">
        <v>767</v>
      </c>
      <c r="E377" s="88">
        <v>35886051</v>
      </c>
      <c r="F377" s="88">
        <v>10417172</v>
      </c>
      <c r="G377" s="88">
        <v>738240</v>
      </c>
      <c r="H377" s="88">
        <v>0</v>
      </c>
      <c r="I377" s="88">
        <v>0</v>
      </c>
      <c r="J377" s="88">
        <v>2155919</v>
      </c>
      <c r="K377" s="88">
        <v>4018482</v>
      </c>
      <c r="L377" s="88">
        <v>0</v>
      </c>
      <c r="M377" s="88">
        <v>2076228</v>
      </c>
      <c r="N377" s="88">
        <v>0</v>
      </c>
      <c r="O377" s="88">
        <v>0</v>
      </c>
      <c r="P377" s="88">
        <v>1428303</v>
      </c>
      <c r="Q377" s="89">
        <v>6.03857537206E-3</v>
      </c>
      <c r="R377" s="89">
        <v>0</v>
      </c>
      <c r="S377" s="89">
        <v>0</v>
      </c>
      <c r="T377" s="89">
        <v>0</v>
      </c>
      <c r="U377" s="89">
        <v>4.4234649568899997E-3</v>
      </c>
      <c r="V377" s="89">
        <v>0</v>
      </c>
      <c r="W377" s="89">
        <v>1.21749519508E-3</v>
      </c>
      <c r="X377" s="89">
        <v>0</v>
      </c>
      <c r="Y377" s="89">
        <v>0</v>
      </c>
      <c r="Z377" s="89">
        <v>8.6991933142899994E-3</v>
      </c>
      <c r="AA377" s="89">
        <v>4.15925392217E-3</v>
      </c>
    </row>
    <row r="378" spans="1:27" x14ac:dyDescent="0.25">
      <c r="A378" s="87">
        <v>3029</v>
      </c>
      <c r="B378" s="134">
        <v>45473</v>
      </c>
      <c r="C378" s="87">
        <v>1390</v>
      </c>
      <c r="D378" s="86" t="s">
        <v>768</v>
      </c>
      <c r="E378" s="88">
        <v>12014877</v>
      </c>
      <c r="F378" s="88">
        <v>8064195</v>
      </c>
      <c r="G378" s="88">
        <v>0</v>
      </c>
      <c r="H378" s="88">
        <v>0</v>
      </c>
      <c r="I378" s="88">
        <v>0</v>
      </c>
      <c r="J378" s="88">
        <v>1115469</v>
      </c>
      <c r="K378" s="88">
        <v>4827433</v>
      </c>
      <c r="L378" s="88">
        <v>0</v>
      </c>
      <c r="M378" s="88">
        <v>58246</v>
      </c>
      <c r="N378" s="88">
        <v>0</v>
      </c>
      <c r="O378" s="88">
        <v>0</v>
      </c>
      <c r="P378" s="88">
        <v>2063047</v>
      </c>
      <c r="Q378" s="89">
        <v>0</v>
      </c>
      <c r="R378" s="89">
        <v>0</v>
      </c>
      <c r="S378" s="89">
        <v>0</v>
      </c>
      <c r="T378" s="89">
        <v>-2.6127717037999999E-3</v>
      </c>
      <c r="U378" s="89">
        <v>2.6402131804300001E-3</v>
      </c>
      <c r="V378" s="89">
        <v>0</v>
      </c>
      <c r="W378" s="89">
        <v>-2.2011147764799999E-2</v>
      </c>
      <c r="X378" s="89">
        <v>0</v>
      </c>
      <c r="Y378" s="89">
        <v>0</v>
      </c>
      <c r="Z378" s="89">
        <v>9.6542590755300008E-3</v>
      </c>
      <c r="AA378" s="89">
        <v>3.3797102547999999E-3</v>
      </c>
    </row>
    <row r="379" spans="1:27" x14ac:dyDescent="0.25">
      <c r="A379" s="87">
        <v>3050</v>
      </c>
      <c r="B379" s="134">
        <v>45473</v>
      </c>
      <c r="C379" s="87">
        <v>1399</v>
      </c>
      <c r="D379" s="86" t="s">
        <v>769</v>
      </c>
      <c r="E379" s="88">
        <v>25103565</v>
      </c>
      <c r="F379" s="88">
        <v>18140947</v>
      </c>
      <c r="G379" s="88">
        <v>461689</v>
      </c>
      <c r="H379" s="88">
        <v>0</v>
      </c>
      <c r="I379" s="88">
        <v>0</v>
      </c>
      <c r="J379" s="88">
        <v>2770353</v>
      </c>
      <c r="K379" s="88">
        <v>3025698</v>
      </c>
      <c r="L379" s="88">
        <v>0</v>
      </c>
      <c r="M379" s="88">
        <v>8883091</v>
      </c>
      <c r="N379" s="88">
        <v>0</v>
      </c>
      <c r="O379" s="88">
        <v>0</v>
      </c>
      <c r="P379" s="88">
        <v>3000116</v>
      </c>
      <c r="Q379" s="89">
        <v>-2.5430387890999998E-3</v>
      </c>
      <c r="R379" s="89">
        <v>0</v>
      </c>
      <c r="S379" s="89">
        <v>0</v>
      </c>
      <c r="T379" s="89">
        <v>7.8864105323000002E-4</v>
      </c>
      <c r="U379" s="89">
        <v>1.18393290141E-3</v>
      </c>
      <c r="V379" s="89">
        <v>0</v>
      </c>
      <c r="W379" s="89">
        <v>0</v>
      </c>
      <c r="X379" s="89">
        <v>0</v>
      </c>
      <c r="Y379" s="89">
        <v>0</v>
      </c>
      <c r="Z379" s="89">
        <v>1.9571812777899999E-3</v>
      </c>
      <c r="AA379" s="89">
        <v>5.9752573097000003E-4</v>
      </c>
    </row>
    <row r="380" spans="1:27" x14ac:dyDescent="0.25">
      <c r="A380" s="87">
        <v>3056</v>
      </c>
      <c r="B380" s="134">
        <v>45473</v>
      </c>
      <c r="C380" s="87">
        <v>1401</v>
      </c>
      <c r="D380" s="86" t="s">
        <v>770</v>
      </c>
      <c r="E380" s="88">
        <v>10384714</v>
      </c>
      <c r="F380" s="88">
        <v>2469776</v>
      </c>
      <c r="G380" s="88">
        <v>0</v>
      </c>
      <c r="H380" s="88">
        <v>0</v>
      </c>
      <c r="I380" s="88">
        <v>0</v>
      </c>
      <c r="J380" s="88">
        <v>550369</v>
      </c>
      <c r="K380" s="88">
        <v>600178</v>
      </c>
      <c r="L380" s="88">
        <v>0</v>
      </c>
      <c r="M380" s="88">
        <v>717803</v>
      </c>
      <c r="N380" s="88">
        <v>0</v>
      </c>
      <c r="O380" s="88">
        <v>0</v>
      </c>
      <c r="P380" s="88">
        <v>601425</v>
      </c>
      <c r="Q380" s="89">
        <v>0</v>
      </c>
      <c r="R380" s="89">
        <v>0</v>
      </c>
      <c r="S380" s="89">
        <v>0</v>
      </c>
      <c r="T380" s="89">
        <v>0</v>
      </c>
      <c r="U380" s="89">
        <v>0</v>
      </c>
      <c r="V380" s="89">
        <v>0</v>
      </c>
      <c r="W380" s="89">
        <v>0</v>
      </c>
      <c r="X380" s="89">
        <v>0</v>
      </c>
      <c r="Y380" s="89">
        <v>0</v>
      </c>
      <c r="Z380" s="89">
        <v>4.5114386611300001E-3</v>
      </c>
      <c r="AA380" s="89">
        <v>1.6369642276799999E-3</v>
      </c>
    </row>
    <row r="381" spans="1:27" x14ac:dyDescent="0.25">
      <c r="A381" s="87">
        <v>3061</v>
      </c>
      <c r="B381" s="134">
        <v>45473</v>
      </c>
      <c r="C381" s="87">
        <v>1402</v>
      </c>
      <c r="D381" s="86" t="s">
        <v>771</v>
      </c>
      <c r="E381" s="88">
        <v>95223199</v>
      </c>
      <c r="F381" s="88">
        <v>71521537</v>
      </c>
      <c r="G381" s="88">
        <v>2262735</v>
      </c>
      <c r="H381" s="88">
        <v>40542</v>
      </c>
      <c r="I381" s="88">
        <v>0</v>
      </c>
      <c r="J381" s="88">
        <v>4830317</v>
      </c>
      <c r="K381" s="88">
        <v>37213681</v>
      </c>
      <c r="L381" s="88">
        <v>0</v>
      </c>
      <c r="M381" s="88">
        <v>20951636</v>
      </c>
      <c r="N381" s="88">
        <v>0</v>
      </c>
      <c r="O381" s="88">
        <v>0</v>
      </c>
      <c r="P381" s="88">
        <v>6222626</v>
      </c>
      <c r="Q381" s="89">
        <v>5.6858362312399999E-3</v>
      </c>
      <c r="R381" s="89">
        <v>-1.04195621594E-2</v>
      </c>
      <c r="S381" s="89">
        <v>0</v>
      </c>
      <c r="T381" s="89">
        <v>-1.173127898E-4</v>
      </c>
      <c r="U381" s="89">
        <v>2.94861445037E-3</v>
      </c>
      <c r="V381" s="89">
        <v>0</v>
      </c>
      <c r="W381" s="89">
        <v>1.1844879864900001E-3</v>
      </c>
      <c r="X381" s="89">
        <v>0</v>
      </c>
      <c r="Y381" s="89">
        <v>0</v>
      </c>
      <c r="Z381" s="89">
        <v>1.2914315555290001E-2</v>
      </c>
      <c r="AA381" s="89">
        <v>3.3076316074700002E-3</v>
      </c>
    </row>
    <row r="382" spans="1:27" x14ac:dyDescent="0.25">
      <c r="A382" s="87">
        <v>3064</v>
      </c>
      <c r="B382" s="134">
        <v>45473</v>
      </c>
      <c r="C382" s="87">
        <v>1404</v>
      </c>
      <c r="D382" s="86" t="s">
        <v>772</v>
      </c>
      <c r="E382" s="88">
        <v>58487586</v>
      </c>
      <c r="F382" s="88">
        <v>50286429</v>
      </c>
      <c r="G382" s="88">
        <v>1700255</v>
      </c>
      <c r="H382" s="88">
        <v>193407</v>
      </c>
      <c r="I382" s="88">
        <v>0</v>
      </c>
      <c r="J382" s="88">
        <v>24919294</v>
      </c>
      <c r="K382" s="88">
        <v>9502374</v>
      </c>
      <c r="L382" s="88">
        <v>0</v>
      </c>
      <c r="M382" s="88">
        <v>9055190</v>
      </c>
      <c r="N382" s="88">
        <v>675053</v>
      </c>
      <c r="O382" s="88">
        <v>128607</v>
      </c>
      <c r="P382" s="88">
        <v>4112249</v>
      </c>
      <c r="Q382" s="89">
        <v>2.3097820639469999E-2</v>
      </c>
      <c r="R382" s="89">
        <v>3.2993412346659999E-2</v>
      </c>
      <c r="S382" s="89">
        <v>0</v>
      </c>
      <c r="T382" s="89">
        <v>2.9108314062499998E-3</v>
      </c>
      <c r="U382" s="89">
        <v>5.1649011724800003E-3</v>
      </c>
      <c r="V382" s="89">
        <v>0</v>
      </c>
      <c r="W382" s="89">
        <v>0</v>
      </c>
      <c r="X382" s="89">
        <v>0</v>
      </c>
      <c r="Y382" s="89">
        <v>0</v>
      </c>
      <c r="Z382" s="89">
        <v>1.546874013978E-2</v>
      </c>
      <c r="AA382" s="89">
        <v>4.8308719990000004E-3</v>
      </c>
    </row>
    <row r="383" spans="1:27" x14ac:dyDescent="0.25">
      <c r="A383" s="87">
        <v>3080</v>
      </c>
      <c r="B383" s="134">
        <v>45473</v>
      </c>
      <c r="C383" s="87">
        <v>1411</v>
      </c>
      <c r="D383" s="86" t="s">
        <v>773</v>
      </c>
      <c r="E383" s="88">
        <v>35949600</v>
      </c>
      <c r="F383" s="88">
        <v>22919831</v>
      </c>
      <c r="G383" s="88">
        <v>519146</v>
      </c>
      <c r="H383" s="88">
        <v>4878</v>
      </c>
      <c r="I383" s="88">
        <v>0</v>
      </c>
      <c r="J383" s="88">
        <v>5293748</v>
      </c>
      <c r="K383" s="88">
        <v>13486388</v>
      </c>
      <c r="L383" s="88">
        <v>0</v>
      </c>
      <c r="M383" s="88">
        <v>776543</v>
      </c>
      <c r="N383" s="88">
        <v>0</v>
      </c>
      <c r="O383" s="88">
        <v>0</v>
      </c>
      <c r="P383" s="88">
        <v>2839128</v>
      </c>
      <c r="Q383" s="89">
        <v>8.0265883301099995E-3</v>
      </c>
      <c r="R383" s="89">
        <v>8.349491117058E-2</v>
      </c>
      <c r="S383" s="89">
        <v>0</v>
      </c>
      <c r="T383" s="89">
        <v>0</v>
      </c>
      <c r="U383" s="89">
        <v>2.0085501218999999E-4</v>
      </c>
      <c r="V383" s="89">
        <v>0</v>
      </c>
      <c r="W383" s="89">
        <v>0</v>
      </c>
      <c r="X383" s="89">
        <v>0</v>
      </c>
      <c r="Y383" s="89">
        <v>0</v>
      </c>
      <c r="Z383" s="89">
        <v>1.9501341497800001E-3</v>
      </c>
      <c r="AA383" s="89">
        <v>6.0797499970999995E-4</v>
      </c>
    </row>
    <row r="384" spans="1:27" x14ac:dyDescent="0.25">
      <c r="A384" s="87">
        <v>3085</v>
      </c>
      <c r="B384" s="134">
        <v>45473</v>
      </c>
      <c r="C384" s="87">
        <v>1413</v>
      </c>
      <c r="D384" s="86" t="s">
        <v>774</v>
      </c>
      <c r="E384" s="88">
        <v>28294029</v>
      </c>
      <c r="F384" s="88">
        <v>10641456</v>
      </c>
      <c r="G384" s="88">
        <v>0</v>
      </c>
      <c r="H384" s="88">
        <v>0</v>
      </c>
      <c r="I384" s="88">
        <v>23612</v>
      </c>
      <c r="J384" s="88">
        <v>2374137</v>
      </c>
      <c r="K384" s="88">
        <v>2379551</v>
      </c>
      <c r="L384" s="88">
        <v>0</v>
      </c>
      <c r="M384" s="88">
        <v>3708351</v>
      </c>
      <c r="N384" s="88">
        <v>0</v>
      </c>
      <c r="O384" s="88">
        <v>0</v>
      </c>
      <c r="P384" s="88">
        <v>2155805</v>
      </c>
      <c r="Q384" s="89">
        <v>0</v>
      </c>
      <c r="R384" s="89">
        <v>0</v>
      </c>
      <c r="S384" s="89">
        <v>0</v>
      </c>
      <c r="T384" s="89">
        <v>0</v>
      </c>
      <c r="U384" s="89">
        <v>3.0714394998E-4</v>
      </c>
      <c r="V384" s="89">
        <v>0</v>
      </c>
      <c r="W384" s="89">
        <v>0</v>
      </c>
      <c r="X384" s="89">
        <v>0</v>
      </c>
      <c r="Y384" s="89">
        <v>0</v>
      </c>
      <c r="Z384" s="89">
        <v>3.1152924787899998E-3</v>
      </c>
      <c r="AA384" s="89">
        <v>7.5203431275E-4</v>
      </c>
    </row>
    <row r="385" spans="1:27" x14ac:dyDescent="0.25">
      <c r="A385" s="87">
        <v>3090</v>
      </c>
      <c r="B385" s="134">
        <v>45473</v>
      </c>
      <c r="C385" s="87">
        <v>1416</v>
      </c>
      <c r="D385" s="86" t="s">
        <v>775</v>
      </c>
      <c r="E385" s="88">
        <v>1315744</v>
      </c>
      <c r="F385" s="88">
        <v>858762</v>
      </c>
      <c r="G385" s="88">
        <v>0</v>
      </c>
      <c r="H385" s="88">
        <v>0</v>
      </c>
      <c r="I385" s="88">
        <v>0</v>
      </c>
      <c r="J385" s="88">
        <v>44471</v>
      </c>
      <c r="K385" s="88">
        <v>585742</v>
      </c>
      <c r="L385" s="88">
        <v>0</v>
      </c>
      <c r="M385" s="88">
        <v>0</v>
      </c>
      <c r="N385" s="88">
        <v>0</v>
      </c>
      <c r="O385" s="88">
        <v>0</v>
      </c>
      <c r="P385" s="88">
        <v>228549</v>
      </c>
      <c r="Q385" s="89">
        <v>0</v>
      </c>
      <c r="R385" s="89">
        <v>0</v>
      </c>
      <c r="S385" s="89">
        <v>0</v>
      </c>
      <c r="T385" s="89">
        <v>0</v>
      </c>
      <c r="U385" s="89">
        <v>-9.9312949776999993E-3</v>
      </c>
      <c r="V385" s="89">
        <v>0</v>
      </c>
      <c r="W385" s="89">
        <v>0</v>
      </c>
      <c r="X385" s="89">
        <v>0</v>
      </c>
      <c r="Y385" s="89">
        <v>0</v>
      </c>
      <c r="Z385" s="89">
        <v>8.2583055648299993E-3</v>
      </c>
      <c r="AA385" s="89">
        <v>-2.9495046572999999E-3</v>
      </c>
    </row>
    <row r="386" spans="1:27" x14ac:dyDescent="0.25">
      <c r="A386" s="87">
        <v>3110</v>
      </c>
      <c r="B386" s="134">
        <v>45473</v>
      </c>
      <c r="C386" s="87">
        <v>1425</v>
      </c>
      <c r="D386" s="86" t="s">
        <v>776</v>
      </c>
      <c r="E386" s="88">
        <v>924304</v>
      </c>
      <c r="F386" s="88">
        <v>76741</v>
      </c>
      <c r="G386" s="88">
        <v>0</v>
      </c>
      <c r="H386" s="88">
        <v>0</v>
      </c>
      <c r="I386" s="88">
        <v>0</v>
      </c>
      <c r="J386" s="88">
        <v>0</v>
      </c>
      <c r="K386" s="88">
        <v>0</v>
      </c>
      <c r="L386" s="88">
        <v>0</v>
      </c>
      <c r="M386" s="88">
        <v>0</v>
      </c>
      <c r="N386" s="88">
        <v>0</v>
      </c>
      <c r="O386" s="88">
        <v>0</v>
      </c>
      <c r="P386" s="88">
        <v>76741</v>
      </c>
      <c r="Q386" s="89">
        <v>0</v>
      </c>
      <c r="R386" s="89">
        <v>0</v>
      </c>
      <c r="S386" s="89">
        <v>0</v>
      </c>
      <c r="T386" s="89">
        <v>0</v>
      </c>
      <c r="U386" s="89">
        <v>0</v>
      </c>
      <c r="V386" s="89">
        <v>0</v>
      </c>
      <c r="W386" s="89">
        <v>0</v>
      </c>
      <c r="X386" s="89">
        <v>0</v>
      </c>
      <c r="Y386" s="89">
        <v>0</v>
      </c>
      <c r="Z386" s="89">
        <v>0</v>
      </c>
      <c r="AA386" s="89">
        <v>0</v>
      </c>
    </row>
    <row r="387" spans="1:27" x14ac:dyDescent="0.25">
      <c r="A387" s="87">
        <v>3115</v>
      </c>
      <c r="B387" s="134">
        <v>45473</v>
      </c>
      <c r="C387" s="87">
        <v>1427</v>
      </c>
      <c r="D387" s="86" t="s">
        <v>777</v>
      </c>
      <c r="E387" s="88">
        <v>26867268</v>
      </c>
      <c r="F387" s="88">
        <v>7463417</v>
      </c>
      <c r="G387" s="88">
        <v>890217</v>
      </c>
      <c r="H387" s="88">
        <v>0</v>
      </c>
      <c r="I387" s="88">
        <v>0</v>
      </c>
      <c r="J387" s="88">
        <v>938670</v>
      </c>
      <c r="K387" s="88">
        <v>948104</v>
      </c>
      <c r="L387" s="88">
        <v>0</v>
      </c>
      <c r="M387" s="88">
        <v>2028520</v>
      </c>
      <c r="N387" s="88">
        <v>0</v>
      </c>
      <c r="O387" s="88">
        <v>0</v>
      </c>
      <c r="P387" s="88">
        <v>2657905</v>
      </c>
      <c r="Q387" s="89">
        <v>2.1556528611180001E-2</v>
      </c>
      <c r="R387" s="89">
        <v>0</v>
      </c>
      <c r="S387" s="89">
        <v>0</v>
      </c>
      <c r="T387" s="89">
        <v>0</v>
      </c>
      <c r="U387" s="89">
        <v>6.9286433422400002E-3</v>
      </c>
      <c r="V387" s="89">
        <v>0</v>
      </c>
      <c r="W387" s="89">
        <v>0</v>
      </c>
      <c r="X387" s="89">
        <v>0</v>
      </c>
      <c r="Y387" s="89">
        <v>0</v>
      </c>
      <c r="Z387" s="89">
        <v>3.8268831967290001E-2</v>
      </c>
      <c r="AA387" s="89">
        <v>1.203634933087E-2</v>
      </c>
    </row>
    <row r="388" spans="1:27" x14ac:dyDescent="0.25">
      <c r="A388" s="87">
        <v>3120</v>
      </c>
      <c r="B388" s="134">
        <v>45473</v>
      </c>
      <c r="C388" s="87">
        <v>1429</v>
      </c>
      <c r="D388" s="86" t="s">
        <v>778</v>
      </c>
      <c r="E388" s="88">
        <v>7159076</v>
      </c>
      <c r="F388" s="88">
        <v>3597601</v>
      </c>
      <c r="G388" s="88">
        <v>0</v>
      </c>
      <c r="H388" s="88">
        <v>0</v>
      </c>
      <c r="I388" s="88">
        <v>224628</v>
      </c>
      <c r="J388" s="88">
        <v>1033949</v>
      </c>
      <c r="K388" s="88">
        <v>1514058</v>
      </c>
      <c r="L388" s="88">
        <v>0</v>
      </c>
      <c r="M388" s="88">
        <v>93193</v>
      </c>
      <c r="N388" s="88">
        <v>0</v>
      </c>
      <c r="O388" s="88">
        <v>0</v>
      </c>
      <c r="P388" s="88">
        <v>731773</v>
      </c>
      <c r="Q388" s="89">
        <v>0</v>
      </c>
      <c r="R388" s="89">
        <v>0</v>
      </c>
      <c r="S388" s="89">
        <v>0</v>
      </c>
      <c r="T388" s="89">
        <v>0</v>
      </c>
      <c r="U388" s="89">
        <v>0</v>
      </c>
      <c r="V388" s="89">
        <v>0</v>
      </c>
      <c r="W388" s="89">
        <v>0</v>
      </c>
      <c r="X388" s="89">
        <v>0</v>
      </c>
      <c r="Y388" s="89">
        <v>0</v>
      </c>
      <c r="Z388" s="89">
        <v>5.0008002148600001E-3</v>
      </c>
      <c r="AA388" s="89">
        <v>1.0989848041399999E-3</v>
      </c>
    </row>
    <row r="389" spans="1:27" x14ac:dyDescent="0.25">
      <c r="A389" s="87">
        <v>3126</v>
      </c>
      <c r="B389" s="134">
        <v>45473</v>
      </c>
      <c r="C389" s="87">
        <v>1433</v>
      </c>
      <c r="D389" s="86" t="s">
        <v>779</v>
      </c>
      <c r="E389" s="88">
        <v>42826317</v>
      </c>
      <c r="F389" s="88">
        <v>12707219</v>
      </c>
      <c r="G389" s="88">
        <v>0</v>
      </c>
      <c r="H389" s="88">
        <v>0</v>
      </c>
      <c r="I389" s="88">
        <v>0</v>
      </c>
      <c r="J389" s="88">
        <v>1655714</v>
      </c>
      <c r="K389" s="88">
        <v>1515071</v>
      </c>
      <c r="L389" s="88">
        <v>0</v>
      </c>
      <c r="M389" s="88">
        <v>8440834</v>
      </c>
      <c r="N389" s="88">
        <v>0</v>
      </c>
      <c r="O389" s="88">
        <v>0</v>
      </c>
      <c r="P389" s="88">
        <v>1095600</v>
      </c>
      <c r="Q389" s="89">
        <v>0</v>
      </c>
      <c r="R389" s="89">
        <v>0</v>
      </c>
      <c r="S389" s="89">
        <v>0</v>
      </c>
      <c r="T389" s="89">
        <v>0</v>
      </c>
      <c r="U389" s="89">
        <v>-6.8522628225999999E-3</v>
      </c>
      <c r="V389" s="89">
        <v>0</v>
      </c>
      <c r="W389" s="89">
        <v>0</v>
      </c>
      <c r="X389" s="89">
        <v>0</v>
      </c>
      <c r="Y389" s="89">
        <v>0</v>
      </c>
      <c r="Z389" s="89">
        <v>2.4177610064600001E-3</v>
      </c>
      <c r="AA389" s="89">
        <v>-4.4316470990000002E-4</v>
      </c>
    </row>
    <row r="390" spans="1:27" x14ac:dyDescent="0.25">
      <c r="A390" s="87">
        <v>3140</v>
      </c>
      <c r="B390" s="134">
        <v>45473</v>
      </c>
      <c r="C390" s="87">
        <v>1437</v>
      </c>
      <c r="D390" s="86" t="s">
        <v>780</v>
      </c>
      <c r="E390" s="88">
        <v>270433266</v>
      </c>
      <c r="F390" s="88">
        <v>207718242</v>
      </c>
      <c r="G390" s="88">
        <v>11512163</v>
      </c>
      <c r="H390" s="88">
        <v>57518</v>
      </c>
      <c r="I390" s="88">
        <v>2926873</v>
      </c>
      <c r="J390" s="88">
        <v>15029742</v>
      </c>
      <c r="K390" s="88">
        <v>20002203</v>
      </c>
      <c r="L390" s="88">
        <v>0</v>
      </c>
      <c r="M390" s="88">
        <v>110532478</v>
      </c>
      <c r="N390" s="88">
        <v>30581574</v>
      </c>
      <c r="O390" s="88">
        <v>7605719</v>
      </c>
      <c r="P390" s="88">
        <v>9469972</v>
      </c>
      <c r="Q390" s="89">
        <v>9.8541739845600003E-3</v>
      </c>
      <c r="R390" s="89">
        <v>1.503980425701E-2</v>
      </c>
      <c r="S390" s="89">
        <v>1.005882383975E-2</v>
      </c>
      <c r="T390" s="89">
        <v>8.1888419264999999E-4</v>
      </c>
      <c r="U390" s="89">
        <v>2.2713580442300001E-3</v>
      </c>
      <c r="V390" s="89">
        <v>0</v>
      </c>
      <c r="W390" s="89">
        <v>6.3943386439000002E-4</v>
      </c>
      <c r="X390" s="89">
        <v>0</v>
      </c>
      <c r="Y390" s="89">
        <v>1.3740508618200001E-3</v>
      </c>
      <c r="Z390" s="89">
        <v>7.9839284855700004E-3</v>
      </c>
      <c r="AA390" s="89">
        <v>1.7935172915399999E-3</v>
      </c>
    </row>
    <row r="391" spans="1:27" x14ac:dyDescent="0.25">
      <c r="A391" s="87">
        <v>3182</v>
      </c>
      <c r="B391" s="134">
        <v>45473</v>
      </c>
      <c r="C391" s="87">
        <v>1454</v>
      </c>
      <c r="D391" s="86" t="s">
        <v>781</v>
      </c>
      <c r="E391" s="88">
        <v>10581717</v>
      </c>
      <c r="F391" s="88">
        <v>5656177</v>
      </c>
      <c r="G391" s="88">
        <v>281039</v>
      </c>
      <c r="H391" s="88">
        <v>0</v>
      </c>
      <c r="I391" s="88">
        <v>0</v>
      </c>
      <c r="J391" s="88">
        <v>937418</v>
      </c>
      <c r="K391" s="88">
        <v>3597134</v>
      </c>
      <c r="L391" s="88">
        <v>0</v>
      </c>
      <c r="M391" s="88">
        <v>703129</v>
      </c>
      <c r="N391" s="88">
        <v>0</v>
      </c>
      <c r="O391" s="88">
        <v>0</v>
      </c>
      <c r="P391" s="88">
        <v>137457</v>
      </c>
      <c r="Q391" s="89">
        <v>8.01364142815E-3</v>
      </c>
      <c r="R391" s="89">
        <v>0</v>
      </c>
      <c r="S391" s="89">
        <v>0</v>
      </c>
      <c r="T391" s="89">
        <v>0</v>
      </c>
      <c r="U391" s="89">
        <v>2.73650925805E-3</v>
      </c>
      <c r="V391" s="89">
        <v>0</v>
      </c>
      <c r="W391" s="89">
        <v>0</v>
      </c>
      <c r="X391" s="89">
        <v>0</v>
      </c>
      <c r="Y391" s="89">
        <v>0</v>
      </c>
      <c r="Z391" s="89">
        <v>-6.3254358200000001E-4</v>
      </c>
      <c r="AA391" s="89">
        <v>2.03435413464E-3</v>
      </c>
    </row>
    <row r="392" spans="1:27" x14ac:dyDescent="0.25">
      <c r="A392" s="87">
        <v>3202</v>
      </c>
      <c r="B392" s="134">
        <v>45473</v>
      </c>
      <c r="C392" s="87">
        <v>1462</v>
      </c>
      <c r="D392" s="86" t="s">
        <v>782</v>
      </c>
      <c r="E392" s="88">
        <v>43758405</v>
      </c>
      <c r="F392" s="88">
        <v>25991803</v>
      </c>
      <c r="G392" s="88">
        <v>317574</v>
      </c>
      <c r="H392" s="88">
        <v>0</v>
      </c>
      <c r="I392" s="88">
        <v>0</v>
      </c>
      <c r="J392" s="88">
        <v>7802640</v>
      </c>
      <c r="K392" s="88">
        <v>7452334</v>
      </c>
      <c r="L392" s="88">
        <v>0</v>
      </c>
      <c r="M392" s="88">
        <v>6632660</v>
      </c>
      <c r="N392" s="88">
        <v>0</v>
      </c>
      <c r="O392" s="88">
        <v>0</v>
      </c>
      <c r="P392" s="88">
        <v>3786595</v>
      </c>
      <c r="Q392" s="89">
        <v>0</v>
      </c>
      <c r="R392" s="89">
        <v>0</v>
      </c>
      <c r="S392" s="89">
        <v>0</v>
      </c>
      <c r="T392" s="89">
        <v>0</v>
      </c>
      <c r="U392" s="89">
        <v>0</v>
      </c>
      <c r="V392" s="89">
        <v>0</v>
      </c>
      <c r="W392" s="89">
        <v>0</v>
      </c>
      <c r="X392" s="89">
        <v>0</v>
      </c>
      <c r="Y392" s="89">
        <v>0</v>
      </c>
      <c r="Z392" s="89">
        <v>-1.0080224866E-3</v>
      </c>
      <c r="AA392" s="89">
        <v>-1.4848626460000001E-4</v>
      </c>
    </row>
    <row r="393" spans="1:27" x14ac:dyDescent="0.25">
      <c r="A393" s="87">
        <v>3212</v>
      </c>
      <c r="B393" s="134">
        <v>45473</v>
      </c>
      <c r="C393" s="87">
        <v>1464</v>
      </c>
      <c r="D393" s="86" t="s">
        <v>783</v>
      </c>
      <c r="E393" s="88">
        <v>219854747</v>
      </c>
      <c r="F393" s="88">
        <v>159950770</v>
      </c>
      <c r="G393" s="88">
        <v>4168405</v>
      </c>
      <c r="H393" s="88">
        <v>26028</v>
      </c>
      <c r="I393" s="88">
        <v>0</v>
      </c>
      <c r="J393" s="88">
        <v>15552471</v>
      </c>
      <c r="K393" s="88">
        <v>19595011</v>
      </c>
      <c r="L393" s="88">
        <v>0</v>
      </c>
      <c r="M393" s="88">
        <v>81605177</v>
      </c>
      <c r="N393" s="88">
        <v>20564179</v>
      </c>
      <c r="O393" s="88">
        <v>7749271</v>
      </c>
      <c r="P393" s="88">
        <v>10690229</v>
      </c>
      <c r="Q393" s="89">
        <v>1.119605783061E-2</v>
      </c>
      <c r="R393" s="89">
        <v>0</v>
      </c>
      <c r="S393" s="89">
        <v>0</v>
      </c>
      <c r="T393" s="89">
        <v>2.9197443565199999E-3</v>
      </c>
      <c r="U393" s="89">
        <v>6.1574216197199999E-3</v>
      </c>
      <c r="V393" s="89">
        <v>0</v>
      </c>
      <c r="W393" s="89">
        <v>-3.9156786700000001E-5</v>
      </c>
      <c r="X393" s="89">
        <v>2.60758515071E-3</v>
      </c>
      <c r="Y393" s="89">
        <v>-8.7657712599999995E-5</v>
      </c>
      <c r="Z393" s="89">
        <v>9.0346509579399999E-3</v>
      </c>
      <c r="AA393" s="89">
        <v>3.0902447691799999E-3</v>
      </c>
    </row>
    <row r="394" spans="1:27" x14ac:dyDescent="0.25">
      <c r="A394" s="87">
        <v>3218</v>
      </c>
      <c r="B394" s="134">
        <v>45473</v>
      </c>
      <c r="C394" s="87">
        <v>1468</v>
      </c>
      <c r="D394" s="86" t="s">
        <v>784</v>
      </c>
      <c r="E394" s="88">
        <v>129345676</v>
      </c>
      <c r="F394" s="88">
        <v>98185072</v>
      </c>
      <c r="G394" s="88">
        <v>4082034</v>
      </c>
      <c r="H394" s="88">
        <v>0</v>
      </c>
      <c r="I394" s="88">
        <v>0</v>
      </c>
      <c r="J394" s="88">
        <v>26256991</v>
      </c>
      <c r="K394" s="88">
        <v>17450457</v>
      </c>
      <c r="L394" s="88">
        <v>0</v>
      </c>
      <c r="M394" s="88">
        <v>44903416</v>
      </c>
      <c r="N394" s="88">
        <v>0</v>
      </c>
      <c r="O394" s="88">
        <v>0</v>
      </c>
      <c r="P394" s="88">
        <v>5492173</v>
      </c>
      <c r="Q394" s="89">
        <v>1.2738702235429999E-2</v>
      </c>
      <c r="R394" s="89">
        <v>0</v>
      </c>
      <c r="S394" s="89">
        <v>0</v>
      </c>
      <c r="T394" s="89">
        <v>1.3755902479000001E-4</v>
      </c>
      <c r="U394" s="89">
        <v>4.3772861413000002E-4</v>
      </c>
      <c r="V394" s="89">
        <v>0</v>
      </c>
      <c r="W394" s="89">
        <v>-8.9739770099999994E-5</v>
      </c>
      <c r="X394" s="89">
        <v>0</v>
      </c>
      <c r="Y394" s="89">
        <v>0</v>
      </c>
      <c r="Z394" s="89">
        <v>6.91469646235E-3</v>
      </c>
      <c r="AA394" s="89">
        <v>9.0949289783000004E-4</v>
      </c>
    </row>
    <row r="395" spans="1:27" x14ac:dyDescent="0.25">
      <c r="A395" s="87">
        <v>3226</v>
      </c>
      <c r="B395" s="134">
        <v>45473</v>
      </c>
      <c r="C395" s="87">
        <v>1473</v>
      </c>
      <c r="D395" s="86" t="s">
        <v>785</v>
      </c>
      <c r="E395" s="88">
        <v>3531697</v>
      </c>
      <c r="F395" s="88">
        <v>2495894</v>
      </c>
      <c r="G395" s="88">
        <v>0</v>
      </c>
      <c r="H395" s="88">
        <v>0</v>
      </c>
      <c r="I395" s="88">
        <v>0</v>
      </c>
      <c r="J395" s="88">
        <v>139078</v>
      </c>
      <c r="K395" s="88">
        <v>65696</v>
      </c>
      <c r="L395" s="88">
        <v>0</v>
      </c>
      <c r="M395" s="88">
        <v>0</v>
      </c>
      <c r="N395" s="88">
        <v>0</v>
      </c>
      <c r="O395" s="88">
        <v>0</v>
      </c>
      <c r="P395" s="88">
        <v>2291120</v>
      </c>
      <c r="Q395" s="89">
        <v>0</v>
      </c>
      <c r="R395" s="89">
        <v>0</v>
      </c>
      <c r="S395" s="89">
        <v>0</v>
      </c>
      <c r="T395" s="89">
        <v>0</v>
      </c>
      <c r="U395" s="89">
        <v>0</v>
      </c>
      <c r="V395" s="89">
        <v>0</v>
      </c>
      <c r="W395" s="89">
        <v>0</v>
      </c>
      <c r="X395" s="89">
        <v>0</v>
      </c>
      <c r="Y395" s="89">
        <v>0</v>
      </c>
      <c r="Z395" s="89">
        <v>2.645424743939E-2</v>
      </c>
      <c r="AA395" s="89">
        <v>2.5329714893880001E-2</v>
      </c>
    </row>
    <row r="396" spans="1:27" x14ac:dyDescent="0.25">
      <c r="A396" s="87">
        <v>3237</v>
      </c>
      <c r="B396" s="134">
        <v>45473</v>
      </c>
      <c r="C396" s="87">
        <v>1478</v>
      </c>
      <c r="D396" s="86" t="s">
        <v>786</v>
      </c>
      <c r="E396" s="88">
        <v>7570774</v>
      </c>
      <c r="F396" s="88">
        <v>5801657</v>
      </c>
      <c r="G396" s="88">
        <v>520384</v>
      </c>
      <c r="H396" s="88">
        <v>0</v>
      </c>
      <c r="I396" s="88">
        <v>0</v>
      </c>
      <c r="J396" s="88">
        <v>1501321</v>
      </c>
      <c r="K396" s="88">
        <v>2697745</v>
      </c>
      <c r="L396" s="88">
        <v>0</v>
      </c>
      <c r="M396" s="88">
        <v>0</v>
      </c>
      <c r="N396" s="88">
        <v>0</v>
      </c>
      <c r="O396" s="88">
        <v>0</v>
      </c>
      <c r="P396" s="88">
        <v>1082206</v>
      </c>
      <c r="Q396" s="89">
        <v>3.305177575281E-2</v>
      </c>
      <c r="R396" s="89">
        <v>0</v>
      </c>
      <c r="S396" s="89">
        <v>0</v>
      </c>
      <c r="T396" s="89">
        <v>0</v>
      </c>
      <c r="U396" s="89">
        <v>-1.5295679060000001E-4</v>
      </c>
      <c r="V396" s="89">
        <v>0</v>
      </c>
      <c r="W396" s="89">
        <v>0</v>
      </c>
      <c r="X396" s="89">
        <v>0</v>
      </c>
      <c r="Y396" s="89">
        <v>0</v>
      </c>
      <c r="Z396" s="89">
        <v>1.6030906509829999E-2</v>
      </c>
      <c r="AA396" s="89">
        <v>6.2107913587500004E-3</v>
      </c>
    </row>
    <row r="397" spans="1:27" x14ac:dyDescent="0.25">
      <c r="A397" s="87">
        <v>3251</v>
      </c>
      <c r="B397" s="134">
        <v>45473</v>
      </c>
      <c r="C397" s="87">
        <v>1483</v>
      </c>
      <c r="D397" s="86" t="s">
        <v>787</v>
      </c>
      <c r="E397" s="88">
        <v>1330559</v>
      </c>
      <c r="F397" s="88">
        <v>294295</v>
      </c>
      <c r="G397" s="88">
        <v>0</v>
      </c>
      <c r="H397" s="88">
        <v>0</v>
      </c>
      <c r="I397" s="88">
        <v>0</v>
      </c>
      <c r="J397" s="88">
        <v>0</v>
      </c>
      <c r="K397" s="88">
        <v>0</v>
      </c>
      <c r="L397" s="88">
        <v>0</v>
      </c>
      <c r="M397" s="88">
        <v>0</v>
      </c>
      <c r="N397" s="88">
        <v>0</v>
      </c>
      <c r="O397" s="88">
        <v>0</v>
      </c>
      <c r="P397" s="88">
        <v>294295</v>
      </c>
      <c r="Q397" s="89">
        <v>0</v>
      </c>
      <c r="R397" s="89">
        <v>0</v>
      </c>
      <c r="S397" s="89">
        <v>0</v>
      </c>
      <c r="T397" s="89">
        <v>0</v>
      </c>
      <c r="U397" s="89">
        <v>0</v>
      </c>
      <c r="V397" s="89">
        <v>0</v>
      </c>
      <c r="W397" s="89">
        <v>0</v>
      </c>
      <c r="X397" s="89">
        <v>0</v>
      </c>
      <c r="Y397" s="89">
        <v>0</v>
      </c>
      <c r="Z397" s="89">
        <v>-2.7337616954000001E-3</v>
      </c>
      <c r="AA397" s="89">
        <v>-2.7337616954000001E-3</v>
      </c>
    </row>
    <row r="398" spans="1:27" x14ac:dyDescent="0.25">
      <c r="A398" s="87">
        <v>3256</v>
      </c>
      <c r="B398" s="134">
        <v>45473</v>
      </c>
      <c r="C398" s="87">
        <v>1485</v>
      </c>
      <c r="D398" s="86" t="s">
        <v>788</v>
      </c>
      <c r="E398" s="88">
        <v>3098253</v>
      </c>
      <c r="F398" s="88">
        <v>877957</v>
      </c>
      <c r="G398" s="88">
        <v>0</v>
      </c>
      <c r="H398" s="88">
        <v>0</v>
      </c>
      <c r="I398" s="88">
        <v>0</v>
      </c>
      <c r="J398" s="88">
        <v>115722</v>
      </c>
      <c r="K398" s="88">
        <v>0</v>
      </c>
      <c r="L398" s="88">
        <v>0</v>
      </c>
      <c r="M398" s="88">
        <v>4415</v>
      </c>
      <c r="N398" s="88">
        <v>0</v>
      </c>
      <c r="O398" s="88">
        <v>0</v>
      </c>
      <c r="P398" s="88">
        <v>757820</v>
      </c>
      <c r="Q398" s="89">
        <v>0</v>
      </c>
      <c r="R398" s="89">
        <v>0</v>
      </c>
      <c r="S398" s="89">
        <v>0</v>
      </c>
      <c r="T398" s="89">
        <v>0</v>
      </c>
      <c r="U398" s="89">
        <v>0</v>
      </c>
      <c r="V398" s="89">
        <v>0</v>
      </c>
      <c r="W398" s="89">
        <v>0</v>
      </c>
      <c r="X398" s="89">
        <v>0</v>
      </c>
      <c r="Y398" s="89">
        <v>0</v>
      </c>
      <c r="Z398" s="89">
        <v>1.5542613571689999E-2</v>
      </c>
      <c r="AA398" s="89">
        <v>1.267201695069E-2</v>
      </c>
    </row>
    <row r="399" spans="1:27" x14ac:dyDescent="0.25">
      <c r="A399" s="87">
        <v>3264</v>
      </c>
      <c r="B399" s="134">
        <v>45473</v>
      </c>
      <c r="C399" s="87">
        <v>1489</v>
      </c>
      <c r="D399" s="86" t="s">
        <v>789</v>
      </c>
      <c r="E399" s="88">
        <v>599818800</v>
      </c>
      <c r="F399" s="88">
        <v>139212356</v>
      </c>
      <c r="G399" s="88">
        <v>2117324</v>
      </c>
      <c r="H399" s="88">
        <v>0</v>
      </c>
      <c r="I399" s="88">
        <v>0</v>
      </c>
      <c r="J399" s="88">
        <v>6780776</v>
      </c>
      <c r="K399" s="88">
        <v>10412510</v>
      </c>
      <c r="L399" s="88">
        <v>0</v>
      </c>
      <c r="M399" s="88">
        <v>97499812</v>
      </c>
      <c r="N399" s="88">
        <v>15146364</v>
      </c>
      <c r="O399" s="88">
        <v>1091613</v>
      </c>
      <c r="P399" s="88">
        <v>6163957</v>
      </c>
      <c r="Q399" s="89">
        <v>1.264678438258E-2</v>
      </c>
      <c r="R399" s="89">
        <v>0</v>
      </c>
      <c r="S399" s="89">
        <v>0</v>
      </c>
      <c r="T399" s="89">
        <v>2.1954463459999999E-5</v>
      </c>
      <c r="U399" s="89">
        <v>9.2647199693000003E-4</v>
      </c>
      <c r="V399" s="89">
        <v>0</v>
      </c>
      <c r="W399" s="89">
        <v>2.5567561599999999E-5</v>
      </c>
      <c r="X399" s="89">
        <v>0</v>
      </c>
      <c r="Y399" s="89">
        <v>0</v>
      </c>
      <c r="Z399" s="89">
        <v>1.88605751674E-3</v>
      </c>
      <c r="AA399" s="89">
        <v>3.7258311251000002E-4</v>
      </c>
    </row>
    <row r="400" spans="1:27" x14ac:dyDescent="0.25">
      <c r="A400" s="87">
        <v>3278</v>
      </c>
      <c r="B400" s="134">
        <v>45473</v>
      </c>
      <c r="C400" s="87">
        <v>1492</v>
      </c>
      <c r="D400" s="86" t="s">
        <v>790</v>
      </c>
      <c r="E400" s="88">
        <v>19267457</v>
      </c>
      <c r="F400" s="88">
        <v>7417308</v>
      </c>
      <c r="G400" s="88">
        <v>402975</v>
      </c>
      <c r="H400" s="88">
        <v>1817</v>
      </c>
      <c r="I400" s="88">
        <v>0</v>
      </c>
      <c r="J400" s="88">
        <v>836466</v>
      </c>
      <c r="K400" s="88">
        <v>765412</v>
      </c>
      <c r="L400" s="88">
        <v>0</v>
      </c>
      <c r="M400" s="88">
        <v>4893768</v>
      </c>
      <c r="N400" s="88">
        <v>0</v>
      </c>
      <c r="O400" s="88">
        <v>0</v>
      </c>
      <c r="P400" s="88">
        <v>516870</v>
      </c>
      <c r="Q400" s="89">
        <v>4.3202612896459998E-2</v>
      </c>
      <c r="R400" s="89">
        <v>0</v>
      </c>
      <c r="S400" s="89">
        <v>0</v>
      </c>
      <c r="T400" s="89">
        <v>-6.1749926959999996E-4</v>
      </c>
      <c r="U400" s="89">
        <v>1.0500573094659999E-2</v>
      </c>
      <c r="V400" s="89">
        <v>0</v>
      </c>
      <c r="W400" s="89">
        <v>0</v>
      </c>
      <c r="X400" s="89">
        <v>0</v>
      </c>
      <c r="Y400" s="89">
        <v>0</v>
      </c>
      <c r="Z400" s="89">
        <v>2.3741910700030001E-2</v>
      </c>
      <c r="AA400" s="89">
        <v>5.44268775025E-3</v>
      </c>
    </row>
    <row r="401" spans="1:27" x14ac:dyDescent="0.25">
      <c r="A401" s="87">
        <v>3285</v>
      </c>
      <c r="B401" s="134">
        <v>45473</v>
      </c>
      <c r="C401" s="87">
        <v>1494</v>
      </c>
      <c r="D401" s="86" t="s">
        <v>791</v>
      </c>
      <c r="E401" s="88">
        <v>38074795</v>
      </c>
      <c r="F401" s="88">
        <v>23625616</v>
      </c>
      <c r="G401" s="88">
        <v>1114170</v>
      </c>
      <c r="H401" s="88">
        <v>0</v>
      </c>
      <c r="I401" s="88">
        <v>0</v>
      </c>
      <c r="J401" s="88">
        <v>2914368</v>
      </c>
      <c r="K401" s="88">
        <v>4827115</v>
      </c>
      <c r="L401" s="88">
        <v>0</v>
      </c>
      <c r="M401" s="88">
        <v>13849578</v>
      </c>
      <c r="N401" s="88">
        <v>0</v>
      </c>
      <c r="O401" s="88">
        <v>0</v>
      </c>
      <c r="P401" s="88">
        <v>920385</v>
      </c>
      <c r="Q401" s="89">
        <v>2.8992369872799999E-2</v>
      </c>
      <c r="R401" s="89">
        <v>0</v>
      </c>
      <c r="S401" s="89">
        <v>0</v>
      </c>
      <c r="T401" s="89">
        <v>0</v>
      </c>
      <c r="U401" s="89">
        <v>3.7289809010599998E-3</v>
      </c>
      <c r="V401" s="89">
        <v>0</v>
      </c>
      <c r="W401" s="89">
        <v>0</v>
      </c>
      <c r="X401" s="89">
        <v>0</v>
      </c>
      <c r="Y401" s="89">
        <v>0</v>
      </c>
      <c r="Z401" s="89">
        <v>6.3931797562499998E-3</v>
      </c>
      <c r="AA401" s="89">
        <v>2.7011559922300002E-3</v>
      </c>
    </row>
    <row r="402" spans="1:27" x14ac:dyDescent="0.25">
      <c r="A402" s="87">
        <v>3291</v>
      </c>
      <c r="B402" s="134">
        <v>45473</v>
      </c>
      <c r="C402" s="87">
        <v>1496</v>
      </c>
      <c r="D402" s="86" t="s">
        <v>792</v>
      </c>
      <c r="E402" s="88">
        <v>463300501</v>
      </c>
      <c r="F402" s="88">
        <v>259249820</v>
      </c>
      <c r="G402" s="88">
        <v>9374274</v>
      </c>
      <c r="H402" s="88">
        <v>0</v>
      </c>
      <c r="I402" s="88">
        <v>0</v>
      </c>
      <c r="J402" s="88">
        <v>27063267</v>
      </c>
      <c r="K402" s="88">
        <v>35634541</v>
      </c>
      <c r="L402" s="88">
        <v>0</v>
      </c>
      <c r="M402" s="88">
        <v>180287290</v>
      </c>
      <c r="N402" s="88">
        <v>230689</v>
      </c>
      <c r="O402" s="88">
        <v>0</v>
      </c>
      <c r="P402" s="88">
        <v>6659759</v>
      </c>
      <c r="Q402" s="89">
        <v>6.5543503456200001E-3</v>
      </c>
      <c r="R402" s="89">
        <v>0</v>
      </c>
      <c r="S402" s="89">
        <v>0</v>
      </c>
      <c r="T402" s="89">
        <v>-8.9224941099999997E-5</v>
      </c>
      <c r="U402" s="89">
        <v>-2.168508536E-4</v>
      </c>
      <c r="V402" s="89">
        <v>0</v>
      </c>
      <c r="W402" s="89">
        <v>0</v>
      </c>
      <c r="X402" s="89">
        <v>0</v>
      </c>
      <c r="Y402" s="89">
        <v>0</v>
      </c>
      <c r="Z402" s="89">
        <v>1.75883062107E-3</v>
      </c>
      <c r="AA402" s="89">
        <v>2.9895484514000001E-4</v>
      </c>
    </row>
    <row r="403" spans="1:27" x14ac:dyDescent="0.25">
      <c r="A403" s="87">
        <v>3306</v>
      </c>
      <c r="B403" s="134">
        <v>45473</v>
      </c>
      <c r="C403" s="87">
        <v>1503</v>
      </c>
      <c r="D403" s="86" t="s">
        <v>793</v>
      </c>
      <c r="E403" s="88">
        <v>147585813</v>
      </c>
      <c r="F403" s="88">
        <v>128500455</v>
      </c>
      <c r="G403" s="88">
        <v>0</v>
      </c>
      <c r="H403" s="88">
        <v>0</v>
      </c>
      <c r="I403" s="88">
        <v>0</v>
      </c>
      <c r="J403" s="88">
        <v>2496904</v>
      </c>
      <c r="K403" s="88">
        <v>11811065</v>
      </c>
      <c r="L403" s="88">
        <v>0</v>
      </c>
      <c r="M403" s="88">
        <v>67342645</v>
      </c>
      <c r="N403" s="88">
        <v>4808939</v>
      </c>
      <c r="O403" s="88">
        <v>0</v>
      </c>
      <c r="P403" s="88">
        <v>42040902</v>
      </c>
      <c r="Q403" s="89">
        <v>0</v>
      </c>
      <c r="R403" s="89">
        <v>0</v>
      </c>
      <c r="S403" s="89">
        <v>0</v>
      </c>
      <c r="T403" s="89">
        <v>0</v>
      </c>
      <c r="U403" s="89">
        <v>2.96117733459E-3</v>
      </c>
      <c r="V403" s="89">
        <v>0</v>
      </c>
      <c r="W403" s="89">
        <v>8.1436662607999998E-4</v>
      </c>
      <c r="X403" s="89">
        <v>0</v>
      </c>
      <c r="Y403" s="89">
        <v>0</v>
      </c>
      <c r="Z403" s="89">
        <v>1.88596287247E-3</v>
      </c>
      <c r="AA403" s="89">
        <v>1.3624939861100001E-3</v>
      </c>
    </row>
    <row r="404" spans="1:27" x14ac:dyDescent="0.25">
      <c r="A404" s="87">
        <v>3313</v>
      </c>
      <c r="B404" s="134">
        <v>45473</v>
      </c>
      <c r="C404" s="87">
        <v>1504</v>
      </c>
      <c r="D404" s="86" t="s">
        <v>794</v>
      </c>
      <c r="E404" s="88">
        <v>7846753</v>
      </c>
      <c r="F404" s="88">
        <v>5373897</v>
      </c>
      <c r="G404" s="88">
        <v>219379</v>
      </c>
      <c r="H404" s="88">
        <v>0</v>
      </c>
      <c r="I404" s="88">
        <v>0</v>
      </c>
      <c r="J404" s="88">
        <v>2438736</v>
      </c>
      <c r="K404" s="88">
        <v>1630161</v>
      </c>
      <c r="L404" s="88">
        <v>0</v>
      </c>
      <c r="M404" s="88">
        <v>548496</v>
      </c>
      <c r="N404" s="88">
        <v>0</v>
      </c>
      <c r="O404" s="88">
        <v>0</v>
      </c>
      <c r="P404" s="88">
        <v>537125</v>
      </c>
      <c r="Q404" s="89">
        <v>0</v>
      </c>
      <c r="R404" s="89">
        <v>0</v>
      </c>
      <c r="S404" s="89">
        <v>0</v>
      </c>
      <c r="T404" s="89">
        <v>3.2834514648800001E-3</v>
      </c>
      <c r="U404" s="89">
        <v>0</v>
      </c>
      <c r="V404" s="89">
        <v>0</v>
      </c>
      <c r="W404" s="89">
        <v>0</v>
      </c>
      <c r="X404" s="89">
        <v>0</v>
      </c>
      <c r="Y404" s="89">
        <v>0</v>
      </c>
      <c r="Z404" s="89">
        <v>8.9256018614399992E-3</v>
      </c>
      <c r="AA404" s="89">
        <v>2.3828020670900001E-3</v>
      </c>
    </row>
    <row r="405" spans="1:27" x14ac:dyDescent="0.25">
      <c r="A405" s="87">
        <v>3316</v>
      </c>
      <c r="B405" s="134">
        <v>45473</v>
      </c>
      <c r="C405" s="87">
        <v>1505</v>
      </c>
      <c r="D405" s="86" t="s">
        <v>795</v>
      </c>
      <c r="E405" s="88">
        <v>48791867</v>
      </c>
      <c r="F405" s="88">
        <v>20503348</v>
      </c>
      <c r="G405" s="88">
        <v>1645070</v>
      </c>
      <c r="H405" s="88">
        <v>1725</v>
      </c>
      <c r="I405" s="88">
        <v>0</v>
      </c>
      <c r="J405" s="88">
        <v>2898862</v>
      </c>
      <c r="K405" s="88">
        <v>10115401</v>
      </c>
      <c r="L405" s="88">
        <v>0</v>
      </c>
      <c r="M405" s="88">
        <v>1192163</v>
      </c>
      <c r="N405" s="88">
        <v>0</v>
      </c>
      <c r="O405" s="88">
        <v>76245</v>
      </c>
      <c r="P405" s="88">
        <v>4573882</v>
      </c>
      <c r="Q405" s="89">
        <v>1.142039488287E-2</v>
      </c>
      <c r="R405" s="89">
        <v>0</v>
      </c>
      <c r="S405" s="89">
        <v>0</v>
      </c>
      <c r="T405" s="89">
        <v>0</v>
      </c>
      <c r="U405" s="89">
        <v>3.9850373544000001E-3</v>
      </c>
      <c r="V405" s="89">
        <v>0</v>
      </c>
      <c r="W405" s="89">
        <v>1.6594941000000001E-3</v>
      </c>
      <c r="X405" s="89">
        <v>0</v>
      </c>
      <c r="Y405" s="89">
        <v>0</v>
      </c>
      <c r="Z405" s="89">
        <v>3.7354383893299999E-3</v>
      </c>
      <c r="AA405" s="89">
        <v>4.0014762327000002E-3</v>
      </c>
    </row>
    <row r="406" spans="1:27" x14ac:dyDescent="0.25">
      <c r="A406" s="87">
        <v>3323</v>
      </c>
      <c r="B406" s="134">
        <v>45473</v>
      </c>
      <c r="C406" s="87">
        <v>1511</v>
      </c>
      <c r="D406" s="86" t="s">
        <v>796</v>
      </c>
      <c r="E406" s="88">
        <v>128339025</v>
      </c>
      <c r="F406" s="88">
        <v>96727576</v>
      </c>
      <c r="G406" s="88">
        <v>3129620</v>
      </c>
      <c r="H406" s="88">
        <v>0</v>
      </c>
      <c r="I406" s="88">
        <v>0</v>
      </c>
      <c r="J406" s="88">
        <v>6535262</v>
      </c>
      <c r="K406" s="88">
        <v>11960994</v>
      </c>
      <c r="L406" s="88">
        <v>0</v>
      </c>
      <c r="M406" s="88">
        <v>56287554</v>
      </c>
      <c r="N406" s="88">
        <v>2696873</v>
      </c>
      <c r="O406" s="88">
        <v>0</v>
      </c>
      <c r="P406" s="88">
        <v>16117272</v>
      </c>
      <c r="Q406" s="89">
        <v>7.4142335092099998E-3</v>
      </c>
      <c r="R406" s="89">
        <v>0</v>
      </c>
      <c r="S406" s="89">
        <v>0</v>
      </c>
      <c r="T406" s="89">
        <v>4.7044332643699999E-3</v>
      </c>
      <c r="U406" s="89">
        <v>1.142759851783E-2</v>
      </c>
      <c r="V406" s="89">
        <v>0</v>
      </c>
      <c r="W406" s="89">
        <v>-9.7247241100000003E-5</v>
      </c>
      <c r="X406" s="89">
        <v>0</v>
      </c>
      <c r="Y406" s="89">
        <v>0</v>
      </c>
      <c r="Z406" s="89">
        <v>2.0069392552269999E-2</v>
      </c>
      <c r="AA406" s="89">
        <v>5.44118329043E-3</v>
      </c>
    </row>
    <row r="407" spans="1:27" x14ac:dyDescent="0.25">
      <c r="A407" s="87">
        <v>3337</v>
      </c>
      <c r="B407" s="134">
        <v>45473</v>
      </c>
      <c r="C407" s="87">
        <v>1516</v>
      </c>
      <c r="D407" s="86" t="s">
        <v>797</v>
      </c>
      <c r="E407" s="88">
        <v>12325270</v>
      </c>
      <c r="F407" s="88">
        <v>2334891</v>
      </c>
      <c r="G407" s="88">
        <v>0</v>
      </c>
      <c r="H407" s="88">
        <v>0</v>
      </c>
      <c r="I407" s="88">
        <v>0</v>
      </c>
      <c r="J407" s="88">
        <v>345878</v>
      </c>
      <c r="K407" s="88">
        <v>647770</v>
      </c>
      <c r="L407" s="88">
        <v>0</v>
      </c>
      <c r="M407" s="88">
        <v>523332</v>
      </c>
      <c r="N407" s="88">
        <v>0</v>
      </c>
      <c r="O407" s="88">
        <v>0</v>
      </c>
      <c r="P407" s="88">
        <v>817912</v>
      </c>
      <c r="Q407" s="89">
        <v>0</v>
      </c>
      <c r="R407" s="89">
        <v>0</v>
      </c>
      <c r="S407" s="89">
        <v>0</v>
      </c>
      <c r="T407" s="89">
        <v>0</v>
      </c>
      <c r="U407" s="89">
        <v>9.6112405926399996E-3</v>
      </c>
      <c r="V407" s="89">
        <v>0</v>
      </c>
      <c r="W407" s="89">
        <v>0</v>
      </c>
      <c r="X407" s="89">
        <v>0</v>
      </c>
      <c r="Y407" s="89">
        <v>0</v>
      </c>
      <c r="Z407" s="89">
        <v>1.247945756231E-2</v>
      </c>
      <c r="AA407" s="89">
        <v>6.5935322563000004E-3</v>
      </c>
    </row>
    <row r="408" spans="1:27" x14ac:dyDescent="0.25">
      <c r="A408" s="87">
        <v>3356</v>
      </c>
      <c r="B408" s="134">
        <v>45473</v>
      </c>
      <c r="C408" s="87">
        <v>1521</v>
      </c>
      <c r="D408" s="86" t="s">
        <v>798</v>
      </c>
      <c r="E408" s="88">
        <v>2054095</v>
      </c>
      <c r="F408" s="88">
        <v>971634</v>
      </c>
      <c r="G408" s="88">
        <v>0</v>
      </c>
      <c r="H408" s="88">
        <v>0</v>
      </c>
      <c r="I408" s="88">
        <v>0</v>
      </c>
      <c r="J408" s="88">
        <v>0</v>
      </c>
      <c r="K408" s="88">
        <v>0</v>
      </c>
      <c r="L408" s="88">
        <v>0</v>
      </c>
      <c r="M408" s="88">
        <v>0</v>
      </c>
      <c r="N408" s="88">
        <v>0</v>
      </c>
      <c r="O408" s="88">
        <v>0</v>
      </c>
      <c r="P408" s="88">
        <v>971634</v>
      </c>
      <c r="Q408" s="89">
        <v>0</v>
      </c>
      <c r="R408" s="89">
        <v>0</v>
      </c>
      <c r="S408" s="89">
        <v>0</v>
      </c>
      <c r="T408" s="89">
        <v>0</v>
      </c>
      <c r="U408" s="89">
        <v>0</v>
      </c>
      <c r="V408" s="89">
        <v>0</v>
      </c>
      <c r="W408" s="89">
        <v>0</v>
      </c>
      <c r="X408" s="89">
        <v>0</v>
      </c>
      <c r="Y408" s="89">
        <v>0</v>
      </c>
      <c r="Z408" s="89">
        <v>1.6612449903359999E-2</v>
      </c>
      <c r="AA408" s="89">
        <v>1.6612449903359999E-2</v>
      </c>
    </row>
    <row r="409" spans="1:27" x14ac:dyDescent="0.25">
      <c r="A409" s="87">
        <v>3360</v>
      </c>
      <c r="B409" s="134">
        <v>45473</v>
      </c>
      <c r="C409" s="87">
        <v>1523</v>
      </c>
      <c r="D409" s="86" t="s">
        <v>799</v>
      </c>
      <c r="E409" s="88">
        <v>192685872</v>
      </c>
      <c r="F409" s="88">
        <v>154764178</v>
      </c>
      <c r="G409" s="88">
        <v>6816674</v>
      </c>
      <c r="H409" s="88">
        <v>0</v>
      </c>
      <c r="I409" s="88">
        <v>0</v>
      </c>
      <c r="J409" s="88">
        <v>25920478</v>
      </c>
      <c r="K409" s="88">
        <v>12373376</v>
      </c>
      <c r="L409" s="88">
        <v>0</v>
      </c>
      <c r="M409" s="88">
        <v>93407077</v>
      </c>
      <c r="N409" s="88">
        <v>10370570</v>
      </c>
      <c r="O409" s="88">
        <v>471268</v>
      </c>
      <c r="P409" s="88">
        <v>5404734</v>
      </c>
      <c r="Q409" s="89">
        <v>1.467794336098E-2</v>
      </c>
      <c r="R409" s="89">
        <v>0</v>
      </c>
      <c r="S409" s="89">
        <v>0</v>
      </c>
      <c r="T409" s="89">
        <v>2.1124542980199999E-3</v>
      </c>
      <c r="U409" s="89">
        <v>4.9783923606799996E-3</v>
      </c>
      <c r="V409" s="89">
        <v>0</v>
      </c>
      <c r="W409" s="89">
        <v>1.419913995E-5</v>
      </c>
      <c r="X409" s="89">
        <v>0</v>
      </c>
      <c r="Y409" s="89">
        <v>1.4744308868760001E-2</v>
      </c>
      <c r="Z409" s="89">
        <v>8.4126924474300004E-3</v>
      </c>
      <c r="AA409" s="89">
        <v>1.8888523360800001E-3</v>
      </c>
    </row>
    <row r="410" spans="1:27" x14ac:dyDescent="0.25">
      <c r="A410" s="87">
        <v>3388</v>
      </c>
      <c r="B410" s="134">
        <v>45473</v>
      </c>
      <c r="C410" s="87">
        <v>1538</v>
      </c>
      <c r="D410" s="86" t="s">
        <v>800</v>
      </c>
      <c r="E410" s="88">
        <v>64293475</v>
      </c>
      <c r="F410" s="88">
        <v>44966073</v>
      </c>
      <c r="G410" s="88">
        <v>758287</v>
      </c>
      <c r="H410" s="88">
        <v>0</v>
      </c>
      <c r="I410" s="88">
        <v>0</v>
      </c>
      <c r="J410" s="88">
        <v>6961661</v>
      </c>
      <c r="K410" s="88">
        <v>10399661</v>
      </c>
      <c r="L410" s="88">
        <v>0</v>
      </c>
      <c r="M410" s="88">
        <v>9835730</v>
      </c>
      <c r="N410" s="88">
        <v>228175</v>
      </c>
      <c r="O410" s="88">
        <v>7232091</v>
      </c>
      <c r="P410" s="88">
        <v>9550468</v>
      </c>
      <c r="Q410" s="89">
        <v>9.1996126136100007E-3</v>
      </c>
      <c r="R410" s="89">
        <v>0</v>
      </c>
      <c r="S410" s="89">
        <v>0</v>
      </c>
      <c r="T410" s="89">
        <v>1.33166446432E-3</v>
      </c>
      <c r="U410" s="89">
        <v>5.0859629891199997E-3</v>
      </c>
      <c r="V410" s="89">
        <v>0</v>
      </c>
      <c r="W410" s="89">
        <v>-1.12247665E-5</v>
      </c>
      <c r="X410" s="89">
        <v>0</v>
      </c>
      <c r="Y410" s="89">
        <v>0</v>
      </c>
      <c r="Z410" s="89">
        <v>4.9646568784800001E-3</v>
      </c>
      <c r="AA410" s="89">
        <v>2.6419087393699998E-3</v>
      </c>
    </row>
    <row r="411" spans="1:27" x14ac:dyDescent="0.25">
      <c r="A411" s="87">
        <v>3391</v>
      </c>
      <c r="B411" s="134">
        <v>45473</v>
      </c>
      <c r="C411" s="87">
        <v>1539</v>
      </c>
      <c r="D411" s="86" t="s">
        <v>801</v>
      </c>
      <c r="E411" s="88">
        <v>106158945</v>
      </c>
      <c r="F411" s="88">
        <v>44660582</v>
      </c>
      <c r="G411" s="88">
        <v>0</v>
      </c>
      <c r="H411" s="88">
        <v>0</v>
      </c>
      <c r="I411" s="88">
        <v>0</v>
      </c>
      <c r="J411" s="88">
        <v>2061179</v>
      </c>
      <c r="K411" s="88">
        <v>6389779</v>
      </c>
      <c r="L411" s="88">
        <v>0</v>
      </c>
      <c r="M411" s="88">
        <v>3621756</v>
      </c>
      <c r="N411" s="88">
        <v>15301347</v>
      </c>
      <c r="O411" s="88">
        <v>14625627</v>
      </c>
      <c r="P411" s="88">
        <v>2660894</v>
      </c>
      <c r="Q411" s="89">
        <v>0</v>
      </c>
      <c r="R411" s="89">
        <v>0</v>
      </c>
      <c r="S411" s="89">
        <v>0</v>
      </c>
      <c r="T411" s="89">
        <v>9.836593825E-4</v>
      </c>
      <c r="U411" s="89">
        <v>7.4475351837000004E-4</v>
      </c>
      <c r="V411" s="89">
        <v>0</v>
      </c>
      <c r="W411" s="89">
        <v>1.416905008493E-2</v>
      </c>
      <c r="X411" s="89">
        <v>0</v>
      </c>
      <c r="Y411" s="89">
        <v>1.174962023E-4</v>
      </c>
      <c r="Z411" s="89">
        <v>1.781440919732E-2</v>
      </c>
      <c r="AA411" s="89">
        <v>2.1272715994900002E-3</v>
      </c>
    </row>
    <row r="412" spans="1:27" x14ac:dyDescent="0.25">
      <c r="A412" s="87">
        <v>3412</v>
      </c>
      <c r="B412" s="134">
        <v>45473</v>
      </c>
      <c r="C412" s="87">
        <v>1548</v>
      </c>
      <c r="D412" s="86" t="s">
        <v>802</v>
      </c>
      <c r="E412" s="88">
        <v>75828370</v>
      </c>
      <c r="F412" s="88">
        <v>24185918</v>
      </c>
      <c r="G412" s="88">
        <v>774567</v>
      </c>
      <c r="H412" s="88">
        <v>4317</v>
      </c>
      <c r="I412" s="88">
        <v>0</v>
      </c>
      <c r="J412" s="88">
        <v>2920766</v>
      </c>
      <c r="K412" s="88">
        <v>9662297</v>
      </c>
      <c r="L412" s="88">
        <v>0</v>
      </c>
      <c r="M412" s="88">
        <v>8369973</v>
      </c>
      <c r="N412" s="88">
        <v>0</v>
      </c>
      <c r="O412" s="88">
        <v>0</v>
      </c>
      <c r="P412" s="88">
        <v>2453998</v>
      </c>
      <c r="Q412" s="89">
        <v>9.1505689306200007E-3</v>
      </c>
      <c r="R412" s="89">
        <v>1.173301604614E-2</v>
      </c>
      <c r="S412" s="89">
        <v>0</v>
      </c>
      <c r="T412" s="89">
        <v>0</v>
      </c>
      <c r="U412" s="89">
        <v>1.8478250954599999E-3</v>
      </c>
      <c r="V412" s="89">
        <v>0</v>
      </c>
      <c r="W412" s="89">
        <v>0</v>
      </c>
      <c r="X412" s="89">
        <v>0</v>
      </c>
      <c r="Y412" s="89">
        <v>0</v>
      </c>
      <c r="Z412" s="89">
        <v>3.1438686958100001E-3</v>
      </c>
      <c r="AA412" s="89">
        <v>1.29665471795E-3</v>
      </c>
    </row>
    <row r="413" spans="1:27" x14ac:dyDescent="0.25">
      <c r="A413" s="87">
        <v>3420</v>
      </c>
      <c r="B413" s="134">
        <v>45473</v>
      </c>
      <c r="C413" s="87">
        <v>1553</v>
      </c>
      <c r="D413" s="86" t="s">
        <v>803</v>
      </c>
      <c r="E413" s="88">
        <v>1876836</v>
      </c>
      <c r="F413" s="88">
        <v>293934</v>
      </c>
      <c r="G413" s="88">
        <v>0</v>
      </c>
      <c r="H413" s="88">
        <v>0</v>
      </c>
      <c r="I413" s="88">
        <v>0</v>
      </c>
      <c r="J413" s="88">
        <v>21698</v>
      </c>
      <c r="K413" s="88">
        <v>28447</v>
      </c>
      <c r="L413" s="88">
        <v>0</v>
      </c>
      <c r="M413" s="88">
        <v>0</v>
      </c>
      <c r="N413" s="88">
        <v>0</v>
      </c>
      <c r="O413" s="88">
        <v>0</v>
      </c>
      <c r="P413" s="88">
        <v>243789</v>
      </c>
      <c r="Q413" s="89">
        <v>0</v>
      </c>
      <c r="R413" s="89">
        <v>0</v>
      </c>
      <c r="S413" s="89">
        <v>0</v>
      </c>
      <c r="T413" s="89">
        <v>0</v>
      </c>
      <c r="U413" s="89">
        <v>0</v>
      </c>
      <c r="V413" s="89">
        <v>0</v>
      </c>
      <c r="W413" s="89">
        <v>0</v>
      </c>
      <c r="X413" s="89">
        <v>0</v>
      </c>
      <c r="Y413" s="89">
        <v>0</v>
      </c>
      <c r="Z413" s="89">
        <v>2.8300452218400001E-3</v>
      </c>
      <c r="AA413" s="89">
        <v>2.5043850662999998E-3</v>
      </c>
    </row>
    <row r="414" spans="1:27" x14ac:dyDescent="0.25">
      <c r="A414" s="87">
        <v>3438</v>
      </c>
      <c r="B414" s="134">
        <v>45473</v>
      </c>
      <c r="C414" s="87">
        <v>1564</v>
      </c>
      <c r="D414" s="86" t="s">
        <v>804</v>
      </c>
      <c r="E414" s="88">
        <v>45569892</v>
      </c>
      <c r="F414" s="88">
        <v>30198516</v>
      </c>
      <c r="G414" s="88">
        <v>329520</v>
      </c>
      <c r="H414" s="88">
        <v>0</v>
      </c>
      <c r="I414" s="88">
        <v>0</v>
      </c>
      <c r="J414" s="88">
        <v>2518628</v>
      </c>
      <c r="K414" s="88">
        <v>13380384</v>
      </c>
      <c r="L414" s="88">
        <v>0</v>
      </c>
      <c r="M414" s="88">
        <v>7454873</v>
      </c>
      <c r="N414" s="88">
        <v>0</v>
      </c>
      <c r="O414" s="88">
        <v>0</v>
      </c>
      <c r="P414" s="88">
        <v>6515111</v>
      </c>
      <c r="Q414" s="89">
        <v>8.1768386548909999E-2</v>
      </c>
      <c r="R414" s="89">
        <v>0</v>
      </c>
      <c r="S414" s="89">
        <v>0</v>
      </c>
      <c r="T414" s="89">
        <v>0</v>
      </c>
      <c r="U414" s="89">
        <v>2.17802511791E-3</v>
      </c>
      <c r="V414" s="89">
        <v>0</v>
      </c>
      <c r="W414" s="89">
        <v>2.7703341687100001E-3</v>
      </c>
      <c r="X414" s="89">
        <v>0</v>
      </c>
      <c r="Y414" s="89">
        <v>0</v>
      </c>
      <c r="Z414" s="89">
        <v>1.7662137674770002E-2</v>
      </c>
      <c r="AA414" s="89">
        <v>6.9148928427399999E-3</v>
      </c>
    </row>
    <row r="415" spans="1:27" x14ac:dyDescent="0.25">
      <c r="A415" s="87">
        <v>3439</v>
      </c>
      <c r="B415" s="134">
        <v>45473</v>
      </c>
      <c r="C415" s="87">
        <v>1565</v>
      </c>
      <c r="D415" s="86" t="s">
        <v>805</v>
      </c>
      <c r="E415" s="88">
        <v>487410788</v>
      </c>
      <c r="F415" s="88">
        <v>349133421</v>
      </c>
      <c r="G415" s="88">
        <v>0</v>
      </c>
      <c r="H415" s="88">
        <v>0</v>
      </c>
      <c r="I415" s="88">
        <v>0</v>
      </c>
      <c r="J415" s="88">
        <v>78555525</v>
      </c>
      <c r="K415" s="88">
        <v>82035794</v>
      </c>
      <c r="L415" s="88">
        <v>0</v>
      </c>
      <c r="M415" s="88">
        <v>163777703</v>
      </c>
      <c r="N415" s="88">
        <v>8854295</v>
      </c>
      <c r="O415" s="88">
        <v>0</v>
      </c>
      <c r="P415" s="88">
        <v>15910104</v>
      </c>
      <c r="Q415" s="89">
        <v>0</v>
      </c>
      <c r="R415" s="89">
        <v>0</v>
      </c>
      <c r="S415" s="89">
        <v>0</v>
      </c>
      <c r="T415" s="89">
        <v>1.2509557864199999E-6</v>
      </c>
      <c r="U415" s="89">
        <v>4.3163509454E-4</v>
      </c>
      <c r="V415" s="89">
        <v>0</v>
      </c>
      <c r="W415" s="89">
        <v>9.1683643099999993E-5</v>
      </c>
      <c r="X415" s="89">
        <v>0</v>
      </c>
      <c r="Y415" s="89">
        <v>0</v>
      </c>
      <c r="Z415" s="89">
        <v>4.31687263941E-3</v>
      </c>
      <c r="AA415" s="89">
        <v>3.7989847336E-4</v>
      </c>
    </row>
    <row r="416" spans="1:27" x14ac:dyDescent="0.25">
      <c r="A416" s="87">
        <v>3447</v>
      </c>
      <c r="B416" s="134">
        <v>45473</v>
      </c>
      <c r="C416" s="87">
        <v>1569</v>
      </c>
      <c r="D416" s="86" t="s">
        <v>806</v>
      </c>
      <c r="E416" s="88">
        <v>13400646</v>
      </c>
      <c r="F416" s="88">
        <v>5219994</v>
      </c>
      <c r="G416" s="88">
        <v>513151</v>
      </c>
      <c r="H416" s="88">
        <v>13030</v>
      </c>
      <c r="I416" s="88">
        <v>0</v>
      </c>
      <c r="J416" s="88">
        <v>491691</v>
      </c>
      <c r="K416" s="88">
        <v>2006563</v>
      </c>
      <c r="L416" s="88">
        <v>0</v>
      </c>
      <c r="M416" s="88">
        <v>2044661</v>
      </c>
      <c r="N416" s="88">
        <v>0</v>
      </c>
      <c r="O416" s="88">
        <v>0</v>
      </c>
      <c r="P416" s="88">
        <v>150899</v>
      </c>
      <c r="Q416" s="89">
        <v>1.4659708977339999E-2</v>
      </c>
      <c r="R416" s="89">
        <v>4.2782924829900003E-2</v>
      </c>
      <c r="S416" s="89">
        <v>0</v>
      </c>
      <c r="T416" s="89">
        <v>0</v>
      </c>
      <c r="U416" s="89">
        <v>-1.7562386309999999E-4</v>
      </c>
      <c r="V416" s="89">
        <v>0</v>
      </c>
      <c r="W416" s="89">
        <v>0</v>
      </c>
      <c r="X416" s="89">
        <v>0</v>
      </c>
      <c r="Y416" s="89">
        <v>0</v>
      </c>
      <c r="Z416" s="89">
        <v>-3.9704344434999999E-3</v>
      </c>
      <c r="AA416" s="89">
        <v>1.5096456110699999E-3</v>
      </c>
    </row>
    <row r="417" spans="1:27" x14ac:dyDescent="0.25">
      <c r="A417" s="87">
        <v>3458</v>
      </c>
      <c r="B417" s="134">
        <v>45473</v>
      </c>
      <c r="C417" s="87">
        <v>1574</v>
      </c>
      <c r="D417" s="86" t="s">
        <v>807</v>
      </c>
      <c r="E417" s="88">
        <v>233526929</v>
      </c>
      <c r="F417" s="88">
        <v>171437840</v>
      </c>
      <c r="G417" s="88">
        <v>4353793</v>
      </c>
      <c r="H417" s="88">
        <v>0</v>
      </c>
      <c r="I417" s="88">
        <v>0</v>
      </c>
      <c r="J417" s="88">
        <v>11134739</v>
      </c>
      <c r="K417" s="88">
        <v>67034890</v>
      </c>
      <c r="L417" s="88">
        <v>0</v>
      </c>
      <c r="M417" s="88">
        <v>63065567</v>
      </c>
      <c r="N417" s="88">
        <v>6881387</v>
      </c>
      <c r="O417" s="88">
        <v>7067742</v>
      </c>
      <c r="P417" s="88">
        <v>11899722</v>
      </c>
      <c r="Q417" s="89">
        <v>1.221961147611E-2</v>
      </c>
      <c r="R417" s="89">
        <v>0</v>
      </c>
      <c r="S417" s="89">
        <v>0</v>
      </c>
      <c r="T417" s="89">
        <v>4.4216497056999999E-3</v>
      </c>
      <c r="U417" s="89">
        <v>1.93568940104E-3</v>
      </c>
      <c r="V417" s="89">
        <v>0</v>
      </c>
      <c r="W417" s="89">
        <v>2.41469124E-5</v>
      </c>
      <c r="X417" s="89">
        <v>0</v>
      </c>
      <c r="Y417" s="89">
        <v>3.4349424516480001E-2</v>
      </c>
      <c r="Z417" s="89">
        <v>4.3109646589500001E-3</v>
      </c>
      <c r="AA417" s="89">
        <v>2.12832218462E-3</v>
      </c>
    </row>
    <row r="418" spans="1:27" x14ac:dyDescent="0.25">
      <c r="A418" s="87">
        <v>3462</v>
      </c>
      <c r="B418" s="134">
        <v>45473</v>
      </c>
      <c r="C418" s="87">
        <v>1576</v>
      </c>
      <c r="D418" s="86" t="s">
        <v>808</v>
      </c>
      <c r="E418" s="88">
        <v>7243758</v>
      </c>
      <c r="F418" s="88">
        <v>4761561</v>
      </c>
      <c r="G418" s="88">
        <v>0</v>
      </c>
      <c r="H418" s="88">
        <v>46423</v>
      </c>
      <c r="I418" s="88">
        <v>0</v>
      </c>
      <c r="J418" s="88">
        <v>940276</v>
      </c>
      <c r="K418" s="88">
        <v>2308868</v>
      </c>
      <c r="L418" s="88">
        <v>0</v>
      </c>
      <c r="M418" s="88">
        <v>0</v>
      </c>
      <c r="N418" s="88">
        <v>0</v>
      </c>
      <c r="O418" s="88">
        <v>0</v>
      </c>
      <c r="P418" s="88">
        <v>1465994</v>
      </c>
      <c r="Q418" s="89">
        <v>0</v>
      </c>
      <c r="R418" s="89">
        <v>3.4393130851079999E-2</v>
      </c>
      <c r="S418" s="89">
        <v>0</v>
      </c>
      <c r="T418" s="89">
        <v>0</v>
      </c>
      <c r="U418" s="89">
        <v>7.7285822104999997E-3</v>
      </c>
      <c r="V418" s="89">
        <v>0</v>
      </c>
      <c r="W418" s="89">
        <v>0</v>
      </c>
      <c r="X418" s="89">
        <v>0</v>
      </c>
      <c r="Y418" s="89">
        <v>0</v>
      </c>
      <c r="Z418" s="89">
        <v>1.098939353514E-2</v>
      </c>
      <c r="AA418" s="89">
        <v>7.9248836908100001E-3</v>
      </c>
    </row>
    <row r="419" spans="1:27" x14ac:dyDescent="0.25">
      <c r="A419" s="87">
        <v>3475</v>
      </c>
      <c r="B419" s="134">
        <v>45473</v>
      </c>
      <c r="C419" s="87">
        <v>1582</v>
      </c>
      <c r="D419" s="86" t="s">
        <v>809</v>
      </c>
      <c r="E419" s="88">
        <v>24437570</v>
      </c>
      <c r="F419" s="88">
        <v>6147829</v>
      </c>
      <c r="G419" s="88">
        <v>0</v>
      </c>
      <c r="H419" s="88">
        <v>0</v>
      </c>
      <c r="I419" s="88">
        <v>195695</v>
      </c>
      <c r="J419" s="88">
        <v>494057</v>
      </c>
      <c r="K419" s="88">
        <v>1124682</v>
      </c>
      <c r="L419" s="88">
        <v>0</v>
      </c>
      <c r="M419" s="88">
        <v>3863914</v>
      </c>
      <c r="N419" s="88">
        <v>0</v>
      </c>
      <c r="O419" s="88">
        <v>0</v>
      </c>
      <c r="P419" s="88">
        <v>469481</v>
      </c>
      <c r="Q419" s="89">
        <v>0</v>
      </c>
      <c r="R419" s="89">
        <v>0</v>
      </c>
      <c r="S419" s="89">
        <v>0</v>
      </c>
      <c r="T419" s="89">
        <v>0</v>
      </c>
      <c r="U419" s="89">
        <v>0</v>
      </c>
      <c r="V419" s="89">
        <v>0</v>
      </c>
      <c r="W419" s="89">
        <v>0</v>
      </c>
      <c r="X419" s="89">
        <v>0</v>
      </c>
      <c r="Y419" s="89">
        <v>0</v>
      </c>
      <c r="Z419" s="89">
        <v>2.74730128402E-3</v>
      </c>
      <c r="AA419" s="89">
        <v>2.3843109485E-4</v>
      </c>
    </row>
    <row r="420" spans="1:27" x14ac:dyDescent="0.25">
      <c r="A420" s="87">
        <v>3476</v>
      </c>
      <c r="B420" s="134">
        <v>45473</v>
      </c>
      <c r="C420" s="87">
        <v>1583</v>
      </c>
      <c r="D420" s="86" t="s">
        <v>810</v>
      </c>
      <c r="E420" s="88">
        <v>46411762</v>
      </c>
      <c r="F420" s="88">
        <v>34820583</v>
      </c>
      <c r="G420" s="88">
        <v>1799875</v>
      </c>
      <c r="H420" s="88">
        <v>0</v>
      </c>
      <c r="I420" s="88">
        <v>0</v>
      </c>
      <c r="J420" s="88">
        <v>2056373</v>
      </c>
      <c r="K420" s="88">
        <v>18823816</v>
      </c>
      <c r="L420" s="88">
        <v>0</v>
      </c>
      <c r="M420" s="88">
        <v>6188976</v>
      </c>
      <c r="N420" s="88">
        <v>0</v>
      </c>
      <c r="O420" s="88">
        <v>0</v>
      </c>
      <c r="P420" s="88">
        <v>5951543</v>
      </c>
      <c r="Q420" s="89">
        <v>6.5638112181949995E-2</v>
      </c>
      <c r="R420" s="89">
        <v>0</v>
      </c>
      <c r="S420" s="89">
        <v>0</v>
      </c>
      <c r="T420" s="89">
        <v>-1.5844949192999999E-3</v>
      </c>
      <c r="U420" s="89">
        <v>6.8062913925299997E-3</v>
      </c>
      <c r="V420" s="89">
        <v>0</v>
      </c>
      <c r="W420" s="89">
        <v>1.5440512607999999E-4</v>
      </c>
      <c r="X420" s="89">
        <v>0</v>
      </c>
      <c r="Y420" s="89">
        <v>0</v>
      </c>
      <c r="Z420" s="89">
        <v>9.1815001558300004E-3</v>
      </c>
      <c r="AA420" s="89">
        <v>1.045711135882E-2</v>
      </c>
    </row>
    <row r="421" spans="1:27" x14ac:dyDescent="0.25">
      <c r="A421" s="87">
        <v>3487</v>
      </c>
      <c r="B421" s="134">
        <v>45473</v>
      </c>
      <c r="C421" s="87">
        <v>1587</v>
      </c>
      <c r="D421" s="86" t="s">
        <v>811</v>
      </c>
      <c r="E421" s="88">
        <v>84760373</v>
      </c>
      <c r="F421" s="88">
        <v>24691367</v>
      </c>
      <c r="G421" s="88">
        <v>2090093</v>
      </c>
      <c r="H421" s="88">
        <v>0</v>
      </c>
      <c r="I421" s="88">
        <v>0</v>
      </c>
      <c r="J421" s="88">
        <v>3140584</v>
      </c>
      <c r="K421" s="88">
        <v>8109327</v>
      </c>
      <c r="L421" s="88">
        <v>0</v>
      </c>
      <c r="M421" s="88">
        <v>9192936</v>
      </c>
      <c r="N421" s="88">
        <v>0</v>
      </c>
      <c r="O421" s="88">
        <v>0</v>
      </c>
      <c r="P421" s="88">
        <v>2158427</v>
      </c>
      <c r="Q421" s="89">
        <v>1.4446568185379999E-2</v>
      </c>
      <c r="R421" s="89">
        <v>0</v>
      </c>
      <c r="S421" s="89">
        <v>0</v>
      </c>
      <c r="T421" s="89">
        <v>0</v>
      </c>
      <c r="U421" s="89">
        <v>1.25663818774E-3</v>
      </c>
      <c r="V421" s="89">
        <v>0</v>
      </c>
      <c r="W421" s="89">
        <v>-1.16973043E-5</v>
      </c>
      <c r="X421" s="89">
        <v>0</v>
      </c>
      <c r="Y421" s="89">
        <v>0</v>
      </c>
      <c r="Z421" s="89">
        <v>3.2605430794600001E-3</v>
      </c>
      <c r="AA421" s="89">
        <v>2.0556686872599999E-3</v>
      </c>
    </row>
    <row r="422" spans="1:27" x14ac:dyDescent="0.25">
      <c r="A422" s="87">
        <v>3526</v>
      </c>
      <c r="B422" s="134">
        <v>45473</v>
      </c>
      <c r="C422" s="87">
        <v>1603</v>
      </c>
      <c r="D422" s="86" t="s">
        <v>812</v>
      </c>
      <c r="E422" s="88">
        <v>175488050</v>
      </c>
      <c r="F422" s="88">
        <v>90497507</v>
      </c>
      <c r="G422" s="88">
        <v>5955964</v>
      </c>
      <c r="H422" s="88">
        <v>159018</v>
      </c>
      <c r="I422" s="88">
        <v>121753</v>
      </c>
      <c r="J422" s="88">
        <v>22576098</v>
      </c>
      <c r="K422" s="88">
        <v>21507271</v>
      </c>
      <c r="L422" s="88">
        <v>0</v>
      </c>
      <c r="M422" s="88">
        <v>34969078</v>
      </c>
      <c r="N422" s="88">
        <v>0</v>
      </c>
      <c r="O422" s="88">
        <v>0</v>
      </c>
      <c r="P422" s="88">
        <v>5208325</v>
      </c>
      <c r="Q422" s="89">
        <v>1.8182617839139999E-2</v>
      </c>
      <c r="R422" s="89">
        <v>0</v>
      </c>
      <c r="S422" s="89">
        <v>2.0087913865690001E-2</v>
      </c>
      <c r="T422" s="89">
        <v>4.5081997971600004E-3</v>
      </c>
      <c r="U422" s="89">
        <v>5.9403775654799998E-3</v>
      </c>
      <c r="V422" s="89">
        <v>0</v>
      </c>
      <c r="W422" s="89">
        <v>-1.0822473317000001E-3</v>
      </c>
      <c r="X422" s="89">
        <v>0</v>
      </c>
      <c r="Y422" s="89">
        <v>0</v>
      </c>
      <c r="Z422" s="89">
        <v>1.4571623121899999E-2</v>
      </c>
      <c r="AA422" s="89">
        <v>4.0053342196099996E-3</v>
      </c>
    </row>
    <row r="423" spans="1:27" x14ac:dyDescent="0.25">
      <c r="A423" s="87">
        <v>3536</v>
      </c>
      <c r="B423" s="134">
        <v>45473</v>
      </c>
      <c r="C423" s="87">
        <v>1607</v>
      </c>
      <c r="D423" s="86" t="s">
        <v>813</v>
      </c>
      <c r="E423" s="88">
        <v>9837983</v>
      </c>
      <c r="F423" s="88">
        <v>6941497</v>
      </c>
      <c r="G423" s="88">
        <v>300004</v>
      </c>
      <c r="H423" s="88">
        <v>0</v>
      </c>
      <c r="I423" s="88">
        <v>0</v>
      </c>
      <c r="J423" s="88">
        <v>1407615</v>
      </c>
      <c r="K423" s="88">
        <v>4871293</v>
      </c>
      <c r="L423" s="88">
        <v>0</v>
      </c>
      <c r="M423" s="88">
        <v>0</v>
      </c>
      <c r="N423" s="88">
        <v>0</v>
      </c>
      <c r="O423" s="88">
        <v>0</v>
      </c>
      <c r="P423" s="88">
        <v>362585</v>
      </c>
      <c r="Q423" s="89">
        <v>2.259689377192E-2</v>
      </c>
      <c r="R423" s="89">
        <v>0</v>
      </c>
      <c r="S423" s="89">
        <v>0</v>
      </c>
      <c r="T423" s="89">
        <v>0</v>
      </c>
      <c r="U423" s="89">
        <v>1.223809327138E-2</v>
      </c>
      <c r="V423" s="89">
        <v>0</v>
      </c>
      <c r="W423" s="89">
        <v>0</v>
      </c>
      <c r="X423" s="89">
        <v>0</v>
      </c>
      <c r="Y423" s="89">
        <v>0</v>
      </c>
      <c r="Z423" s="89">
        <v>2.5844966827810002E-2</v>
      </c>
      <c r="AA423" s="89">
        <v>1.1573258395129999E-2</v>
      </c>
    </row>
    <row r="424" spans="1:27" x14ac:dyDescent="0.25">
      <c r="A424" s="87">
        <v>3541</v>
      </c>
      <c r="B424" s="134">
        <v>45473</v>
      </c>
      <c r="C424" s="87">
        <v>1608</v>
      </c>
      <c r="D424" s="86" t="s">
        <v>814</v>
      </c>
      <c r="E424" s="88">
        <v>83391094</v>
      </c>
      <c r="F424" s="88">
        <v>39850246</v>
      </c>
      <c r="G424" s="88">
        <v>1853916</v>
      </c>
      <c r="H424" s="88">
        <v>0</v>
      </c>
      <c r="I424" s="88">
        <v>5482050</v>
      </c>
      <c r="J424" s="88">
        <v>3203991</v>
      </c>
      <c r="K424" s="88">
        <v>8201327</v>
      </c>
      <c r="L424" s="88">
        <v>0</v>
      </c>
      <c r="M424" s="88">
        <v>8913506</v>
      </c>
      <c r="N424" s="88">
        <v>4073075</v>
      </c>
      <c r="O424" s="88">
        <v>0</v>
      </c>
      <c r="P424" s="88">
        <v>8122380</v>
      </c>
      <c r="Q424" s="89">
        <v>1.180063614743E-2</v>
      </c>
      <c r="R424" s="89">
        <v>0</v>
      </c>
      <c r="S424" s="89">
        <v>4.2753022769400004E-3</v>
      </c>
      <c r="T424" s="89">
        <v>-7.4898953999999996E-5</v>
      </c>
      <c r="U424" s="89">
        <v>9.6916580789000004E-4</v>
      </c>
      <c r="V424" s="89">
        <v>0</v>
      </c>
      <c r="W424" s="89">
        <v>-1.9967249806000001E-3</v>
      </c>
      <c r="X424" s="89">
        <v>0</v>
      </c>
      <c r="Y424" s="89">
        <v>0</v>
      </c>
      <c r="Z424" s="89">
        <v>7.4089530830299998E-3</v>
      </c>
      <c r="AA424" s="89">
        <v>2.47283747045E-3</v>
      </c>
    </row>
    <row r="425" spans="1:27" x14ac:dyDescent="0.25">
      <c r="A425" s="87">
        <v>3544</v>
      </c>
      <c r="B425" s="134">
        <v>45473</v>
      </c>
      <c r="C425" s="87">
        <v>1610</v>
      </c>
      <c r="D425" s="86" t="s">
        <v>815</v>
      </c>
      <c r="E425" s="88">
        <v>13876381</v>
      </c>
      <c r="F425" s="88">
        <v>3251624</v>
      </c>
      <c r="G425" s="88">
        <v>0</v>
      </c>
      <c r="H425" s="88">
        <v>0</v>
      </c>
      <c r="I425" s="88">
        <v>0</v>
      </c>
      <c r="J425" s="88">
        <v>1189451</v>
      </c>
      <c r="K425" s="88">
        <v>1083495</v>
      </c>
      <c r="L425" s="88">
        <v>0</v>
      </c>
      <c r="M425" s="88">
        <v>71960</v>
      </c>
      <c r="N425" s="88">
        <v>0</v>
      </c>
      <c r="O425" s="88">
        <v>0</v>
      </c>
      <c r="P425" s="88">
        <v>906718</v>
      </c>
      <c r="Q425" s="89">
        <v>0</v>
      </c>
      <c r="R425" s="89">
        <v>0</v>
      </c>
      <c r="S425" s="89">
        <v>0</v>
      </c>
      <c r="T425" s="89">
        <v>-9.8634143899999993E-5</v>
      </c>
      <c r="U425" s="89">
        <v>1.2943313548999999E-3</v>
      </c>
      <c r="V425" s="89">
        <v>0</v>
      </c>
      <c r="W425" s="89">
        <v>0</v>
      </c>
      <c r="X425" s="89">
        <v>0</v>
      </c>
      <c r="Y425" s="89">
        <v>0</v>
      </c>
      <c r="Z425" s="89">
        <v>1.1547859631170001E-2</v>
      </c>
      <c r="AA425" s="89">
        <v>4.1085045167000003E-3</v>
      </c>
    </row>
    <row r="426" spans="1:27" x14ac:dyDescent="0.25">
      <c r="A426" s="87">
        <v>3551</v>
      </c>
      <c r="B426" s="134">
        <v>45473</v>
      </c>
      <c r="C426" s="87">
        <v>1613</v>
      </c>
      <c r="D426" s="86" t="s">
        <v>816</v>
      </c>
      <c r="E426" s="88">
        <v>78755609</v>
      </c>
      <c r="F426" s="88">
        <v>46032340</v>
      </c>
      <c r="G426" s="88">
        <v>0</v>
      </c>
      <c r="H426" s="88">
        <v>0</v>
      </c>
      <c r="I426" s="88">
        <v>0</v>
      </c>
      <c r="J426" s="88">
        <v>11499424</v>
      </c>
      <c r="K426" s="88">
        <v>17611527</v>
      </c>
      <c r="L426" s="88">
        <v>0</v>
      </c>
      <c r="M426" s="88">
        <v>13971294</v>
      </c>
      <c r="N426" s="88">
        <v>0</v>
      </c>
      <c r="O426" s="88">
        <v>0</v>
      </c>
      <c r="P426" s="88">
        <v>2950095</v>
      </c>
      <c r="Q426" s="89">
        <v>0</v>
      </c>
      <c r="R426" s="89">
        <v>0</v>
      </c>
      <c r="S426" s="89">
        <v>0</v>
      </c>
      <c r="T426" s="89">
        <v>0</v>
      </c>
      <c r="U426" s="89">
        <v>-1.8805101749999999E-4</v>
      </c>
      <c r="V426" s="89">
        <v>0</v>
      </c>
      <c r="W426" s="89">
        <v>8.7076169784999996E-4</v>
      </c>
      <c r="X426" s="89">
        <v>0</v>
      </c>
      <c r="Y426" s="89">
        <v>0</v>
      </c>
      <c r="Z426" s="89">
        <v>7.8969593926999997E-4</v>
      </c>
      <c r="AA426" s="89">
        <v>3.2497701395999999E-4</v>
      </c>
    </row>
    <row r="427" spans="1:27" x14ac:dyDescent="0.25">
      <c r="A427" s="87">
        <v>3558</v>
      </c>
      <c r="B427" s="134">
        <v>45473</v>
      </c>
      <c r="C427" s="87">
        <v>1616</v>
      </c>
      <c r="D427" s="86" t="s">
        <v>817</v>
      </c>
      <c r="E427" s="88">
        <v>6700599</v>
      </c>
      <c r="F427" s="88">
        <v>3609665</v>
      </c>
      <c r="G427" s="88">
        <v>0</v>
      </c>
      <c r="H427" s="88">
        <v>0</v>
      </c>
      <c r="I427" s="88">
        <v>0</v>
      </c>
      <c r="J427" s="88">
        <v>962410</v>
      </c>
      <c r="K427" s="88">
        <v>2387019</v>
      </c>
      <c r="L427" s="88">
        <v>0</v>
      </c>
      <c r="M427" s="88">
        <v>0</v>
      </c>
      <c r="N427" s="88">
        <v>0</v>
      </c>
      <c r="O427" s="88">
        <v>0</v>
      </c>
      <c r="P427" s="88">
        <v>260236</v>
      </c>
      <c r="Q427" s="89">
        <v>0</v>
      </c>
      <c r="R427" s="89">
        <v>0</v>
      </c>
      <c r="S427" s="89">
        <v>0</v>
      </c>
      <c r="T427" s="89">
        <v>4.6609848681099996E-3</v>
      </c>
      <c r="U427" s="89">
        <v>3.40302021826E-3</v>
      </c>
      <c r="V427" s="89">
        <v>0</v>
      </c>
      <c r="W427" s="89">
        <v>0</v>
      </c>
      <c r="X427" s="89">
        <v>0</v>
      </c>
      <c r="Y427" s="89">
        <v>0</v>
      </c>
      <c r="Z427" s="89">
        <v>5.6081995995120003E-2</v>
      </c>
      <c r="AA427" s="89">
        <v>8.95368188938E-3</v>
      </c>
    </row>
    <row r="428" spans="1:27" x14ac:dyDescent="0.25">
      <c r="A428" s="87">
        <v>3571</v>
      </c>
      <c r="B428" s="134">
        <v>45473</v>
      </c>
      <c r="C428" s="87">
        <v>1620</v>
      </c>
      <c r="D428" s="86" t="s">
        <v>818</v>
      </c>
      <c r="E428" s="88">
        <v>225030686</v>
      </c>
      <c r="F428" s="88">
        <v>66093273</v>
      </c>
      <c r="G428" s="88">
        <v>405114</v>
      </c>
      <c r="H428" s="88">
        <v>0</v>
      </c>
      <c r="I428" s="88">
        <v>0</v>
      </c>
      <c r="J428" s="88">
        <v>8137515</v>
      </c>
      <c r="K428" s="88">
        <v>37220451</v>
      </c>
      <c r="L428" s="88">
        <v>0</v>
      </c>
      <c r="M428" s="88">
        <v>10051362</v>
      </c>
      <c r="N428" s="88">
        <v>0</v>
      </c>
      <c r="O428" s="88">
        <v>0</v>
      </c>
      <c r="P428" s="88">
        <v>10278831</v>
      </c>
      <c r="Q428" s="89">
        <v>1.220251488984E-2</v>
      </c>
      <c r="R428" s="89">
        <v>0</v>
      </c>
      <c r="S428" s="89">
        <v>0</v>
      </c>
      <c r="T428" s="89">
        <v>1.3678676712E-4</v>
      </c>
      <c r="U428" s="89">
        <v>9.5604281811000004E-4</v>
      </c>
      <c r="V428" s="89">
        <v>0</v>
      </c>
      <c r="W428" s="89">
        <v>0</v>
      </c>
      <c r="X428" s="89">
        <v>0</v>
      </c>
      <c r="Y428" s="89">
        <v>0</v>
      </c>
      <c r="Z428" s="89">
        <v>3.7685393305700002E-3</v>
      </c>
      <c r="AA428" s="89">
        <v>1.2201701819800001E-3</v>
      </c>
    </row>
    <row r="429" spans="1:27" x14ac:dyDescent="0.25">
      <c r="A429" s="87">
        <v>3574</v>
      </c>
      <c r="B429" s="134">
        <v>45473</v>
      </c>
      <c r="C429" s="87">
        <v>1622</v>
      </c>
      <c r="D429" s="86" t="s">
        <v>819</v>
      </c>
      <c r="E429" s="88">
        <v>155283706</v>
      </c>
      <c r="F429" s="88">
        <v>51121076</v>
      </c>
      <c r="G429" s="88">
        <v>2082720</v>
      </c>
      <c r="H429" s="88">
        <v>0</v>
      </c>
      <c r="I429" s="88">
        <v>0</v>
      </c>
      <c r="J429" s="88">
        <v>4759042</v>
      </c>
      <c r="K429" s="88">
        <v>4388485</v>
      </c>
      <c r="L429" s="88">
        <v>0</v>
      </c>
      <c r="M429" s="88">
        <v>28669164</v>
      </c>
      <c r="N429" s="88">
        <v>0</v>
      </c>
      <c r="O429" s="88">
        <v>182538</v>
      </c>
      <c r="P429" s="88">
        <v>11039128</v>
      </c>
      <c r="Q429" s="89">
        <v>1.8827944111829999E-2</v>
      </c>
      <c r="R429" s="89">
        <v>0</v>
      </c>
      <c r="S429" s="89">
        <v>0</v>
      </c>
      <c r="T429" s="89">
        <v>3.14991415356E-3</v>
      </c>
      <c r="U429" s="89">
        <v>2.1891878072000001E-4</v>
      </c>
      <c r="V429" s="89">
        <v>0</v>
      </c>
      <c r="W429" s="89">
        <v>-1.2216159809999999E-6</v>
      </c>
      <c r="X429" s="89">
        <v>0</v>
      </c>
      <c r="Y429" s="89">
        <v>0</v>
      </c>
      <c r="Z429" s="89">
        <v>1.657893886112E-2</v>
      </c>
      <c r="AA429" s="89">
        <v>4.3732331603700001E-3</v>
      </c>
    </row>
    <row r="430" spans="1:27" x14ac:dyDescent="0.25">
      <c r="A430" s="87">
        <v>3575</v>
      </c>
      <c r="B430" s="134">
        <v>45473</v>
      </c>
      <c r="C430" s="87">
        <v>1623</v>
      </c>
      <c r="D430" s="86" t="s">
        <v>820</v>
      </c>
      <c r="E430" s="88">
        <v>3899072</v>
      </c>
      <c r="F430" s="88">
        <v>1171309</v>
      </c>
      <c r="G430" s="88">
        <v>25365</v>
      </c>
      <c r="H430" s="88">
        <v>0</v>
      </c>
      <c r="I430" s="88">
        <v>0</v>
      </c>
      <c r="J430" s="88">
        <v>107605</v>
      </c>
      <c r="K430" s="88">
        <v>190169</v>
      </c>
      <c r="L430" s="88">
        <v>0</v>
      </c>
      <c r="M430" s="88">
        <v>0</v>
      </c>
      <c r="N430" s="88">
        <v>0</v>
      </c>
      <c r="O430" s="88">
        <v>0</v>
      </c>
      <c r="P430" s="88">
        <v>848171</v>
      </c>
      <c r="Q430" s="89">
        <v>9.7217912917600003E-3</v>
      </c>
      <c r="R430" s="89">
        <v>0</v>
      </c>
      <c r="S430" s="89">
        <v>0</v>
      </c>
      <c r="T430" s="89">
        <v>0</v>
      </c>
      <c r="U430" s="89">
        <v>0</v>
      </c>
      <c r="V430" s="89">
        <v>0</v>
      </c>
      <c r="W430" s="89">
        <v>0</v>
      </c>
      <c r="X430" s="89">
        <v>0</v>
      </c>
      <c r="Y430" s="89">
        <v>0</v>
      </c>
      <c r="Z430" s="89">
        <v>3.0458327804629998E-2</v>
      </c>
      <c r="AA430" s="89">
        <v>2.185279446769E-2</v>
      </c>
    </row>
    <row r="431" spans="1:27" x14ac:dyDescent="0.25">
      <c r="A431" s="87">
        <v>3576</v>
      </c>
      <c r="B431" s="134">
        <v>45473</v>
      </c>
      <c r="C431" s="87">
        <v>1624</v>
      </c>
      <c r="D431" s="86" t="s">
        <v>821</v>
      </c>
      <c r="E431" s="88">
        <v>227835355</v>
      </c>
      <c r="F431" s="88">
        <v>141439727</v>
      </c>
      <c r="G431" s="88">
        <v>8917024</v>
      </c>
      <c r="H431" s="88">
        <v>0</v>
      </c>
      <c r="I431" s="88">
        <v>0</v>
      </c>
      <c r="J431" s="88">
        <v>20525431</v>
      </c>
      <c r="K431" s="88">
        <v>35350849</v>
      </c>
      <c r="L431" s="88">
        <v>0</v>
      </c>
      <c r="M431" s="88">
        <v>65456105</v>
      </c>
      <c r="N431" s="88">
        <v>2253410</v>
      </c>
      <c r="O431" s="88">
        <v>0</v>
      </c>
      <c r="P431" s="88">
        <v>8936908</v>
      </c>
      <c r="Q431" s="89">
        <v>8.6074732544600008E-3</v>
      </c>
      <c r="R431" s="89">
        <v>0</v>
      </c>
      <c r="S431" s="89">
        <v>0</v>
      </c>
      <c r="T431" s="89">
        <v>3.658230058E-5</v>
      </c>
      <c r="U431" s="89">
        <v>4.7949278129999999E-5</v>
      </c>
      <c r="V431" s="89">
        <v>0</v>
      </c>
      <c r="W431" s="89">
        <v>2.2219651205E-4</v>
      </c>
      <c r="X431" s="89">
        <v>0</v>
      </c>
      <c r="Y431" s="89">
        <v>0</v>
      </c>
      <c r="Z431" s="89">
        <v>9.7567067222000003E-4</v>
      </c>
      <c r="AA431" s="89">
        <v>7.0290896849000003E-4</v>
      </c>
    </row>
    <row r="432" spans="1:27" x14ac:dyDescent="0.25">
      <c r="A432" s="87">
        <v>3601</v>
      </c>
      <c r="B432" s="134">
        <v>45473</v>
      </c>
      <c r="C432" s="87">
        <v>1631</v>
      </c>
      <c r="D432" s="86" t="s">
        <v>822</v>
      </c>
      <c r="E432" s="88">
        <v>798789293</v>
      </c>
      <c r="F432" s="88">
        <v>496020835</v>
      </c>
      <c r="G432" s="88">
        <v>13543643</v>
      </c>
      <c r="H432" s="88">
        <v>0</v>
      </c>
      <c r="I432" s="88">
        <v>8336083</v>
      </c>
      <c r="J432" s="88">
        <v>16491570</v>
      </c>
      <c r="K432" s="88">
        <v>34932345</v>
      </c>
      <c r="L432" s="88">
        <v>0</v>
      </c>
      <c r="M432" s="88">
        <v>260167840</v>
      </c>
      <c r="N432" s="88">
        <v>75616953</v>
      </c>
      <c r="O432" s="88">
        <v>2578807</v>
      </c>
      <c r="P432" s="88">
        <v>84353594</v>
      </c>
      <c r="Q432" s="89">
        <v>3.7999485167119998E-2</v>
      </c>
      <c r="R432" s="89">
        <v>0</v>
      </c>
      <c r="S432" s="89">
        <v>0</v>
      </c>
      <c r="T432" s="89">
        <v>4.3441318579000001E-4</v>
      </c>
      <c r="U432" s="89">
        <v>3.3063633858799999E-3</v>
      </c>
      <c r="V432" s="89">
        <v>0</v>
      </c>
      <c r="W432" s="89">
        <v>-3.7234128159999998E-4</v>
      </c>
      <c r="X432" s="89">
        <v>0</v>
      </c>
      <c r="Y432" s="89">
        <v>3.10970211777E-2</v>
      </c>
      <c r="Z432" s="89">
        <v>2.5205809519789998E-2</v>
      </c>
      <c r="AA432" s="89">
        <v>6.7644462271499997E-3</v>
      </c>
    </row>
    <row r="433" spans="1:27" x14ac:dyDescent="0.25">
      <c r="A433" s="87">
        <v>3602</v>
      </c>
      <c r="B433" s="134">
        <v>45473</v>
      </c>
      <c r="C433" s="87">
        <v>1632</v>
      </c>
      <c r="D433" s="86" t="s">
        <v>823</v>
      </c>
      <c r="E433" s="88">
        <v>1146329</v>
      </c>
      <c r="F433" s="88">
        <v>828076</v>
      </c>
      <c r="G433" s="88">
        <v>0</v>
      </c>
      <c r="H433" s="88">
        <v>0</v>
      </c>
      <c r="I433" s="88">
        <v>0</v>
      </c>
      <c r="J433" s="88">
        <v>0</v>
      </c>
      <c r="K433" s="88">
        <v>31958</v>
      </c>
      <c r="L433" s="88">
        <v>0</v>
      </c>
      <c r="M433" s="88">
        <v>0</v>
      </c>
      <c r="N433" s="88">
        <v>0</v>
      </c>
      <c r="O433" s="88">
        <v>0</v>
      </c>
      <c r="P433" s="88">
        <v>796118</v>
      </c>
      <c r="Q433" s="89">
        <v>0</v>
      </c>
      <c r="R433" s="89">
        <v>0</v>
      </c>
      <c r="S433" s="89">
        <v>0</v>
      </c>
      <c r="T433" s="89">
        <v>0</v>
      </c>
      <c r="U433" s="89">
        <v>0</v>
      </c>
      <c r="V433" s="89">
        <v>0</v>
      </c>
      <c r="W433" s="89">
        <v>0</v>
      </c>
      <c r="X433" s="89">
        <v>0</v>
      </c>
      <c r="Y433" s="89">
        <v>0</v>
      </c>
      <c r="Z433" s="89">
        <v>0</v>
      </c>
      <c r="AA433" s="89">
        <v>0</v>
      </c>
    </row>
    <row r="434" spans="1:27" x14ac:dyDescent="0.25">
      <c r="A434" s="87">
        <v>3631</v>
      </c>
      <c r="B434" s="134">
        <v>45473</v>
      </c>
      <c r="C434" s="87">
        <v>1639</v>
      </c>
      <c r="D434" s="86" t="s">
        <v>824</v>
      </c>
      <c r="E434" s="88">
        <v>92273364</v>
      </c>
      <c r="F434" s="88">
        <v>56900278</v>
      </c>
      <c r="G434" s="88">
        <v>1575837</v>
      </c>
      <c r="H434" s="88">
        <v>3039</v>
      </c>
      <c r="I434" s="88">
        <v>0</v>
      </c>
      <c r="J434" s="88">
        <v>4571586</v>
      </c>
      <c r="K434" s="88">
        <v>18002500</v>
      </c>
      <c r="L434" s="88">
        <v>0</v>
      </c>
      <c r="M434" s="88">
        <v>25806923</v>
      </c>
      <c r="N434" s="88">
        <v>0</v>
      </c>
      <c r="O434" s="88">
        <v>0</v>
      </c>
      <c r="P434" s="88">
        <v>6940393</v>
      </c>
      <c r="Q434" s="89">
        <v>1.2484271964809999E-2</v>
      </c>
      <c r="R434" s="89">
        <v>0.11420000097812</v>
      </c>
      <c r="S434" s="89">
        <v>0</v>
      </c>
      <c r="T434" s="89">
        <v>-3.3915024519999998E-4</v>
      </c>
      <c r="U434" s="89">
        <v>4.4779397643500002E-3</v>
      </c>
      <c r="V434" s="89">
        <v>0</v>
      </c>
      <c r="W434" s="89">
        <v>-1.049459456E-4</v>
      </c>
      <c r="X434" s="89">
        <v>0</v>
      </c>
      <c r="Y434" s="89">
        <v>0</v>
      </c>
      <c r="Z434" s="89">
        <v>1.311989518107E-2</v>
      </c>
      <c r="AA434" s="89">
        <v>3.2538402868400001E-3</v>
      </c>
    </row>
    <row r="435" spans="1:27" x14ac:dyDescent="0.25">
      <c r="A435" s="87">
        <v>3633</v>
      </c>
      <c r="B435" s="134">
        <v>45473</v>
      </c>
      <c r="C435" s="87">
        <v>1640</v>
      </c>
      <c r="D435" s="86" t="s">
        <v>825</v>
      </c>
      <c r="E435" s="88">
        <v>321371820</v>
      </c>
      <c r="F435" s="88">
        <v>167862627</v>
      </c>
      <c r="G435" s="88">
        <v>14833825</v>
      </c>
      <c r="H435" s="88">
        <v>0</v>
      </c>
      <c r="I435" s="88">
        <v>0</v>
      </c>
      <c r="J435" s="88">
        <v>8462009</v>
      </c>
      <c r="K435" s="88">
        <v>40058158</v>
      </c>
      <c r="L435" s="88">
        <v>41102900</v>
      </c>
      <c r="M435" s="88">
        <v>45775576</v>
      </c>
      <c r="N435" s="88">
        <v>0</v>
      </c>
      <c r="O435" s="88">
        <v>0</v>
      </c>
      <c r="P435" s="88">
        <v>17630159</v>
      </c>
      <c r="Q435" s="89">
        <v>2.0880550332990001E-2</v>
      </c>
      <c r="R435" s="89">
        <v>0</v>
      </c>
      <c r="S435" s="89">
        <v>0</v>
      </c>
      <c r="T435" s="89">
        <v>2.6466836367499999E-3</v>
      </c>
      <c r="U435" s="89">
        <v>1.457265635882E-2</v>
      </c>
      <c r="V435" s="89">
        <v>3.5464104059E-4</v>
      </c>
      <c r="W435" s="89">
        <v>-7.935568781E-4</v>
      </c>
      <c r="X435" s="89">
        <v>0</v>
      </c>
      <c r="Y435" s="89">
        <v>0</v>
      </c>
      <c r="Z435" s="89">
        <v>1.0245016149150001E-2</v>
      </c>
      <c r="AA435" s="89">
        <v>6.8508235177999997E-3</v>
      </c>
    </row>
    <row r="436" spans="1:27" x14ac:dyDescent="0.25">
      <c r="A436" s="87">
        <v>3653</v>
      </c>
      <c r="B436" s="134">
        <v>45473</v>
      </c>
      <c r="C436" s="87">
        <v>1646</v>
      </c>
      <c r="D436" s="86" t="s">
        <v>826</v>
      </c>
      <c r="E436" s="88">
        <v>7134478</v>
      </c>
      <c r="F436" s="88">
        <v>1860021</v>
      </c>
      <c r="G436" s="88">
        <v>0</v>
      </c>
      <c r="H436" s="88">
        <v>0</v>
      </c>
      <c r="I436" s="88">
        <v>0</v>
      </c>
      <c r="J436" s="88">
        <v>599539</v>
      </c>
      <c r="K436" s="88">
        <v>946962</v>
      </c>
      <c r="L436" s="88">
        <v>0</v>
      </c>
      <c r="M436" s="88">
        <v>0</v>
      </c>
      <c r="N436" s="88">
        <v>0</v>
      </c>
      <c r="O436" s="88">
        <v>0</v>
      </c>
      <c r="P436" s="88">
        <v>313520</v>
      </c>
      <c r="Q436" s="89">
        <v>0</v>
      </c>
      <c r="R436" s="89">
        <v>0</v>
      </c>
      <c r="S436" s="89">
        <v>0</v>
      </c>
      <c r="T436" s="89">
        <v>0</v>
      </c>
      <c r="U436" s="89">
        <v>0</v>
      </c>
      <c r="V436" s="89">
        <v>0</v>
      </c>
      <c r="W436" s="89">
        <v>0</v>
      </c>
      <c r="X436" s="89">
        <v>0</v>
      </c>
      <c r="Y436" s="89">
        <v>0</v>
      </c>
      <c r="Z436" s="89">
        <v>1.55984108447E-3</v>
      </c>
      <c r="AA436" s="89">
        <v>4.3457045426999999E-4</v>
      </c>
    </row>
    <row r="437" spans="1:27" x14ac:dyDescent="0.25">
      <c r="A437" s="87">
        <v>3655</v>
      </c>
      <c r="B437" s="134">
        <v>45473</v>
      </c>
      <c r="C437" s="87">
        <v>1648</v>
      </c>
      <c r="D437" s="86" t="s">
        <v>827</v>
      </c>
      <c r="E437" s="88">
        <v>194061836</v>
      </c>
      <c r="F437" s="88">
        <v>154084086</v>
      </c>
      <c r="G437" s="88">
        <v>394227</v>
      </c>
      <c r="H437" s="88">
        <v>0</v>
      </c>
      <c r="I437" s="88">
        <v>0</v>
      </c>
      <c r="J437" s="88">
        <v>18988277</v>
      </c>
      <c r="K437" s="88">
        <v>37436622</v>
      </c>
      <c r="L437" s="88">
        <v>0</v>
      </c>
      <c r="M437" s="88">
        <v>76642455</v>
      </c>
      <c r="N437" s="88">
        <v>11991906</v>
      </c>
      <c r="O437" s="88">
        <v>1100976</v>
      </c>
      <c r="P437" s="88">
        <v>7529623</v>
      </c>
      <c r="Q437" s="89">
        <v>1.3614732123420001E-2</v>
      </c>
      <c r="R437" s="89">
        <v>0</v>
      </c>
      <c r="S437" s="89">
        <v>0</v>
      </c>
      <c r="T437" s="89">
        <v>3.4341503864999999E-4</v>
      </c>
      <c r="U437" s="89">
        <v>1.0905343864000001E-3</v>
      </c>
      <c r="V437" s="89">
        <v>0</v>
      </c>
      <c r="W437" s="89">
        <v>0</v>
      </c>
      <c r="X437" s="89">
        <v>0</v>
      </c>
      <c r="Y437" s="89">
        <v>0</v>
      </c>
      <c r="Z437" s="89">
        <v>9.0939768852999999E-4</v>
      </c>
      <c r="AA437" s="89">
        <v>4.1478396606999999E-4</v>
      </c>
    </row>
    <row r="438" spans="1:27" x14ac:dyDescent="0.25">
      <c r="A438" s="87">
        <v>3683</v>
      </c>
      <c r="B438" s="134">
        <v>45473</v>
      </c>
      <c r="C438" s="87">
        <v>1659</v>
      </c>
      <c r="D438" s="86" t="s">
        <v>828</v>
      </c>
      <c r="E438" s="88">
        <v>13070947</v>
      </c>
      <c r="F438" s="88">
        <v>4861038</v>
      </c>
      <c r="G438" s="88">
        <v>0</v>
      </c>
      <c r="H438" s="88">
        <v>0</v>
      </c>
      <c r="I438" s="88">
        <v>0</v>
      </c>
      <c r="J438" s="88">
        <v>805213</v>
      </c>
      <c r="K438" s="88">
        <v>2297487</v>
      </c>
      <c r="L438" s="88">
        <v>0</v>
      </c>
      <c r="M438" s="88">
        <v>1058327</v>
      </c>
      <c r="N438" s="88">
        <v>0</v>
      </c>
      <c r="O438" s="88">
        <v>0</v>
      </c>
      <c r="P438" s="88">
        <v>700011</v>
      </c>
      <c r="Q438" s="89">
        <v>0</v>
      </c>
      <c r="R438" s="89">
        <v>0</v>
      </c>
      <c r="S438" s="89">
        <v>0</v>
      </c>
      <c r="T438" s="89">
        <v>0</v>
      </c>
      <c r="U438" s="89">
        <v>2.4993545434099998E-3</v>
      </c>
      <c r="V438" s="89">
        <v>0</v>
      </c>
      <c r="W438" s="89">
        <v>0</v>
      </c>
      <c r="X438" s="89">
        <v>0</v>
      </c>
      <c r="Y438" s="89">
        <v>0</v>
      </c>
      <c r="Z438" s="89">
        <v>1.229128332916E-2</v>
      </c>
      <c r="AA438" s="89">
        <v>2.8432742896299999E-3</v>
      </c>
    </row>
    <row r="439" spans="1:27" x14ac:dyDescent="0.25">
      <c r="A439" s="87">
        <v>3685</v>
      </c>
      <c r="B439" s="134">
        <v>45473</v>
      </c>
      <c r="C439" s="87">
        <v>1661</v>
      </c>
      <c r="D439" s="86" t="s">
        <v>829</v>
      </c>
      <c r="E439" s="88">
        <v>15023937</v>
      </c>
      <c r="F439" s="88">
        <v>3940273</v>
      </c>
      <c r="G439" s="88">
        <v>217499</v>
      </c>
      <c r="H439" s="88">
        <v>0</v>
      </c>
      <c r="I439" s="88">
        <v>0</v>
      </c>
      <c r="J439" s="88">
        <v>763473</v>
      </c>
      <c r="K439" s="88">
        <v>1152410</v>
      </c>
      <c r="L439" s="88">
        <v>0</v>
      </c>
      <c r="M439" s="88">
        <v>1481460</v>
      </c>
      <c r="N439" s="88">
        <v>0</v>
      </c>
      <c r="O439" s="88">
        <v>0</v>
      </c>
      <c r="P439" s="88">
        <v>325431</v>
      </c>
      <c r="Q439" s="89">
        <v>7.5313993553399999E-3</v>
      </c>
      <c r="R439" s="89">
        <v>0</v>
      </c>
      <c r="S439" s="89">
        <v>0</v>
      </c>
      <c r="T439" s="89">
        <v>0</v>
      </c>
      <c r="U439" s="89">
        <v>0</v>
      </c>
      <c r="V439" s="89">
        <v>0</v>
      </c>
      <c r="W439" s="89">
        <v>0</v>
      </c>
      <c r="X439" s="89">
        <v>0</v>
      </c>
      <c r="Y439" s="89">
        <v>0</v>
      </c>
      <c r="Z439" s="89">
        <v>5.8083561476200002E-3</v>
      </c>
      <c r="AA439" s="89">
        <v>8.6109338493999996E-4</v>
      </c>
    </row>
    <row r="440" spans="1:27" x14ac:dyDescent="0.25">
      <c r="A440" s="87">
        <v>3710</v>
      </c>
      <c r="B440" s="134">
        <v>45473</v>
      </c>
      <c r="C440" s="87">
        <v>1670</v>
      </c>
      <c r="D440" s="86" t="s">
        <v>830</v>
      </c>
      <c r="E440" s="88">
        <v>46294940</v>
      </c>
      <c r="F440" s="88">
        <v>21049275</v>
      </c>
      <c r="G440" s="88">
        <v>1494925</v>
      </c>
      <c r="H440" s="88">
        <v>179457</v>
      </c>
      <c r="I440" s="88">
        <v>0</v>
      </c>
      <c r="J440" s="88">
        <v>3650133</v>
      </c>
      <c r="K440" s="88">
        <v>8556090</v>
      </c>
      <c r="L440" s="88">
        <v>0</v>
      </c>
      <c r="M440" s="88">
        <v>358948</v>
      </c>
      <c r="N440" s="88">
        <v>0</v>
      </c>
      <c r="O440" s="88">
        <v>0</v>
      </c>
      <c r="P440" s="88">
        <v>6809722</v>
      </c>
      <c r="Q440" s="89">
        <v>9.3463493798700004E-3</v>
      </c>
      <c r="R440" s="89">
        <v>1.940252972855E-2</v>
      </c>
      <c r="S440" s="89">
        <v>0</v>
      </c>
      <c r="T440" s="89">
        <v>-6.7015482251999996E-7</v>
      </c>
      <c r="U440" s="89">
        <v>7.7360157425999997E-4</v>
      </c>
      <c r="V440" s="89">
        <v>0</v>
      </c>
      <c r="W440" s="89">
        <v>0</v>
      </c>
      <c r="X440" s="89">
        <v>0</v>
      </c>
      <c r="Y440" s="89">
        <v>0</v>
      </c>
      <c r="Z440" s="89">
        <v>4.23727047606E-3</v>
      </c>
      <c r="AA440" s="89">
        <v>2.6531230350500001E-3</v>
      </c>
    </row>
    <row r="441" spans="1:27" x14ac:dyDescent="0.25">
      <c r="A441" s="87">
        <v>3711</v>
      </c>
      <c r="B441" s="134">
        <v>45473</v>
      </c>
      <c r="C441" s="87">
        <v>1671</v>
      </c>
      <c r="D441" s="86" t="s">
        <v>831</v>
      </c>
      <c r="E441" s="88">
        <v>161322975</v>
      </c>
      <c r="F441" s="88">
        <v>123361455</v>
      </c>
      <c r="G441" s="88">
        <v>4202298</v>
      </c>
      <c r="H441" s="88">
        <v>118172</v>
      </c>
      <c r="I441" s="88">
        <v>0</v>
      </c>
      <c r="J441" s="88">
        <v>3985590</v>
      </c>
      <c r="K441" s="88">
        <v>21133461</v>
      </c>
      <c r="L441" s="88">
        <v>0</v>
      </c>
      <c r="M441" s="88">
        <v>58902326</v>
      </c>
      <c r="N441" s="88">
        <v>23777824</v>
      </c>
      <c r="O441" s="88">
        <v>330390</v>
      </c>
      <c r="P441" s="88">
        <v>10911394</v>
      </c>
      <c r="Q441" s="89">
        <v>2.0303278216839998E-2</v>
      </c>
      <c r="R441" s="89">
        <v>0</v>
      </c>
      <c r="S441" s="89">
        <v>0</v>
      </c>
      <c r="T441" s="89">
        <v>0</v>
      </c>
      <c r="U441" s="89">
        <v>2.07092347495E-3</v>
      </c>
      <c r="V441" s="89">
        <v>0</v>
      </c>
      <c r="W441" s="89">
        <v>3.5527308710000001E-5</v>
      </c>
      <c r="X441" s="89">
        <v>0</v>
      </c>
      <c r="Y441" s="89">
        <v>0</v>
      </c>
      <c r="Z441" s="89">
        <v>1.0252583657749999E-2</v>
      </c>
      <c r="AA441" s="89">
        <v>2.11987342372E-3</v>
      </c>
    </row>
    <row r="442" spans="1:27" x14ac:dyDescent="0.25">
      <c r="A442" s="87">
        <v>3720</v>
      </c>
      <c r="B442" s="134">
        <v>45473</v>
      </c>
      <c r="C442" s="87">
        <v>1674</v>
      </c>
      <c r="D442" s="86" t="s">
        <v>832</v>
      </c>
      <c r="E442" s="88">
        <v>52422373</v>
      </c>
      <c r="F442" s="88">
        <v>20418055</v>
      </c>
      <c r="G442" s="88">
        <v>1098358</v>
      </c>
      <c r="H442" s="88">
        <v>0</v>
      </c>
      <c r="I442" s="88">
        <v>0</v>
      </c>
      <c r="J442" s="88">
        <v>4165969</v>
      </c>
      <c r="K442" s="88">
        <v>5438867</v>
      </c>
      <c r="L442" s="88">
        <v>0</v>
      </c>
      <c r="M442" s="88">
        <v>6653548</v>
      </c>
      <c r="N442" s="88">
        <v>0</v>
      </c>
      <c r="O442" s="88">
        <v>0</v>
      </c>
      <c r="P442" s="88">
        <v>3061313</v>
      </c>
      <c r="Q442" s="89">
        <v>2.7856075653000001E-4</v>
      </c>
      <c r="R442" s="89">
        <v>0</v>
      </c>
      <c r="S442" s="89">
        <v>0</v>
      </c>
      <c r="T442" s="89">
        <v>3.7429061829999999E-5</v>
      </c>
      <c r="U442" s="89">
        <v>7.8316243891999996E-4</v>
      </c>
      <c r="V442" s="89">
        <v>0</v>
      </c>
      <c r="W442" s="89">
        <v>2.3176827455999999E-4</v>
      </c>
      <c r="X442" s="89">
        <v>0</v>
      </c>
      <c r="Y442" s="89">
        <v>0</v>
      </c>
      <c r="Z442" s="89">
        <v>1.54621760854E-3</v>
      </c>
      <c r="AA442" s="89">
        <v>5.7475007934000002E-4</v>
      </c>
    </row>
    <row r="443" spans="1:27" x14ac:dyDescent="0.25">
      <c r="A443" s="87">
        <v>3736</v>
      </c>
      <c r="B443" s="134">
        <v>45473</v>
      </c>
      <c r="C443" s="87">
        <v>1682</v>
      </c>
      <c r="D443" s="86" t="s">
        <v>833</v>
      </c>
      <c r="E443" s="88">
        <v>8874855</v>
      </c>
      <c r="F443" s="88">
        <v>4846456</v>
      </c>
      <c r="G443" s="88">
        <v>346715</v>
      </c>
      <c r="H443" s="88">
        <v>1995</v>
      </c>
      <c r="I443" s="88">
        <v>0</v>
      </c>
      <c r="J443" s="88">
        <v>1867068</v>
      </c>
      <c r="K443" s="88">
        <v>1631835</v>
      </c>
      <c r="L443" s="88">
        <v>0</v>
      </c>
      <c r="M443" s="88">
        <v>133298</v>
      </c>
      <c r="N443" s="88">
        <v>0</v>
      </c>
      <c r="O443" s="88">
        <v>0</v>
      </c>
      <c r="P443" s="88">
        <v>865545</v>
      </c>
      <c r="Q443" s="89">
        <v>-1.8820184191E-3</v>
      </c>
      <c r="R443" s="89">
        <v>0.66038723181579995</v>
      </c>
      <c r="S443" s="89">
        <v>0</v>
      </c>
      <c r="T443" s="89">
        <v>0</v>
      </c>
      <c r="U443" s="89">
        <v>-4.1557036569999999E-4</v>
      </c>
      <c r="V443" s="89">
        <v>0</v>
      </c>
      <c r="W443" s="89">
        <v>0</v>
      </c>
      <c r="X443" s="89">
        <v>0</v>
      </c>
      <c r="Y443" s="89">
        <v>0</v>
      </c>
      <c r="Z443" s="89">
        <v>5.4579397750199998E-3</v>
      </c>
      <c r="AA443" s="89">
        <v>6.7175262610000004E-4</v>
      </c>
    </row>
    <row r="444" spans="1:27" x14ac:dyDescent="0.25">
      <c r="A444" s="87">
        <v>3738</v>
      </c>
      <c r="B444" s="134">
        <v>45473</v>
      </c>
      <c r="C444" s="87">
        <v>1683</v>
      </c>
      <c r="D444" s="86" t="s">
        <v>834</v>
      </c>
      <c r="E444" s="88">
        <v>310870134</v>
      </c>
      <c r="F444" s="88">
        <v>262059470</v>
      </c>
      <c r="G444" s="88">
        <v>8683554</v>
      </c>
      <c r="H444" s="88">
        <v>0</v>
      </c>
      <c r="I444" s="88">
        <v>1669746</v>
      </c>
      <c r="J444" s="88">
        <v>13764686</v>
      </c>
      <c r="K444" s="88">
        <v>16050247</v>
      </c>
      <c r="L444" s="88">
        <v>0</v>
      </c>
      <c r="M444" s="88">
        <v>204566309</v>
      </c>
      <c r="N444" s="88">
        <v>12272769</v>
      </c>
      <c r="O444" s="88">
        <v>846935</v>
      </c>
      <c r="P444" s="88">
        <v>4205224</v>
      </c>
      <c r="Q444" s="89">
        <v>1.42260259892E-3</v>
      </c>
      <c r="R444" s="89">
        <v>0</v>
      </c>
      <c r="S444" s="89">
        <v>8.7954206943700007E-3</v>
      </c>
      <c r="T444" s="89">
        <v>1.2525578548000001E-4</v>
      </c>
      <c r="U444" s="89">
        <v>2.5009594124400002E-3</v>
      </c>
      <c r="V444" s="89">
        <v>0</v>
      </c>
      <c r="W444" s="89">
        <v>5.8769163920000003E-5</v>
      </c>
      <c r="X444" s="89">
        <v>0</v>
      </c>
      <c r="Y444" s="89">
        <v>9.7722201940999998E-3</v>
      </c>
      <c r="Z444" s="89">
        <v>1.04368234359E-2</v>
      </c>
      <c r="AA444" s="89">
        <v>5.3033043964999997E-4</v>
      </c>
    </row>
    <row r="445" spans="1:27" x14ac:dyDescent="0.25">
      <c r="A445" s="87">
        <v>3741</v>
      </c>
      <c r="B445" s="134">
        <v>45473</v>
      </c>
      <c r="C445" s="87">
        <v>1684</v>
      </c>
      <c r="D445" s="86" t="s">
        <v>835</v>
      </c>
      <c r="E445" s="88">
        <v>39738918</v>
      </c>
      <c r="F445" s="88">
        <v>12151419</v>
      </c>
      <c r="G445" s="88">
        <v>637197</v>
      </c>
      <c r="H445" s="88">
        <v>0</v>
      </c>
      <c r="I445" s="88">
        <v>0</v>
      </c>
      <c r="J445" s="88">
        <v>1784216</v>
      </c>
      <c r="K445" s="88">
        <v>4016718</v>
      </c>
      <c r="L445" s="88">
        <v>0</v>
      </c>
      <c r="M445" s="88">
        <v>4948556</v>
      </c>
      <c r="N445" s="88">
        <v>0</v>
      </c>
      <c r="O445" s="88">
        <v>0</v>
      </c>
      <c r="P445" s="88">
        <v>764732</v>
      </c>
      <c r="Q445" s="89">
        <v>1.522792870317E-2</v>
      </c>
      <c r="R445" s="89">
        <v>0</v>
      </c>
      <c r="S445" s="89">
        <v>0</v>
      </c>
      <c r="T445" s="89">
        <v>0</v>
      </c>
      <c r="U445" s="89">
        <v>-1.1509805352E-3</v>
      </c>
      <c r="V445" s="89">
        <v>0</v>
      </c>
      <c r="W445" s="89">
        <v>0</v>
      </c>
      <c r="X445" s="89">
        <v>0</v>
      </c>
      <c r="Y445" s="89">
        <v>0</v>
      </c>
      <c r="Z445" s="89">
        <v>5.85312926061E-3</v>
      </c>
      <c r="AA445" s="89">
        <v>8.043605511E-4</v>
      </c>
    </row>
    <row r="446" spans="1:27" x14ac:dyDescent="0.25">
      <c r="A446" s="87">
        <v>3746</v>
      </c>
      <c r="B446" s="134">
        <v>45473</v>
      </c>
      <c r="C446" s="87">
        <v>1687</v>
      </c>
      <c r="D446" s="86" t="s">
        <v>836</v>
      </c>
      <c r="E446" s="88">
        <v>25621821</v>
      </c>
      <c r="F446" s="88">
        <v>8317995</v>
      </c>
      <c r="G446" s="88">
        <v>556418</v>
      </c>
      <c r="H446" s="88">
        <v>0</v>
      </c>
      <c r="I446" s="88">
        <v>0</v>
      </c>
      <c r="J446" s="88">
        <v>2494282</v>
      </c>
      <c r="K446" s="88">
        <v>2485581</v>
      </c>
      <c r="L446" s="88">
        <v>0</v>
      </c>
      <c r="M446" s="88">
        <v>846074</v>
      </c>
      <c r="N446" s="88">
        <v>0</v>
      </c>
      <c r="O446" s="88">
        <v>0</v>
      </c>
      <c r="P446" s="88">
        <v>1935639</v>
      </c>
      <c r="Q446" s="89">
        <v>8.0016835374899994E-3</v>
      </c>
      <c r="R446" s="89">
        <v>0</v>
      </c>
      <c r="S446" s="89">
        <v>0</v>
      </c>
      <c r="T446" s="89">
        <v>0</v>
      </c>
      <c r="U446" s="89">
        <v>1.41129945641E-3</v>
      </c>
      <c r="V446" s="89">
        <v>0</v>
      </c>
      <c r="W446" s="89">
        <v>0</v>
      </c>
      <c r="X446" s="89">
        <v>0</v>
      </c>
      <c r="Y446" s="89">
        <v>0</v>
      </c>
      <c r="Z446" s="89">
        <v>6.6872409438899997E-3</v>
      </c>
      <c r="AA446" s="89">
        <v>2.6708283369700002E-3</v>
      </c>
    </row>
    <row r="447" spans="1:27" x14ac:dyDescent="0.25">
      <c r="A447" s="87">
        <v>3748</v>
      </c>
      <c r="B447" s="134">
        <v>45473</v>
      </c>
      <c r="C447" s="87">
        <v>1688</v>
      </c>
      <c r="D447" s="86" t="s">
        <v>837</v>
      </c>
      <c r="E447" s="88">
        <v>42602364</v>
      </c>
      <c r="F447" s="88">
        <v>20195147</v>
      </c>
      <c r="G447" s="88">
        <v>1367970</v>
      </c>
      <c r="H447" s="88">
        <v>0</v>
      </c>
      <c r="I447" s="88">
        <v>0</v>
      </c>
      <c r="J447" s="88">
        <v>2722060</v>
      </c>
      <c r="K447" s="88">
        <v>7896950</v>
      </c>
      <c r="L447" s="88">
        <v>0</v>
      </c>
      <c r="M447" s="88">
        <v>4203738</v>
      </c>
      <c r="N447" s="88">
        <v>0</v>
      </c>
      <c r="O447" s="88">
        <v>0</v>
      </c>
      <c r="P447" s="88">
        <v>4004429</v>
      </c>
      <c r="Q447" s="89">
        <v>2.3483748750500002E-3</v>
      </c>
      <c r="R447" s="89">
        <v>0</v>
      </c>
      <c r="S447" s="89">
        <v>0</v>
      </c>
      <c r="T447" s="89">
        <v>0</v>
      </c>
      <c r="U447" s="89">
        <v>-4.3596534409999998E-4</v>
      </c>
      <c r="V447" s="89">
        <v>0</v>
      </c>
      <c r="W447" s="89">
        <v>0</v>
      </c>
      <c r="X447" s="89">
        <v>0</v>
      </c>
      <c r="Y447" s="89">
        <v>0</v>
      </c>
      <c r="Z447" s="89">
        <v>-1.2876229512999999E-3</v>
      </c>
      <c r="AA447" s="89">
        <v>-1.198456908E-4</v>
      </c>
    </row>
    <row r="448" spans="1:27" x14ac:dyDescent="0.25">
      <c r="A448" s="87">
        <v>3755</v>
      </c>
      <c r="B448" s="134">
        <v>45473</v>
      </c>
      <c r="C448" s="87">
        <v>1692</v>
      </c>
      <c r="D448" s="86" t="s">
        <v>838</v>
      </c>
      <c r="E448" s="88">
        <v>58206047</v>
      </c>
      <c r="F448" s="88">
        <v>19002133</v>
      </c>
      <c r="G448" s="88">
        <v>0</v>
      </c>
      <c r="H448" s="88">
        <v>0</v>
      </c>
      <c r="I448" s="88">
        <v>0</v>
      </c>
      <c r="J448" s="88">
        <v>3662583</v>
      </c>
      <c r="K448" s="88">
        <v>7880011</v>
      </c>
      <c r="L448" s="88">
        <v>0</v>
      </c>
      <c r="M448" s="88">
        <v>2523727</v>
      </c>
      <c r="N448" s="88">
        <v>0</v>
      </c>
      <c r="O448" s="88">
        <v>0</v>
      </c>
      <c r="P448" s="88">
        <v>4935812</v>
      </c>
      <c r="Q448" s="89">
        <v>0</v>
      </c>
      <c r="R448" s="89">
        <v>0</v>
      </c>
      <c r="S448" s="89">
        <v>0</v>
      </c>
      <c r="T448" s="89">
        <v>0</v>
      </c>
      <c r="U448" s="89">
        <v>-1.7127831253999999E-3</v>
      </c>
      <c r="V448" s="89">
        <v>0</v>
      </c>
      <c r="W448" s="89">
        <v>1.294547346871E-2</v>
      </c>
      <c r="X448" s="89">
        <v>0</v>
      </c>
      <c r="Y448" s="89">
        <v>0</v>
      </c>
      <c r="Z448" s="89">
        <v>6.7773234679E-3</v>
      </c>
      <c r="AA448" s="89">
        <v>3.3231654072500001E-3</v>
      </c>
    </row>
    <row r="449" spans="1:27" x14ac:dyDescent="0.25">
      <c r="A449" s="87">
        <v>3757</v>
      </c>
      <c r="B449" s="134">
        <v>45473</v>
      </c>
      <c r="C449" s="87">
        <v>1693</v>
      </c>
      <c r="D449" s="86" t="s">
        <v>4720</v>
      </c>
      <c r="E449" s="88">
        <v>84070243</v>
      </c>
      <c r="F449" s="88">
        <v>35144455</v>
      </c>
      <c r="G449" s="88">
        <v>0</v>
      </c>
      <c r="H449" s="88">
        <v>0</v>
      </c>
      <c r="I449" s="88">
        <v>0</v>
      </c>
      <c r="J449" s="88">
        <v>742834</v>
      </c>
      <c r="K449" s="88">
        <v>3991947</v>
      </c>
      <c r="L449" s="88">
        <v>0</v>
      </c>
      <c r="M449" s="88">
        <v>28550333</v>
      </c>
      <c r="N449" s="88">
        <v>0</v>
      </c>
      <c r="O449" s="88">
        <v>0</v>
      </c>
      <c r="P449" s="88">
        <v>1859341</v>
      </c>
      <c r="Q449" s="89">
        <v>0</v>
      </c>
      <c r="R449" s="89">
        <v>0</v>
      </c>
      <c r="S449" s="89">
        <v>0</v>
      </c>
      <c r="T449" s="89">
        <v>0</v>
      </c>
      <c r="U449" s="89">
        <v>1.0476701561200001E-3</v>
      </c>
      <c r="V449" s="89">
        <v>0</v>
      </c>
      <c r="W449" s="89">
        <v>-3.6046596469999998E-4</v>
      </c>
      <c r="X449" s="89">
        <v>0</v>
      </c>
      <c r="Y449" s="89">
        <v>0</v>
      </c>
      <c r="Z449" s="89">
        <v>7.0612868346500001E-3</v>
      </c>
      <c r="AA449" s="89">
        <v>9.9566972419999993E-5</v>
      </c>
    </row>
    <row r="450" spans="1:27" x14ac:dyDescent="0.25">
      <c r="A450" s="87">
        <v>3759</v>
      </c>
      <c r="B450" s="134">
        <v>45473</v>
      </c>
      <c r="C450" s="87">
        <v>1694</v>
      </c>
      <c r="D450" s="86" t="s">
        <v>839</v>
      </c>
      <c r="E450" s="88">
        <v>91649448</v>
      </c>
      <c r="F450" s="88">
        <v>39482422</v>
      </c>
      <c r="G450" s="88">
        <v>0</v>
      </c>
      <c r="H450" s="88">
        <v>0</v>
      </c>
      <c r="I450" s="88">
        <v>0</v>
      </c>
      <c r="J450" s="88">
        <v>2030906</v>
      </c>
      <c r="K450" s="88">
        <v>20139768</v>
      </c>
      <c r="L450" s="88">
        <v>0</v>
      </c>
      <c r="M450" s="88">
        <v>10977610</v>
      </c>
      <c r="N450" s="88">
        <v>0</v>
      </c>
      <c r="O450" s="88">
        <v>0</v>
      </c>
      <c r="P450" s="88">
        <v>6334138</v>
      </c>
      <c r="Q450" s="89">
        <v>0</v>
      </c>
      <c r="R450" s="89">
        <v>0</v>
      </c>
      <c r="S450" s="89">
        <v>0</v>
      </c>
      <c r="T450" s="89">
        <v>3.2841910667399999E-3</v>
      </c>
      <c r="U450" s="89">
        <v>1.12940012696E-3</v>
      </c>
      <c r="V450" s="89">
        <v>0</v>
      </c>
      <c r="W450" s="89">
        <v>-5.9506734699999998E-5</v>
      </c>
      <c r="X450" s="89">
        <v>0</v>
      </c>
      <c r="Y450" s="89">
        <v>0</v>
      </c>
      <c r="Z450" s="89">
        <v>3.1465276362800001E-3</v>
      </c>
      <c r="AA450" s="89">
        <v>1.15237328045E-3</v>
      </c>
    </row>
    <row r="451" spans="1:27" x14ac:dyDescent="0.25">
      <c r="A451" s="87">
        <v>3764</v>
      </c>
      <c r="B451" s="134">
        <v>45473</v>
      </c>
      <c r="C451" s="87">
        <v>1697</v>
      </c>
      <c r="D451" s="86" t="s">
        <v>840</v>
      </c>
      <c r="E451" s="88">
        <v>94494656</v>
      </c>
      <c r="F451" s="88">
        <v>45838472</v>
      </c>
      <c r="G451" s="88">
        <v>627648</v>
      </c>
      <c r="H451" s="88">
        <v>0</v>
      </c>
      <c r="I451" s="88">
        <v>7323160</v>
      </c>
      <c r="J451" s="88">
        <v>1536673</v>
      </c>
      <c r="K451" s="88">
        <v>2808390</v>
      </c>
      <c r="L451" s="88">
        <v>0</v>
      </c>
      <c r="M451" s="88">
        <v>23084177</v>
      </c>
      <c r="N451" s="88">
        <v>5094338</v>
      </c>
      <c r="O451" s="88">
        <v>0</v>
      </c>
      <c r="P451" s="88">
        <v>5364086</v>
      </c>
      <c r="Q451" s="89">
        <v>-3.3937848490000002E-4</v>
      </c>
      <c r="R451" s="89">
        <v>0</v>
      </c>
      <c r="S451" s="89">
        <v>6.9914869675500001E-3</v>
      </c>
      <c r="T451" s="89">
        <v>5.3951265652700002E-3</v>
      </c>
      <c r="U451" s="89">
        <v>-6.6333695377E-3</v>
      </c>
      <c r="V451" s="89">
        <v>0</v>
      </c>
      <c r="W451" s="89">
        <v>1.128134785494E-2</v>
      </c>
      <c r="X451" s="89">
        <v>0</v>
      </c>
      <c r="Y451" s="89">
        <v>0</v>
      </c>
      <c r="Z451" s="89">
        <v>1.0505062837900001E-3</v>
      </c>
      <c r="AA451" s="89">
        <v>6.3934298841300001E-3</v>
      </c>
    </row>
    <row r="452" spans="1:27" x14ac:dyDescent="0.25">
      <c r="A452" s="87">
        <v>3775</v>
      </c>
      <c r="B452" s="134">
        <v>45473</v>
      </c>
      <c r="C452" s="87">
        <v>1701</v>
      </c>
      <c r="D452" s="86" t="s">
        <v>841</v>
      </c>
      <c r="E452" s="88">
        <v>55086871</v>
      </c>
      <c r="F452" s="88">
        <v>45582176</v>
      </c>
      <c r="G452" s="88">
        <v>751884</v>
      </c>
      <c r="H452" s="88">
        <v>9028</v>
      </c>
      <c r="I452" s="88">
        <v>0</v>
      </c>
      <c r="J452" s="88">
        <v>7200692</v>
      </c>
      <c r="K452" s="88">
        <v>16773555</v>
      </c>
      <c r="L452" s="88">
        <v>0</v>
      </c>
      <c r="M452" s="88">
        <v>5146982</v>
      </c>
      <c r="N452" s="88">
        <v>5807507</v>
      </c>
      <c r="O452" s="88">
        <v>3581056</v>
      </c>
      <c r="P452" s="88">
        <v>6311472</v>
      </c>
      <c r="Q452" s="89">
        <v>1.484631011711E-2</v>
      </c>
      <c r="R452" s="89">
        <v>3.3058413407020003E-2</v>
      </c>
      <c r="S452" s="89">
        <v>0</v>
      </c>
      <c r="T452" s="89">
        <v>0</v>
      </c>
      <c r="U452" s="89">
        <v>9.2418139076999996E-4</v>
      </c>
      <c r="V452" s="89">
        <v>0</v>
      </c>
      <c r="W452" s="89">
        <v>0</v>
      </c>
      <c r="X452" s="89">
        <v>0</v>
      </c>
      <c r="Y452" s="89">
        <v>0</v>
      </c>
      <c r="Z452" s="89">
        <v>3.1765975578800002E-3</v>
      </c>
      <c r="AA452" s="89">
        <v>1.10789277764E-3</v>
      </c>
    </row>
    <row r="453" spans="1:27" x14ac:dyDescent="0.25">
      <c r="A453" s="87">
        <v>3787</v>
      </c>
      <c r="B453" s="134">
        <v>45473</v>
      </c>
      <c r="C453" s="87">
        <v>1706</v>
      </c>
      <c r="D453" s="86" t="s">
        <v>842</v>
      </c>
      <c r="E453" s="88">
        <v>1645804</v>
      </c>
      <c r="F453" s="88">
        <v>681745</v>
      </c>
      <c r="G453" s="88">
        <v>0</v>
      </c>
      <c r="H453" s="88">
        <v>0</v>
      </c>
      <c r="I453" s="88">
        <v>0</v>
      </c>
      <c r="J453" s="88">
        <v>149632</v>
      </c>
      <c r="K453" s="88">
        <v>389001</v>
      </c>
      <c r="L453" s="88">
        <v>0</v>
      </c>
      <c r="M453" s="88">
        <v>0</v>
      </c>
      <c r="N453" s="88">
        <v>0</v>
      </c>
      <c r="O453" s="88">
        <v>0</v>
      </c>
      <c r="P453" s="88">
        <v>143112</v>
      </c>
      <c r="Q453" s="89">
        <v>0</v>
      </c>
      <c r="R453" s="89">
        <v>0</v>
      </c>
      <c r="S453" s="89">
        <v>0</v>
      </c>
      <c r="T453" s="89">
        <v>0</v>
      </c>
      <c r="U453" s="89">
        <v>0</v>
      </c>
      <c r="V453" s="89">
        <v>0</v>
      </c>
      <c r="W453" s="89">
        <v>0</v>
      </c>
      <c r="X453" s="89">
        <v>0</v>
      </c>
      <c r="Y453" s="89">
        <v>0</v>
      </c>
      <c r="Z453" s="89">
        <v>0</v>
      </c>
      <c r="AA453" s="89">
        <v>0</v>
      </c>
    </row>
    <row r="454" spans="1:27" x14ac:dyDescent="0.25">
      <c r="A454" s="87">
        <v>3790</v>
      </c>
      <c r="B454" s="134">
        <v>45473</v>
      </c>
      <c r="C454" s="87">
        <v>1707</v>
      </c>
      <c r="D454" s="86" t="s">
        <v>843</v>
      </c>
      <c r="E454" s="88">
        <v>3881631</v>
      </c>
      <c r="F454" s="88">
        <v>2487627</v>
      </c>
      <c r="G454" s="88">
        <v>0</v>
      </c>
      <c r="H454" s="88">
        <v>0</v>
      </c>
      <c r="I454" s="88">
        <v>0</v>
      </c>
      <c r="J454" s="88">
        <v>494195</v>
      </c>
      <c r="K454" s="88">
        <v>1583852</v>
      </c>
      <c r="L454" s="88">
        <v>0</v>
      </c>
      <c r="M454" s="88">
        <v>3563</v>
      </c>
      <c r="N454" s="88">
        <v>0</v>
      </c>
      <c r="O454" s="88">
        <v>0</v>
      </c>
      <c r="P454" s="88">
        <v>406017</v>
      </c>
      <c r="Q454" s="89">
        <v>0</v>
      </c>
      <c r="R454" s="89">
        <v>0</v>
      </c>
      <c r="S454" s="89">
        <v>0</v>
      </c>
      <c r="T454" s="89">
        <v>0</v>
      </c>
      <c r="U454" s="89">
        <v>5.2618912888999995E-4</v>
      </c>
      <c r="V454" s="89">
        <v>0</v>
      </c>
      <c r="W454" s="89">
        <v>0</v>
      </c>
      <c r="X454" s="89">
        <v>0</v>
      </c>
      <c r="Y454" s="89">
        <v>0</v>
      </c>
      <c r="Z454" s="89">
        <v>5.2360972226500003E-3</v>
      </c>
      <c r="AA454" s="89">
        <v>1.2399288501099999E-3</v>
      </c>
    </row>
    <row r="455" spans="1:27" x14ac:dyDescent="0.25">
      <c r="A455" s="87">
        <v>3796</v>
      </c>
      <c r="B455" s="134">
        <v>45473</v>
      </c>
      <c r="C455" s="87">
        <v>1709</v>
      </c>
      <c r="D455" s="86" t="s">
        <v>844</v>
      </c>
      <c r="E455" s="88">
        <v>107908529</v>
      </c>
      <c r="F455" s="88">
        <v>33894117</v>
      </c>
      <c r="G455" s="88">
        <v>2543958</v>
      </c>
      <c r="H455" s="88">
        <v>324338</v>
      </c>
      <c r="I455" s="88">
        <v>0</v>
      </c>
      <c r="J455" s="88">
        <v>4832596</v>
      </c>
      <c r="K455" s="88">
        <v>8723076</v>
      </c>
      <c r="L455" s="88">
        <v>0</v>
      </c>
      <c r="M455" s="88">
        <v>9426722</v>
      </c>
      <c r="N455" s="88">
        <v>0</v>
      </c>
      <c r="O455" s="88">
        <v>0</v>
      </c>
      <c r="P455" s="88">
        <v>8043427</v>
      </c>
      <c r="Q455" s="89">
        <v>1.129227310164E-2</v>
      </c>
      <c r="R455" s="89">
        <v>2.6903985538339999E-2</v>
      </c>
      <c r="S455" s="89">
        <v>0</v>
      </c>
      <c r="T455" s="89">
        <v>1.6717167420100001E-3</v>
      </c>
      <c r="U455" s="89">
        <v>1.5721516584200001E-3</v>
      </c>
      <c r="V455" s="89">
        <v>0</v>
      </c>
      <c r="W455" s="89">
        <v>0</v>
      </c>
      <c r="X455" s="89">
        <v>0</v>
      </c>
      <c r="Y455" s="89">
        <v>0</v>
      </c>
      <c r="Z455" s="89">
        <v>1.7082085890920001E-2</v>
      </c>
      <c r="AA455" s="89">
        <v>5.7678663314799997E-3</v>
      </c>
    </row>
    <row r="456" spans="1:27" x14ac:dyDescent="0.25">
      <c r="A456" s="87">
        <v>3800</v>
      </c>
      <c r="B456" s="134">
        <v>45473</v>
      </c>
      <c r="C456" s="87">
        <v>1711</v>
      </c>
      <c r="D456" s="86" t="s">
        <v>845</v>
      </c>
      <c r="E456" s="88">
        <v>130651270</v>
      </c>
      <c r="F456" s="88">
        <v>89968984</v>
      </c>
      <c r="G456" s="88">
        <v>2080378</v>
      </c>
      <c r="H456" s="88">
        <v>0</v>
      </c>
      <c r="I456" s="88">
        <v>0</v>
      </c>
      <c r="J456" s="88">
        <v>21580489</v>
      </c>
      <c r="K456" s="88">
        <v>47380500</v>
      </c>
      <c r="L456" s="88">
        <v>0</v>
      </c>
      <c r="M456" s="88">
        <v>13360817</v>
      </c>
      <c r="N456" s="88">
        <v>0</v>
      </c>
      <c r="O456" s="88">
        <v>0</v>
      </c>
      <c r="P456" s="88">
        <v>5566799</v>
      </c>
      <c r="Q456" s="89">
        <v>8.7089581680099993E-3</v>
      </c>
      <c r="R456" s="89">
        <v>0</v>
      </c>
      <c r="S456" s="89">
        <v>0</v>
      </c>
      <c r="T456" s="89">
        <v>2.7751034128E-3</v>
      </c>
      <c r="U456" s="89">
        <v>2.5204002163999998E-3</v>
      </c>
      <c r="V456" s="89">
        <v>0</v>
      </c>
      <c r="W456" s="89">
        <v>-5.6907724120000005E-4</v>
      </c>
      <c r="X456" s="89">
        <v>0</v>
      </c>
      <c r="Y456" s="89">
        <v>0</v>
      </c>
      <c r="Z456" s="89">
        <v>1.043514170753E-2</v>
      </c>
      <c r="AA456" s="89">
        <v>2.7891990734799999E-3</v>
      </c>
    </row>
    <row r="457" spans="1:27" x14ac:dyDescent="0.25">
      <c r="A457" s="87">
        <v>3810</v>
      </c>
      <c r="B457" s="134">
        <v>45473</v>
      </c>
      <c r="C457" s="87">
        <v>1715</v>
      </c>
      <c r="D457" s="86" t="s">
        <v>846</v>
      </c>
      <c r="E457" s="88">
        <v>29655849</v>
      </c>
      <c r="F457" s="88">
        <v>5130505</v>
      </c>
      <c r="G457" s="88">
        <v>0</v>
      </c>
      <c r="H457" s="88">
        <v>39527</v>
      </c>
      <c r="I457" s="88">
        <v>0</v>
      </c>
      <c r="J457" s="88">
        <v>1388709</v>
      </c>
      <c r="K457" s="88">
        <v>785412</v>
      </c>
      <c r="L457" s="88">
        <v>0</v>
      </c>
      <c r="M457" s="88">
        <v>29051</v>
      </c>
      <c r="N457" s="88">
        <v>0</v>
      </c>
      <c r="O457" s="88">
        <v>0</v>
      </c>
      <c r="P457" s="88">
        <v>2887806</v>
      </c>
      <c r="Q457" s="89">
        <v>0</v>
      </c>
      <c r="R457" s="89">
        <v>5.3974095320599999E-3</v>
      </c>
      <c r="S457" s="89">
        <v>0</v>
      </c>
      <c r="T457" s="89">
        <v>0</v>
      </c>
      <c r="U457" s="89">
        <v>0</v>
      </c>
      <c r="V457" s="89">
        <v>0</v>
      </c>
      <c r="W457" s="89">
        <v>0</v>
      </c>
      <c r="X457" s="89">
        <v>0</v>
      </c>
      <c r="Y457" s="89">
        <v>0</v>
      </c>
      <c r="Z457" s="89">
        <v>2.4490982496050001E-2</v>
      </c>
      <c r="AA457" s="89">
        <v>1.432818005879E-2</v>
      </c>
    </row>
    <row r="458" spans="1:27" x14ac:dyDescent="0.25">
      <c r="A458" s="87">
        <v>3819</v>
      </c>
      <c r="B458" s="134">
        <v>45473</v>
      </c>
      <c r="C458" s="87">
        <v>1719</v>
      </c>
      <c r="D458" s="86" t="s">
        <v>847</v>
      </c>
      <c r="E458" s="88">
        <v>63637730</v>
      </c>
      <c r="F458" s="88">
        <v>21573886</v>
      </c>
      <c r="G458" s="88">
        <v>741757</v>
      </c>
      <c r="H458" s="88">
        <v>57923</v>
      </c>
      <c r="I458" s="88">
        <v>0</v>
      </c>
      <c r="J458" s="88">
        <v>985630</v>
      </c>
      <c r="K458" s="88">
        <v>2406070</v>
      </c>
      <c r="L458" s="88">
        <v>0</v>
      </c>
      <c r="M458" s="88">
        <v>16086940</v>
      </c>
      <c r="N458" s="88">
        <v>0</v>
      </c>
      <c r="O458" s="88">
        <v>0</v>
      </c>
      <c r="P458" s="88">
        <v>1295566</v>
      </c>
      <c r="Q458" s="89">
        <v>1.3021149030620001E-2</v>
      </c>
      <c r="R458" s="89">
        <v>3.6047279594589997E-2</v>
      </c>
      <c r="S458" s="89">
        <v>0</v>
      </c>
      <c r="T458" s="89">
        <v>0</v>
      </c>
      <c r="U458" s="89">
        <v>2.4852052745699999E-3</v>
      </c>
      <c r="V458" s="89">
        <v>0</v>
      </c>
      <c r="W458" s="89">
        <v>-3.6075103894999999E-3</v>
      </c>
      <c r="X458" s="89">
        <v>0</v>
      </c>
      <c r="Y458" s="89">
        <v>0</v>
      </c>
      <c r="Z458" s="89">
        <v>2.35884290159E-3</v>
      </c>
      <c r="AA458" s="89">
        <v>-1.5448160638000001E-3</v>
      </c>
    </row>
    <row r="459" spans="1:27" x14ac:dyDescent="0.25">
      <c r="A459" s="87">
        <v>3828</v>
      </c>
      <c r="B459" s="134">
        <v>45473</v>
      </c>
      <c r="C459" s="87">
        <v>1722</v>
      </c>
      <c r="D459" s="86" t="s">
        <v>848</v>
      </c>
      <c r="E459" s="88">
        <v>50550701</v>
      </c>
      <c r="F459" s="88">
        <v>37445713</v>
      </c>
      <c r="G459" s="88">
        <v>0</v>
      </c>
      <c r="H459" s="88">
        <v>239346</v>
      </c>
      <c r="I459" s="88">
        <v>0</v>
      </c>
      <c r="J459" s="88">
        <v>4264524</v>
      </c>
      <c r="K459" s="88">
        <v>23838110</v>
      </c>
      <c r="L459" s="88">
        <v>0</v>
      </c>
      <c r="M459" s="88">
        <v>435779</v>
      </c>
      <c r="N459" s="88">
        <v>0</v>
      </c>
      <c r="O459" s="88">
        <v>824952</v>
      </c>
      <c r="P459" s="88">
        <v>7843002</v>
      </c>
      <c r="Q459" s="89">
        <v>0</v>
      </c>
      <c r="R459" s="89">
        <v>6.3364246414299996E-3</v>
      </c>
      <c r="S459" s="89">
        <v>0</v>
      </c>
      <c r="T459" s="89">
        <v>3.4869221498299999E-3</v>
      </c>
      <c r="U459" s="89">
        <v>4.0346358143399999E-3</v>
      </c>
      <c r="V459" s="89">
        <v>0</v>
      </c>
      <c r="W459" s="89">
        <v>0</v>
      </c>
      <c r="X459" s="89">
        <v>0</v>
      </c>
      <c r="Y459" s="89">
        <v>0</v>
      </c>
      <c r="Z459" s="89">
        <v>6.5465433263299996E-3</v>
      </c>
      <c r="AA459" s="89">
        <v>4.3737447308199997E-3</v>
      </c>
    </row>
    <row r="460" spans="1:27" x14ac:dyDescent="0.25">
      <c r="A460" s="87">
        <v>3830</v>
      </c>
      <c r="B460" s="134">
        <v>45473</v>
      </c>
      <c r="C460" s="87">
        <v>1724</v>
      </c>
      <c r="D460" s="86" t="s">
        <v>849</v>
      </c>
      <c r="E460" s="88">
        <v>727131892</v>
      </c>
      <c r="F460" s="88">
        <v>603500331</v>
      </c>
      <c r="G460" s="88">
        <v>0</v>
      </c>
      <c r="H460" s="88">
        <v>0</v>
      </c>
      <c r="I460" s="88">
        <v>42781773</v>
      </c>
      <c r="J460" s="88">
        <v>16762929</v>
      </c>
      <c r="K460" s="88">
        <v>23787678</v>
      </c>
      <c r="L460" s="88">
        <v>0</v>
      </c>
      <c r="M460" s="88">
        <v>495572570</v>
      </c>
      <c r="N460" s="88">
        <v>3399443</v>
      </c>
      <c r="O460" s="88">
        <v>1108942</v>
      </c>
      <c r="P460" s="88">
        <v>20086995</v>
      </c>
      <c r="Q460" s="89">
        <v>0</v>
      </c>
      <c r="R460" s="89">
        <v>0</v>
      </c>
      <c r="S460" s="89">
        <v>2.616667703262E-2</v>
      </c>
      <c r="T460" s="89">
        <v>3.6913879456999999E-4</v>
      </c>
      <c r="U460" s="89">
        <v>6.1348047989000004E-4</v>
      </c>
      <c r="V460" s="89">
        <v>0</v>
      </c>
      <c r="W460" s="89">
        <v>-6.3253773416000003E-6</v>
      </c>
      <c r="X460" s="89">
        <v>0</v>
      </c>
      <c r="Y460" s="89">
        <v>0</v>
      </c>
      <c r="Z460" s="89">
        <v>7.8957322973699992E-3</v>
      </c>
      <c r="AA460" s="89">
        <v>3.3184402356500001E-3</v>
      </c>
    </row>
    <row r="461" spans="1:27" x14ac:dyDescent="0.25">
      <c r="A461" s="87">
        <v>3837</v>
      </c>
      <c r="B461" s="134">
        <v>45473</v>
      </c>
      <c r="C461" s="87">
        <v>1727</v>
      </c>
      <c r="D461" s="86" t="s">
        <v>850</v>
      </c>
      <c r="E461" s="88">
        <v>20449491</v>
      </c>
      <c r="F461" s="88">
        <v>3099152</v>
      </c>
      <c r="G461" s="88">
        <v>163494</v>
      </c>
      <c r="H461" s="88">
        <v>346</v>
      </c>
      <c r="I461" s="88">
        <v>0</v>
      </c>
      <c r="J461" s="88">
        <v>168799</v>
      </c>
      <c r="K461" s="88">
        <v>1105704</v>
      </c>
      <c r="L461" s="88">
        <v>0</v>
      </c>
      <c r="M461" s="88">
        <v>485670</v>
      </c>
      <c r="N461" s="88">
        <v>44875</v>
      </c>
      <c r="O461" s="88">
        <v>0</v>
      </c>
      <c r="P461" s="88">
        <v>1130264</v>
      </c>
      <c r="Q461" s="89">
        <v>4.5379694991130003E-2</v>
      </c>
      <c r="R461" s="89">
        <v>0</v>
      </c>
      <c r="S461" s="89">
        <v>0</v>
      </c>
      <c r="T461" s="89">
        <v>0</v>
      </c>
      <c r="U461" s="89">
        <v>2.49601240664E-3</v>
      </c>
      <c r="V461" s="89">
        <v>0</v>
      </c>
      <c r="W461" s="89">
        <v>0</v>
      </c>
      <c r="X461" s="89">
        <v>0</v>
      </c>
      <c r="Y461" s="89">
        <v>0</v>
      </c>
      <c r="Z461" s="89">
        <v>1.088941499389E-2</v>
      </c>
      <c r="AA461" s="89">
        <v>6.7398180047099996E-3</v>
      </c>
    </row>
    <row r="462" spans="1:27" x14ac:dyDescent="0.25">
      <c r="A462" s="87">
        <v>3841</v>
      </c>
      <c r="B462" s="134">
        <v>45473</v>
      </c>
      <c r="C462" s="87">
        <v>1729</v>
      </c>
      <c r="D462" s="86" t="s">
        <v>851</v>
      </c>
      <c r="E462" s="88">
        <v>226111066</v>
      </c>
      <c r="F462" s="88">
        <v>161146500</v>
      </c>
      <c r="G462" s="88">
        <v>6146903</v>
      </c>
      <c r="H462" s="88">
        <v>208</v>
      </c>
      <c r="I462" s="88">
        <v>0</v>
      </c>
      <c r="J462" s="88">
        <v>15317475</v>
      </c>
      <c r="K462" s="88">
        <v>62786548</v>
      </c>
      <c r="L462" s="88">
        <v>0</v>
      </c>
      <c r="M462" s="88">
        <v>51545367</v>
      </c>
      <c r="N462" s="88">
        <v>1950105</v>
      </c>
      <c r="O462" s="88">
        <v>6662990</v>
      </c>
      <c r="P462" s="88">
        <v>16736904</v>
      </c>
      <c r="Q462" s="89">
        <v>1.7110378776139998E-2</v>
      </c>
      <c r="R462" s="89">
        <v>0.53045186640471997</v>
      </c>
      <c r="S462" s="89">
        <v>0</v>
      </c>
      <c r="T462" s="89">
        <v>3.9932198633000002E-3</v>
      </c>
      <c r="U462" s="89">
        <v>1.7297485714699998E-2</v>
      </c>
      <c r="V462" s="89">
        <v>0</v>
      </c>
      <c r="W462" s="89">
        <v>9.37769556E-5</v>
      </c>
      <c r="X462" s="89">
        <v>0</v>
      </c>
      <c r="Y462" s="89">
        <v>0</v>
      </c>
      <c r="Z462" s="89">
        <v>2.1385555028129999E-2</v>
      </c>
      <c r="AA462" s="89">
        <v>9.4218912760099995E-3</v>
      </c>
    </row>
    <row r="463" spans="1:27" x14ac:dyDescent="0.25">
      <c r="A463" s="87">
        <v>3850</v>
      </c>
      <c r="B463" s="134">
        <v>45473</v>
      </c>
      <c r="C463" s="87">
        <v>1733</v>
      </c>
      <c r="D463" s="86" t="s">
        <v>852</v>
      </c>
      <c r="E463" s="88">
        <v>890156049</v>
      </c>
      <c r="F463" s="88">
        <v>313207715</v>
      </c>
      <c r="G463" s="88">
        <v>6045707</v>
      </c>
      <c r="H463" s="88">
        <v>0</v>
      </c>
      <c r="I463" s="88">
        <v>0</v>
      </c>
      <c r="J463" s="88">
        <v>6826476</v>
      </c>
      <c r="K463" s="88">
        <v>8328054</v>
      </c>
      <c r="L463" s="88">
        <v>0</v>
      </c>
      <c r="M463" s="88">
        <v>271779968</v>
      </c>
      <c r="N463" s="88">
        <v>0</v>
      </c>
      <c r="O463" s="88">
        <v>0</v>
      </c>
      <c r="P463" s="88">
        <v>20227510</v>
      </c>
      <c r="Q463" s="89">
        <v>9.9659901537699994E-3</v>
      </c>
      <c r="R463" s="89">
        <v>0</v>
      </c>
      <c r="S463" s="89">
        <v>0</v>
      </c>
      <c r="T463" s="89">
        <v>4.6160022071000003E-4</v>
      </c>
      <c r="U463" s="89">
        <v>0</v>
      </c>
      <c r="V463" s="89">
        <v>0</v>
      </c>
      <c r="W463" s="89">
        <v>1.9598201975999999E-4</v>
      </c>
      <c r="X463" s="89">
        <v>0</v>
      </c>
      <c r="Y463" s="89">
        <v>0</v>
      </c>
      <c r="Z463" s="89">
        <v>7.1501343911500002E-3</v>
      </c>
      <c r="AA463" s="89">
        <v>9.9423615933000005E-4</v>
      </c>
    </row>
    <row r="464" spans="1:27" x14ac:dyDescent="0.25">
      <c r="A464" s="87">
        <v>3853</v>
      </c>
      <c r="B464" s="134">
        <v>45473</v>
      </c>
      <c r="C464" s="87">
        <v>1735</v>
      </c>
      <c r="D464" s="86" t="s">
        <v>853</v>
      </c>
      <c r="E464" s="88">
        <v>169498014</v>
      </c>
      <c r="F464" s="88">
        <v>133955232</v>
      </c>
      <c r="G464" s="88">
        <v>8118568</v>
      </c>
      <c r="H464" s="88">
        <v>0</v>
      </c>
      <c r="I464" s="88">
        <v>0</v>
      </c>
      <c r="J464" s="88">
        <v>7574162</v>
      </c>
      <c r="K464" s="88">
        <v>14722566</v>
      </c>
      <c r="L464" s="88">
        <v>0</v>
      </c>
      <c r="M464" s="88">
        <v>23910224</v>
      </c>
      <c r="N464" s="88">
        <v>10184858</v>
      </c>
      <c r="O464" s="88">
        <v>55723060</v>
      </c>
      <c r="P464" s="88">
        <v>13721793</v>
      </c>
      <c r="Q464" s="89">
        <v>1.7289760096620001E-2</v>
      </c>
      <c r="R464" s="89">
        <v>0</v>
      </c>
      <c r="S464" s="89">
        <v>0</v>
      </c>
      <c r="T464" s="89">
        <v>0</v>
      </c>
      <c r="U464" s="89">
        <v>1.61216684729E-3</v>
      </c>
      <c r="V464" s="89">
        <v>0</v>
      </c>
      <c r="W464" s="89">
        <v>0</v>
      </c>
      <c r="X464" s="89">
        <v>1.33767789211E-3</v>
      </c>
      <c r="Y464" s="89">
        <v>1.8142753359199999E-3</v>
      </c>
      <c r="Z464" s="89">
        <v>1.810320979561E-2</v>
      </c>
      <c r="AA464" s="89">
        <v>4.10805572325E-3</v>
      </c>
    </row>
    <row r="465" spans="1:27" x14ac:dyDescent="0.25">
      <c r="A465" s="87">
        <v>3868</v>
      </c>
      <c r="B465" s="134">
        <v>45473</v>
      </c>
      <c r="C465" s="87">
        <v>1740</v>
      </c>
      <c r="D465" s="86" t="s">
        <v>854</v>
      </c>
      <c r="E465" s="88">
        <v>391667</v>
      </c>
      <c r="F465" s="88">
        <v>365113</v>
      </c>
      <c r="G465" s="88">
        <v>0</v>
      </c>
      <c r="H465" s="88">
        <v>0</v>
      </c>
      <c r="I465" s="88">
        <v>0</v>
      </c>
      <c r="J465" s="88">
        <v>0</v>
      </c>
      <c r="K465" s="88">
        <v>254689</v>
      </c>
      <c r="L465" s="88">
        <v>0</v>
      </c>
      <c r="M465" s="88">
        <v>0</v>
      </c>
      <c r="N465" s="88">
        <v>0</v>
      </c>
      <c r="O465" s="88">
        <v>0</v>
      </c>
      <c r="P465" s="88">
        <v>110423</v>
      </c>
      <c r="Q465" s="89">
        <v>0</v>
      </c>
      <c r="R465" s="89">
        <v>0</v>
      </c>
      <c r="S465" s="89">
        <v>0</v>
      </c>
      <c r="T465" s="89">
        <v>0</v>
      </c>
      <c r="U465" s="89">
        <v>0</v>
      </c>
      <c r="V465" s="89">
        <v>0</v>
      </c>
      <c r="W465" s="89">
        <v>0</v>
      </c>
      <c r="X465" s="89">
        <v>0</v>
      </c>
      <c r="Y465" s="89">
        <v>0</v>
      </c>
      <c r="Z465" s="89">
        <v>0</v>
      </c>
      <c r="AA465" s="89">
        <v>0</v>
      </c>
    </row>
    <row r="466" spans="1:27" x14ac:dyDescent="0.25">
      <c r="A466" s="87">
        <v>3869</v>
      </c>
      <c r="B466" s="134">
        <v>45473</v>
      </c>
      <c r="C466" s="87">
        <v>1741</v>
      </c>
      <c r="D466" s="86" t="s">
        <v>855</v>
      </c>
      <c r="E466" s="88">
        <v>1889520</v>
      </c>
      <c r="F466" s="88">
        <v>1031278</v>
      </c>
      <c r="G466" s="88">
        <v>0</v>
      </c>
      <c r="H466" s="88">
        <v>0</v>
      </c>
      <c r="I466" s="88">
        <v>0</v>
      </c>
      <c r="J466" s="88">
        <v>182491</v>
      </c>
      <c r="K466" s="88">
        <v>580162</v>
      </c>
      <c r="L466" s="88">
        <v>0</v>
      </c>
      <c r="M466" s="88">
        <v>0</v>
      </c>
      <c r="N466" s="88">
        <v>0</v>
      </c>
      <c r="O466" s="88">
        <v>0</v>
      </c>
      <c r="P466" s="88">
        <v>268625</v>
      </c>
      <c r="Q466" s="89">
        <v>0</v>
      </c>
      <c r="R466" s="89">
        <v>0</v>
      </c>
      <c r="S466" s="89">
        <v>0</v>
      </c>
      <c r="T466" s="89">
        <v>0</v>
      </c>
      <c r="U466" s="89">
        <v>-7.5629283649E-3</v>
      </c>
      <c r="V466" s="89">
        <v>0</v>
      </c>
      <c r="W466" s="89">
        <v>0</v>
      </c>
      <c r="X466" s="89">
        <v>0</v>
      </c>
      <c r="Y466" s="89">
        <v>0</v>
      </c>
      <c r="Z466" s="89">
        <v>-1.0807677994999999E-3</v>
      </c>
      <c r="AA466" s="89">
        <v>-4.9081706387999998E-3</v>
      </c>
    </row>
    <row r="467" spans="1:27" x14ac:dyDescent="0.25">
      <c r="A467" s="87">
        <v>3878</v>
      </c>
      <c r="B467" s="134">
        <v>45473</v>
      </c>
      <c r="C467" s="87">
        <v>1742</v>
      </c>
      <c r="D467" s="86" t="s">
        <v>856</v>
      </c>
      <c r="E467" s="88">
        <v>5522743</v>
      </c>
      <c r="F467" s="88">
        <v>1833247</v>
      </c>
      <c r="G467" s="88">
        <v>0</v>
      </c>
      <c r="H467" s="88">
        <v>0</v>
      </c>
      <c r="I467" s="88">
        <v>0</v>
      </c>
      <c r="J467" s="88">
        <v>1504281</v>
      </c>
      <c r="K467" s="88">
        <v>130474</v>
      </c>
      <c r="L467" s="88">
        <v>0</v>
      </c>
      <c r="M467" s="88">
        <v>0</v>
      </c>
      <c r="N467" s="88">
        <v>0</v>
      </c>
      <c r="O467" s="88">
        <v>0</v>
      </c>
      <c r="P467" s="88">
        <v>198492</v>
      </c>
      <c r="Q467" s="89">
        <v>0</v>
      </c>
      <c r="R467" s="89">
        <v>0</v>
      </c>
      <c r="S467" s="89">
        <v>0</v>
      </c>
      <c r="T467" s="89">
        <v>0</v>
      </c>
      <c r="U467" s="89">
        <v>0</v>
      </c>
      <c r="V467" s="89">
        <v>0</v>
      </c>
      <c r="W467" s="89">
        <v>0</v>
      </c>
      <c r="X467" s="89">
        <v>0</v>
      </c>
      <c r="Y467" s="89">
        <v>0</v>
      </c>
      <c r="Z467" s="89">
        <v>3.4489055898200001E-3</v>
      </c>
      <c r="AA467" s="89">
        <v>7.3190114699E-4</v>
      </c>
    </row>
    <row r="468" spans="1:27" x14ac:dyDescent="0.25">
      <c r="A468" s="87">
        <v>3907</v>
      </c>
      <c r="B468" s="134">
        <v>45473</v>
      </c>
      <c r="C468" s="87">
        <v>1755</v>
      </c>
      <c r="D468" s="86" t="s">
        <v>857</v>
      </c>
      <c r="E468" s="88">
        <v>202309912</v>
      </c>
      <c r="F468" s="88">
        <v>169952148</v>
      </c>
      <c r="G468" s="88">
        <v>7524178</v>
      </c>
      <c r="H468" s="88">
        <v>0</v>
      </c>
      <c r="I468" s="88">
        <v>0</v>
      </c>
      <c r="J468" s="88">
        <v>9588019</v>
      </c>
      <c r="K468" s="88">
        <v>83596156</v>
      </c>
      <c r="L468" s="88">
        <v>0</v>
      </c>
      <c r="M468" s="88">
        <v>53620844</v>
      </c>
      <c r="N468" s="88">
        <v>0</v>
      </c>
      <c r="O468" s="88">
        <v>0</v>
      </c>
      <c r="P468" s="88">
        <v>15622951</v>
      </c>
      <c r="Q468" s="89">
        <v>2.298414603006E-2</v>
      </c>
      <c r="R468" s="89">
        <v>0</v>
      </c>
      <c r="S468" s="89">
        <v>0</v>
      </c>
      <c r="T468" s="89">
        <v>2.4748148420500001E-3</v>
      </c>
      <c r="U468" s="89">
        <v>9.26834194009E-3</v>
      </c>
      <c r="V468" s="89">
        <v>0</v>
      </c>
      <c r="W468" s="89">
        <v>-2.413301307E-4</v>
      </c>
      <c r="X468" s="89">
        <v>0</v>
      </c>
      <c r="Y468" s="89">
        <v>0</v>
      </c>
      <c r="Z468" s="89">
        <v>1.0379181937780001E-2</v>
      </c>
      <c r="AA468" s="89">
        <v>6.6765101294500003E-3</v>
      </c>
    </row>
    <row r="469" spans="1:27" x14ac:dyDescent="0.25">
      <c r="A469" s="87">
        <v>3938</v>
      </c>
      <c r="B469" s="134">
        <v>45473</v>
      </c>
      <c r="C469" s="87">
        <v>1764</v>
      </c>
      <c r="D469" s="86" t="s">
        <v>858</v>
      </c>
      <c r="E469" s="88">
        <v>69449048</v>
      </c>
      <c r="F469" s="88">
        <v>51378586</v>
      </c>
      <c r="G469" s="88">
        <v>1106064</v>
      </c>
      <c r="H469" s="88">
        <v>0</v>
      </c>
      <c r="I469" s="88">
        <v>0</v>
      </c>
      <c r="J469" s="88">
        <v>14468306</v>
      </c>
      <c r="K469" s="88">
        <v>24922994</v>
      </c>
      <c r="L469" s="88">
        <v>0</v>
      </c>
      <c r="M469" s="88">
        <v>0</v>
      </c>
      <c r="N469" s="88">
        <v>0</v>
      </c>
      <c r="O469" s="88">
        <v>0</v>
      </c>
      <c r="P469" s="88">
        <v>10881222</v>
      </c>
      <c r="Q469" s="89">
        <v>2.6534153704310001E-2</v>
      </c>
      <c r="R469" s="89">
        <v>0</v>
      </c>
      <c r="S469" s="89">
        <v>0</v>
      </c>
      <c r="T469" s="89">
        <v>2.35654571349E-3</v>
      </c>
      <c r="U469" s="89">
        <v>3.51225935047E-3</v>
      </c>
      <c r="V469" s="89">
        <v>0</v>
      </c>
      <c r="W469" s="89">
        <v>0</v>
      </c>
      <c r="X469" s="89">
        <v>0</v>
      </c>
      <c r="Y469" s="89">
        <v>0</v>
      </c>
      <c r="Z469" s="89">
        <v>5.4258719577799999E-3</v>
      </c>
      <c r="AA469" s="89">
        <v>3.9019085675900001E-3</v>
      </c>
    </row>
    <row r="470" spans="1:27" x14ac:dyDescent="0.25">
      <c r="A470" s="87">
        <v>3943</v>
      </c>
      <c r="B470" s="134">
        <v>45473</v>
      </c>
      <c r="C470" s="87">
        <v>1765</v>
      </c>
      <c r="D470" s="86" t="s">
        <v>859</v>
      </c>
      <c r="E470" s="88">
        <v>439848683</v>
      </c>
      <c r="F470" s="88">
        <v>267779983</v>
      </c>
      <c r="G470" s="88">
        <v>12204115</v>
      </c>
      <c r="H470" s="88">
        <v>0</v>
      </c>
      <c r="I470" s="88">
        <v>0</v>
      </c>
      <c r="J470" s="88">
        <v>27919662</v>
      </c>
      <c r="K470" s="88">
        <v>32104258</v>
      </c>
      <c r="L470" s="88">
        <v>0</v>
      </c>
      <c r="M470" s="88">
        <v>176857294</v>
      </c>
      <c r="N470" s="88">
        <v>3835905</v>
      </c>
      <c r="O470" s="88">
        <v>9596272</v>
      </c>
      <c r="P470" s="88">
        <v>5262477</v>
      </c>
      <c r="Q470" s="89">
        <v>1.654898221573E-2</v>
      </c>
      <c r="R470" s="89">
        <v>0</v>
      </c>
      <c r="S470" s="89">
        <v>0</v>
      </c>
      <c r="T470" s="89">
        <v>-1.482994236E-4</v>
      </c>
      <c r="U470" s="89">
        <v>2.19763541637E-3</v>
      </c>
      <c r="V470" s="89">
        <v>0</v>
      </c>
      <c r="W470" s="89">
        <v>-1.6392779999999999E-4</v>
      </c>
      <c r="X470" s="89">
        <v>0</v>
      </c>
      <c r="Y470" s="89">
        <v>0</v>
      </c>
      <c r="Z470" s="89">
        <v>1.936455195977E-2</v>
      </c>
      <c r="AA470" s="89">
        <v>1.47033164333E-3</v>
      </c>
    </row>
    <row r="471" spans="1:27" x14ac:dyDescent="0.25">
      <c r="A471" s="87">
        <v>3945</v>
      </c>
      <c r="B471" s="134">
        <v>45473</v>
      </c>
      <c r="C471" s="87">
        <v>1767</v>
      </c>
      <c r="D471" s="86" t="s">
        <v>860</v>
      </c>
      <c r="E471" s="88">
        <v>344372139</v>
      </c>
      <c r="F471" s="88">
        <v>157952736</v>
      </c>
      <c r="G471" s="88">
        <v>8088298</v>
      </c>
      <c r="H471" s="88">
        <v>0</v>
      </c>
      <c r="I471" s="88">
        <v>0</v>
      </c>
      <c r="J471" s="88">
        <v>6523449</v>
      </c>
      <c r="K471" s="88">
        <v>18555109</v>
      </c>
      <c r="L471" s="88">
        <v>0</v>
      </c>
      <c r="M471" s="88">
        <v>110293987</v>
      </c>
      <c r="N471" s="88">
        <v>9860750</v>
      </c>
      <c r="O471" s="88">
        <v>0</v>
      </c>
      <c r="P471" s="88">
        <v>4631142</v>
      </c>
      <c r="Q471" s="89">
        <v>1.607908168309E-2</v>
      </c>
      <c r="R471" s="89">
        <v>0</v>
      </c>
      <c r="S471" s="89">
        <v>0</v>
      </c>
      <c r="T471" s="89">
        <v>0</v>
      </c>
      <c r="U471" s="89">
        <v>1.27913334804E-3</v>
      </c>
      <c r="V471" s="89">
        <v>0</v>
      </c>
      <c r="W471" s="89">
        <v>-1.005425063E-4</v>
      </c>
      <c r="X471" s="89">
        <v>0</v>
      </c>
      <c r="Y471" s="89">
        <v>0</v>
      </c>
      <c r="Z471" s="89">
        <v>1.7746145559420001E-2</v>
      </c>
      <c r="AA471" s="89">
        <v>1.50459987582E-3</v>
      </c>
    </row>
    <row r="472" spans="1:27" x14ac:dyDescent="0.25">
      <c r="A472" s="87">
        <v>3946</v>
      </c>
      <c r="B472" s="134">
        <v>45473</v>
      </c>
      <c r="C472" s="87">
        <v>1768</v>
      </c>
      <c r="D472" s="86" t="s">
        <v>861</v>
      </c>
      <c r="E472" s="88">
        <v>52822555</v>
      </c>
      <c r="F472" s="88">
        <v>29530516</v>
      </c>
      <c r="G472" s="88">
        <v>518627</v>
      </c>
      <c r="H472" s="88">
        <v>0</v>
      </c>
      <c r="I472" s="88">
        <v>0</v>
      </c>
      <c r="J472" s="88">
        <v>3516124</v>
      </c>
      <c r="K472" s="88">
        <v>9095921</v>
      </c>
      <c r="L472" s="88">
        <v>0</v>
      </c>
      <c r="M472" s="88">
        <v>6076990</v>
      </c>
      <c r="N472" s="88">
        <v>0</v>
      </c>
      <c r="O472" s="88">
        <v>0</v>
      </c>
      <c r="P472" s="88">
        <v>10322854</v>
      </c>
      <c r="Q472" s="89">
        <v>9.1031783189999996E-4</v>
      </c>
      <c r="R472" s="89">
        <v>0</v>
      </c>
      <c r="S472" s="89">
        <v>0</v>
      </c>
      <c r="T472" s="89">
        <v>0</v>
      </c>
      <c r="U472" s="89">
        <v>5.2097360027999996E-4</v>
      </c>
      <c r="V472" s="89">
        <v>0</v>
      </c>
      <c r="W472" s="89">
        <v>0</v>
      </c>
      <c r="X472" s="89">
        <v>0</v>
      </c>
      <c r="Y472" s="89">
        <v>0</v>
      </c>
      <c r="Z472" s="89">
        <v>1.1524946144E-4</v>
      </c>
      <c r="AA472" s="89">
        <v>2.1041052643E-4</v>
      </c>
    </row>
    <row r="473" spans="1:27" x14ac:dyDescent="0.25">
      <c r="A473" s="87">
        <v>3947</v>
      </c>
      <c r="B473" s="134">
        <v>45473</v>
      </c>
      <c r="C473" s="87">
        <v>1769</v>
      </c>
      <c r="D473" s="86" t="s">
        <v>862</v>
      </c>
      <c r="E473" s="88">
        <v>53339819</v>
      </c>
      <c r="F473" s="88">
        <v>29050778</v>
      </c>
      <c r="G473" s="88">
        <v>2738890</v>
      </c>
      <c r="H473" s="88">
        <v>0</v>
      </c>
      <c r="I473" s="88">
        <v>0</v>
      </c>
      <c r="J473" s="88">
        <v>2123661</v>
      </c>
      <c r="K473" s="88">
        <v>8990144</v>
      </c>
      <c r="L473" s="88">
        <v>0</v>
      </c>
      <c r="M473" s="88">
        <v>4539875</v>
      </c>
      <c r="N473" s="88">
        <v>0</v>
      </c>
      <c r="O473" s="88">
        <v>0</v>
      </c>
      <c r="P473" s="88">
        <v>10658208</v>
      </c>
      <c r="Q473" s="89">
        <v>1.0068821238870001E-2</v>
      </c>
      <c r="R473" s="89">
        <v>0</v>
      </c>
      <c r="S473" s="89">
        <v>0</v>
      </c>
      <c r="T473" s="89">
        <v>0</v>
      </c>
      <c r="U473" s="89">
        <v>-1.983958443E-3</v>
      </c>
      <c r="V473" s="89">
        <v>0</v>
      </c>
      <c r="W473" s="89">
        <v>-8.3281460609000001E-3</v>
      </c>
      <c r="X473" s="89">
        <v>0</v>
      </c>
      <c r="Y473" s="89">
        <v>0</v>
      </c>
      <c r="Z473" s="89">
        <v>1.7782186233650001E-2</v>
      </c>
      <c r="AA473" s="89">
        <v>5.20033612787E-3</v>
      </c>
    </row>
    <row r="474" spans="1:27" x14ac:dyDescent="0.25">
      <c r="A474" s="87">
        <v>3951</v>
      </c>
      <c r="B474" s="134">
        <v>45473</v>
      </c>
      <c r="C474" s="87">
        <v>1770</v>
      </c>
      <c r="D474" s="86" t="s">
        <v>863</v>
      </c>
      <c r="E474" s="88">
        <v>452402955</v>
      </c>
      <c r="F474" s="88">
        <v>272340646</v>
      </c>
      <c r="G474" s="88">
        <v>9825598</v>
      </c>
      <c r="H474" s="88">
        <v>0</v>
      </c>
      <c r="I474" s="88">
        <v>0</v>
      </c>
      <c r="J474" s="88">
        <v>13586317</v>
      </c>
      <c r="K474" s="88">
        <v>33066712</v>
      </c>
      <c r="L474" s="88">
        <v>0</v>
      </c>
      <c r="M474" s="88">
        <v>191762815</v>
      </c>
      <c r="N474" s="88">
        <v>716873</v>
      </c>
      <c r="O474" s="88">
        <v>55848</v>
      </c>
      <c r="P474" s="88">
        <v>23326483</v>
      </c>
      <c r="Q474" s="89">
        <v>1.4899146610849999E-2</v>
      </c>
      <c r="R474" s="89">
        <v>0</v>
      </c>
      <c r="S474" s="89">
        <v>0</v>
      </c>
      <c r="T474" s="89">
        <v>1.4896109370000001E-3</v>
      </c>
      <c r="U474" s="89">
        <v>4.9668281804099998E-3</v>
      </c>
      <c r="V474" s="89">
        <v>0</v>
      </c>
      <c r="W474" s="89">
        <v>9.2939602116000005E-4</v>
      </c>
      <c r="X474" s="89">
        <v>0</v>
      </c>
      <c r="Y474" s="89">
        <v>0</v>
      </c>
      <c r="Z474" s="89">
        <v>2.2364978998580001E-2</v>
      </c>
      <c r="AA474" s="89">
        <v>4.2388516642200003E-3</v>
      </c>
    </row>
    <row r="475" spans="1:27" x14ac:dyDescent="0.25">
      <c r="A475" s="87">
        <v>3963</v>
      </c>
      <c r="B475" s="134">
        <v>45473</v>
      </c>
      <c r="C475" s="87">
        <v>1776</v>
      </c>
      <c r="D475" s="86" t="s">
        <v>864</v>
      </c>
      <c r="E475" s="88">
        <v>74933239</v>
      </c>
      <c r="F475" s="88">
        <v>31821866</v>
      </c>
      <c r="G475" s="88">
        <v>639530</v>
      </c>
      <c r="H475" s="88">
        <v>0</v>
      </c>
      <c r="I475" s="88">
        <v>0</v>
      </c>
      <c r="J475" s="88">
        <v>2443559</v>
      </c>
      <c r="K475" s="88">
        <v>10104790</v>
      </c>
      <c r="L475" s="88">
        <v>0</v>
      </c>
      <c r="M475" s="88">
        <v>14780604</v>
      </c>
      <c r="N475" s="88">
        <v>1348517</v>
      </c>
      <c r="O475" s="88">
        <v>290127</v>
      </c>
      <c r="P475" s="88">
        <v>2214739</v>
      </c>
      <c r="Q475" s="89">
        <v>9.9884572282300001E-3</v>
      </c>
      <c r="R475" s="89">
        <v>0</v>
      </c>
      <c r="S475" s="89">
        <v>0</v>
      </c>
      <c r="T475" s="89">
        <v>0</v>
      </c>
      <c r="U475" s="89">
        <v>-1.579714168E-4</v>
      </c>
      <c r="V475" s="89">
        <v>0</v>
      </c>
      <c r="W475" s="89">
        <v>0</v>
      </c>
      <c r="X475" s="89">
        <v>0</v>
      </c>
      <c r="Y475" s="89">
        <v>0</v>
      </c>
      <c r="Z475" s="89">
        <v>1.98422471097E-3</v>
      </c>
      <c r="AA475" s="89">
        <v>2.8935296313000001E-4</v>
      </c>
    </row>
    <row r="476" spans="1:27" x14ac:dyDescent="0.25">
      <c r="A476" s="87">
        <v>3972</v>
      </c>
      <c r="B476" s="134">
        <v>45473</v>
      </c>
      <c r="C476" s="87">
        <v>1779</v>
      </c>
      <c r="D476" s="86" t="s">
        <v>865</v>
      </c>
      <c r="E476" s="88">
        <v>264810544</v>
      </c>
      <c r="F476" s="88">
        <v>232172369</v>
      </c>
      <c r="G476" s="88">
        <v>3877274</v>
      </c>
      <c r="H476" s="88">
        <v>0</v>
      </c>
      <c r="I476" s="88">
        <v>0</v>
      </c>
      <c r="J476" s="88">
        <v>41009135</v>
      </c>
      <c r="K476" s="88">
        <v>78689161</v>
      </c>
      <c r="L476" s="88">
        <v>0</v>
      </c>
      <c r="M476" s="88">
        <v>45443210</v>
      </c>
      <c r="N476" s="88">
        <v>22597905</v>
      </c>
      <c r="O476" s="88">
        <v>4608882</v>
      </c>
      <c r="P476" s="88">
        <v>35946802</v>
      </c>
      <c r="Q476" s="89">
        <v>1.105263823859E-2</v>
      </c>
      <c r="R476" s="89">
        <v>0</v>
      </c>
      <c r="S476" s="89">
        <v>0</v>
      </c>
      <c r="T476" s="89">
        <v>2.6834501790700001E-3</v>
      </c>
      <c r="U476" s="89">
        <v>3.7758055935599999E-3</v>
      </c>
      <c r="V476" s="89">
        <v>0</v>
      </c>
      <c r="W476" s="89">
        <v>-7.5447814600000001E-5</v>
      </c>
      <c r="X476" s="89">
        <v>0</v>
      </c>
      <c r="Y476" s="89">
        <v>2.6447483725300001E-3</v>
      </c>
      <c r="Z476" s="89">
        <v>-4.0967231209000001E-3</v>
      </c>
      <c r="AA476" s="89">
        <v>1.4818801832300001E-3</v>
      </c>
    </row>
    <row r="477" spans="1:27" x14ac:dyDescent="0.25">
      <c r="A477" s="87">
        <v>4015</v>
      </c>
      <c r="B477" s="134">
        <v>45473</v>
      </c>
      <c r="C477" s="87">
        <v>1797</v>
      </c>
      <c r="D477" s="86" t="s">
        <v>866</v>
      </c>
      <c r="E477" s="88">
        <v>755937938</v>
      </c>
      <c r="F477" s="88">
        <v>553893815</v>
      </c>
      <c r="G477" s="88">
        <v>26028575</v>
      </c>
      <c r="H477" s="88">
        <v>0</v>
      </c>
      <c r="I477" s="88">
        <v>0</v>
      </c>
      <c r="J477" s="88">
        <v>75267756</v>
      </c>
      <c r="K477" s="88">
        <v>82099362</v>
      </c>
      <c r="L477" s="88">
        <v>0</v>
      </c>
      <c r="M477" s="88">
        <v>169518666</v>
      </c>
      <c r="N477" s="88">
        <v>138285876</v>
      </c>
      <c r="O477" s="88">
        <v>1720320</v>
      </c>
      <c r="P477" s="88">
        <v>60973260</v>
      </c>
      <c r="Q477" s="89">
        <v>2.1627319572110001E-2</v>
      </c>
      <c r="R477" s="89">
        <v>0</v>
      </c>
      <c r="S477" s="89">
        <v>0</v>
      </c>
      <c r="T477" s="89">
        <v>-2.3927059289999999E-4</v>
      </c>
      <c r="U477" s="89">
        <v>2.68143414194E-3</v>
      </c>
      <c r="V477" s="89">
        <v>0</v>
      </c>
      <c r="W477" s="89">
        <v>5.7966717999999998E-5</v>
      </c>
      <c r="X477" s="89">
        <v>0</v>
      </c>
      <c r="Y477" s="89">
        <v>1.3578123275120001E-2</v>
      </c>
      <c r="Z477" s="89">
        <v>2.453936934558E-2</v>
      </c>
      <c r="AA477" s="89">
        <v>4.1179109687699998E-3</v>
      </c>
    </row>
    <row r="478" spans="1:27" x14ac:dyDescent="0.25">
      <c r="A478" s="87">
        <v>4020</v>
      </c>
      <c r="B478" s="134">
        <v>45473</v>
      </c>
      <c r="C478" s="87">
        <v>1799</v>
      </c>
      <c r="D478" s="86" t="s">
        <v>867</v>
      </c>
      <c r="E478" s="88">
        <v>28928505</v>
      </c>
      <c r="F478" s="88">
        <v>20552969</v>
      </c>
      <c r="G478" s="88">
        <v>685767</v>
      </c>
      <c r="H478" s="88">
        <v>0</v>
      </c>
      <c r="I478" s="88">
        <v>0</v>
      </c>
      <c r="J478" s="88">
        <v>5685242</v>
      </c>
      <c r="K478" s="88">
        <v>7984469</v>
      </c>
      <c r="L478" s="88">
        <v>0</v>
      </c>
      <c r="M478" s="88">
        <v>3814292</v>
      </c>
      <c r="N478" s="88">
        <v>0</v>
      </c>
      <c r="O478" s="88">
        <v>0</v>
      </c>
      <c r="P478" s="88">
        <v>2383199</v>
      </c>
      <c r="Q478" s="89">
        <v>8.7250489934000003E-3</v>
      </c>
      <c r="R478" s="89">
        <v>0</v>
      </c>
      <c r="S478" s="89">
        <v>0</v>
      </c>
      <c r="T478" s="89">
        <v>1.34423245E-3</v>
      </c>
      <c r="U478" s="89">
        <v>1.89922311273E-3</v>
      </c>
      <c r="V478" s="89">
        <v>0</v>
      </c>
      <c r="W478" s="89">
        <v>0</v>
      </c>
      <c r="X478" s="89">
        <v>0</v>
      </c>
      <c r="Y478" s="89">
        <v>0</v>
      </c>
      <c r="Z478" s="89">
        <v>1.376899361181E-2</v>
      </c>
      <c r="AA478" s="89">
        <v>3.0256534143300001E-3</v>
      </c>
    </row>
    <row r="479" spans="1:27" x14ac:dyDescent="0.25">
      <c r="A479" s="87">
        <v>4022</v>
      </c>
      <c r="B479" s="134">
        <v>45473</v>
      </c>
      <c r="C479" s="87">
        <v>1801</v>
      </c>
      <c r="D479" s="86" t="s">
        <v>868</v>
      </c>
      <c r="E479" s="88">
        <v>52548144</v>
      </c>
      <c r="F479" s="88">
        <v>40421713</v>
      </c>
      <c r="G479" s="88">
        <v>1148573</v>
      </c>
      <c r="H479" s="88">
        <v>31514</v>
      </c>
      <c r="I479" s="88">
        <v>0</v>
      </c>
      <c r="J479" s="88">
        <v>6066016</v>
      </c>
      <c r="K479" s="88">
        <v>12730193</v>
      </c>
      <c r="L479" s="88">
        <v>0</v>
      </c>
      <c r="M479" s="88">
        <v>17389966</v>
      </c>
      <c r="N479" s="88">
        <v>0</v>
      </c>
      <c r="O479" s="88">
        <v>0</v>
      </c>
      <c r="P479" s="88">
        <v>3055451</v>
      </c>
      <c r="Q479" s="89">
        <v>7.9887838407699998E-3</v>
      </c>
      <c r="R479" s="89">
        <v>0</v>
      </c>
      <c r="S479" s="89">
        <v>0</v>
      </c>
      <c r="T479" s="89">
        <v>1.05945875504E-3</v>
      </c>
      <c r="U479" s="89">
        <v>1.6369621586699999E-3</v>
      </c>
      <c r="V479" s="89">
        <v>0</v>
      </c>
      <c r="W479" s="89">
        <v>-2.5734983829999998E-4</v>
      </c>
      <c r="X479" s="89">
        <v>0</v>
      </c>
      <c r="Y479" s="89">
        <v>0</v>
      </c>
      <c r="Z479" s="89">
        <v>1.782441566196E-2</v>
      </c>
      <c r="AA479" s="89">
        <v>2.2736734574599999E-3</v>
      </c>
    </row>
    <row r="480" spans="1:27" x14ac:dyDescent="0.25">
      <c r="A480" s="87">
        <v>4024</v>
      </c>
      <c r="B480" s="134">
        <v>45473</v>
      </c>
      <c r="C480" s="87">
        <v>1802</v>
      </c>
      <c r="D480" s="86" t="s">
        <v>869</v>
      </c>
      <c r="E480" s="88">
        <v>228214999</v>
      </c>
      <c r="F480" s="88">
        <v>133536374</v>
      </c>
      <c r="G480" s="88">
        <v>7118894</v>
      </c>
      <c r="H480" s="88">
        <v>0</v>
      </c>
      <c r="I480" s="88">
        <v>0</v>
      </c>
      <c r="J480" s="88">
        <v>7129598</v>
      </c>
      <c r="K480" s="88">
        <v>19062878</v>
      </c>
      <c r="L480" s="88">
        <v>0</v>
      </c>
      <c r="M480" s="88">
        <v>76983943</v>
      </c>
      <c r="N480" s="88">
        <v>15898931</v>
      </c>
      <c r="O480" s="88">
        <v>0</v>
      </c>
      <c r="P480" s="88">
        <v>7342130</v>
      </c>
      <c r="Q480" s="89">
        <v>1.0808800952850001E-2</v>
      </c>
      <c r="R480" s="89">
        <v>0</v>
      </c>
      <c r="S480" s="89">
        <v>0</v>
      </c>
      <c r="T480" s="89">
        <v>-3.3137889119999998E-4</v>
      </c>
      <c r="U480" s="89">
        <v>2.0770052894899999E-3</v>
      </c>
      <c r="V480" s="89">
        <v>0</v>
      </c>
      <c r="W480" s="89">
        <v>2.6330697910000001E-4</v>
      </c>
      <c r="X480" s="89">
        <v>0</v>
      </c>
      <c r="Y480" s="89">
        <v>0</v>
      </c>
      <c r="Z480" s="89">
        <v>2.42005342543E-2</v>
      </c>
      <c r="AA480" s="89">
        <v>2.1598772526599998E-3</v>
      </c>
    </row>
    <row r="481" spans="1:27" x14ac:dyDescent="0.25">
      <c r="A481" s="87">
        <v>4025</v>
      </c>
      <c r="B481" s="134">
        <v>45473</v>
      </c>
      <c r="C481" s="87">
        <v>1803</v>
      </c>
      <c r="D481" s="86" t="s">
        <v>870</v>
      </c>
      <c r="E481" s="88">
        <v>2261335</v>
      </c>
      <c r="F481" s="88">
        <v>1084158</v>
      </c>
      <c r="G481" s="88">
        <v>0</v>
      </c>
      <c r="H481" s="88">
        <v>2894</v>
      </c>
      <c r="I481" s="88">
        <v>0</v>
      </c>
      <c r="J481" s="88">
        <v>164001</v>
      </c>
      <c r="K481" s="88">
        <v>521837</v>
      </c>
      <c r="L481" s="88">
        <v>0</v>
      </c>
      <c r="M481" s="88">
        <v>0</v>
      </c>
      <c r="N481" s="88">
        <v>0</v>
      </c>
      <c r="O481" s="88">
        <v>0</v>
      </c>
      <c r="P481" s="88">
        <v>395426</v>
      </c>
      <c r="Q481" s="89">
        <v>0</v>
      </c>
      <c r="R481" s="89">
        <v>3.146339578369E-2</v>
      </c>
      <c r="S481" s="89">
        <v>0</v>
      </c>
      <c r="T481" s="89">
        <v>0</v>
      </c>
      <c r="U481" s="89">
        <v>8.1029933247700001E-3</v>
      </c>
      <c r="V481" s="89">
        <v>0</v>
      </c>
      <c r="W481" s="89">
        <v>0</v>
      </c>
      <c r="X481" s="89">
        <v>0</v>
      </c>
      <c r="Y481" s="89">
        <v>0</v>
      </c>
      <c r="Z481" s="89">
        <v>9.8533860526499994E-3</v>
      </c>
      <c r="AA481" s="89">
        <v>7.9100387942800006E-3</v>
      </c>
    </row>
    <row r="482" spans="1:27" x14ac:dyDescent="0.25">
      <c r="A482" s="87">
        <v>4037</v>
      </c>
      <c r="B482" s="134">
        <v>45473</v>
      </c>
      <c r="C482" s="87">
        <v>1808</v>
      </c>
      <c r="D482" s="86" t="s">
        <v>871</v>
      </c>
      <c r="E482" s="88">
        <v>49289816</v>
      </c>
      <c r="F482" s="88">
        <v>35851649</v>
      </c>
      <c r="G482" s="88">
        <v>1842232</v>
      </c>
      <c r="H482" s="88">
        <v>0</v>
      </c>
      <c r="I482" s="88">
        <v>4188810</v>
      </c>
      <c r="J482" s="88">
        <v>5725411</v>
      </c>
      <c r="K482" s="88">
        <v>536450</v>
      </c>
      <c r="L482" s="88">
        <v>0</v>
      </c>
      <c r="M482" s="88">
        <v>21939651</v>
      </c>
      <c r="N482" s="88">
        <v>0</v>
      </c>
      <c r="O482" s="88">
        <v>0</v>
      </c>
      <c r="P482" s="88">
        <v>1619095</v>
      </c>
      <c r="Q482" s="89">
        <v>2.2713811811E-2</v>
      </c>
      <c r="R482" s="89">
        <v>0</v>
      </c>
      <c r="S482" s="89">
        <v>3.0483639346800002E-3</v>
      </c>
      <c r="T482" s="89">
        <v>1.9557813972200001E-3</v>
      </c>
      <c r="U482" s="89">
        <v>2.9469396734100001E-2</v>
      </c>
      <c r="V482" s="89">
        <v>0</v>
      </c>
      <c r="W482" s="89">
        <v>0</v>
      </c>
      <c r="X482" s="89">
        <v>0</v>
      </c>
      <c r="Y482" s="89">
        <v>0</v>
      </c>
      <c r="Z482" s="89">
        <v>5.231966045638E-2</v>
      </c>
      <c r="AA482" s="89">
        <v>5.8633133699499997E-3</v>
      </c>
    </row>
    <row r="483" spans="1:27" x14ac:dyDescent="0.25">
      <c r="A483" s="87">
        <v>4038</v>
      </c>
      <c r="B483" s="134">
        <v>45473</v>
      </c>
      <c r="C483" s="87">
        <v>1809</v>
      </c>
      <c r="D483" s="86" t="s">
        <v>872</v>
      </c>
      <c r="E483" s="88">
        <v>192974285</v>
      </c>
      <c r="F483" s="88">
        <v>140805857</v>
      </c>
      <c r="G483" s="88">
        <v>6314888</v>
      </c>
      <c r="H483" s="88">
        <v>0</v>
      </c>
      <c r="I483" s="88">
        <v>0</v>
      </c>
      <c r="J483" s="88">
        <v>7224698</v>
      </c>
      <c r="K483" s="88">
        <v>59693210</v>
      </c>
      <c r="L483" s="88">
        <v>0</v>
      </c>
      <c r="M483" s="88">
        <v>34533579</v>
      </c>
      <c r="N483" s="88">
        <v>0</v>
      </c>
      <c r="O483" s="88">
        <v>0</v>
      </c>
      <c r="P483" s="88">
        <v>33039482</v>
      </c>
      <c r="Q483" s="89">
        <v>1.209820140765E-2</v>
      </c>
      <c r="R483" s="89">
        <v>0</v>
      </c>
      <c r="S483" s="89">
        <v>0</v>
      </c>
      <c r="T483" s="89">
        <v>7.1865064478000005E-4</v>
      </c>
      <c r="U483" s="89">
        <v>4.0317754601900003E-3</v>
      </c>
      <c r="V483" s="89">
        <v>0</v>
      </c>
      <c r="W483" s="89">
        <v>-4.9483022000000001E-5</v>
      </c>
      <c r="X483" s="89">
        <v>0</v>
      </c>
      <c r="Y483" s="89">
        <v>0</v>
      </c>
      <c r="Z483" s="89">
        <v>2.1399001910399999E-3</v>
      </c>
      <c r="AA483" s="89">
        <v>2.8927337425200001E-3</v>
      </c>
    </row>
    <row r="484" spans="1:27" x14ac:dyDescent="0.25">
      <c r="A484" s="87">
        <v>4043</v>
      </c>
      <c r="B484" s="134">
        <v>45473</v>
      </c>
      <c r="C484" s="87">
        <v>1811</v>
      </c>
      <c r="D484" s="86" t="s">
        <v>873</v>
      </c>
      <c r="E484" s="88">
        <v>263296351</v>
      </c>
      <c r="F484" s="88">
        <v>149710555</v>
      </c>
      <c r="G484" s="88">
        <v>5741282</v>
      </c>
      <c r="H484" s="88">
        <v>0</v>
      </c>
      <c r="I484" s="88">
        <v>0</v>
      </c>
      <c r="J484" s="88">
        <v>24541474</v>
      </c>
      <c r="K484" s="88">
        <v>20940850</v>
      </c>
      <c r="L484" s="88">
        <v>0</v>
      </c>
      <c r="M484" s="88">
        <v>78922737</v>
      </c>
      <c r="N484" s="88">
        <v>8785724</v>
      </c>
      <c r="O484" s="88">
        <v>132742</v>
      </c>
      <c r="P484" s="88">
        <v>10645746</v>
      </c>
      <c r="Q484" s="89">
        <v>5.9193844406999997E-3</v>
      </c>
      <c r="R484" s="89">
        <v>0</v>
      </c>
      <c r="S484" s="89">
        <v>0</v>
      </c>
      <c r="T484" s="89">
        <v>2.4246853180000002E-5</v>
      </c>
      <c r="U484" s="89">
        <v>2.5933956468999998E-3</v>
      </c>
      <c r="V484" s="89">
        <v>0</v>
      </c>
      <c r="W484" s="89">
        <v>0</v>
      </c>
      <c r="X484" s="89">
        <v>0</v>
      </c>
      <c r="Y484" s="89">
        <v>0</v>
      </c>
      <c r="Z484" s="89">
        <v>1.282583019179E-2</v>
      </c>
      <c r="AA484" s="89">
        <v>1.57146022565E-3</v>
      </c>
    </row>
    <row r="485" spans="1:27" x14ac:dyDescent="0.25">
      <c r="A485" s="87">
        <v>4060</v>
      </c>
      <c r="B485" s="134">
        <v>45473</v>
      </c>
      <c r="C485" s="87">
        <v>1816</v>
      </c>
      <c r="D485" s="86" t="s">
        <v>874</v>
      </c>
      <c r="E485" s="88">
        <v>326090843</v>
      </c>
      <c r="F485" s="88">
        <v>275450184</v>
      </c>
      <c r="G485" s="88">
        <v>1675506</v>
      </c>
      <c r="H485" s="88">
        <v>0</v>
      </c>
      <c r="I485" s="88">
        <v>0</v>
      </c>
      <c r="J485" s="88">
        <v>69015445</v>
      </c>
      <c r="K485" s="88">
        <v>101782985</v>
      </c>
      <c r="L485" s="88">
        <v>0</v>
      </c>
      <c r="M485" s="88">
        <v>91026695</v>
      </c>
      <c r="N485" s="88">
        <v>790439</v>
      </c>
      <c r="O485" s="88">
        <v>0</v>
      </c>
      <c r="P485" s="88">
        <v>11159114</v>
      </c>
      <c r="Q485" s="89">
        <v>2.5728721743749999E-2</v>
      </c>
      <c r="R485" s="89">
        <v>0</v>
      </c>
      <c r="S485" s="89">
        <v>0</v>
      </c>
      <c r="T485" s="89">
        <v>5.8528152902699998E-3</v>
      </c>
      <c r="U485" s="89">
        <v>1.1844036078940001E-2</v>
      </c>
      <c r="V485" s="89">
        <v>0</v>
      </c>
      <c r="W485" s="89">
        <v>-5.9526049606999996E-7</v>
      </c>
      <c r="X485" s="89">
        <v>0</v>
      </c>
      <c r="Y485" s="89">
        <v>0</v>
      </c>
      <c r="Z485" s="89">
        <v>2.5121901438610001E-2</v>
      </c>
      <c r="AA485" s="89">
        <v>7.0111123535599998E-3</v>
      </c>
    </row>
    <row r="486" spans="1:27" x14ac:dyDescent="0.25">
      <c r="A486" s="87">
        <v>4078</v>
      </c>
      <c r="B486" s="134">
        <v>45473</v>
      </c>
      <c r="C486" s="87">
        <v>1824</v>
      </c>
      <c r="D486" s="86" t="s">
        <v>875</v>
      </c>
      <c r="E486" s="88">
        <v>4171287</v>
      </c>
      <c r="F486" s="88">
        <v>2392624</v>
      </c>
      <c r="G486" s="88">
        <v>0</v>
      </c>
      <c r="H486" s="88">
        <v>0</v>
      </c>
      <c r="I486" s="88">
        <v>0</v>
      </c>
      <c r="J486" s="88">
        <v>727829</v>
      </c>
      <c r="K486" s="88">
        <v>1567062</v>
      </c>
      <c r="L486" s="88">
        <v>0</v>
      </c>
      <c r="M486" s="88">
        <v>0</v>
      </c>
      <c r="N486" s="88">
        <v>0</v>
      </c>
      <c r="O486" s="88">
        <v>0</v>
      </c>
      <c r="P486" s="88">
        <v>97732</v>
      </c>
      <c r="Q486" s="89">
        <v>0</v>
      </c>
      <c r="R486" s="89">
        <v>0</v>
      </c>
      <c r="S486" s="89">
        <v>0</v>
      </c>
      <c r="T486" s="89">
        <v>0</v>
      </c>
      <c r="U486" s="89">
        <v>-4.6797695318000002E-3</v>
      </c>
      <c r="V486" s="89">
        <v>0</v>
      </c>
      <c r="W486" s="89">
        <v>0</v>
      </c>
      <c r="X486" s="89">
        <v>0</v>
      </c>
      <c r="Y486" s="89">
        <v>0</v>
      </c>
      <c r="Z486" s="89">
        <v>3.1748681801499999E-3</v>
      </c>
      <c r="AA486" s="89">
        <v>-2.8226543074999998E-3</v>
      </c>
    </row>
    <row r="487" spans="1:27" x14ac:dyDescent="0.25">
      <c r="A487" s="87">
        <v>4088</v>
      </c>
      <c r="B487" s="134">
        <v>45473</v>
      </c>
      <c r="C487" s="87">
        <v>1828</v>
      </c>
      <c r="D487" s="86" t="s">
        <v>876</v>
      </c>
      <c r="E487" s="88">
        <v>18821402</v>
      </c>
      <c r="F487" s="88">
        <v>10305706</v>
      </c>
      <c r="G487" s="88">
        <v>833686</v>
      </c>
      <c r="H487" s="88">
        <v>0</v>
      </c>
      <c r="I487" s="88">
        <v>0</v>
      </c>
      <c r="J487" s="88">
        <v>3064591</v>
      </c>
      <c r="K487" s="88">
        <v>3531100</v>
      </c>
      <c r="L487" s="88">
        <v>0</v>
      </c>
      <c r="M487" s="88">
        <v>1818479</v>
      </c>
      <c r="N487" s="88">
        <v>0</v>
      </c>
      <c r="O487" s="88">
        <v>0</v>
      </c>
      <c r="P487" s="88">
        <v>1057850</v>
      </c>
      <c r="Q487" s="89">
        <v>1.0767798350270001E-2</v>
      </c>
      <c r="R487" s="89">
        <v>0</v>
      </c>
      <c r="S487" s="89">
        <v>0</v>
      </c>
      <c r="T487" s="89">
        <v>0</v>
      </c>
      <c r="U487" s="89">
        <v>3.3901149619999999E-4</v>
      </c>
      <c r="V487" s="89">
        <v>0</v>
      </c>
      <c r="W487" s="89">
        <v>0</v>
      </c>
      <c r="X487" s="89">
        <v>0</v>
      </c>
      <c r="Y487" s="89">
        <v>0</v>
      </c>
      <c r="Z487" s="89">
        <v>1.848000764224E-2</v>
      </c>
      <c r="AA487" s="89">
        <v>3.8150902997700002E-3</v>
      </c>
    </row>
    <row r="488" spans="1:27" x14ac:dyDescent="0.25">
      <c r="A488" s="87">
        <v>4090</v>
      </c>
      <c r="B488" s="134">
        <v>45473</v>
      </c>
      <c r="C488" s="87">
        <v>1829</v>
      </c>
      <c r="D488" s="86" t="s">
        <v>877</v>
      </c>
      <c r="E488" s="88">
        <v>6678357</v>
      </c>
      <c r="F488" s="88">
        <v>3648125</v>
      </c>
      <c r="G488" s="88">
        <v>0</v>
      </c>
      <c r="H488" s="88">
        <v>65832</v>
      </c>
      <c r="I488" s="88">
        <v>0</v>
      </c>
      <c r="J488" s="88">
        <v>297635</v>
      </c>
      <c r="K488" s="88">
        <v>1412410</v>
      </c>
      <c r="L488" s="88">
        <v>0</v>
      </c>
      <c r="M488" s="88">
        <v>26506</v>
      </c>
      <c r="N488" s="88">
        <v>0</v>
      </c>
      <c r="O488" s="88">
        <v>0</v>
      </c>
      <c r="P488" s="88">
        <v>1845742</v>
      </c>
      <c r="Q488" s="89">
        <v>0</v>
      </c>
      <c r="R488" s="89">
        <v>1.3986715244070001E-2</v>
      </c>
      <c r="S488" s="89">
        <v>0</v>
      </c>
      <c r="T488" s="89">
        <v>1.3017573999089999E-2</v>
      </c>
      <c r="U488" s="89">
        <v>1.3327563652809999E-2</v>
      </c>
      <c r="V488" s="89">
        <v>0</v>
      </c>
      <c r="W488" s="89">
        <v>0</v>
      </c>
      <c r="X488" s="89">
        <v>0</v>
      </c>
      <c r="Y488" s="89">
        <v>0</v>
      </c>
      <c r="Z488" s="89">
        <v>6.4472750361500002E-3</v>
      </c>
      <c r="AA488" s="89">
        <v>1.038312212513E-2</v>
      </c>
    </row>
    <row r="489" spans="1:27" x14ac:dyDescent="0.25">
      <c r="A489" s="87">
        <v>4095</v>
      </c>
      <c r="B489" s="134">
        <v>45473</v>
      </c>
      <c r="C489" s="87">
        <v>1830</v>
      </c>
      <c r="D489" s="86" t="s">
        <v>878</v>
      </c>
      <c r="E489" s="88">
        <v>23911146</v>
      </c>
      <c r="F489" s="88">
        <v>7980319</v>
      </c>
      <c r="G489" s="88">
        <v>244822</v>
      </c>
      <c r="H489" s="88">
        <v>0</v>
      </c>
      <c r="I489" s="88">
        <v>0</v>
      </c>
      <c r="J489" s="88">
        <v>3997051</v>
      </c>
      <c r="K489" s="88">
        <v>3175639</v>
      </c>
      <c r="L489" s="88">
        <v>0</v>
      </c>
      <c r="M489" s="88">
        <v>0</v>
      </c>
      <c r="N489" s="88">
        <v>0</v>
      </c>
      <c r="O489" s="88">
        <v>0</v>
      </c>
      <c r="P489" s="88">
        <v>562805</v>
      </c>
      <c r="Q489" s="89">
        <v>2.2616869916280001E-2</v>
      </c>
      <c r="R489" s="89">
        <v>0</v>
      </c>
      <c r="S489" s="89">
        <v>0</v>
      </c>
      <c r="T489" s="89">
        <v>2.0508120642899999E-3</v>
      </c>
      <c r="U489" s="89">
        <v>5.4733035539999996E-4</v>
      </c>
      <c r="V489" s="89">
        <v>0</v>
      </c>
      <c r="W489" s="89">
        <v>0</v>
      </c>
      <c r="X489" s="89">
        <v>0</v>
      </c>
      <c r="Y489" s="89">
        <v>0</v>
      </c>
      <c r="Z489" s="89">
        <v>6.2465910505599999E-3</v>
      </c>
      <c r="AA489" s="89">
        <v>3.2647763449900002E-3</v>
      </c>
    </row>
    <row r="490" spans="1:27" x14ac:dyDescent="0.25">
      <c r="A490" s="87">
        <v>4098</v>
      </c>
      <c r="B490" s="134">
        <v>45473</v>
      </c>
      <c r="C490" s="87">
        <v>1831</v>
      </c>
      <c r="D490" s="86" t="s">
        <v>879</v>
      </c>
      <c r="E490" s="88">
        <v>35433688</v>
      </c>
      <c r="F490" s="88">
        <v>19016238</v>
      </c>
      <c r="G490" s="88">
        <v>0</v>
      </c>
      <c r="H490" s="88">
        <v>0</v>
      </c>
      <c r="I490" s="88">
        <v>0</v>
      </c>
      <c r="J490" s="88">
        <v>5160251</v>
      </c>
      <c r="K490" s="88">
        <v>2072009</v>
      </c>
      <c r="L490" s="88">
        <v>0</v>
      </c>
      <c r="M490" s="88">
        <v>11336437</v>
      </c>
      <c r="N490" s="88">
        <v>0</v>
      </c>
      <c r="O490" s="88">
        <v>0</v>
      </c>
      <c r="P490" s="88">
        <v>447541</v>
      </c>
      <c r="Q490" s="89">
        <v>0</v>
      </c>
      <c r="R490" s="89">
        <v>0</v>
      </c>
      <c r="S490" s="89">
        <v>0</v>
      </c>
      <c r="T490" s="89">
        <v>0</v>
      </c>
      <c r="U490" s="89">
        <v>3.6509337320000002E-5</v>
      </c>
      <c r="V490" s="89">
        <v>0</v>
      </c>
      <c r="W490" s="89">
        <v>-2.3274770140000001E-4</v>
      </c>
      <c r="X490" s="89">
        <v>0</v>
      </c>
      <c r="Y490" s="89">
        <v>0</v>
      </c>
      <c r="Z490" s="89">
        <v>1.8520901958930001E-2</v>
      </c>
      <c r="AA490" s="89">
        <v>1.8086853582999999E-4</v>
      </c>
    </row>
    <row r="491" spans="1:27" x14ac:dyDescent="0.25">
      <c r="A491" s="87">
        <v>4116</v>
      </c>
      <c r="B491" s="134">
        <v>45473</v>
      </c>
      <c r="C491" s="87">
        <v>1836</v>
      </c>
      <c r="D491" s="86" t="s">
        <v>880</v>
      </c>
      <c r="E491" s="88">
        <v>59419860</v>
      </c>
      <c r="F491" s="88">
        <v>30956846</v>
      </c>
      <c r="G491" s="88">
        <v>0</v>
      </c>
      <c r="H491" s="88">
        <v>2080</v>
      </c>
      <c r="I491" s="88">
        <v>0</v>
      </c>
      <c r="J491" s="88">
        <v>6829150</v>
      </c>
      <c r="K491" s="88">
        <v>11535792</v>
      </c>
      <c r="L491" s="88">
        <v>0</v>
      </c>
      <c r="M491" s="88">
        <v>9581427</v>
      </c>
      <c r="N491" s="88">
        <v>0</v>
      </c>
      <c r="O491" s="88">
        <v>0</v>
      </c>
      <c r="P491" s="88">
        <v>3008397</v>
      </c>
      <c r="Q491" s="89">
        <v>0</v>
      </c>
      <c r="R491" s="89">
        <v>0</v>
      </c>
      <c r="S491" s="89">
        <v>0</v>
      </c>
      <c r="T491" s="89">
        <v>1.7829148298000001E-4</v>
      </c>
      <c r="U491" s="89">
        <v>6.4629370489999996E-4</v>
      </c>
      <c r="V491" s="89">
        <v>0</v>
      </c>
      <c r="W491" s="89">
        <v>2.06566748802E-3</v>
      </c>
      <c r="X491" s="89">
        <v>0</v>
      </c>
      <c r="Y491" s="89">
        <v>0</v>
      </c>
      <c r="Z491" s="89">
        <v>2.2559709296000002E-3</v>
      </c>
      <c r="AA491" s="89">
        <v>1.13045446558E-3</v>
      </c>
    </row>
    <row r="492" spans="1:27" x14ac:dyDescent="0.25">
      <c r="A492" s="87">
        <v>4118</v>
      </c>
      <c r="B492" s="134">
        <v>45473</v>
      </c>
      <c r="C492" s="87">
        <v>1837</v>
      </c>
      <c r="D492" s="86" t="s">
        <v>881</v>
      </c>
      <c r="E492" s="88">
        <v>207293296</v>
      </c>
      <c r="F492" s="88">
        <v>134883709</v>
      </c>
      <c r="G492" s="88">
        <v>3337311</v>
      </c>
      <c r="H492" s="88">
        <v>0</v>
      </c>
      <c r="I492" s="88">
        <v>2280331</v>
      </c>
      <c r="J492" s="88">
        <v>7912881</v>
      </c>
      <c r="K492" s="88">
        <v>30526070</v>
      </c>
      <c r="L492" s="88">
        <v>0</v>
      </c>
      <c r="M492" s="88">
        <v>71879446</v>
      </c>
      <c r="N492" s="88">
        <v>8528570</v>
      </c>
      <c r="O492" s="88">
        <v>845185</v>
      </c>
      <c r="P492" s="88">
        <v>9573915</v>
      </c>
      <c r="Q492" s="89">
        <v>4.4100625957200004E-3</v>
      </c>
      <c r="R492" s="89">
        <v>0</v>
      </c>
      <c r="S492" s="89">
        <v>6.9211208509999995E-5</v>
      </c>
      <c r="T492" s="89">
        <v>4.9396955476000001E-4</v>
      </c>
      <c r="U492" s="89">
        <v>3.49100859303E-3</v>
      </c>
      <c r="V492" s="89">
        <v>0</v>
      </c>
      <c r="W492" s="89">
        <v>-1.29479106E-5</v>
      </c>
      <c r="X492" s="89">
        <v>0</v>
      </c>
      <c r="Y492" s="89">
        <v>5.2271715903000001E-4</v>
      </c>
      <c r="Z492" s="89">
        <v>1.90696663921E-3</v>
      </c>
      <c r="AA492" s="89">
        <v>9.4306134067000005E-4</v>
      </c>
    </row>
    <row r="493" spans="1:27" x14ac:dyDescent="0.25">
      <c r="A493" s="87">
        <v>4120</v>
      </c>
      <c r="B493" s="134">
        <v>45473</v>
      </c>
      <c r="C493" s="87">
        <v>1838</v>
      </c>
      <c r="D493" s="86" t="s">
        <v>882</v>
      </c>
      <c r="E493" s="88">
        <v>33901500</v>
      </c>
      <c r="F493" s="88">
        <v>16445646</v>
      </c>
      <c r="G493" s="88">
        <v>1204259</v>
      </c>
      <c r="H493" s="88">
        <v>0</v>
      </c>
      <c r="I493" s="88">
        <v>0</v>
      </c>
      <c r="J493" s="88">
        <v>1293596</v>
      </c>
      <c r="K493" s="88">
        <v>2842973</v>
      </c>
      <c r="L493" s="88">
        <v>0</v>
      </c>
      <c r="M493" s="88">
        <v>10285616</v>
      </c>
      <c r="N493" s="88">
        <v>0</v>
      </c>
      <c r="O493" s="88">
        <v>0</v>
      </c>
      <c r="P493" s="88">
        <v>819202</v>
      </c>
      <c r="Q493" s="89">
        <v>1.7715330055210001E-2</v>
      </c>
      <c r="R493" s="89">
        <v>0</v>
      </c>
      <c r="S493" s="89">
        <v>0</v>
      </c>
      <c r="T493" s="89">
        <v>3.4185146636599999E-3</v>
      </c>
      <c r="U493" s="89">
        <v>-1.3244084114E-3</v>
      </c>
      <c r="V493" s="89">
        <v>0</v>
      </c>
      <c r="W493" s="89">
        <v>-8.9633392000000004E-4</v>
      </c>
      <c r="X493" s="89">
        <v>0</v>
      </c>
      <c r="Y493" s="89">
        <v>0</v>
      </c>
      <c r="Z493" s="89">
        <v>1.138806540557E-2</v>
      </c>
      <c r="AA493" s="89">
        <v>1.59906010333E-3</v>
      </c>
    </row>
    <row r="494" spans="1:27" x14ac:dyDescent="0.25">
      <c r="A494" s="87">
        <v>4122</v>
      </c>
      <c r="B494" s="134">
        <v>45473</v>
      </c>
      <c r="C494" s="87">
        <v>1840</v>
      </c>
      <c r="D494" s="86" t="s">
        <v>883</v>
      </c>
      <c r="E494" s="88">
        <v>247507227</v>
      </c>
      <c r="F494" s="88">
        <v>217402543</v>
      </c>
      <c r="G494" s="88">
        <v>4051523</v>
      </c>
      <c r="H494" s="88">
        <v>0</v>
      </c>
      <c r="I494" s="88">
        <v>0</v>
      </c>
      <c r="J494" s="88">
        <v>11539724</v>
      </c>
      <c r="K494" s="88">
        <v>56549244</v>
      </c>
      <c r="L494" s="88">
        <v>0</v>
      </c>
      <c r="M494" s="88">
        <v>67911700</v>
      </c>
      <c r="N494" s="88">
        <v>31302157</v>
      </c>
      <c r="O494" s="88">
        <v>7928093</v>
      </c>
      <c r="P494" s="88">
        <v>38120103</v>
      </c>
      <c r="Q494" s="89">
        <v>1.1476085672830001E-2</v>
      </c>
      <c r="R494" s="89">
        <v>0</v>
      </c>
      <c r="S494" s="89">
        <v>0</v>
      </c>
      <c r="T494" s="89">
        <v>2.9431553552199999E-3</v>
      </c>
      <c r="U494" s="89">
        <v>1.135270471538E-2</v>
      </c>
      <c r="V494" s="89">
        <v>0</v>
      </c>
      <c r="W494" s="89">
        <v>-2.0732378729999999E-4</v>
      </c>
      <c r="X494" s="89">
        <v>0</v>
      </c>
      <c r="Y494" s="89">
        <v>0</v>
      </c>
      <c r="Z494" s="89">
        <v>4.5807446149199998E-3</v>
      </c>
      <c r="AA494" s="89">
        <v>4.4714861352899999E-3</v>
      </c>
    </row>
    <row r="495" spans="1:27" x14ac:dyDescent="0.25">
      <c r="A495" s="87">
        <v>4127</v>
      </c>
      <c r="B495" s="134">
        <v>45473</v>
      </c>
      <c r="C495" s="87">
        <v>1842</v>
      </c>
      <c r="D495" s="86" t="s">
        <v>884</v>
      </c>
      <c r="E495" s="88">
        <v>37048120</v>
      </c>
      <c r="F495" s="88">
        <v>2856632</v>
      </c>
      <c r="G495" s="88">
        <v>0</v>
      </c>
      <c r="H495" s="88">
        <v>0</v>
      </c>
      <c r="I495" s="88">
        <v>0</v>
      </c>
      <c r="J495" s="88">
        <v>54594</v>
      </c>
      <c r="K495" s="88">
        <v>170678</v>
      </c>
      <c r="L495" s="88">
        <v>0</v>
      </c>
      <c r="M495" s="88">
        <v>0</v>
      </c>
      <c r="N495" s="88">
        <v>0</v>
      </c>
      <c r="O495" s="88">
        <v>0</v>
      </c>
      <c r="P495" s="88">
        <v>2631360</v>
      </c>
      <c r="Q495" s="89">
        <v>0</v>
      </c>
      <c r="R495" s="89">
        <v>0</v>
      </c>
      <c r="S495" s="89">
        <v>0</v>
      </c>
      <c r="T495" s="89">
        <v>0</v>
      </c>
      <c r="U495" s="89">
        <v>0</v>
      </c>
      <c r="V495" s="89">
        <v>0</v>
      </c>
      <c r="W495" s="89">
        <v>0</v>
      </c>
      <c r="X495" s="89">
        <v>0</v>
      </c>
      <c r="Y495" s="89">
        <v>0</v>
      </c>
      <c r="Z495" s="89">
        <v>1.3976806981500001E-2</v>
      </c>
      <c r="AA495" s="89">
        <v>1.2969719817039999E-2</v>
      </c>
    </row>
    <row r="496" spans="1:27" x14ac:dyDescent="0.25">
      <c r="A496" s="87">
        <v>4135</v>
      </c>
      <c r="B496" s="134">
        <v>45473</v>
      </c>
      <c r="C496" s="87">
        <v>1844</v>
      </c>
      <c r="D496" s="86" t="s">
        <v>885</v>
      </c>
      <c r="E496" s="88">
        <v>253605746</v>
      </c>
      <c r="F496" s="88">
        <v>184058326</v>
      </c>
      <c r="G496" s="88">
        <v>9084252</v>
      </c>
      <c r="H496" s="88">
        <v>0</v>
      </c>
      <c r="I496" s="88">
        <v>0</v>
      </c>
      <c r="J496" s="88">
        <v>26296480</v>
      </c>
      <c r="K496" s="88">
        <v>37644737</v>
      </c>
      <c r="L496" s="88">
        <v>0</v>
      </c>
      <c r="M496" s="88">
        <v>62260219</v>
      </c>
      <c r="N496" s="88">
        <v>3935650</v>
      </c>
      <c r="O496" s="88">
        <v>0</v>
      </c>
      <c r="P496" s="88">
        <v>44836988</v>
      </c>
      <c r="Q496" s="89">
        <v>3.5097652712120002E-2</v>
      </c>
      <c r="R496" s="89">
        <v>0</v>
      </c>
      <c r="S496" s="89">
        <v>0</v>
      </c>
      <c r="T496" s="89">
        <v>8.9306303966000004E-4</v>
      </c>
      <c r="U496" s="89">
        <v>6.2899598443099999E-3</v>
      </c>
      <c r="V496" s="89">
        <v>0</v>
      </c>
      <c r="W496" s="89">
        <v>-8.8199337200000006E-5</v>
      </c>
      <c r="X496" s="89">
        <v>0</v>
      </c>
      <c r="Y496" s="89">
        <v>0</v>
      </c>
      <c r="Z496" s="89">
        <v>2.132824741725E-2</v>
      </c>
      <c r="AA496" s="89">
        <v>8.78535973475E-3</v>
      </c>
    </row>
    <row r="497" spans="1:27" x14ac:dyDescent="0.25">
      <c r="A497" s="87">
        <v>4148</v>
      </c>
      <c r="B497" s="134">
        <v>45473</v>
      </c>
      <c r="C497" s="87">
        <v>1851</v>
      </c>
      <c r="D497" s="86" t="s">
        <v>886</v>
      </c>
      <c r="E497" s="88">
        <v>50445930</v>
      </c>
      <c r="F497" s="88">
        <v>24466979</v>
      </c>
      <c r="G497" s="88">
        <v>0</v>
      </c>
      <c r="H497" s="88">
        <v>0</v>
      </c>
      <c r="I497" s="88">
        <v>0</v>
      </c>
      <c r="J497" s="88">
        <v>12799463</v>
      </c>
      <c r="K497" s="88">
        <v>4294754</v>
      </c>
      <c r="L497" s="88">
        <v>0</v>
      </c>
      <c r="M497" s="88">
        <v>67450</v>
      </c>
      <c r="N497" s="88">
        <v>0</v>
      </c>
      <c r="O497" s="88">
        <v>0</v>
      </c>
      <c r="P497" s="88">
        <v>7305312</v>
      </c>
      <c r="Q497" s="89">
        <v>0</v>
      </c>
      <c r="R497" s="89">
        <v>0</v>
      </c>
      <c r="S497" s="89">
        <v>0</v>
      </c>
      <c r="T497" s="89">
        <v>-3.9283429000000003E-5</v>
      </c>
      <c r="U497" s="89">
        <v>0</v>
      </c>
      <c r="V497" s="89">
        <v>0</v>
      </c>
      <c r="W497" s="89">
        <v>0</v>
      </c>
      <c r="X497" s="89">
        <v>0</v>
      </c>
      <c r="Y497" s="89">
        <v>0</v>
      </c>
      <c r="Z497" s="89">
        <v>2.9106462904E-4</v>
      </c>
      <c r="AA497" s="89">
        <v>6.9115398739999994E-5</v>
      </c>
    </row>
    <row r="498" spans="1:27" x14ac:dyDescent="0.25">
      <c r="A498" s="87">
        <v>4152</v>
      </c>
      <c r="B498" s="134">
        <v>45473</v>
      </c>
      <c r="C498" s="87">
        <v>1854</v>
      </c>
      <c r="D498" s="86" t="s">
        <v>887</v>
      </c>
      <c r="E498" s="88">
        <v>28535899</v>
      </c>
      <c r="F498" s="88">
        <v>9975946</v>
      </c>
      <c r="G498" s="88">
        <v>229154</v>
      </c>
      <c r="H498" s="88">
        <v>0</v>
      </c>
      <c r="I498" s="88">
        <v>0</v>
      </c>
      <c r="J498" s="88">
        <v>994602</v>
      </c>
      <c r="K498" s="88">
        <v>4921145</v>
      </c>
      <c r="L498" s="88">
        <v>0</v>
      </c>
      <c r="M498" s="88">
        <v>1651534</v>
      </c>
      <c r="N498" s="88">
        <v>0</v>
      </c>
      <c r="O498" s="88">
        <v>0</v>
      </c>
      <c r="P498" s="88">
        <v>2179511</v>
      </c>
      <c r="Q498" s="89">
        <v>3.32132768591E-3</v>
      </c>
      <c r="R498" s="89">
        <v>0</v>
      </c>
      <c r="S498" s="89">
        <v>0</v>
      </c>
      <c r="T498" s="89">
        <v>0</v>
      </c>
      <c r="U498" s="89">
        <v>2.275549298E-4</v>
      </c>
      <c r="V498" s="89">
        <v>0</v>
      </c>
      <c r="W498" s="89">
        <v>0</v>
      </c>
      <c r="X498" s="89">
        <v>0</v>
      </c>
      <c r="Y498" s="89">
        <v>0</v>
      </c>
      <c r="Z498" s="89">
        <v>-3.4440574529999999E-3</v>
      </c>
      <c r="AA498" s="89">
        <v>-3.2474736350000002E-4</v>
      </c>
    </row>
    <row r="499" spans="1:27" x14ac:dyDescent="0.25">
      <c r="A499" s="87">
        <v>4158</v>
      </c>
      <c r="B499" s="134">
        <v>45473</v>
      </c>
      <c r="C499" s="87">
        <v>1856</v>
      </c>
      <c r="D499" s="86" t="s">
        <v>888</v>
      </c>
      <c r="E499" s="88">
        <v>11477745</v>
      </c>
      <c r="F499" s="88">
        <v>3627187</v>
      </c>
      <c r="G499" s="88">
        <v>0</v>
      </c>
      <c r="H499" s="88">
        <v>0</v>
      </c>
      <c r="I499" s="88">
        <v>0</v>
      </c>
      <c r="J499" s="88">
        <v>283862</v>
      </c>
      <c r="K499" s="88">
        <v>1481467</v>
      </c>
      <c r="L499" s="88">
        <v>0</v>
      </c>
      <c r="M499" s="88">
        <v>0</v>
      </c>
      <c r="N499" s="88">
        <v>0</v>
      </c>
      <c r="O499" s="88">
        <v>0</v>
      </c>
      <c r="P499" s="88">
        <v>1861858</v>
      </c>
      <c r="Q499" s="89">
        <v>0</v>
      </c>
      <c r="R499" s="89">
        <v>0</v>
      </c>
      <c r="S499" s="89">
        <v>0</v>
      </c>
      <c r="T499" s="89">
        <v>0</v>
      </c>
      <c r="U499" s="89">
        <v>3.8169648290099999E-3</v>
      </c>
      <c r="V499" s="89">
        <v>0</v>
      </c>
      <c r="W499" s="89">
        <v>0</v>
      </c>
      <c r="X499" s="89">
        <v>0</v>
      </c>
      <c r="Y499" s="89">
        <v>0</v>
      </c>
      <c r="Z499" s="89">
        <v>1.3290580360499999E-3</v>
      </c>
      <c r="AA499" s="89">
        <v>2.1952139038300001E-3</v>
      </c>
    </row>
    <row r="500" spans="1:27" x14ac:dyDescent="0.25">
      <c r="A500" s="87">
        <v>4163</v>
      </c>
      <c r="B500" s="134">
        <v>45473</v>
      </c>
      <c r="C500" s="87">
        <v>1857</v>
      </c>
      <c r="D500" s="86" t="s">
        <v>889</v>
      </c>
      <c r="E500" s="88">
        <v>28492551</v>
      </c>
      <c r="F500" s="88">
        <v>14548576</v>
      </c>
      <c r="G500" s="88">
        <v>0</v>
      </c>
      <c r="H500" s="88">
        <v>0</v>
      </c>
      <c r="I500" s="88">
        <v>0</v>
      </c>
      <c r="J500" s="88">
        <v>100078</v>
      </c>
      <c r="K500" s="88">
        <v>123528</v>
      </c>
      <c r="L500" s="88">
        <v>0</v>
      </c>
      <c r="M500" s="88">
        <v>10778901</v>
      </c>
      <c r="N500" s="88">
        <v>2718202</v>
      </c>
      <c r="O500" s="88">
        <v>62424</v>
      </c>
      <c r="P500" s="88">
        <v>765443</v>
      </c>
      <c r="Q500" s="89">
        <v>0</v>
      </c>
      <c r="R500" s="89">
        <v>0</v>
      </c>
      <c r="S500" s="89">
        <v>0</v>
      </c>
      <c r="T500" s="89">
        <v>0</v>
      </c>
      <c r="U500" s="89">
        <v>0</v>
      </c>
      <c r="V500" s="89">
        <v>0</v>
      </c>
      <c r="W500" s="89">
        <v>0</v>
      </c>
      <c r="X500" s="89">
        <v>0</v>
      </c>
      <c r="Y500" s="89">
        <v>0</v>
      </c>
      <c r="Z500" s="89">
        <v>0</v>
      </c>
      <c r="AA500" s="89">
        <v>0</v>
      </c>
    </row>
    <row r="501" spans="1:27" x14ac:dyDescent="0.25">
      <c r="A501" s="87">
        <v>4164</v>
      </c>
      <c r="B501" s="134">
        <v>45473</v>
      </c>
      <c r="C501" s="87">
        <v>1858</v>
      </c>
      <c r="D501" s="86" t="s">
        <v>890</v>
      </c>
      <c r="E501" s="88">
        <v>323657503</v>
      </c>
      <c r="F501" s="88">
        <v>221463674</v>
      </c>
      <c r="G501" s="88">
        <v>3772370</v>
      </c>
      <c r="H501" s="88">
        <v>0</v>
      </c>
      <c r="I501" s="88">
        <v>420309</v>
      </c>
      <c r="J501" s="88">
        <v>64035316</v>
      </c>
      <c r="K501" s="88">
        <v>77666120</v>
      </c>
      <c r="L501" s="88">
        <v>0</v>
      </c>
      <c r="M501" s="88">
        <v>46614439</v>
      </c>
      <c r="N501" s="88">
        <v>47757</v>
      </c>
      <c r="O501" s="88">
        <v>0</v>
      </c>
      <c r="P501" s="88">
        <v>28907363</v>
      </c>
      <c r="Q501" s="89">
        <v>9.8665602691599998E-3</v>
      </c>
      <c r="R501" s="89">
        <v>0</v>
      </c>
      <c r="S501" s="89">
        <v>0</v>
      </c>
      <c r="T501" s="89">
        <v>3.6605741559E-4</v>
      </c>
      <c r="U501" s="89">
        <v>1.03058707354E-3</v>
      </c>
      <c r="V501" s="89">
        <v>0</v>
      </c>
      <c r="W501" s="89">
        <v>0</v>
      </c>
      <c r="X501" s="89">
        <v>0</v>
      </c>
      <c r="Y501" s="89">
        <v>0</v>
      </c>
      <c r="Z501" s="89">
        <v>1.6239194839199999E-3</v>
      </c>
      <c r="AA501" s="89">
        <v>9.3202141613999995E-4</v>
      </c>
    </row>
    <row r="502" spans="1:27" x14ac:dyDescent="0.25">
      <c r="A502" s="87">
        <v>4170</v>
      </c>
      <c r="B502" s="134">
        <v>45473</v>
      </c>
      <c r="C502" s="87">
        <v>1860</v>
      </c>
      <c r="D502" s="86" t="s">
        <v>891</v>
      </c>
      <c r="E502" s="88">
        <v>1065292</v>
      </c>
      <c r="F502" s="88">
        <v>200577</v>
      </c>
      <c r="G502" s="88">
        <v>0</v>
      </c>
      <c r="H502" s="88">
        <v>0</v>
      </c>
      <c r="I502" s="88">
        <v>0</v>
      </c>
      <c r="J502" s="88">
        <v>0</v>
      </c>
      <c r="K502" s="88">
        <v>0</v>
      </c>
      <c r="L502" s="88">
        <v>0</v>
      </c>
      <c r="M502" s="88">
        <v>0</v>
      </c>
      <c r="N502" s="88">
        <v>0</v>
      </c>
      <c r="O502" s="88">
        <v>0</v>
      </c>
      <c r="P502" s="88">
        <v>200576</v>
      </c>
      <c r="Q502" s="89">
        <v>0</v>
      </c>
      <c r="R502" s="89">
        <v>0</v>
      </c>
      <c r="S502" s="89">
        <v>0</v>
      </c>
      <c r="T502" s="89">
        <v>0</v>
      </c>
      <c r="U502" s="89">
        <v>0</v>
      </c>
      <c r="V502" s="89">
        <v>0</v>
      </c>
      <c r="W502" s="89">
        <v>0</v>
      </c>
      <c r="X502" s="89">
        <v>0</v>
      </c>
      <c r="Y502" s="89">
        <v>0</v>
      </c>
      <c r="Z502" s="89">
        <v>0</v>
      </c>
      <c r="AA502" s="89">
        <v>0</v>
      </c>
    </row>
    <row r="503" spans="1:27" x14ac:dyDescent="0.25">
      <c r="A503" s="87">
        <v>4175</v>
      </c>
      <c r="B503" s="134">
        <v>45473</v>
      </c>
      <c r="C503" s="87">
        <v>1862</v>
      </c>
      <c r="D503" s="86" t="s">
        <v>892</v>
      </c>
      <c r="E503" s="88">
        <v>10512271</v>
      </c>
      <c r="F503" s="88">
        <v>3265737</v>
      </c>
      <c r="G503" s="88">
        <v>325619</v>
      </c>
      <c r="H503" s="88">
        <v>0</v>
      </c>
      <c r="I503" s="88">
        <v>0</v>
      </c>
      <c r="J503" s="88">
        <v>459127</v>
      </c>
      <c r="K503" s="88">
        <v>1015598</v>
      </c>
      <c r="L503" s="88">
        <v>0</v>
      </c>
      <c r="M503" s="88">
        <v>534623</v>
      </c>
      <c r="N503" s="88">
        <v>0</v>
      </c>
      <c r="O503" s="88">
        <v>0</v>
      </c>
      <c r="P503" s="88">
        <v>930770</v>
      </c>
      <c r="Q503" s="89">
        <v>7.4200272297870004E-2</v>
      </c>
      <c r="R503" s="89">
        <v>0</v>
      </c>
      <c r="S503" s="89">
        <v>0</v>
      </c>
      <c r="T503" s="89">
        <v>2.2926697978640002E-2</v>
      </c>
      <c r="U503" s="89">
        <v>2.1864407317649999E-2</v>
      </c>
      <c r="V503" s="89">
        <v>0</v>
      </c>
      <c r="W503" s="89">
        <v>0</v>
      </c>
      <c r="X503" s="89">
        <v>0</v>
      </c>
      <c r="Y503" s="89">
        <v>0</v>
      </c>
      <c r="Z503" s="89">
        <v>-6.5359083719999998E-4</v>
      </c>
      <c r="AA503" s="89">
        <v>1.8399297903299999E-2</v>
      </c>
    </row>
    <row r="504" spans="1:27" x14ac:dyDescent="0.25">
      <c r="A504" s="87">
        <v>4176</v>
      </c>
      <c r="B504" s="134">
        <v>45473</v>
      </c>
      <c r="C504" s="87">
        <v>1863</v>
      </c>
      <c r="D504" s="86" t="s">
        <v>893</v>
      </c>
      <c r="E504" s="88">
        <v>6854602</v>
      </c>
      <c r="F504" s="88">
        <v>5187438</v>
      </c>
      <c r="G504" s="88">
        <v>0</v>
      </c>
      <c r="H504" s="88">
        <v>0</v>
      </c>
      <c r="I504" s="88">
        <v>0</v>
      </c>
      <c r="J504" s="88">
        <v>465884</v>
      </c>
      <c r="K504" s="88">
        <v>2900808</v>
      </c>
      <c r="L504" s="88">
        <v>0</v>
      </c>
      <c r="M504" s="88">
        <v>856193</v>
      </c>
      <c r="N504" s="88">
        <v>0</v>
      </c>
      <c r="O504" s="88">
        <v>0</v>
      </c>
      <c r="P504" s="88">
        <v>964552</v>
      </c>
      <c r="Q504" s="89">
        <v>0</v>
      </c>
      <c r="R504" s="89">
        <v>0</v>
      </c>
      <c r="S504" s="89">
        <v>0</v>
      </c>
      <c r="T504" s="89">
        <v>0</v>
      </c>
      <c r="U504" s="89">
        <v>-2.3687455920000001E-4</v>
      </c>
      <c r="V504" s="89">
        <v>0</v>
      </c>
      <c r="W504" s="89">
        <v>0</v>
      </c>
      <c r="X504" s="89">
        <v>0</v>
      </c>
      <c r="Y504" s="89">
        <v>0</v>
      </c>
      <c r="Z504" s="89">
        <v>1.817925201225E-2</v>
      </c>
      <c r="AA504" s="89">
        <v>3.22925451282E-3</v>
      </c>
    </row>
    <row r="505" spans="1:27" x14ac:dyDescent="0.25">
      <c r="A505" s="87">
        <v>4192</v>
      </c>
      <c r="B505" s="134">
        <v>45473</v>
      </c>
      <c r="C505" s="87">
        <v>1867</v>
      </c>
      <c r="D505" s="86" t="s">
        <v>894</v>
      </c>
      <c r="E505" s="88">
        <v>4194626</v>
      </c>
      <c r="F505" s="88">
        <v>2680099</v>
      </c>
      <c r="G505" s="88">
        <v>0</v>
      </c>
      <c r="H505" s="88">
        <v>0</v>
      </c>
      <c r="I505" s="88">
        <v>0</v>
      </c>
      <c r="J505" s="88">
        <v>416753</v>
      </c>
      <c r="K505" s="88">
        <v>283020</v>
      </c>
      <c r="L505" s="88">
        <v>0</v>
      </c>
      <c r="M505" s="88">
        <v>1240400</v>
      </c>
      <c r="N505" s="88">
        <v>0</v>
      </c>
      <c r="O505" s="88">
        <v>0</v>
      </c>
      <c r="P505" s="88">
        <v>739927</v>
      </c>
      <c r="Q505" s="89">
        <v>0</v>
      </c>
      <c r="R505" s="89">
        <v>0</v>
      </c>
      <c r="S505" s="89">
        <v>0</v>
      </c>
      <c r="T505" s="89">
        <v>0</v>
      </c>
      <c r="U505" s="89">
        <v>0</v>
      </c>
      <c r="V505" s="89">
        <v>0</v>
      </c>
      <c r="W505" s="89">
        <v>0</v>
      </c>
      <c r="X505" s="89">
        <v>0</v>
      </c>
      <c r="Y505" s="89">
        <v>0</v>
      </c>
      <c r="Z505" s="89">
        <v>8.4031841046600005E-3</v>
      </c>
      <c r="AA505" s="89">
        <v>3.2817179783099998E-3</v>
      </c>
    </row>
    <row r="506" spans="1:27" x14ac:dyDescent="0.25">
      <c r="A506" s="87">
        <v>4195</v>
      </c>
      <c r="B506" s="134">
        <v>45473</v>
      </c>
      <c r="C506" s="87">
        <v>1869</v>
      </c>
      <c r="D506" s="86" t="s">
        <v>895</v>
      </c>
      <c r="E506" s="88">
        <v>5417314</v>
      </c>
      <c r="F506" s="88">
        <v>4914460</v>
      </c>
      <c r="G506" s="88">
        <v>0</v>
      </c>
      <c r="H506" s="88">
        <v>0</v>
      </c>
      <c r="I506" s="88">
        <v>0</v>
      </c>
      <c r="J506" s="88">
        <v>1662281</v>
      </c>
      <c r="K506" s="88">
        <v>1878652</v>
      </c>
      <c r="L506" s="88">
        <v>0</v>
      </c>
      <c r="M506" s="88">
        <v>0</v>
      </c>
      <c r="N506" s="88">
        <v>0</v>
      </c>
      <c r="O506" s="88">
        <v>0</v>
      </c>
      <c r="P506" s="88">
        <v>1373527</v>
      </c>
      <c r="Q506" s="89">
        <v>0</v>
      </c>
      <c r="R506" s="89">
        <v>0</v>
      </c>
      <c r="S506" s="89">
        <v>0</v>
      </c>
      <c r="T506" s="89">
        <v>2.1408958838999999E-3</v>
      </c>
      <c r="U506" s="89">
        <v>1.1572258647E-3</v>
      </c>
      <c r="V506" s="89">
        <v>0</v>
      </c>
      <c r="W506" s="89">
        <v>0</v>
      </c>
      <c r="X506" s="89">
        <v>0</v>
      </c>
      <c r="Y506" s="89">
        <v>0</v>
      </c>
      <c r="Z506" s="89">
        <v>1.389790312E-3</v>
      </c>
      <c r="AA506" s="89">
        <v>1.59001773518E-3</v>
      </c>
    </row>
    <row r="507" spans="1:27" x14ac:dyDescent="0.25">
      <c r="A507" s="87">
        <v>4202</v>
      </c>
      <c r="B507" s="134">
        <v>45473</v>
      </c>
      <c r="C507" s="87">
        <v>1872</v>
      </c>
      <c r="D507" s="86" t="s">
        <v>896</v>
      </c>
      <c r="E507" s="88">
        <v>185228909</v>
      </c>
      <c r="F507" s="88">
        <v>145478619</v>
      </c>
      <c r="G507" s="88">
        <v>3055035</v>
      </c>
      <c r="H507" s="88">
        <v>0</v>
      </c>
      <c r="I507" s="88">
        <v>0</v>
      </c>
      <c r="J507" s="88">
        <v>17684330</v>
      </c>
      <c r="K507" s="88">
        <v>80712499</v>
      </c>
      <c r="L507" s="88">
        <v>0</v>
      </c>
      <c r="M507" s="88">
        <v>8891930</v>
      </c>
      <c r="N507" s="88">
        <v>0</v>
      </c>
      <c r="O507" s="88">
        <v>602613</v>
      </c>
      <c r="P507" s="88">
        <v>34532212</v>
      </c>
      <c r="Q507" s="89">
        <v>2.2975655503780001E-2</v>
      </c>
      <c r="R507" s="89">
        <v>0</v>
      </c>
      <c r="S507" s="89">
        <v>0</v>
      </c>
      <c r="T507" s="89">
        <v>-2.267371091E-4</v>
      </c>
      <c r="U507" s="89">
        <v>2.4027789684499998E-3</v>
      </c>
      <c r="V507" s="89">
        <v>0</v>
      </c>
      <c r="W507" s="89">
        <v>7.0138860572999996E-4</v>
      </c>
      <c r="X507" s="89">
        <v>0</v>
      </c>
      <c r="Y507" s="89">
        <v>9.3157332083899994E-3</v>
      </c>
      <c r="Z507" s="89">
        <v>5.2815319408199999E-3</v>
      </c>
      <c r="AA507" s="89">
        <v>3.2391340102400001E-3</v>
      </c>
    </row>
    <row r="508" spans="1:27" x14ac:dyDescent="0.25">
      <c r="A508" s="87">
        <v>4227</v>
      </c>
      <c r="B508" s="134">
        <v>45473</v>
      </c>
      <c r="C508" s="87">
        <v>1882</v>
      </c>
      <c r="D508" s="86" t="s">
        <v>897</v>
      </c>
      <c r="E508" s="88">
        <v>36623727</v>
      </c>
      <c r="F508" s="88">
        <v>11197360</v>
      </c>
      <c r="G508" s="88">
        <v>0</v>
      </c>
      <c r="H508" s="88">
        <v>0</v>
      </c>
      <c r="I508" s="88">
        <v>0</v>
      </c>
      <c r="J508" s="88">
        <v>4286221</v>
      </c>
      <c r="K508" s="88">
        <v>2718001</v>
      </c>
      <c r="L508" s="88">
        <v>0</v>
      </c>
      <c r="M508" s="88">
        <v>1484495</v>
      </c>
      <c r="N508" s="88">
        <v>0</v>
      </c>
      <c r="O508" s="88">
        <v>91529</v>
      </c>
      <c r="P508" s="88">
        <v>2617114</v>
      </c>
      <c r="Q508" s="89">
        <v>0</v>
      </c>
      <c r="R508" s="89">
        <v>0</v>
      </c>
      <c r="S508" s="89">
        <v>0</v>
      </c>
      <c r="T508" s="89">
        <v>2.71539155124E-3</v>
      </c>
      <c r="U508" s="89">
        <v>9.2213581176699994E-3</v>
      </c>
      <c r="V508" s="89">
        <v>0</v>
      </c>
      <c r="W508" s="89">
        <v>0</v>
      </c>
      <c r="X508" s="89">
        <v>0</v>
      </c>
      <c r="Y508" s="89">
        <v>0</v>
      </c>
      <c r="Z508" s="89">
        <v>8.6305054916399997E-3</v>
      </c>
      <c r="AA508" s="89">
        <v>4.7785412445E-3</v>
      </c>
    </row>
    <row r="509" spans="1:27" x14ac:dyDescent="0.25">
      <c r="A509" s="87">
        <v>4233</v>
      </c>
      <c r="B509" s="134">
        <v>45473</v>
      </c>
      <c r="C509" s="87">
        <v>1884</v>
      </c>
      <c r="D509" s="86" t="s">
        <v>898</v>
      </c>
      <c r="E509" s="88">
        <v>23913547</v>
      </c>
      <c r="F509" s="88">
        <v>11596890</v>
      </c>
      <c r="G509" s="88">
        <v>1642105</v>
      </c>
      <c r="H509" s="88">
        <v>102992</v>
      </c>
      <c r="I509" s="88">
        <v>0</v>
      </c>
      <c r="J509" s="88">
        <v>1488501</v>
      </c>
      <c r="K509" s="88">
        <v>3391623</v>
      </c>
      <c r="L509" s="88">
        <v>0</v>
      </c>
      <c r="M509" s="88">
        <v>4176448</v>
      </c>
      <c r="N509" s="88">
        <v>0</v>
      </c>
      <c r="O509" s="88">
        <v>0</v>
      </c>
      <c r="P509" s="88">
        <v>795221</v>
      </c>
      <c r="Q509" s="89">
        <v>5.7831864103980002E-2</v>
      </c>
      <c r="R509" s="89">
        <v>7.9302776349199994E-2</v>
      </c>
      <c r="S509" s="89">
        <v>0</v>
      </c>
      <c r="T509" s="89">
        <v>0</v>
      </c>
      <c r="U509" s="89">
        <v>5.8871085365999999E-3</v>
      </c>
      <c r="V509" s="89">
        <v>0</v>
      </c>
      <c r="W509" s="89">
        <v>0</v>
      </c>
      <c r="X509" s="89">
        <v>0</v>
      </c>
      <c r="Y509" s="89">
        <v>0</v>
      </c>
      <c r="Z509" s="89">
        <v>3.67541508288E-2</v>
      </c>
      <c r="AA509" s="89">
        <v>1.5148911207E-2</v>
      </c>
    </row>
    <row r="510" spans="1:27" x14ac:dyDescent="0.25">
      <c r="A510" s="87">
        <v>4240</v>
      </c>
      <c r="B510" s="134">
        <v>45473</v>
      </c>
      <c r="C510" s="87">
        <v>1886</v>
      </c>
      <c r="D510" s="86" t="s">
        <v>899</v>
      </c>
      <c r="E510" s="88">
        <v>131344471</v>
      </c>
      <c r="F510" s="88">
        <v>90447311</v>
      </c>
      <c r="G510" s="88">
        <v>2952524</v>
      </c>
      <c r="H510" s="88">
        <v>0</v>
      </c>
      <c r="I510" s="88">
        <v>0</v>
      </c>
      <c r="J510" s="88">
        <v>16215306</v>
      </c>
      <c r="K510" s="88">
        <v>17207093</v>
      </c>
      <c r="L510" s="88">
        <v>0</v>
      </c>
      <c r="M510" s="88">
        <v>44661899</v>
      </c>
      <c r="N510" s="88">
        <v>4043521</v>
      </c>
      <c r="O510" s="88">
        <v>0</v>
      </c>
      <c r="P510" s="88">
        <v>5366968</v>
      </c>
      <c r="Q510" s="89">
        <v>1.109009301225E-2</v>
      </c>
      <c r="R510" s="89">
        <v>0</v>
      </c>
      <c r="S510" s="89">
        <v>0</v>
      </c>
      <c r="T510" s="89">
        <v>1.44887380878E-3</v>
      </c>
      <c r="U510" s="89">
        <v>2.5274414307600002E-3</v>
      </c>
      <c r="V510" s="89">
        <v>0</v>
      </c>
      <c r="W510" s="89">
        <v>8.7737287230000002E-5</v>
      </c>
      <c r="X510" s="89">
        <v>0</v>
      </c>
      <c r="Y510" s="89">
        <v>0</v>
      </c>
      <c r="Z510" s="89">
        <v>1.2196377190679999E-2</v>
      </c>
      <c r="AA510" s="89">
        <v>1.8499479713800001E-3</v>
      </c>
    </row>
    <row r="511" spans="1:27" x14ac:dyDescent="0.25">
      <c r="A511" s="87">
        <v>4246</v>
      </c>
      <c r="B511" s="134">
        <v>45473</v>
      </c>
      <c r="C511" s="87">
        <v>1887</v>
      </c>
      <c r="D511" s="86" t="s">
        <v>900</v>
      </c>
      <c r="E511" s="88">
        <v>309102</v>
      </c>
      <c r="F511" s="88">
        <v>186175</v>
      </c>
      <c r="G511" s="88">
        <v>0</v>
      </c>
      <c r="H511" s="88">
        <v>0</v>
      </c>
      <c r="I511" s="88">
        <v>0</v>
      </c>
      <c r="J511" s="88">
        <v>0</v>
      </c>
      <c r="K511" s="88">
        <v>0</v>
      </c>
      <c r="L511" s="88">
        <v>0</v>
      </c>
      <c r="M511" s="88">
        <v>0</v>
      </c>
      <c r="N511" s="88">
        <v>0</v>
      </c>
      <c r="O511" s="88">
        <v>0</v>
      </c>
      <c r="P511" s="88">
        <v>186175</v>
      </c>
      <c r="Q511" s="89">
        <v>0</v>
      </c>
      <c r="R511" s="89">
        <v>0</v>
      </c>
      <c r="S511" s="89">
        <v>0</v>
      </c>
      <c r="T511" s="89">
        <v>0</v>
      </c>
      <c r="U511" s="89">
        <v>0</v>
      </c>
      <c r="V511" s="89">
        <v>0</v>
      </c>
      <c r="W511" s="89">
        <v>0</v>
      </c>
      <c r="X511" s="89">
        <v>0</v>
      </c>
      <c r="Y511" s="89">
        <v>0</v>
      </c>
      <c r="Z511" s="89">
        <v>1.8612928604620001E-2</v>
      </c>
      <c r="AA511" s="89">
        <v>1.8612928604620001E-2</v>
      </c>
    </row>
    <row r="512" spans="1:27" x14ac:dyDescent="0.25">
      <c r="A512" s="87">
        <v>4261</v>
      </c>
      <c r="B512" s="134">
        <v>45473</v>
      </c>
      <c r="C512" s="87">
        <v>1895</v>
      </c>
      <c r="D512" s="86" t="s">
        <v>901</v>
      </c>
      <c r="E512" s="88">
        <v>254720606</v>
      </c>
      <c r="F512" s="88">
        <v>185331273</v>
      </c>
      <c r="G512" s="88">
        <v>5692722</v>
      </c>
      <c r="H512" s="88">
        <v>0</v>
      </c>
      <c r="I512" s="88">
        <v>53844</v>
      </c>
      <c r="J512" s="88">
        <v>7118523</v>
      </c>
      <c r="K512" s="88">
        <v>26088908</v>
      </c>
      <c r="L512" s="88">
        <v>0</v>
      </c>
      <c r="M512" s="88">
        <v>98152774</v>
      </c>
      <c r="N512" s="88">
        <v>18850301</v>
      </c>
      <c r="O512" s="88">
        <v>11732125</v>
      </c>
      <c r="P512" s="88">
        <v>17642076</v>
      </c>
      <c r="Q512" s="89">
        <v>1.871134088869E-2</v>
      </c>
      <c r="R512" s="89">
        <v>0</v>
      </c>
      <c r="S512" s="89">
        <v>0</v>
      </c>
      <c r="T512" s="89">
        <v>1.09580305649E-3</v>
      </c>
      <c r="U512" s="89">
        <v>4.8817021517600003E-3</v>
      </c>
      <c r="V512" s="89">
        <v>0</v>
      </c>
      <c r="W512" s="89">
        <v>6.4102671564E-4</v>
      </c>
      <c r="X512" s="89">
        <v>-3.282855437E-4</v>
      </c>
      <c r="Y512" s="89">
        <v>-8.7902815829999997E-4</v>
      </c>
      <c r="Z512" s="89">
        <v>6.4523664660300004E-3</v>
      </c>
      <c r="AA512" s="89">
        <v>2.21701093502E-3</v>
      </c>
    </row>
    <row r="513" spans="1:27" x14ac:dyDescent="0.25">
      <c r="A513" s="87">
        <v>4271</v>
      </c>
      <c r="B513" s="134">
        <v>45473</v>
      </c>
      <c r="C513" s="87">
        <v>1898</v>
      </c>
      <c r="D513" s="86" t="s">
        <v>902</v>
      </c>
      <c r="E513" s="88">
        <v>212427753</v>
      </c>
      <c r="F513" s="88">
        <v>137376186</v>
      </c>
      <c r="G513" s="88">
        <v>735503</v>
      </c>
      <c r="H513" s="88">
        <v>0</v>
      </c>
      <c r="I513" s="88">
        <v>0</v>
      </c>
      <c r="J513" s="88">
        <v>20471346</v>
      </c>
      <c r="K513" s="88">
        <v>54437873</v>
      </c>
      <c r="L513" s="88">
        <v>0</v>
      </c>
      <c r="M513" s="88">
        <v>8232098</v>
      </c>
      <c r="N513" s="88">
        <v>13493588</v>
      </c>
      <c r="O513" s="88">
        <v>711626</v>
      </c>
      <c r="P513" s="88">
        <v>39294152</v>
      </c>
      <c r="Q513" s="89">
        <v>4.8473735251229999E-2</v>
      </c>
      <c r="R513" s="89">
        <v>0</v>
      </c>
      <c r="S513" s="89">
        <v>0</v>
      </c>
      <c r="T513" s="89">
        <v>8.9159120515999995E-4</v>
      </c>
      <c r="U513" s="89">
        <v>1.04584077913E-3</v>
      </c>
      <c r="V513" s="89">
        <v>0</v>
      </c>
      <c r="W513" s="89">
        <v>-7.0507089000000005E-5</v>
      </c>
      <c r="X513" s="89">
        <v>0</v>
      </c>
      <c r="Y513" s="89">
        <v>0</v>
      </c>
      <c r="Z513" s="89">
        <v>8.0129644661300001E-3</v>
      </c>
      <c r="AA513" s="89">
        <v>3.4138005740900002E-3</v>
      </c>
    </row>
    <row r="514" spans="1:27" x14ac:dyDescent="0.25">
      <c r="A514" s="87">
        <v>4291</v>
      </c>
      <c r="B514" s="134">
        <v>45473</v>
      </c>
      <c r="C514" s="87">
        <v>1904</v>
      </c>
      <c r="D514" s="86" t="s">
        <v>903</v>
      </c>
      <c r="E514" s="88">
        <v>303179641</v>
      </c>
      <c r="F514" s="88">
        <v>244930248</v>
      </c>
      <c r="G514" s="88">
        <v>12109793</v>
      </c>
      <c r="H514" s="88">
        <v>0</v>
      </c>
      <c r="I514" s="88">
        <v>2406135</v>
      </c>
      <c r="J514" s="88">
        <v>6083450</v>
      </c>
      <c r="K514" s="88">
        <v>52188204</v>
      </c>
      <c r="L514" s="88">
        <v>0</v>
      </c>
      <c r="M514" s="88">
        <v>139542684</v>
      </c>
      <c r="N514" s="88">
        <v>1859516</v>
      </c>
      <c r="O514" s="88">
        <v>535863</v>
      </c>
      <c r="P514" s="88">
        <v>30204603</v>
      </c>
      <c r="Q514" s="89">
        <v>6.8286745176400002E-3</v>
      </c>
      <c r="R514" s="89">
        <v>0</v>
      </c>
      <c r="S514" s="89">
        <v>6.2905415763300004E-3</v>
      </c>
      <c r="T514" s="89">
        <v>0</v>
      </c>
      <c r="U514" s="89">
        <v>5.1353060412800003E-3</v>
      </c>
      <c r="V514" s="89">
        <v>0</v>
      </c>
      <c r="W514" s="89">
        <v>9.6042680729999997E-5</v>
      </c>
      <c r="X514" s="89">
        <v>0</v>
      </c>
      <c r="Y514" s="89">
        <v>2.309617037532E-2</v>
      </c>
      <c r="Z514" s="89">
        <v>5.5823562366800004E-3</v>
      </c>
      <c r="AA514" s="89">
        <v>2.2391107752999999E-3</v>
      </c>
    </row>
    <row r="515" spans="1:27" x14ac:dyDescent="0.25">
      <c r="A515" s="87">
        <v>4292</v>
      </c>
      <c r="B515" s="134">
        <v>45473</v>
      </c>
      <c r="C515" s="87">
        <v>1905</v>
      </c>
      <c r="D515" s="86" t="s">
        <v>904</v>
      </c>
      <c r="E515" s="88">
        <v>8553350</v>
      </c>
      <c r="F515" s="88">
        <v>5365542</v>
      </c>
      <c r="G515" s="88">
        <v>144283</v>
      </c>
      <c r="H515" s="88">
        <v>0</v>
      </c>
      <c r="I515" s="88">
        <v>0</v>
      </c>
      <c r="J515" s="88">
        <v>1679992</v>
      </c>
      <c r="K515" s="88">
        <v>2108342</v>
      </c>
      <c r="L515" s="88">
        <v>0</v>
      </c>
      <c r="M515" s="88">
        <v>0</v>
      </c>
      <c r="N515" s="88">
        <v>0</v>
      </c>
      <c r="O515" s="88">
        <v>0</v>
      </c>
      <c r="P515" s="88">
        <v>1432925</v>
      </c>
      <c r="Q515" s="89">
        <v>1.3787668081019999E-2</v>
      </c>
      <c r="R515" s="89">
        <v>0</v>
      </c>
      <c r="S515" s="89">
        <v>0</v>
      </c>
      <c r="T515" s="89">
        <v>0</v>
      </c>
      <c r="U515" s="89">
        <v>4.5756155839400004E-3</v>
      </c>
      <c r="V515" s="89">
        <v>0</v>
      </c>
      <c r="W515" s="89">
        <v>0</v>
      </c>
      <c r="X515" s="89">
        <v>0</v>
      </c>
      <c r="Y515" s="89">
        <v>0</v>
      </c>
      <c r="Z515" s="89">
        <v>2.9415760697E-4</v>
      </c>
      <c r="AA515" s="89">
        <v>2.20653122164E-3</v>
      </c>
    </row>
    <row r="516" spans="1:27" x14ac:dyDescent="0.25">
      <c r="A516" s="87">
        <v>4366</v>
      </c>
      <c r="B516" s="134">
        <v>45473</v>
      </c>
      <c r="C516" s="87">
        <v>1934</v>
      </c>
      <c r="D516" s="86" t="s">
        <v>905</v>
      </c>
      <c r="E516" s="88">
        <v>6212504</v>
      </c>
      <c r="F516" s="88">
        <v>5155358</v>
      </c>
      <c r="G516" s="88">
        <v>0</v>
      </c>
      <c r="H516" s="88">
        <v>0</v>
      </c>
      <c r="I516" s="88">
        <v>0</v>
      </c>
      <c r="J516" s="88">
        <v>3111911</v>
      </c>
      <c r="K516" s="88">
        <v>733126</v>
      </c>
      <c r="L516" s="88">
        <v>0</v>
      </c>
      <c r="M516" s="88">
        <v>0</v>
      </c>
      <c r="N516" s="88">
        <v>0</v>
      </c>
      <c r="O516" s="88">
        <v>0</v>
      </c>
      <c r="P516" s="88">
        <v>1310321</v>
      </c>
      <c r="Q516" s="89">
        <v>0</v>
      </c>
      <c r="R516" s="89">
        <v>0</v>
      </c>
      <c r="S516" s="89">
        <v>0</v>
      </c>
      <c r="T516" s="89">
        <v>0</v>
      </c>
      <c r="U516" s="89">
        <v>0</v>
      </c>
      <c r="V516" s="89">
        <v>0</v>
      </c>
      <c r="W516" s="89">
        <v>0</v>
      </c>
      <c r="X516" s="89">
        <v>0</v>
      </c>
      <c r="Y516" s="89">
        <v>0</v>
      </c>
      <c r="Z516" s="89">
        <v>3.8280977232199999E-3</v>
      </c>
      <c r="AA516" s="89">
        <v>9.7552208547999997E-4</v>
      </c>
    </row>
    <row r="517" spans="1:27" x14ac:dyDescent="0.25">
      <c r="A517" s="87">
        <v>4369</v>
      </c>
      <c r="B517" s="134">
        <v>45473</v>
      </c>
      <c r="C517" s="87">
        <v>1936</v>
      </c>
      <c r="D517" s="86" t="s">
        <v>906</v>
      </c>
      <c r="E517" s="88">
        <v>30073673</v>
      </c>
      <c r="F517" s="88">
        <v>16317138</v>
      </c>
      <c r="G517" s="88">
        <v>295262</v>
      </c>
      <c r="H517" s="88">
        <v>0</v>
      </c>
      <c r="I517" s="88">
        <v>0</v>
      </c>
      <c r="J517" s="88">
        <v>2823533</v>
      </c>
      <c r="K517" s="88">
        <v>10200881</v>
      </c>
      <c r="L517" s="88">
        <v>0</v>
      </c>
      <c r="M517" s="88">
        <v>376851</v>
      </c>
      <c r="N517" s="88">
        <v>0</v>
      </c>
      <c r="O517" s="88">
        <v>0</v>
      </c>
      <c r="P517" s="88">
        <v>2620610</v>
      </c>
      <c r="Q517" s="89">
        <v>1.8661533015440001E-2</v>
      </c>
      <c r="R517" s="89">
        <v>0</v>
      </c>
      <c r="S517" s="89">
        <v>0</v>
      </c>
      <c r="T517" s="89">
        <v>-3.9928219210000001E-4</v>
      </c>
      <c r="U517" s="89">
        <v>3.5196368275299999E-3</v>
      </c>
      <c r="V517" s="89">
        <v>0</v>
      </c>
      <c r="W517" s="89">
        <v>0</v>
      </c>
      <c r="X517" s="89">
        <v>0</v>
      </c>
      <c r="Y517" s="89">
        <v>0</v>
      </c>
      <c r="Z517" s="89">
        <v>1.3574217139770001E-2</v>
      </c>
      <c r="AA517" s="89">
        <v>4.95232285639E-3</v>
      </c>
    </row>
    <row r="518" spans="1:27" x14ac:dyDescent="0.25">
      <c r="A518" s="87">
        <v>4374</v>
      </c>
      <c r="B518" s="134">
        <v>45473</v>
      </c>
      <c r="C518" s="87">
        <v>1939</v>
      </c>
      <c r="D518" s="86" t="s">
        <v>907</v>
      </c>
      <c r="E518" s="88">
        <v>80591410</v>
      </c>
      <c r="F518" s="88">
        <v>74619003</v>
      </c>
      <c r="G518" s="88">
        <v>393154</v>
      </c>
      <c r="H518" s="88">
        <v>0</v>
      </c>
      <c r="I518" s="88">
        <v>0</v>
      </c>
      <c r="J518" s="88">
        <v>3889590</v>
      </c>
      <c r="K518" s="88">
        <v>46555437</v>
      </c>
      <c r="L518" s="88">
        <v>0</v>
      </c>
      <c r="M518" s="88">
        <v>306363</v>
      </c>
      <c r="N518" s="88">
        <v>0</v>
      </c>
      <c r="O518" s="88">
        <v>483967</v>
      </c>
      <c r="P518" s="88">
        <v>22990492</v>
      </c>
      <c r="Q518" s="89">
        <v>1.40242145285E-3</v>
      </c>
      <c r="R518" s="89">
        <v>0</v>
      </c>
      <c r="S518" s="89">
        <v>0</v>
      </c>
      <c r="T518" s="89">
        <v>0</v>
      </c>
      <c r="U518" s="89">
        <v>2.0214900836799999E-3</v>
      </c>
      <c r="V518" s="89">
        <v>0</v>
      </c>
      <c r="W518" s="89">
        <v>0</v>
      </c>
      <c r="X518" s="89">
        <v>0</v>
      </c>
      <c r="Y518" s="89">
        <v>0</v>
      </c>
      <c r="Z518" s="89">
        <v>3.9842033842340002E-2</v>
      </c>
      <c r="AA518" s="89">
        <v>1.298917404136E-2</v>
      </c>
    </row>
    <row r="519" spans="1:27" x14ac:dyDescent="0.25">
      <c r="A519" s="87">
        <v>4393</v>
      </c>
      <c r="B519" s="134">
        <v>45473</v>
      </c>
      <c r="C519" s="87">
        <v>1942</v>
      </c>
      <c r="D519" s="86" t="s">
        <v>908</v>
      </c>
      <c r="E519" s="88">
        <v>4351901</v>
      </c>
      <c r="F519" s="88">
        <v>1831279</v>
      </c>
      <c r="G519" s="88">
        <v>0</v>
      </c>
      <c r="H519" s="88">
        <v>3714</v>
      </c>
      <c r="I519" s="88">
        <v>0</v>
      </c>
      <c r="J519" s="88">
        <v>715756</v>
      </c>
      <c r="K519" s="88">
        <v>881345</v>
      </c>
      <c r="L519" s="88">
        <v>0</v>
      </c>
      <c r="M519" s="88">
        <v>0</v>
      </c>
      <c r="N519" s="88">
        <v>0</v>
      </c>
      <c r="O519" s="88">
        <v>0</v>
      </c>
      <c r="P519" s="88">
        <v>230464</v>
      </c>
      <c r="Q519" s="89">
        <v>0</v>
      </c>
      <c r="R519" s="89">
        <v>7.12056921176E-2</v>
      </c>
      <c r="S519" s="89">
        <v>0</v>
      </c>
      <c r="T519" s="89">
        <v>2.6344827165000002E-4</v>
      </c>
      <c r="U519" s="89">
        <v>-6.333666535E-4</v>
      </c>
      <c r="V519" s="89">
        <v>0</v>
      </c>
      <c r="W519" s="89">
        <v>0</v>
      </c>
      <c r="X519" s="89">
        <v>0</v>
      </c>
      <c r="Y519" s="89">
        <v>0</v>
      </c>
      <c r="Z519" s="89">
        <v>8.4625674938600005E-3</v>
      </c>
      <c r="AA519" s="89">
        <v>1.0776897099700001E-3</v>
      </c>
    </row>
    <row r="520" spans="1:27" x14ac:dyDescent="0.25">
      <c r="A520" s="87">
        <v>4395</v>
      </c>
      <c r="B520" s="134">
        <v>45473</v>
      </c>
      <c r="C520" s="87">
        <v>1943</v>
      </c>
      <c r="D520" s="86" t="s">
        <v>909</v>
      </c>
      <c r="E520" s="88">
        <v>95853259</v>
      </c>
      <c r="F520" s="88">
        <v>36473835</v>
      </c>
      <c r="G520" s="88">
        <v>3622906</v>
      </c>
      <c r="H520" s="88">
        <v>0</v>
      </c>
      <c r="I520" s="88">
        <v>0</v>
      </c>
      <c r="J520" s="88">
        <v>5037554</v>
      </c>
      <c r="K520" s="88">
        <v>7401015</v>
      </c>
      <c r="L520" s="88">
        <v>0</v>
      </c>
      <c r="M520" s="88">
        <v>18563945</v>
      </c>
      <c r="N520" s="88">
        <v>0</v>
      </c>
      <c r="O520" s="88">
        <v>0</v>
      </c>
      <c r="P520" s="88">
        <v>1848415</v>
      </c>
      <c r="Q520" s="89">
        <v>1.040849447229E-2</v>
      </c>
      <c r="R520" s="89">
        <v>0</v>
      </c>
      <c r="S520" s="89">
        <v>0</v>
      </c>
      <c r="T520" s="89">
        <v>-4.9649625E-4</v>
      </c>
      <c r="U520" s="89">
        <v>2.6404564846000001E-3</v>
      </c>
      <c r="V520" s="89">
        <v>0</v>
      </c>
      <c r="W520" s="89">
        <v>0</v>
      </c>
      <c r="X520" s="89">
        <v>0</v>
      </c>
      <c r="Y520" s="89">
        <v>0</v>
      </c>
      <c r="Z520" s="89">
        <v>1.11797398445E-2</v>
      </c>
      <c r="AA520" s="89">
        <v>2.09134667509E-3</v>
      </c>
    </row>
    <row r="521" spans="1:27" x14ac:dyDescent="0.25">
      <c r="A521" s="87">
        <v>4400</v>
      </c>
      <c r="B521" s="134">
        <v>45473</v>
      </c>
      <c r="C521" s="87">
        <v>1946</v>
      </c>
      <c r="D521" s="86" t="s">
        <v>910</v>
      </c>
      <c r="E521" s="88">
        <v>157814854</v>
      </c>
      <c r="F521" s="88">
        <v>90302068</v>
      </c>
      <c r="G521" s="88">
        <v>4734035</v>
      </c>
      <c r="H521" s="88">
        <v>0</v>
      </c>
      <c r="I521" s="88">
        <v>0</v>
      </c>
      <c r="J521" s="88">
        <v>7721296</v>
      </c>
      <c r="K521" s="88">
        <v>27988003</v>
      </c>
      <c r="L521" s="88">
        <v>0</v>
      </c>
      <c r="M521" s="88">
        <v>41202426</v>
      </c>
      <c r="N521" s="88">
        <v>0</v>
      </c>
      <c r="O521" s="88">
        <v>0</v>
      </c>
      <c r="P521" s="88">
        <v>8656308</v>
      </c>
      <c r="Q521" s="89">
        <v>9.0589828181700006E-3</v>
      </c>
      <c r="R521" s="89">
        <v>0.17866109210851999</v>
      </c>
      <c r="S521" s="89">
        <v>0</v>
      </c>
      <c r="T521" s="89">
        <v>8.2942106542000004E-4</v>
      </c>
      <c r="U521" s="89">
        <v>2.5385427762599998E-3</v>
      </c>
      <c r="V521" s="89">
        <v>0</v>
      </c>
      <c r="W521" s="89">
        <v>0</v>
      </c>
      <c r="X521" s="89">
        <v>0</v>
      </c>
      <c r="Y521" s="89">
        <v>0</v>
      </c>
      <c r="Z521" s="89">
        <v>9.0768564958499994E-3</v>
      </c>
      <c r="AA521" s="89">
        <v>2.24863695124E-3</v>
      </c>
    </row>
    <row r="522" spans="1:27" x14ac:dyDescent="0.25">
      <c r="A522" s="87">
        <v>4401</v>
      </c>
      <c r="B522" s="134">
        <v>45473</v>
      </c>
      <c r="C522" s="87">
        <v>1947</v>
      </c>
      <c r="D522" s="86" t="s">
        <v>911</v>
      </c>
      <c r="E522" s="88">
        <v>145696928</v>
      </c>
      <c r="F522" s="88">
        <v>70775782</v>
      </c>
      <c r="G522" s="88">
        <v>1606956</v>
      </c>
      <c r="H522" s="88">
        <v>0</v>
      </c>
      <c r="I522" s="88">
        <v>0</v>
      </c>
      <c r="J522" s="88">
        <v>9531654</v>
      </c>
      <c r="K522" s="88">
        <v>8652186</v>
      </c>
      <c r="L522" s="88">
        <v>0</v>
      </c>
      <c r="M522" s="88">
        <v>38179280</v>
      </c>
      <c r="N522" s="88">
        <v>1628390</v>
      </c>
      <c r="O522" s="88">
        <v>353242</v>
      </c>
      <c r="P522" s="88">
        <v>10824074</v>
      </c>
      <c r="Q522" s="89">
        <v>5.8827686356999996E-3</v>
      </c>
      <c r="R522" s="89">
        <v>0</v>
      </c>
      <c r="S522" s="89">
        <v>0</v>
      </c>
      <c r="T522" s="89">
        <v>0</v>
      </c>
      <c r="U522" s="89">
        <v>4.2713039469999998E-5</v>
      </c>
      <c r="V522" s="89">
        <v>0</v>
      </c>
      <c r="W522" s="89">
        <v>0</v>
      </c>
      <c r="X522" s="89">
        <v>0</v>
      </c>
      <c r="Y522" s="89">
        <v>0</v>
      </c>
      <c r="Z522" s="89">
        <v>4.7315877263999999E-4</v>
      </c>
      <c r="AA522" s="89">
        <v>2.7383941651E-4</v>
      </c>
    </row>
    <row r="523" spans="1:27" x14ac:dyDescent="0.25">
      <c r="A523" s="87">
        <v>4416</v>
      </c>
      <c r="B523" s="134">
        <v>45473</v>
      </c>
      <c r="C523" s="87">
        <v>1950</v>
      </c>
      <c r="D523" s="86" t="s">
        <v>912</v>
      </c>
      <c r="E523" s="88">
        <v>263303</v>
      </c>
      <c r="F523" s="88">
        <v>91890</v>
      </c>
      <c r="G523" s="88">
        <v>0</v>
      </c>
      <c r="H523" s="88">
        <v>0</v>
      </c>
      <c r="I523" s="88">
        <v>0</v>
      </c>
      <c r="J523" s="88">
        <v>0</v>
      </c>
      <c r="K523" s="88">
        <v>0</v>
      </c>
      <c r="L523" s="88">
        <v>0</v>
      </c>
      <c r="M523" s="88">
        <v>0</v>
      </c>
      <c r="N523" s="88">
        <v>0</v>
      </c>
      <c r="O523" s="88">
        <v>0</v>
      </c>
      <c r="P523" s="88">
        <v>91890</v>
      </c>
      <c r="Q523" s="89">
        <v>0</v>
      </c>
      <c r="R523" s="89">
        <v>0</v>
      </c>
      <c r="S523" s="89">
        <v>0</v>
      </c>
      <c r="T523" s="89">
        <v>0</v>
      </c>
      <c r="U523" s="89">
        <v>0</v>
      </c>
      <c r="V523" s="89">
        <v>0</v>
      </c>
      <c r="W523" s="89">
        <v>0</v>
      </c>
      <c r="X523" s="89">
        <v>0</v>
      </c>
      <c r="Y523" s="89">
        <v>0</v>
      </c>
      <c r="Z523" s="89">
        <v>2.8843061781700001E-3</v>
      </c>
      <c r="AA523" s="89">
        <v>2.8843061781700001E-3</v>
      </c>
    </row>
    <row r="524" spans="1:27" x14ac:dyDescent="0.25">
      <c r="A524" s="87">
        <v>4427</v>
      </c>
      <c r="B524" s="134">
        <v>45473</v>
      </c>
      <c r="C524" s="87">
        <v>1954</v>
      </c>
      <c r="D524" s="86" t="s">
        <v>913</v>
      </c>
      <c r="E524" s="88">
        <v>36067520</v>
      </c>
      <c r="F524" s="88">
        <v>10704975</v>
      </c>
      <c r="G524" s="88">
        <v>0</v>
      </c>
      <c r="H524" s="88">
        <v>0</v>
      </c>
      <c r="I524" s="88">
        <v>0</v>
      </c>
      <c r="J524" s="88">
        <v>2405298</v>
      </c>
      <c r="K524" s="88">
        <v>2198961</v>
      </c>
      <c r="L524" s="88">
        <v>0</v>
      </c>
      <c r="M524" s="88">
        <v>5769108</v>
      </c>
      <c r="N524" s="88">
        <v>0</v>
      </c>
      <c r="O524" s="88">
        <v>0</v>
      </c>
      <c r="P524" s="88">
        <v>331608</v>
      </c>
      <c r="Q524" s="89">
        <v>0</v>
      </c>
      <c r="R524" s="89">
        <v>0</v>
      </c>
      <c r="S524" s="89">
        <v>0</v>
      </c>
      <c r="T524" s="89">
        <v>-1.3551354609999999E-4</v>
      </c>
      <c r="U524" s="89">
        <v>-9.8115040400000001E-5</v>
      </c>
      <c r="V524" s="89">
        <v>0</v>
      </c>
      <c r="W524" s="89">
        <v>0</v>
      </c>
      <c r="X524" s="89">
        <v>0</v>
      </c>
      <c r="Y524" s="89">
        <v>0</v>
      </c>
      <c r="Z524" s="89">
        <v>7.744501088E-5</v>
      </c>
      <c r="AA524" s="89">
        <v>-7.53043002E-5</v>
      </c>
    </row>
    <row r="525" spans="1:27" x14ac:dyDescent="0.25">
      <c r="A525" s="87">
        <v>4441</v>
      </c>
      <c r="B525" s="134">
        <v>45473</v>
      </c>
      <c r="C525" s="87">
        <v>1959</v>
      </c>
      <c r="D525" s="86" t="s">
        <v>914</v>
      </c>
      <c r="E525" s="88">
        <v>10464990</v>
      </c>
      <c r="F525" s="88">
        <v>4124578</v>
      </c>
      <c r="G525" s="88">
        <v>0</v>
      </c>
      <c r="H525" s="88">
        <v>0</v>
      </c>
      <c r="I525" s="88">
        <v>0</v>
      </c>
      <c r="J525" s="88">
        <v>573402</v>
      </c>
      <c r="K525" s="88">
        <v>1013631</v>
      </c>
      <c r="L525" s="88">
        <v>0</v>
      </c>
      <c r="M525" s="88">
        <v>14652</v>
      </c>
      <c r="N525" s="88">
        <v>0</v>
      </c>
      <c r="O525" s="88">
        <v>0</v>
      </c>
      <c r="P525" s="88">
        <v>2522893</v>
      </c>
      <c r="Q525" s="89">
        <v>0</v>
      </c>
      <c r="R525" s="89">
        <v>0</v>
      </c>
      <c r="S525" s="89">
        <v>0</v>
      </c>
      <c r="T525" s="89">
        <v>0</v>
      </c>
      <c r="U525" s="89">
        <v>8.2783127681100004E-3</v>
      </c>
      <c r="V525" s="89">
        <v>0</v>
      </c>
      <c r="W525" s="89">
        <v>10.323778323778299</v>
      </c>
      <c r="X525" s="89">
        <v>0</v>
      </c>
      <c r="Y525" s="89">
        <v>0</v>
      </c>
      <c r="Z525" s="89">
        <v>1.2636612838120001E-2</v>
      </c>
      <c r="AA525" s="89">
        <v>2.9583352559099999E-2</v>
      </c>
    </row>
    <row r="526" spans="1:27" x14ac:dyDescent="0.25">
      <c r="A526" s="87">
        <v>4461</v>
      </c>
      <c r="B526" s="134">
        <v>45473</v>
      </c>
      <c r="C526" s="87">
        <v>1967</v>
      </c>
      <c r="D526" s="86" t="s">
        <v>915</v>
      </c>
      <c r="E526" s="88">
        <v>40043930</v>
      </c>
      <c r="F526" s="88">
        <v>15898510</v>
      </c>
      <c r="G526" s="88">
        <v>0</v>
      </c>
      <c r="H526" s="88">
        <v>0</v>
      </c>
      <c r="I526" s="88">
        <v>0</v>
      </c>
      <c r="J526" s="88">
        <v>6278913</v>
      </c>
      <c r="K526" s="88">
        <v>2979228</v>
      </c>
      <c r="L526" s="88">
        <v>0</v>
      </c>
      <c r="M526" s="88">
        <v>1648188</v>
      </c>
      <c r="N526" s="88">
        <v>0</v>
      </c>
      <c r="O526" s="88">
        <v>0</v>
      </c>
      <c r="P526" s="88">
        <v>4992180</v>
      </c>
      <c r="Q526" s="89">
        <v>0</v>
      </c>
      <c r="R526" s="89">
        <v>0</v>
      </c>
      <c r="S526" s="89">
        <v>0</v>
      </c>
      <c r="T526" s="89">
        <v>0</v>
      </c>
      <c r="U526" s="89">
        <v>1.2043734751399999E-3</v>
      </c>
      <c r="V526" s="89">
        <v>0</v>
      </c>
      <c r="W526" s="89">
        <v>0</v>
      </c>
      <c r="X526" s="89">
        <v>0</v>
      </c>
      <c r="Y526" s="89">
        <v>0</v>
      </c>
      <c r="Z526" s="89">
        <v>9.8263138843700006E-3</v>
      </c>
      <c r="AA526" s="89">
        <v>3.26231986749E-3</v>
      </c>
    </row>
    <row r="527" spans="1:27" x14ac:dyDescent="0.25">
      <c r="A527" s="87">
        <v>4472</v>
      </c>
      <c r="B527" s="134">
        <v>45473</v>
      </c>
      <c r="C527" s="87">
        <v>1971</v>
      </c>
      <c r="D527" s="86" t="s">
        <v>916</v>
      </c>
      <c r="E527" s="88">
        <v>27380291</v>
      </c>
      <c r="F527" s="88">
        <v>12392245</v>
      </c>
      <c r="G527" s="88">
        <v>582713</v>
      </c>
      <c r="H527" s="88">
        <v>0</v>
      </c>
      <c r="I527" s="88">
        <v>0</v>
      </c>
      <c r="J527" s="88">
        <v>514310</v>
      </c>
      <c r="K527" s="88">
        <v>976553</v>
      </c>
      <c r="L527" s="88">
        <v>0</v>
      </c>
      <c r="M527" s="88">
        <v>9906601</v>
      </c>
      <c r="N527" s="88">
        <v>0</v>
      </c>
      <c r="O527" s="88">
        <v>0</v>
      </c>
      <c r="P527" s="88">
        <v>412068</v>
      </c>
      <c r="Q527" s="89">
        <v>2.3328364196899998E-3</v>
      </c>
      <c r="R527" s="89">
        <v>0</v>
      </c>
      <c r="S527" s="89">
        <v>0</v>
      </c>
      <c r="T527" s="89">
        <v>0</v>
      </c>
      <c r="U527" s="89">
        <v>0</v>
      </c>
      <c r="V527" s="89">
        <v>0</v>
      </c>
      <c r="W527" s="89">
        <v>0</v>
      </c>
      <c r="X527" s="89">
        <v>0</v>
      </c>
      <c r="Y527" s="89">
        <v>0</v>
      </c>
      <c r="Z527" s="89">
        <v>0</v>
      </c>
      <c r="AA527" s="89">
        <v>1.0498681060000001E-4</v>
      </c>
    </row>
    <row r="528" spans="1:27" x14ac:dyDescent="0.25">
      <c r="A528" s="87">
        <v>4480</v>
      </c>
      <c r="B528" s="134">
        <v>45473</v>
      </c>
      <c r="C528" s="87">
        <v>1973</v>
      </c>
      <c r="D528" s="86" t="s">
        <v>917</v>
      </c>
      <c r="E528" s="88">
        <v>208172607</v>
      </c>
      <c r="F528" s="88">
        <v>161811153</v>
      </c>
      <c r="G528" s="88">
        <v>3863535</v>
      </c>
      <c r="H528" s="88">
        <v>0</v>
      </c>
      <c r="I528" s="88">
        <v>2903502</v>
      </c>
      <c r="J528" s="88">
        <v>14600140</v>
      </c>
      <c r="K528" s="88">
        <v>25826412</v>
      </c>
      <c r="L528" s="88">
        <v>0</v>
      </c>
      <c r="M528" s="88">
        <v>81602575</v>
      </c>
      <c r="N528" s="88">
        <v>2762247</v>
      </c>
      <c r="O528" s="88">
        <v>513824</v>
      </c>
      <c r="P528" s="88">
        <v>29738919</v>
      </c>
      <c r="Q528" s="89">
        <v>3.2755380459630001E-2</v>
      </c>
      <c r="R528" s="89">
        <v>0</v>
      </c>
      <c r="S528" s="89">
        <v>7.60896655918E-3</v>
      </c>
      <c r="T528" s="89">
        <v>3.4526410101900001E-3</v>
      </c>
      <c r="U528" s="89">
        <v>5.6907110993899999E-3</v>
      </c>
      <c r="V528" s="89">
        <v>0</v>
      </c>
      <c r="W528" s="89">
        <v>-6.6208869999999993E-5</v>
      </c>
      <c r="X528" s="89">
        <v>0</v>
      </c>
      <c r="Y528" s="89">
        <v>-7.0246104353099997E-2</v>
      </c>
      <c r="Z528" s="89">
        <v>1.160974683599E-2</v>
      </c>
      <c r="AA528" s="89">
        <v>3.7251983117600001E-3</v>
      </c>
    </row>
    <row r="529" spans="1:27" x14ac:dyDescent="0.25">
      <c r="A529" s="87">
        <v>4487</v>
      </c>
      <c r="B529" s="134">
        <v>45473</v>
      </c>
      <c r="C529" s="87">
        <v>1976</v>
      </c>
      <c r="D529" s="86" t="s">
        <v>918</v>
      </c>
      <c r="E529" s="88">
        <v>3759795</v>
      </c>
      <c r="F529" s="88">
        <v>2231359</v>
      </c>
      <c r="G529" s="88">
        <v>0</v>
      </c>
      <c r="H529" s="88">
        <v>0</v>
      </c>
      <c r="I529" s="88">
        <v>0</v>
      </c>
      <c r="J529" s="88">
        <v>127161</v>
      </c>
      <c r="K529" s="88">
        <v>1635273</v>
      </c>
      <c r="L529" s="88">
        <v>0</v>
      </c>
      <c r="M529" s="88">
        <v>0</v>
      </c>
      <c r="N529" s="88">
        <v>0</v>
      </c>
      <c r="O529" s="88">
        <v>0</v>
      </c>
      <c r="P529" s="88">
        <v>468925</v>
      </c>
      <c r="Q529" s="89">
        <v>0</v>
      </c>
      <c r="R529" s="89">
        <v>0</v>
      </c>
      <c r="S529" s="89">
        <v>0</v>
      </c>
      <c r="T529" s="89">
        <v>0</v>
      </c>
      <c r="U529" s="89">
        <v>1.6156876556999999E-3</v>
      </c>
      <c r="V529" s="89">
        <v>0</v>
      </c>
      <c r="W529" s="89">
        <v>0</v>
      </c>
      <c r="X529" s="89">
        <v>0</v>
      </c>
      <c r="Y529" s="89">
        <v>0</v>
      </c>
      <c r="Z529" s="89">
        <v>8.1895063243900001E-3</v>
      </c>
      <c r="AA529" s="89">
        <v>2.9797480940799998E-3</v>
      </c>
    </row>
    <row r="530" spans="1:27" x14ac:dyDescent="0.25">
      <c r="A530" s="87">
        <v>4488</v>
      </c>
      <c r="B530" s="134">
        <v>45473</v>
      </c>
      <c r="C530" s="87">
        <v>1977</v>
      </c>
      <c r="D530" s="86" t="s">
        <v>919</v>
      </c>
      <c r="E530" s="88">
        <v>4408693</v>
      </c>
      <c r="F530" s="88">
        <v>2933614</v>
      </c>
      <c r="G530" s="88">
        <v>0</v>
      </c>
      <c r="H530" s="88">
        <v>0</v>
      </c>
      <c r="I530" s="88">
        <v>0</v>
      </c>
      <c r="J530" s="88">
        <v>825364</v>
      </c>
      <c r="K530" s="88">
        <v>1827448</v>
      </c>
      <c r="L530" s="88">
        <v>0</v>
      </c>
      <c r="M530" s="88">
        <v>0</v>
      </c>
      <c r="N530" s="88">
        <v>0</v>
      </c>
      <c r="O530" s="88">
        <v>0</v>
      </c>
      <c r="P530" s="88">
        <v>280802</v>
      </c>
      <c r="Q530" s="89">
        <v>0</v>
      </c>
      <c r="R530" s="89">
        <v>0</v>
      </c>
      <c r="S530" s="89">
        <v>0</v>
      </c>
      <c r="T530" s="89">
        <v>0</v>
      </c>
      <c r="U530" s="89">
        <v>0</v>
      </c>
      <c r="V530" s="89">
        <v>0</v>
      </c>
      <c r="W530" s="89">
        <v>0</v>
      </c>
      <c r="X530" s="89">
        <v>0</v>
      </c>
      <c r="Y530" s="89">
        <v>0</v>
      </c>
      <c r="Z530" s="89">
        <v>0</v>
      </c>
      <c r="AA530" s="89">
        <v>0</v>
      </c>
    </row>
    <row r="531" spans="1:27" x14ac:dyDescent="0.25">
      <c r="A531" s="87">
        <v>4509</v>
      </c>
      <c r="B531" s="134">
        <v>45473</v>
      </c>
      <c r="C531" s="87">
        <v>1984</v>
      </c>
      <c r="D531" s="86" t="s">
        <v>920</v>
      </c>
      <c r="E531" s="88">
        <v>9138105</v>
      </c>
      <c r="F531" s="88">
        <v>5775523</v>
      </c>
      <c r="G531" s="88">
        <v>269164</v>
      </c>
      <c r="H531" s="88">
        <v>0</v>
      </c>
      <c r="I531" s="88">
        <v>0</v>
      </c>
      <c r="J531" s="88">
        <v>1237859</v>
      </c>
      <c r="K531" s="88">
        <v>2559782</v>
      </c>
      <c r="L531" s="88">
        <v>0</v>
      </c>
      <c r="M531" s="88">
        <v>324932</v>
      </c>
      <c r="N531" s="88">
        <v>0</v>
      </c>
      <c r="O531" s="88">
        <v>0</v>
      </c>
      <c r="P531" s="88">
        <v>1383787</v>
      </c>
      <c r="Q531" s="89">
        <v>0</v>
      </c>
      <c r="R531" s="89">
        <v>0</v>
      </c>
      <c r="S531" s="89">
        <v>0</v>
      </c>
      <c r="T531" s="89">
        <v>0</v>
      </c>
      <c r="U531" s="89">
        <v>-8.4543056405000008E-6</v>
      </c>
      <c r="V531" s="89">
        <v>0</v>
      </c>
      <c r="W531" s="89">
        <v>0</v>
      </c>
      <c r="X531" s="89">
        <v>0</v>
      </c>
      <c r="Y531" s="89">
        <v>0</v>
      </c>
      <c r="Z531" s="89">
        <v>-6.7632485899999999E-4</v>
      </c>
      <c r="AA531" s="89">
        <v>-1.4956161470000001E-4</v>
      </c>
    </row>
    <row r="532" spans="1:27" x14ac:dyDescent="0.25">
      <c r="A532" s="87">
        <v>4524</v>
      </c>
      <c r="B532" s="134">
        <v>45473</v>
      </c>
      <c r="C532" s="87">
        <v>1987</v>
      </c>
      <c r="D532" s="86" t="s">
        <v>921</v>
      </c>
      <c r="E532" s="88">
        <v>48489686</v>
      </c>
      <c r="F532" s="88">
        <v>27087600</v>
      </c>
      <c r="G532" s="88">
        <v>0</v>
      </c>
      <c r="H532" s="88">
        <v>0</v>
      </c>
      <c r="I532" s="88">
        <v>1909898</v>
      </c>
      <c r="J532" s="88">
        <v>1486771</v>
      </c>
      <c r="K532" s="88">
        <v>1511018</v>
      </c>
      <c r="L532" s="88">
        <v>0</v>
      </c>
      <c r="M532" s="88">
        <v>18107113</v>
      </c>
      <c r="N532" s="88">
        <v>2288348</v>
      </c>
      <c r="O532" s="88">
        <v>0</v>
      </c>
      <c r="P532" s="88">
        <v>1784452</v>
      </c>
      <c r="Q532" s="89">
        <v>0</v>
      </c>
      <c r="R532" s="89">
        <v>0</v>
      </c>
      <c r="S532" s="89">
        <v>4.1764753346999999E-4</v>
      </c>
      <c r="T532" s="89">
        <v>0</v>
      </c>
      <c r="U532" s="89">
        <v>-3.9790108060000002E-4</v>
      </c>
      <c r="V532" s="89">
        <v>0</v>
      </c>
      <c r="W532" s="89">
        <v>4.1503939602000002E-4</v>
      </c>
      <c r="X532" s="89">
        <v>0</v>
      </c>
      <c r="Y532" s="89">
        <v>0</v>
      </c>
      <c r="Z532" s="89">
        <v>4.73968028159E-3</v>
      </c>
      <c r="AA532" s="89">
        <v>6.1074921896000004E-4</v>
      </c>
    </row>
    <row r="533" spans="1:27" x14ac:dyDescent="0.25">
      <c r="A533" s="87">
        <v>4531</v>
      </c>
      <c r="B533" s="134">
        <v>45473</v>
      </c>
      <c r="C533" s="87">
        <v>1991</v>
      </c>
      <c r="D533" s="86" t="s">
        <v>922</v>
      </c>
      <c r="E533" s="88">
        <v>6581725</v>
      </c>
      <c r="F533" s="88">
        <v>6462871</v>
      </c>
      <c r="G533" s="88">
        <v>0</v>
      </c>
      <c r="H533" s="88">
        <v>0</v>
      </c>
      <c r="I533" s="88">
        <v>0</v>
      </c>
      <c r="J533" s="88">
        <v>1730714</v>
      </c>
      <c r="K533" s="88">
        <v>2582443</v>
      </c>
      <c r="L533" s="88">
        <v>0</v>
      </c>
      <c r="M533" s="88">
        <v>0</v>
      </c>
      <c r="N533" s="88">
        <v>0</v>
      </c>
      <c r="O533" s="88">
        <v>35229</v>
      </c>
      <c r="P533" s="88">
        <v>2114485</v>
      </c>
      <c r="Q533" s="89">
        <v>0</v>
      </c>
      <c r="R533" s="89">
        <v>0</v>
      </c>
      <c r="S533" s="89">
        <v>0</v>
      </c>
      <c r="T533" s="89">
        <v>0</v>
      </c>
      <c r="U533" s="89">
        <v>1.18330620996E-3</v>
      </c>
      <c r="V533" s="89">
        <v>0</v>
      </c>
      <c r="W533" s="89">
        <v>0</v>
      </c>
      <c r="X533" s="89">
        <v>0</v>
      </c>
      <c r="Y533" s="89">
        <v>0</v>
      </c>
      <c r="Z533" s="89">
        <v>6.7679069320299998E-3</v>
      </c>
      <c r="AA533" s="89">
        <v>1.5805580005099999E-3</v>
      </c>
    </row>
    <row r="534" spans="1:27" x14ac:dyDescent="0.25">
      <c r="A534" s="87">
        <v>4611</v>
      </c>
      <c r="B534" s="134">
        <v>45473</v>
      </c>
      <c r="C534" s="87">
        <v>2024</v>
      </c>
      <c r="D534" s="86" t="s">
        <v>923</v>
      </c>
      <c r="E534" s="88">
        <v>5610393</v>
      </c>
      <c r="F534" s="88">
        <v>3679694</v>
      </c>
      <c r="G534" s="88">
        <v>0</v>
      </c>
      <c r="H534" s="88">
        <v>0</v>
      </c>
      <c r="I534" s="88">
        <v>0</v>
      </c>
      <c r="J534" s="88">
        <v>216771</v>
      </c>
      <c r="K534" s="88">
        <v>586323</v>
      </c>
      <c r="L534" s="88">
        <v>0</v>
      </c>
      <c r="M534" s="88">
        <v>0</v>
      </c>
      <c r="N534" s="88">
        <v>0</v>
      </c>
      <c r="O534" s="88">
        <v>0</v>
      </c>
      <c r="P534" s="88">
        <v>2876600</v>
      </c>
      <c r="Q534" s="89">
        <v>0</v>
      </c>
      <c r="R534" s="89">
        <v>0</v>
      </c>
      <c r="S534" s="89">
        <v>0</v>
      </c>
      <c r="T534" s="89">
        <v>0</v>
      </c>
      <c r="U534" s="89">
        <v>0</v>
      </c>
      <c r="V534" s="89">
        <v>0</v>
      </c>
      <c r="W534" s="89">
        <v>0</v>
      </c>
      <c r="X534" s="89">
        <v>0</v>
      </c>
      <c r="Y534" s="89">
        <v>0</v>
      </c>
      <c r="Z534" s="89">
        <v>1.6643935230480002E-2</v>
      </c>
      <c r="AA534" s="89">
        <v>1.2915347895620001E-2</v>
      </c>
    </row>
    <row r="535" spans="1:27" x14ac:dyDescent="0.25">
      <c r="A535" s="87">
        <v>4616</v>
      </c>
      <c r="B535" s="134">
        <v>45473</v>
      </c>
      <c r="C535" s="87">
        <v>2025</v>
      </c>
      <c r="D535" s="86" t="s">
        <v>924</v>
      </c>
      <c r="E535" s="88">
        <v>251938335</v>
      </c>
      <c r="F535" s="88">
        <v>167790181</v>
      </c>
      <c r="G535" s="88">
        <v>8063546</v>
      </c>
      <c r="H535" s="88">
        <v>0</v>
      </c>
      <c r="I535" s="88">
        <v>28940</v>
      </c>
      <c r="J535" s="88">
        <v>22376503</v>
      </c>
      <c r="K535" s="88">
        <v>60929822</v>
      </c>
      <c r="L535" s="88">
        <v>0</v>
      </c>
      <c r="M535" s="88">
        <v>60236004</v>
      </c>
      <c r="N535" s="88">
        <v>8900522</v>
      </c>
      <c r="O535" s="88">
        <v>577866</v>
      </c>
      <c r="P535" s="88">
        <v>6676978</v>
      </c>
      <c r="Q535" s="89">
        <v>7.81415723848E-3</v>
      </c>
      <c r="R535" s="89">
        <v>0</v>
      </c>
      <c r="S535" s="89">
        <v>5.2821477514899996E-3</v>
      </c>
      <c r="T535" s="89">
        <v>-4.4138435300000001E-5</v>
      </c>
      <c r="U535" s="89">
        <v>3.3680809496400002E-3</v>
      </c>
      <c r="V535" s="89">
        <v>0</v>
      </c>
      <c r="W535" s="89">
        <v>-5.0245705490000001E-4</v>
      </c>
      <c r="X535" s="89">
        <v>0</v>
      </c>
      <c r="Y535" s="89">
        <v>0</v>
      </c>
      <c r="Z535" s="89">
        <v>1.7413377649800001E-3</v>
      </c>
      <c r="AA535" s="89">
        <v>1.4867378089899999E-3</v>
      </c>
    </row>
    <row r="536" spans="1:27" x14ac:dyDescent="0.25">
      <c r="A536" s="87">
        <v>4633</v>
      </c>
      <c r="B536" s="134">
        <v>45473</v>
      </c>
      <c r="C536" s="87">
        <v>2030</v>
      </c>
      <c r="D536" s="86" t="s">
        <v>925</v>
      </c>
      <c r="E536" s="88">
        <v>181458298</v>
      </c>
      <c r="F536" s="88">
        <v>132942964</v>
      </c>
      <c r="G536" s="88">
        <v>3807121</v>
      </c>
      <c r="H536" s="88">
        <v>0</v>
      </c>
      <c r="I536" s="88">
        <v>0</v>
      </c>
      <c r="J536" s="88">
        <v>8049202</v>
      </c>
      <c r="K536" s="88">
        <v>14620940</v>
      </c>
      <c r="L536" s="88">
        <v>0</v>
      </c>
      <c r="M536" s="88">
        <v>95199015</v>
      </c>
      <c r="N536" s="88">
        <v>978567</v>
      </c>
      <c r="O536" s="88">
        <v>0</v>
      </c>
      <c r="P536" s="88">
        <v>10288119</v>
      </c>
      <c r="Q536" s="89">
        <v>2.442497988872E-2</v>
      </c>
      <c r="R536" s="89">
        <v>0</v>
      </c>
      <c r="S536" s="89">
        <v>0</v>
      </c>
      <c r="T536" s="89">
        <v>2.0373567974999999E-4</v>
      </c>
      <c r="U536" s="89">
        <v>3.4366481762699999E-3</v>
      </c>
      <c r="V536" s="89">
        <v>0</v>
      </c>
      <c r="W536" s="89">
        <v>0</v>
      </c>
      <c r="X536" s="89">
        <v>0</v>
      </c>
      <c r="Y536" s="89">
        <v>0</v>
      </c>
      <c r="Z536" s="89">
        <v>2.230405901792E-2</v>
      </c>
      <c r="AA536" s="89">
        <v>2.8095109758000001E-3</v>
      </c>
    </row>
    <row r="537" spans="1:27" x14ac:dyDescent="0.25">
      <c r="A537" s="87">
        <v>4684</v>
      </c>
      <c r="B537" s="134">
        <v>45473</v>
      </c>
      <c r="C537" s="87">
        <v>2044</v>
      </c>
      <c r="D537" s="86" t="s">
        <v>926</v>
      </c>
      <c r="E537" s="88">
        <v>98555081</v>
      </c>
      <c r="F537" s="88">
        <v>58515992</v>
      </c>
      <c r="G537" s="88">
        <v>848624</v>
      </c>
      <c r="H537" s="88">
        <v>0</v>
      </c>
      <c r="I537" s="88">
        <v>0</v>
      </c>
      <c r="J537" s="88">
        <v>8412203</v>
      </c>
      <c r="K537" s="88">
        <v>19935493</v>
      </c>
      <c r="L537" s="88">
        <v>0</v>
      </c>
      <c r="M537" s="88">
        <v>15364330</v>
      </c>
      <c r="N537" s="88">
        <v>0</v>
      </c>
      <c r="O537" s="88">
        <v>0</v>
      </c>
      <c r="P537" s="88">
        <v>13955342</v>
      </c>
      <c r="Q537" s="89">
        <v>1.3338424491299999E-3</v>
      </c>
      <c r="R537" s="89">
        <v>0</v>
      </c>
      <c r="S537" s="89">
        <v>0</v>
      </c>
      <c r="T537" s="89">
        <v>1.8426289811E-4</v>
      </c>
      <c r="U537" s="89">
        <v>-5.04928084E-5</v>
      </c>
      <c r="V537" s="89">
        <v>0</v>
      </c>
      <c r="W537" s="89">
        <v>0</v>
      </c>
      <c r="X537" s="89">
        <v>0</v>
      </c>
      <c r="Y537" s="89">
        <v>0</v>
      </c>
      <c r="Z537" s="89">
        <v>1.8007847824300001E-3</v>
      </c>
      <c r="AA537" s="89">
        <v>4.5772272275000002E-4</v>
      </c>
    </row>
    <row r="538" spans="1:27" x14ac:dyDescent="0.25">
      <c r="A538" s="87">
        <v>4708</v>
      </c>
      <c r="B538" s="134">
        <v>45473</v>
      </c>
      <c r="C538" s="87">
        <v>2054</v>
      </c>
      <c r="D538" s="86" t="s">
        <v>927</v>
      </c>
      <c r="E538" s="88">
        <v>58534992</v>
      </c>
      <c r="F538" s="88">
        <v>42266018</v>
      </c>
      <c r="G538" s="88">
        <v>1026214</v>
      </c>
      <c r="H538" s="88">
        <v>0</v>
      </c>
      <c r="I538" s="88">
        <v>0</v>
      </c>
      <c r="J538" s="88">
        <v>5394913</v>
      </c>
      <c r="K538" s="88">
        <v>13337837</v>
      </c>
      <c r="L538" s="88">
        <v>457155</v>
      </c>
      <c r="M538" s="88">
        <v>19401592</v>
      </c>
      <c r="N538" s="88">
        <v>0</v>
      </c>
      <c r="O538" s="88">
        <v>0</v>
      </c>
      <c r="P538" s="88">
        <v>2648303</v>
      </c>
      <c r="Q538" s="89">
        <v>2.4604617627580001E-2</v>
      </c>
      <c r="R538" s="89">
        <v>0</v>
      </c>
      <c r="S538" s="89">
        <v>0</v>
      </c>
      <c r="T538" s="89">
        <v>0</v>
      </c>
      <c r="U538" s="89">
        <v>4.7934660978299999E-3</v>
      </c>
      <c r="V538" s="89">
        <v>0</v>
      </c>
      <c r="W538" s="89">
        <v>3.4616689101999999E-4</v>
      </c>
      <c r="X538" s="89">
        <v>0</v>
      </c>
      <c r="Y538" s="89">
        <v>0</v>
      </c>
      <c r="Z538" s="89">
        <v>1.01520808037E-2</v>
      </c>
      <c r="AA538" s="89">
        <v>3.0005711125899999E-3</v>
      </c>
    </row>
    <row r="539" spans="1:27" x14ac:dyDescent="0.25">
      <c r="A539" s="87">
        <v>4714</v>
      </c>
      <c r="B539" s="134">
        <v>45473</v>
      </c>
      <c r="C539" s="87">
        <v>2057</v>
      </c>
      <c r="D539" s="86" t="s">
        <v>928</v>
      </c>
      <c r="E539" s="88">
        <v>209282093</v>
      </c>
      <c r="F539" s="88">
        <v>139063125</v>
      </c>
      <c r="G539" s="88">
        <v>7859393</v>
      </c>
      <c r="H539" s="88">
        <v>0</v>
      </c>
      <c r="I539" s="88">
        <v>0</v>
      </c>
      <c r="J539" s="88">
        <v>18539873</v>
      </c>
      <c r="K539" s="88">
        <v>42758237</v>
      </c>
      <c r="L539" s="88">
        <v>0</v>
      </c>
      <c r="M539" s="88">
        <v>40923594</v>
      </c>
      <c r="N539" s="88">
        <v>0</v>
      </c>
      <c r="O539" s="88">
        <v>0</v>
      </c>
      <c r="P539" s="88">
        <v>28982028</v>
      </c>
      <c r="Q539" s="89">
        <v>8.1690606280199994E-3</v>
      </c>
      <c r="R539" s="89">
        <v>0</v>
      </c>
      <c r="S539" s="89">
        <v>0</v>
      </c>
      <c r="T539" s="89">
        <v>1.5548136901199999E-3</v>
      </c>
      <c r="U539" s="89">
        <v>5.3290901479900003E-3</v>
      </c>
      <c r="V539" s="89">
        <v>0</v>
      </c>
      <c r="W539" s="89">
        <v>6.3073614830000006E-5</v>
      </c>
      <c r="X539" s="89">
        <v>0</v>
      </c>
      <c r="Y539" s="89">
        <v>0</v>
      </c>
      <c r="Z539" s="89">
        <v>9.7825750980099994E-3</v>
      </c>
      <c r="AA539" s="89">
        <v>4.2991855314900001E-3</v>
      </c>
    </row>
    <row r="540" spans="1:27" x14ac:dyDescent="0.25">
      <c r="A540" s="87">
        <v>4726</v>
      </c>
      <c r="B540" s="134">
        <v>45473</v>
      </c>
      <c r="C540" s="87">
        <v>2062</v>
      </c>
      <c r="D540" s="86" t="s">
        <v>929</v>
      </c>
      <c r="E540" s="88">
        <v>106207976</v>
      </c>
      <c r="F540" s="88">
        <v>34593541</v>
      </c>
      <c r="G540" s="88">
        <v>1485153</v>
      </c>
      <c r="H540" s="88">
        <v>0</v>
      </c>
      <c r="I540" s="88">
        <v>56068</v>
      </c>
      <c r="J540" s="88">
        <v>1986978</v>
      </c>
      <c r="K540" s="88">
        <v>11616977</v>
      </c>
      <c r="L540" s="88">
        <v>0</v>
      </c>
      <c r="M540" s="88">
        <v>12609118</v>
      </c>
      <c r="N540" s="88">
        <v>0</v>
      </c>
      <c r="O540" s="88">
        <v>0</v>
      </c>
      <c r="P540" s="88">
        <v>6839247</v>
      </c>
      <c r="Q540" s="89">
        <v>2.5966024417890001E-2</v>
      </c>
      <c r="R540" s="89">
        <v>0</v>
      </c>
      <c r="S540" s="89">
        <v>8.3225302148399998E-3</v>
      </c>
      <c r="T540" s="89">
        <v>0</v>
      </c>
      <c r="U540" s="89">
        <v>1.3203697011240001E-2</v>
      </c>
      <c r="V540" s="89">
        <v>0</v>
      </c>
      <c r="W540" s="89">
        <v>2.4817177395E-4</v>
      </c>
      <c r="X540" s="89">
        <v>0</v>
      </c>
      <c r="Y540" s="89">
        <v>0</v>
      </c>
      <c r="Z540" s="89">
        <v>2.5413405037700001E-3</v>
      </c>
      <c r="AA540" s="89">
        <v>6.9035744733999998E-3</v>
      </c>
    </row>
    <row r="541" spans="1:27" x14ac:dyDescent="0.25">
      <c r="A541" s="87">
        <v>4731</v>
      </c>
      <c r="B541" s="134">
        <v>45473</v>
      </c>
      <c r="C541" s="87">
        <v>2065</v>
      </c>
      <c r="D541" s="86" t="s">
        <v>930</v>
      </c>
      <c r="E541" s="88">
        <v>131353922</v>
      </c>
      <c r="F541" s="88">
        <v>78169686</v>
      </c>
      <c r="G541" s="88">
        <v>3950518</v>
      </c>
      <c r="H541" s="88">
        <v>0</v>
      </c>
      <c r="I541" s="88">
        <v>0</v>
      </c>
      <c r="J541" s="88">
        <v>9703327</v>
      </c>
      <c r="K541" s="88">
        <v>9490953</v>
      </c>
      <c r="L541" s="88">
        <v>0</v>
      </c>
      <c r="M541" s="88">
        <v>50593348</v>
      </c>
      <c r="N541" s="88">
        <v>0</v>
      </c>
      <c r="O541" s="88">
        <v>0</v>
      </c>
      <c r="P541" s="88">
        <v>4431540</v>
      </c>
      <c r="Q541" s="89">
        <v>6.1466442307500004E-3</v>
      </c>
      <c r="R541" s="89">
        <v>0</v>
      </c>
      <c r="S541" s="89">
        <v>0</v>
      </c>
      <c r="T541" s="89">
        <v>-1.4972185800000001E-5</v>
      </c>
      <c r="U541" s="89">
        <v>-1.8806096800000001E-5</v>
      </c>
      <c r="V541" s="89">
        <v>0</v>
      </c>
      <c r="W541" s="89">
        <v>-4.4299432499999997E-5</v>
      </c>
      <c r="X541" s="89">
        <v>0</v>
      </c>
      <c r="Y541" s="89">
        <v>0</v>
      </c>
      <c r="Z541" s="89">
        <v>5.8009161507200004E-3</v>
      </c>
      <c r="AA541" s="89">
        <v>6.0552877441000003E-4</v>
      </c>
    </row>
    <row r="542" spans="1:27" x14ac:dyDescent="0.25">
      <c r="A542" s="87">
        <v>4746</v>
      </c>
      <c r="B542" s="134">
        <v>45473</v>
      </c>
      <c r="C542" s="87">
        <v>2072</v>
      </c>
      <c r="D542" s="86" t="s">
        <v>931</v>
      </c>
      <c r="E542" s="88">
        <v>343735758</v>
      </c>
      <c r="F542" s="88">
        <v>204655560</v>
      </c>
      <c r="G542" s="88">
        <v>1320495</v>
      </c>
      <c r="H542" s="88">
        <v>0</v>
      </c>
      <c r="I542" s="88">
        <v>0</v>
      </c>
      <c r="J542" s="88">
        <v>17552870</v>
      </c>
      <c r="K542" s="88">
        <v>49050768</v>
      </c>
      <c r="L542" s="88">
        <v>0</v>
      </c>
      <c r="M542" s="88">
        <v>130772128</v>
      </c>
      <c r="N542" s="88">
        <v>0</v>
      </c>
      <c r="O542" s="88">
        <v>0</v>
      </c>
      <c r="P542" s="88">
        <v>5959299</v>
      </c>
      <c r="Q542" s="89">
        <v>7.3985442825499998E-3</v>
      </c>
      <c r="R542" s="89">
        <v>0</v>
      </c>
      <c r="S542" s="89">
        <v>0</v>
      </c>
      <c r="T542" s="89">
        <v>0</v>
      </c>
      <c r="U542" s="89">
        <v>-3.1365724404999999E-6</v>
      </c>
      <c r="V542" s="89">
        <v>0</v>
      </c>
      <c r="W542" s="89">
        <v>0</v>
      </c>
      <c r="X542" s="89">
        <v>0</v>
      </c>
      <c r="Y542" s="89">
        <v>0</v>
      </c>
      <c r="Z542" s="89">
        <v>7.32642900487E-3</v>
      </c>
      <c r="AA542" s="89">
        <v>3.7195161412E-4</v>
      </c>
    </row>
    <row r="543" spans="1:27" x14ac:dyDescent="0.25">
      <c r="A543" s="87">
        <v>4756</v>
      </c>
      <c r="B543" s="134">
        <v>45473</v>
      </c>
      <c r="C543" s="87">
        <v>2075</v>
      </c>
      <c r="D543" s="86" t="s">
        <v>932</v>
      </c>
      <c r="E543" s="88">
        <v>11186409</v>
      </c>
      <c r="F543" s="88">
        <v>2719746</v>
      </c>
      <c r="G543" s="88">
        <v>160190</v>
      </c>
      <c r="H543" s="88">
        <v>0</v>
      </c>
      <c r="I543" s="88">
        <v>0</v>
      </c>
      <c r="J543" s="88">
        <v>1250625</v>
      </c>
      <c r="K543" s="88">
        <v>730207</v>
      </c>
      <c r="L543" s="88">
        <v>0</v>
      </c>
      <c r="M543" s="88">
        <v>0</v>
      </c>
      <c r="N543" s="88">
        <v>0</v>
      </c>
      <c r="O543" s="88">
        <v>0</v>
      </c>
      <c r="P543" s="88">
        <v>578724</v>
      </c>
      <c r="Q543" s="89">
        <v>2.0714750976300001E-3</v>
      </c>
      <c r="R543" s="89">
        <v>0</v>
      </c>
      <c r="S543" s="89">
        <v>0</v>
      </c>
      <c r="T543" s="89">
        <v>0</v>
      </c>
      <c r="U543" s="89">
        <v>0</v>
      </c>
      <c r="V543" s="89">
        <v>0</v>
      </c>
      <c r="W543" s="89">
        <v>0</v>
      </c>
      <c r="X543" s="89">
        <v>0</v>
      </c>
      <c r="Y543" s="89">
        <v>0</v>
      </c>
      <c r="Z543" s="89">
        <v>8.7599472406200002E-3</v>
      </c>
      <c r="AA543" s="89">
        <v>1.7405704909900001E-3</v>
      </c>
    </row>
    <row r="544" spans="1:27" x14ac:dyDescent="0.25">
      <c r="A544" s="87">
        <v>4787</v>
      </c>
      <c r="B544" s="134">
        <v>45473</v>
      </c>
      <c r="C544" s="87">
        <v>2080</v>
      </c>
      <c r="D544" s="86" t="s">
        <v>933</v>
      </c>
      <c r="E544" s="88">
        <v>23186661</v>
      </c>
      <c r="F544" s="88">
        <v>8007664</v>
      </c>
      <c r="G544" s="88">
        <v>504209</v>
      </c>
      <c r="H544" s="88">
        <v>0</v>
      </c>
      <c r="I544" s="88">
        <v>0</v>
      </c>
      <c r="J544" s="88">
        <v>810180</v>
      </c>
      <c r="K544" s="88">
        <v>2989228</v>
      </c>
      <c r="L544" s="88">
        <v>0</v>
      </c>
      <c r="M544" s="88">
        <v>2419875</v>
      </c>
      <c r="N544" s="88">
        <v>0</v>
      </c>
      <c r="O544" s="88">
        <v>0</v>
      </c>
      <c r="P544" s="88">
        <v>1284171</v>
      </c>
      <c r="Q544" s="89">
        <v>1.01619561647E-2</v>
      </c>
      <c r="R544" s="89">
        <v>0</v>
      </c>
      <c r="S544" s="89">
        <v>0</v>
      </c>
      <c r="T544" s="89">
        <v>4.3785066388700002E-3</v>
      </c>
      <c r="U544" s="89">
        <v>2.2815910055900002E-3</v>
      </c>
      <c r="V544" s="89">
        <v>0</v>
      </c>
      <c r="W544" s="89">
        <v>-1.52436461E-5</v>
      </c>
      <c r="X544" s="89">
        <v>0</v>
      </c>
      <c r="Y544" s="89">
        <v>0</v>
      </c>
      <c r="Z544" s="89">
        <v>1.36978338597E-2</v>
      </c>
      <c r="AA544" s="89">
        <v>4.5296555779999999E-3</v>
      </c>
    </row>
    <row r="545" spans="1:27" x14ac:dyDescent="0.25">
      <c r="A545" s="87">
        <v>4792</v>
      </c>
      <c r="B545" s="134">
        <v>45473</v>
      </c>
      <c r="C545" s="87">
        <v>2083</v>
      </c>
      <c r="D545" s="86" t="s">
        <v>934</v>
      </c>
      <c r="E545" s="88">
        <v>274517472</v>
      </c>
      <c r="F545" s="88">
        <v>140181231</v>
      </c>
      <c r="G545" s="88">
        <v>4191946</v>
      </c>
      <c r="H545" s="88">
        <v>703348</v>
      </c>
      <c r="I545" s="88">
        <v>9747575</v>
      </c>
      <c r="J545" s="88">
        <v>14415020</v>
      </c>
      <c r="K545" s="88">
        <v>33477442</v>
      </c>
      <c r="L545" s="88">
        <v>0</v>
      </c>
      <c r="M545" s="88">
        <v>70102890</v>
      </c>
      <c r="N545" s="88">
        <v>0</v>
      </c>
      <c r="O545" s="88">
        <v>0</v>
      </c>
      <c r="P545" s="88">
        <v>7543011</v>
      </c>
      <c r="Q545" s="89">
        <v>1.6909032640489999E-2</v>
      </c>
      <c r="R545" s="89">
        <v>4.46747084682E-2</v>
      </c>
      <c r="S545" s="89">
        <v>7.2712824228000005E-4</v>
      </c>
      <c r="T545" s="89">
        <v>1.50137117113E-3</v>
      </c>
      <c r="U545" s="89">
        <v>6.3642244392400002E-3</v>
      </c>
      <c r="V545" s="89">
        <v>0</v>
      </c>
      <c r="W545" s="89">
        <v>1.6858448619999999E-4</v>
      </c>
      <c r="X545" s="89">
        <v>0</v>
      </c>
      <c r="Y545" s="89">
        <v>0</v>
      </c>
      <c r="Z545" s="89">
        <v>2.1990574268399999E-2</v>
      </c>
      <c r="AA545" s="89">
        <v>3.9247341728900001E-3</v>
      </c>
    </row>
    <row r="546" spans="1:27" x14ac:dyDescent="0.25">
      <c r="A546" s="87">
        <v>4794</v>
      </c>
      <c r="B546" s="134">
        <v>45473</v>
      </c>
      <c r="C546" s="87">
        <v>2085</v>
      </c>
      <c r="D546" s="86" t="s">
        <v>935</v>
      </c>
      <c r="E546" s="88">
        <v>96359865</v>
      </c>
      <c r="F546" s="88">
        <v>31561311</v>
      </c>
      <c r="G546" s="88">
        <v>0</v>
      </c>
      <c r="H546" s="88">
        <v>0</v>
      </c>
      <c r="I546" s="88">
        <v>0</v>
      </c>
      <c r="J546" s="88">
        <v>9589374</v>
      </c>
      <c r="K546" s="88">
        <v>10117887</v>
      </c>
      <c r="L546" s="88">
        <v>0</v>
      </c>
      <c r="M546" s="88">
        <v>9726558</v>
      </c>
      <c r="N546" s="88">
        <v>0</v>
      </c>
      <c r="O546" s="88">
        <v>0</v>
      </c>
      <c r="P546" s="88">
        <v>2127492</v>
      </c>
      <c r="Q546" s="89">
        <v>0</v>
      </c>
      <c r="R546" s="89">
        <v>0</v>
      </c>
      <c r="S546" s="89">
        <v>0</v>
      </c>
      <c r="T546" s="89">
        <v>-4.8287519740000001E-4</v>
      </c>
      <c r="U546" s="89">
        <v>2.1632293911900001E-3</v>
      </c>
      <c r="V546" s="89">
        <v>0</v>
      </c>
      <c r="W546" s="89">
        <v>3.3391033831999998E-4</v>
      </c>
      <c r="X546" s="89">
        <v>0</v>
      </c>
      <c r="Y546" s="89">
        <v>0</v>
      </c>
      <c r="Z546" s="89">
        <v>4.8117985568699997E-3</v>
      </c>
      <c r="AA546" s="89">
        <v>9.4145117283000004E-4</v>
      </c>
    </row>
    <row r="547" spans="1:27" x14ac:dyDescent="0.25">
      <c r="A547" s="87">
        <v>4799</v>
      </c>
      <c r="B547" s="134">
        <v>45473</v>
      </c>
      <c r="C547" s="87">
        <v>2087</v>
      </c>
      <c r="D547" s="86" t="s">
        <v>936</v>
      </c>
      <c r="E547" s="88">
        <v>13145516</v>
      </c>
      <c r="F547" s="88">
        <v>9228244</v>
      </c>
      <c r="G547" s="88">
        <v>0</v>
      </c>
      <c r="H547" s="88">
        <v>0</v>
      </c>
      <c r="I547" s="88">
        <v>0</v>
      </c>
      <c r="J547" s="88">
        <v>2018609</v>
      </c>
      <c r="K547" s="88">
        <v>5385271</v>
      </c>
      <c r="L547" s="88">
        <v>0</v>
      </c>
      <c r="M547" s="88">
        <v>150830</v>
      </c>
      <c r="N547" s="88">
        <v>0</v>
      </c>
      <c r="O547" s="88">
        <v>0</v>
      </c>
      <c r="P547" s="88">
        <v>1673534</v>
      </c>
      <c r="Q547" s="89">
        <v>0</v>
      </c>
      <c r="R547" s="89">
        <v>0</v>
      </c>
      <c r="S547" s="89">
        <v>0</v>
      </c>
      <c r="T547" s="89">
        <v>1.35700571648E-3</v>
      </c>
      <c r="U547" s="89">
        <v>4.0073798489700004E-3</v>
      </c>
      <c r="V547" s="89">
        <v>0</v>
      </c>
      <c r="W547" s="89">
        <v>0</v>
      </c>
      <c r="X547" s="89">
        <v>0</v>
      </c>
      <c r="Y547" s="89">
        <v>0</v>
      </c>
      <c r="Z547" s="89">
        <v>5.8882477426700002E-3</v>
      </c>
      <c r="AA547" s="89">
        <v>3.6799318070100001E-3</v>
      </c>
    </row>
    <row r="548" spans="1:27" x14ac:dyDescent="0.25">
      <c r="A548" s="87">
        <v>4805</v>
      </c>
      <c r="B548" s="134">
        <v>45473</v>
      </c>
      <c r="C548" s="87">
        <v>2089</v>
      </c>
      <c r="D548" s="86" t="s">
        <v>937</v>
      </c>
      <c r="E548" s="88">
        <v>37599323</v>
      </c>
      <c r="F548" s="88">
        <v>11002563</v>
      </c>
      <c r="G548" s="88">
        <v>0</v>
      </c>
      <c r="H548" s="88">
        <v>0</v>
      </c>
      <c r="I548" s="88">
        <v>0</v>
      </c>
      <c r="J548" s="88">
        <v>1040481</v>
      </c>
      <c r="K548" s="88">
        <v>4613230</v>
      </c>
      <c r="L548" s="88">
        <v>0</v>
      </c>
      <c r="M548" s="88">
        <v>2137915</v>
      </c>
      <c r="N548" s="88">
        <v>0</v>
      </c>
      <c r="O548" s="88">
        <v>0</v>
      </c>
      <c r="P548" s="88">
        <v>3210937</v>
      </c>
      <c r="Q548" s="89">
        <v>0</v>
      </c>
      <c r="R548" s="89">
        <v>0</v>
      </c>
      <c r="S548" s="89">
        <v>0</v>
      </c>
      <c r="T548" s="89">
        <v>7.8127185050000001E-5</v>
      </c>
      <c r="U548" s="89">
        <v>2.07446952067E-3</v>
      </c>
      <c r="V548" s="89">
        <v>0</v>
      </c>
      <c r="W548" s="89">
        <v>0</v>
      </c>
      <c r="X548" s="89">
        <v>0</v>
      </c>
      <c r="Y548" s="89">
        <v>0</v>
      </c>
      <c r="Z548" s="89">
        <v>2.0356735573999999E-3</v>
      </c>
      <c r="AA548" s="89">
        <v>1.4921951710699999E-3</v>
      </c>
    </row>
    <row r="549" spans="1:27" x14ac:dyDescent="0.25">
      <c r="A549" s="87">
        <v>4809</v>
      </c>
      <c r="B549" s="134">
        <v>45473</v>
      </c>
      <c r="C549" s="87">
        <v>2091</v>
      </c>
      <c r="D549" s="86" t="s">
        <v>938</v>
      </c>
      <c r="E549" s="88">
        <v>18030566</v>
      </c>
      <c r="F549" s="88">
        <v>16016307</v>
      </c>
      <c r="G549" s="88">
        <v>694194</v>
      </c>
      <c r="H549" s="88">
        <v>0</v>
      </c>
      <c r="I549" s="88">
        <v>0</v>
      </c>
      <c r="J549" s="88">
        <v>3007419</v>
      </c>
      <c r="K549" s="88">
        <v>6483382</v>
      </c>
      <c r="L549" s="88">
        <v>0</v>
      </c>
      <c r="M549" s="88">
        <v>4384831</v>
      </c>
      <c r="N549" s="88">
        <v>0</v>
      </c>
      <c r="O549" s="88">
        <v>226840</v>
      </c>
      <c r="P549" s="88">
        <v>1219639</v>
      </c>
      <c r="Q549" s="89">
        <v>5.5947195102400002E-3</v>
      </c>
      <c r="R549" s="89">
        <v>0</v>
      </c>
      <c r="S549" s="89">
        <v>0</v>
      </c>
      <c r="T549" s="89">
        <v>0</v>
      </c>
      <c r="U549" s="89">
        <v>6.0737874547499996E-3</v>
      </c>
      <c r="V549" s="89">
        <v>0</v>
      </c>
      <c r="W549" s="89">
        <v>0</v>
      </c>
      <c r="X549" s="89">
        <v>0</v>
      </c>
      <c r="Y549" s="89">
        <v>0</v>
      </c>
      <c r="Z549" s="89">
        <v>-5.3561840249999998E-4</v>
      </c>
      <c r="AA549" s="89">
        <v>2.90577514833E-3</v>
      </c>
    </row>
    <row r="550" spans="1:27" x14ac:dyDescent="0.25">
      <c r="A550" s="87">
        <v>4828</v>
      </c>
      <c r="B550" s="134">
        <v>45473</v>
      </c>
      <c r="C550" s="87">
        <v>2094</v>
      </c>
      <c r="D550" s="86" t="s">
        <v>939</v>
      </c>
      <c r="E550" s="88">
        <v>32792649</v>
      </c>
      <c r="F550" s="88">
        <v>15245049</v>
      </c>
      <c r="G550" s="88">
        <v>914682</v>
      </c>
      <c r="H550" s="88">
        <v>0</v>
      </c>
      <c r="I550" s="88">
        <v>0</v>
      </c>
      <c r="J550" s="88">
        <v>4815151</v>
      </c>
      <c r="K550" s="88">
        <v>2865867</v>
      </c>
      <c r="L550" s="88">
        <v>0</v>
      </c>
      <c r="M550" s="88">
        <v>3183793</v>
      </c>
      <c r="N550" s="88">
        <v>0</v>
      </c>
      <c r="O550" s="88">
        <v>0</v>
      </c>
      <c r="P550" s="88">
        <v>3465556</v>
      </c>
      <c r="Q550" s="89">
        <v>9.0302279682799996E-3</v>
      </c>
      <c r="R550" s="89">
        <v>0</v>
      </c>
      <c r="S550" s="89">
        <v>0</v>
      </c>
      <c r="T550" s="89">
        <v>-2.3604168980000001E-4</v>
      </c>
      <c r="U550" s="89">
        <v>3.4151738106000002E-4</v>
      </c>
      <c r="V550" s="89">
        <v>0</v>
      </c>
      <c r="W550" s="89">
        <v>1.50868118911E-3</v>
      </c>
      <c r="X550" s="89">
        <v>0</v>
      </c>
      <c r="Y550" s="89">
        <v>0</v>
      </c>
      <c r="Z550" s="89">
        <v>6.4242378952699998E-3</v>
      </c>
      <c r="AA550" s="89">
        <v>2.3377383301400002E-3</v>
      </c>
    </row>
    <row r="551" spans="1:27" x14ac:dyDescent="0.25">
      <c r="A551" s="87">
        <v>4845</v>
      </c>
      <c r="B551" s="134">
        <v>45473</v>
      </c>
      <c r="C551" s="87">
        <v>2099</v>
      </c>
      <c r="D551" s="86" t="s">
        <v>940</v>
      </c>
      <c r="E551" s="88">
        <v>47953159</v>
      </c>
      <c r="F551" s="88">
        <v>24945322</v>
      </c>
      <c r="G551" s="88">
        <v>418045</v>
      </c>
      <c r="H551" s="88">
        <v>0</v>
      </c>
      <c r="I551" s="88">
        <v>0</v>
      </c>
      <c r="J551" s="88">
        <v>5441301</v>
      </c>
      <c r="K551" s="88">
        <v>9881324</v>
      </c>
      <c r="L551" s="88">
        <v>0</v>
      </c>
      <c r="M551" s="88">
        <v>7732647</v>
      </c>
      <c r="N551" s="88">
        <v>0</v>
      </c>
      <c r="O551" s="88">
        <v>0</v>
      </c>
      <c r="P551" s="88">
        <v>1472005</v>
      </c>
      <c r="Q551" s="89">
        <v>1.0581942475090001E-2</v>
      </c>
      <c r="R551" s="89">
        <v>0</v>
      </c>
      <c r="S551" s="89">
        <v>0</v>
      </c>
      <c r="T551" s="89">
        <v>-1.11211248E-4</v>
      </c>
      <c r="U551" s="89">
        <v>1.8798207613300001E-3</v>
      </c>
      <c r="V551" s="89">
        <v>0</v>
      </c>
      <c r="W551" s="89">
        <v>0</v>
      </c>
      <c r="X551" s="89">
        <v>0</v>
      </c>
      <c r="Y551" s="89">
        <v>0</v>
      </c>
      <c r="Z551" s="89">
        <v>-1.5264259428000001E-3</v>
      </c>
      <c r="AA551" s="89">
        <v>6.4804730093000001E-4</v>
      </c>
    </row>
    <row r="552" spans="1:27" x14ac:dyDescent="0.25">
      <c r="A552" s="87">
        <v>4853</v>
      </c>
      <c r="B552" s="134">
        <v>45473</v>
      </c>
      <c r="C552" s="87">
        <v>2102</v>
      </c>
      <c r="D552" s="86" t="s">
        <v>941</v>
      </c>
      <c r="E552" s="88">
        <v>185407876</v>
      </c>
      <c r="F552" s="88">
        <v>67770566</v>
      </c>
      <c r="G552" s="88">
        <v>3282571</v>
      </c>
      <c r="H552" s="88">
        <v>0</v>
      </c>
      <c r="I552" s="88">
        <v>12746</v>
      </c>
      <c r="J552" s="88">
        <v>5767347</v>
      </c>
      <c r="K552" s="88">
        <v>22635527</v>
      </c>
      <c r="L552" s="88">
        <v>0</v>
      </c>
      <c r="M552" s="88">
        <v>21224630</v>
      </c>
      <c r="N552" s="88">
        <v>2903354</v>
      </c>
      <c r="O552" s="88">
        <v>0</v>
      </c>
      <c r="P552" s="88">
        <v>11944391</v>
      </c>
      <c r="Q552" s="89">
        <v>2.11803966574E-2</v>
      </c>
      <c r="R552" s="89">
        <v>0</v>
      </c>
      <c r="S552" s="89">
        <v>0</v>
      </c>
      <c r="T552" s="89">
        <v>0</v>
      </c>
      <c r="U552" s="89">
        <v>5.2878237100900003E-3</v>
      </c>
      <c r="V552" s="89">
        <v>0</v>
      </c>
      <c r="W552" s="89">
        <v>3.1992191981000001E-4</v>
      </c>
      <c r="X552" s="89">
        <v>0</v>
      </c>
      <c r="Y552" s="89">
        <v>0</v>
      </c>
      <c r="Z552" s="89">
        <v>1.7181716839649998E-2</v>
      </c>
      <c r="AA552" s="89">
        <v>5.7864210406200003E-3</v>
      </c>
    </row>
    <row r="553" spans="1:27" x14ac:dyDescent="0.25">
      <c r="A553" s="87">
        <v>4871</v>
      </c>
      <c r="B553" s="134">
        <v>45473</v>
      </c>
      <c r="C553" s="87">
        <v>2109</v>
      </c>
      <c r="D553" s="86" t="s">
        <v>942</v>
      </c>
      <c r="E553" s="88">
        <v>1212455</v>
      </c>
      <c r="F553" s="88">
        <v>464268</v>
      </c>
      <c r="G553" s="88">
        <v>0</v>
      </c>
      <c r="H553" s="88">
        <v>0</v>
      </c>
      <c r="I553" s="88">
        <v>0</v>
      </c>
      <c r="J553" s="88">
        <v>198999</v>
      </c>
      <c r="K553" s="88">
        <v>136111</v>
      </c>
      <c r="L553" s="88">
        <v>0</v>
      </c>
      <c r="M553" s="88">
        <v>0</v>
      </c>
      <c r="N553" s="88">
        <v>0</v>
      </c>
      <c r="O553" s="88">
        <v>0</v>
      </c>
      <c r="P553" s="88">
        <v>129158</v>
      </c>
      <c r="Q553" s="89">
        <v>0</v>
      </c>
      <c r="R553" s="89">
        <v>0</v>
      </c>
      <c r="S553" s="89">
        <v>0</v>
      </c>
      <c r="T553" s="89">
        <v>0</v>
      </c>
      <c r="U553" s="89">
        <v>0</v>
      </c>
      <c r="V553" s="89">
        <v>0</v>
      </c>
      <c r="W553" s="89">
        <v>0</v>
      </c>
      <c r="X553" s="89">
        <v>0</v>
      </c>
      <c r="Y553" s="89">
        <v>0</v>
      </c>
      <c r="Z553" s="89">
        <v>0</v>
      </c>
      <c r="AA553" s="89">
        <v>0</v>
      </c>
    </row>
    <row r="554" spans="1:27" x14ac:dyDescent="0.25">
      <c r="A554" s="87">
        <v>4878</v>
      </c>
      <c r="B554" s="134">
        <v>45473</v>
      </c>
      <c r="C554" s="87">
        <v>2110</v>
      </c>
      <c r="D554" s="86" t="s">
        <v>943</v>
      </c>
      <c r="E554" s="88">
        <v>313044598</v>
      </c>
      <c r="F554" s="88">
        <v>198256284</v>
      </c>
      <c r="G554" s="88">
        <v>7353601</v>
      </c>
      <c r="H554" s="88">
        <v>0</v>
      </c>
      <c r="I554" s="88">
        <v>0</v>
      </c>
      <c r="J554" s="88">
        <v>72071784</v>
      </c>
      <c r="K554" s="88">
        <v>37335033</v>
      </c>
      <c r="L554" s="88">
        <v>0</v>
      </c>
      <c r="M554" s="88">
        <v>66422762</v>
      </c>
      <c r="N554" s="88">
        <v>790313</v>
      </c>
      <c r="O554" s="88">
        <v>179881</v>
      </c>
      <c r="P554" s="88">
        <v>14102910</v>
      </c>
      <c r="Q554" s="89">
        <v>1.2553780153160001E-2</v>
      </c>
      <c r="R554" s="89">
        <v>0</v>
      </c>
      <c r="S554" s="89">
        <v>0</v>
      </c>
      <c r="T554" s="89">
        <v>1.70544182722E-3</v>
      </c>
      <c r="U554" s="89">
        <v>7.6583682688800003E-3</v>
      </c>
      <c r="V554" s="89">
        <v>0</v>
      </c>
      <c r="W554" s="89">
        <v>-1.6043250419E-6</v>
      </c>
      <c r="X554" s="89">
        <v>0</v>
      </c>
      <c r="Y554" s="89">
        <v>0</v>
      </c>
      <c r="Z554" s="89">
        <v>2.8572074875200001E-3</v>
      </c>
      <c r="AA554" s="89">
        <v>2.5508158059000001E-3</v>
      </c>
    </row>
    <row r="555" spans="1:27" x14ac:dyDescent="0.25">
      <c r="A555" s="87">
        <v>4884</v>
      </c>
      <c r="B555" s="134">
        <v>45473</v>
      </c>
      <c r="C555" s="87">
        <v>2114</v>
      </c>
      <c r="D555" s="86" t="s">
        <v>944</v>
      </c>
      <c r="E555" s="88">
        <v>62467042</v>
      </c>
      <c r="F555" s="88">
        <v>23248321</v>
      </c>
      <c r="G555" s="88">
        <v>826261</v>
      </c>
      <c r="H555" s="88">
        <v>0</v>
      </c>
      <c r="I555" s="88">
        <v>0</v>
      </c>
      <c r="J555" s="88">
        <v>5613141</v>
      </c>
      <c r="K555" s="88">
        <v>10860263</v>
      </c>
      <c r="L555" s="88">
        <v>0</v>
      </c>
      <c r="M555" s="88">
        <v>3482344</v>
      </c>
      <c r="N555" s="88">
        <v>66549</v>
      </c>
      <c r="O555" s="88">
        <v>643828</v>
      </c>
      <c r="P555" s="88">
        <v>1755934</v>
      </c>
      <c r="Q555" s="89">
        <v>1.072268169378E-2</v>
      </c>
      <c r="R555" s="89">
        <v>0</v>
      </c>
      <c r="S555" s="89">
        <v>0</v>
      </c>
      <c r="T555" s="89">
        <v>-3.6762745840000002E-4</v>
      </c>
      <c r="U555" s="89">
        <v>1.7646071917600001E-3</v>
      </c>
      <c r="V555" s="89">
        <v>0</v>
      </c>
      <c r="W555" s="89">
        <v>0</v>
      </c>
      <c r="X555" s="89">
        <v>0</v>
      </c>
      <c r="Y555" s="89">
        <v>0</v>
      </c>
      <c r="Z555" s="89">
        <v>3.2456617896800002E-3</v>
      </c>
      <c r="AA555" s="89">
        <v>1.3537000744900001E-3</v>
      </c>
    </row>
    <row r="556" spans="1:27" x14ac:dyDescent="0.25">
      <c r="A556" s="87">
        <v>4894</v>
      </c>
      <c r="B556" s="134">
        <v>45473</v>
      </c>
      <c r="C556" s="87">
        <v>2119</v>
      </c>
      <c r="D556" s="86" t="s">
        <v>945</v>
      </c>
      <c r="E556" s="88">
        <v>14586043</v>
      </c>
      <c r="F556" s="88">
        <v>10059780</v>
      </c>
      <c r="G556" s="88">
        <v>346241</v>
      </c>
      <c r="H556" s="88">
        <v>0</v>
      </c>
      <c r="I556" s="88">
        <v>2436032</v>
      </c>
      <c r="J556" s="88">
        <v>801474</v>
      </c>
      <c r="K556" s="88">
        <v>497577</v>
      </c>
      <c r="L556" s="88">
        <v>0</v>
      </c>
      <c r="M556" s="88">
        <v>5259260</v>
      </c>
      <c r="N556" s="88">
        <v>0</v>
      </c>
      <c r="O556" s="88">
        <v>0</v>
      </c>
      <c r="P556" s="88">
        <v>719196</v>
      </c>
      <c r="Q556" s="89">
        <v>1.4164329594419999E-2</v>
      </c>
      <c r="R556" s="89">
        <v>0</v>
      </c>
      <c r="S556" s="89">
        <v>2.2374518533000001E-4</v>
      </c>
      <c r="T556" s="89">
        <v>0</v>
      </c>
      <c r="U556" s="89">
        <v>0</v>
      </c>
      <c r="V556" s="89">
        <v>0</v>
      </c>
      <c r="W556" s="89">
        <v>0</v>
      </c>
      <c r="X556" s="89">
        <v>0</v>
      </c>
      <c r="Y556" s="89">
        <v>0</v>
      </c>
      <c r="Z556" s="89">
        <v>3.5489071121499998E-3</v>
      </c>
      <c r="AA556" s="89">
        <v>7.7872323323000003E-4</v>
      </c>
    </row>
    <row r="557" spans="1:27" x14ac:dyDescent="0.25">
      <c r="A557" s="87">
        <v>4900</v>
      </c>
      <c r="B557" s="134">
        <v>45473</v>
      </c>
      <c r="C557" s="87">
        <v>2121</v>
      </c>
      <c r="D557" s="86" t="s">
        <v>946</v>
      </c>
      <c r="E557" s="88">
        <v>128591764</v>
      </c>
      <c r="F557" s="88">
        <v>75003614</v>
      </c>
      <c r="G557" s="88">
        <v>1827857</v>
      </c>
      <c r="H557" s="88">
        <v>5850</v>
      </c>
      <c r="I557" s="88">
        <v>58262</v>
      </c>
      <c r="J557" s="88">
        <v>16653369</v>
      </c>
      <c r="K557" s="88">
        <v>16108899</v>
      </c>
      <c r="L557" s="88">
        <v>0</v>
      </c>
      <c r="M557" s="88">
        <v>38819248</v>
      </c>
      <c r="N557" s="88">
        <v>353986</v>
      </c>
      <c r="O557" s="88">
        <v>0</v>
      </c>
      <c r="P557" s="88">
        <v>1176143</v>
      </c>
      <c r="Q557" s="89">
        <v>2.1601643808650001E-2</v>
      </c>
      <c r="R557" s="89">
        <v>0</v>
      </c>
      <c r="S557" s="89">
        <v>5.7393496897410003E-2</v>
      </c>
      <c r="T557" s="89">
        <v>1.85518683689E-3</v>
      </c>
      <c r="U557" s="89">
        <v>2.0066388018300001E-2</v>
      </c>
      <c r="V557" s="89">
        <v>0</v>
      </c>
      <c r="W557" s="89">
        <v>0</v>
      </c>
      <c r="X557" s="89">
        <v>0</v>
      </c>
      <c r="Y557" s="89">
        <v>0</v>
      </c>
      <c r="Z557" s="89">
        <v>2.7184395401520001E-2</v>
      </c>
      <c r="AA557" s="89">
        <v>6.1695617341400001E-3</v>
      </c>
    </row>
    <row r="558" spans="1:27" x14ac:dyDescent="0.25">
      <c r="A558" s="87">
        <v>4906</v>
      </c>
      <c r="B558" s="134">
        <v>45473</v>
      </c>
      <c r="C558" s="87">
        <v>2122</v>
      </c>
      <c r="D558" s="86" t="s">
        <v>947</v>
      </c>
      <c r="E558" s="88">
        <v>4492027</v>
      </c>
      <c r="F558" s="88">
        <v>1847300</v>
      </c>
      <c r="G558" s="88">
        <v>0</v>
      </c>
      <c r="H558" s="88">
        <v>0</v>
      </c>
      <c r="I558" s="88">
        <v>0</v>
      </c>
      <c r="J558" s="88">
        <v>1112680</v>
      </c>
      <c r="K558" s="88">
        <v>539885</v>
      </c>
      <c r="L558" s="88">
        <v>0</v>
      </c>
      <c r="M558" s="88">
        <v>0</v>
      </c>
      <c r="N558" s="88">
        <v>0</v>
      </c>
      <c r="O558" s="88">
        <v>0</v>
      </c>
      <c r="P558" s="88">
        <v>194735</v>
      </c>
      <c r="Q558" s="89">
        <v>0</v>
      </c>
      <c r="R558" s="89">
        <v>0</v>
      </c>
      <c r="S558" s="89">
        <v>0</v>
      </c>
      <c r="T558" s="89">
        <v>0</v>
      </c>
      <c r="U558" s="89">
        <v>0</v>
      </c>
      <c r="V558" s="89">
        <v>0</v>
      </c>
      <c r="W558" s="89">
        <v>0</v>
      </c>
      <c r="X558" s="89">
        <v>0</v>
      </c>
      <c r="Y558" s="89">
        <v>0</v>
      </c>
      <c r="Z558" s="89">
        <v>0</v>
      </c>
      <c r="AA558" s="89">
        <v>0</v>
      </c>
    </row>
    <row r="559" spans="1:27" x14ac:dyDescent="0.25">
      <c r="A559" s="87">
        <v>4915</v>
      </c>
      <c r="B559" s="134">
        <v>45473</v>
      </c>
      <c r="C559" s="87">
        <v>2123</v>
      </c>
      <c r="D559" s="86" t="s">
        <v>948</v>
      </c>
      <c r="E559" s="88">
        <v>389769033</v>
      </c>
      <c r="F559" s="88">
        <v>242127857</v>
      </c>
      <c r="G559" s="88">
        <v>5423849</v>
      </c>
      <c r="H559" s="88">
        <v>0</v>
      </c>
      <c r="I559" s="88">
        <v>0</v>
      </c>
      <c r="J559" s="88">
        <v>22584120</v>
      </c>
      <c r="K559" s="88">
        <v>67181795</v>
      </c>
      <c r="L559" s="88">
        <v>0</v>
      </c>
      <c r="M559" s="88">
        <v>44116994</v>
      </c>
      <c r="N559" s="88">
        <v>73354333</v>
      </c>
      <c r="O559" s="88">
        <v>2906208</v>
      </c>
      <c r="P559" s="88">
        <v>26560557</v>
      </c>
      <c r="Q559" s="89">
        <v>1.220344671218E-2</v>
      </c>
      <c r="R559" s="89">
        <v>0</v>
      </c>
      <c r="S559" s="89">
        <v>0</v>
      </c>
      <c r="T559" s="89">
        <v>6.0702185112000001E-4</v>
      </c>
      <c r="U559" s="89">
        <v>2.52687336847E-3</v>
      </c>
      <c r="V559" s="89">
        <v>0</v>
      </c>
      <c r="W559" s="89">
        <v>-9.4328441969999998E-4</v>
      </c>
      <c r="X559" s="89">
        <v>0</v>
      </c>
      <c r="Y559" s="89">
        <v>0</v>
      </c>
      <c r="Z559" s="89">
        <v>7.2138884617599999E-3</v>
      </c>
      <c r="AA559" s="89">
        <v>1.6527997749900001E-3</v>
      </c>
    </row>
    <row r="560" spans="1:27" x14ac:dyDescent="0.25">
      <c r="A560" s="87">
        <v>4936</v>
      </c>
      <c r="B560" s="134">
        <v>45473</v>
      </c>
      <c r="C560" s="87">
        <v>2130</v>
      </c>
      <c r="D560" s="86" t="s">
        <v>949</v>
      </c>
      <c r="E560" s="88">
        <v>44109116</v>
      </c>
      <c r="F560" s="88">
        <v>22253730</v>
      </c>
      <c r="G560" s="88">
        <v>556681</v>
      </c>
      <c r="H560" s="88">
        <v>0</v>
      </c>
      <c r="I560" s="88">
        <v>10435</v>
      </c>
      <c r="J560" s="88">
        <v>6393115</v>
      </c>
      <c r="K560" s="88">
        <v>4198070</v>
      </c>
      <c r="L560" s="88">
        <v>0</v>
      </c>
      <c r="M560" s="88">
        <v>5582557</v>
      </c>
      <c r="N560" s="88">
        <v>0</v>
      </c>
      <c r="O560" s="88">
        <v>0</v>
      </c>
      <c r="P560" s="88">
        <v>5512872</v>
      </c>
      <c r="Q560" s="89">
        <v>2.949450946937E-2</v>
      </c>
      <c r="R560" s="89">
        <v>0</v>
      </c>
      <c r="S560" s="89">
        <v>0</v>
      </c>
      <c r="T560" s="89">
        <v>3.0957207502000002E-4</v>
      </c>
      <c r="U560" s="89">
        <v>6.0437301263999996E-3</v>
      </c>
      <c r="V560" s="89">
        <v>0</v>
      </c>
      <c r="W560" s="89">
        <v>-6.4099756499999997E-5</v>
      </c>
      <c r="X560" s="89">
        <v>0</v>
      </c>
      <c r="Y560" s="89">
        <v>0</v>
      </c>
      <c r="Z560" s="89">
        <v>1.751628052589E-2</v>
      </c>
      <c r="AA560" s="89">
        <v>5.8692424501699996E-3</v>
      </c>
    </row>
    <row r="561" spans="1:27" x14ac:dyDescent="0.25">
      <c r="A561" s="87">
        <v>4951</v>
      </c>
      <c r="B561" s="134">
        <v>45473</v>
      </c>
      <c r="C561" s="87">
        <v>2137</v>
      </c>
      <c r="D561" s="86" t="s">
        <v>950</v>
      </c>
      <c r="E561" s="88">
        <v>69503053</v>
      </c>
      <c r="F561" s="88">
        <v>39308047</v>
      </c>
      <c r="G561" s="88">
        <v>0</v>
      </c>
      <c r="H561" s="88">
        <v>0</v>
      </c>
      <c r="I561" s="88">
        <v>0</v>
      </c>
      <c r="J561" s="88">
        <v>3104962</v>
      </c>
      <c r="K561" s="88">
        <v>8875945</v>
      </c>
      <c r="L561" s="88">
        <v>0</v>
      </c>
      <c r="M561" s="88">
        <v>7888376</v>
      </c>
      <c r="N561" s="88">
        <v>6991731</v>
      </c>
      <c r="O561" s="88">
        <v>5623820</v>
      </c>
      <c r="P561" s="88">
        <v>6823213</v>
      </c>
      <c r="Q561" s="89">
        <v>0</v>
      </c>
      <c r="R561" s="89">
        <v>0</v>
      </c>
      <c r="S561" s="89">
        <v>0</v>
      </c>
      <c r="T561" s="89">
        <v>0</v>
      </c>
      <c r="U561" s="89">
        <v>-4.5309419699999997E-5</v>
      </c>
      <c r="V561" s="89">
        <v>0</v>
      </c>
      <c r="W561" s="89">
        <v>0</v>
      </c>
      <c r="X561" s="89">
        <v>0</v>
      </c>
      <c r="Y561" s="89">
        <v>0</v>
      </c>
      <c r="Z561" s="89">
        <v>4.2019116190000001E-4</v>
      </c>
      <c r="AA561" s="89">
        <v>6.9453320969999996E-5</v>
      </c>
    </row>
    <row r="562" spans="1:27" x14ac:dyDescent="0.25">
      <c r="A562" s="87">
        <v>4960</v>
      </c>
      <c r="B562" s="134">
        <v>45473</v>
      </c>
      <c r="C562" s="87">
        <v>2139</v>
      </c>
      <c r="D562" s="86" t="s">
        <v>951</v>
      </c>
      <c r="E562" s="88">
        <v>239281966</v>
      </c>
      <c r="F562" s="88">
        <v>160700551</v>
      </c>
      <c r="G562" s="88">
        <v>0</v>
      </c>
      <c r="H562" s="88">
        <v>0</v>
      </c>
      <c r="I562" s="88">
        <v>0</v>
      </c>
      <c r="J562" s="88">
        <v>7549783</v>
      </c>
      <c r="K562" s="88">
        <v>21177208</v>
      </c>
      <c r="L562" s="88">
        <v>0</v>
      </c>
      <c r="M562" s="88">
        <v>80936311</v>
      </c>
      <c r="N562" s="88">
        <v>12678952</v>
      </c>
      <c r="O562" s="88">
        <v>23854014</v>
      </c>
      <c r="P562" s="88">
        <v>14504284</v>
      </c>
      <c r="Q562" s="89">
        <v>2.2280204547399998E-3</v>
      </c>
      <c r="R562" s="89">
        <v>0</v>
      </c>
      <c r="S562" s="89">
        <v>0</v>
      </c>
      <c r="T562" s="89">
        <v>2.9186295241899998E-3</v>
      </c>
      <c r="U562" s="89">
        <v>2.5932088044399999E-3</v>
      </c>
      <c r="V562" s="89">
        <v>0</v>
      </c>
      <c r="W562" s="89">
        <v>2.983019193E-5</v>
      </c>
      <c r="X562" s="89">
        <v>-1.216630329E-4</v>
      </c>
      <c r="Y562" s="89">
        <v>7.1901190889799996E-3</v>
      </c>
      <c r="Z562" s="89">
        <v>2.90121385215E-3</v>
      </c>
      <c r="AA562" s="89">
        <v>1.8559293242900001E-3</v>
      </c>
    </row>
    <row r="563" spans="1:27" x14ac:dyDescent="0.25">
      <c r="A563" s="87">
        <v>4963</v>
      </c>
      <c r="B563" s="134">
        <v>45473</v>
      </c>
      <c r="C563" s="87">
        <v>2141</v>
      </c>
      <c r="D563" s="86" t="s">
        <v>952</v>
      </c>
      <c r="E563" s="88">
        <v>130193116</v>
      </c>
      <c r="F563" s="88">
        <v>101720922</v>
      </c>
      <c r="G563" s="88">
        <v>5390064</v>
      </c>
      <c r="H563" s="88">
        <v>0</v>
      </c>
      <c r="I563" s="88">
        <v>0</v>
      </c>
      <c r="J563" s="88">
        <v>18393321</v>
      </c>
      <c r="K563" s="88">
        <v>16095917</v>
      </c>
      <c r="L563" s="88">
        <v>0</v>
      </c>
      <c r="M563" s="88">
        <v>54131691</v>
      </c>
      <c r="N563" s="88">
        <v>733361</v>
      </c>
      <c r="O563" s="88">
        <v>0</v>
      </c>
      <c r="P563" s="88">
        <v>6976568</v>
      </c>
      <c r="Q563" s="89">
        <v>8.5375117714800008E-3</v>
      </c>
      <c r="R563" s="89">
        <v>0</v>
      </c>
      <c r="S563" s="89">
        <v>0</v>
      </c>
      <c r="T563" s="89">
        <v>0</v>
      </c>
      <c r="U563" s="89">
        <v>7.5283815455499999E-3</v>
      </c>
      <c r="V563" s="89">
        <v>0</v>
      </c>
      <c r="W563" s="89">
        <v>-8.1082418229999999E-4</v>
      </c>
      <c r="X563" s="89">
        <v>0</v>
      </c>
      <c r="Y563" s="89">
        <v>0</v>
      </c>
      <c r="Z563" s="89">
        <v>2.7867428657400001E-3</v>
      </c>
      <c r="AA563" s="89">
        <v>4.1210806599000002E-3</v>
      </c>
    </row>
    <row r="564" spans="1:27" x14ac:dyDescent="0.25">
      <c r="A564" s="87">
        <v>4966</v>
      </c>
      <c r="B564" s="134">
        <v>45473</v>
      </c>
      <c r="C564" s="87">
        <v>2143</v>
      </c>
      <c r="D564" s="86" t="s">
        <v>953</v>
      </c>
      <c r="E564" s="88">
        <v>91904020</v>
      </c>
      <c r="F564" s="88">
        <v>61237103</v>
      </c>
      <c r="G564" s="88">
        <v>5442145</v>
      </c>
      <c r="H564" s="88">
        <v>0</v>
      </c>
      <c r="I564" s="88">
        <v>5763644</v>
      </c>
      <c r="J564" s="88">
        <v>9681699</v>
      </c>
      <c r="K564" s="88">
        <v>15956507</v>
      </c>
      <c r="L564" s="88">
        <v>0</v>
      </c>
      <c r="M564" s="88">
        <v>20750783</v>
      </c>
      <c r="N564" s="88">
        <v>1002622</v>
      </c>
      <c r="O564" s="88">
        <v>0</v>
      </c>
      <c r="P564" s="88">
        <v>2639703</v>
      </c>
      <c r="Q564" s="89">
        <v>1.105389609055E-2</v>
      </c>
      <c r="R564" s="89">
        <v>0</v>
      </c>
      <c r="S564" s="89">
        <v>1.5141548325000001E-4</v>
      </c>
      <c r="T564" s="89">
        <v>0</v>
      </c>
      <c r="U564" s="89">
        <v>4.5362218833199996E-3</v>
      </c>
      <c r="V564" s="89">
        <v>0</v>
      </c>
      <c r="W564" s="89">
        <v>5.2499469798999998E-4</v>
      </c>
      <c r="X564" s="89">
        <v>0</v>
      </c>
      <c r="Y564" s="89">
        <v>0</v>
      </c>
      <c r="Z564" s="89">
        <v>1.162491245672E-2</v>
      </c>
      <c r="AA564" s="89">
        <v>3.07105855194E-3</v>
      </c>
    </row>
    <row r="565" spans="1:27" x14ac:dyDescent="0.25">
      <c r="A565" s="87">
        <v>4968</v>
      </c>
      <c r="B565" s="134">
        <v>45473</v>
      </c>
      <c r="C565" s="87">
        <v>2144</v>
      </c>
      <c r="D565" s="86" t="s">
        <v>954</v>
      </c>
      <c r="E565" s="88">
        <v>716096506</v>
      </c>
      <c r="F565" s="88">
        <v>642207261</v>
      </c>
      <c r="G565" s="88">
        <v>25255764</v>
      </c>
      <c r="H565" s="88">
        <v>0</v>
      </c>
      <c r="I565" s="88">
        <v>0</v>
      </c>
      <c r="J565" s="88">
        <v>9464341</v>
      </c>
      <c r="K565" s="88">
        <v>265387359</v>
      </c>
      <c r="L565" s="88">
        <v>0</v>
      </c>
      <c r="M565" s="88">
        <v>239188828</v>
      </c>
      <c r="N565" s="88">
        <v>87013939</v>
      </c>
      <c r="O565" s="88">
        <v>6896998</v>
      </c>
      <c r="P565" s="88">
        <v>9000032</v>
      </c>
      <c r="Q565" s="89">
        <v>2.7848447113060001E-2</v>
      </c>
      <c r="R565" s="89">
        <v>0</v>
      </c>
      <c r="S565" s="89">
        <v>0</v>
      </c>
      <c r="T565" s="89">
        <v>-1.9175607410000001E-3</v>
      </c>
      <c r="U565" s="89">
        <v>6.3954177472100001E-3</v>
      </c>
      <c r="V565" s="89">
        <v>0</v>
      </c>
      <c r="W565" s="89">
        <v>1.1674705433E-4</v>
      </c>
      <c r="X565" s="89">
        <v>0</v>
      </c>
      <c r="Y565" s="89">
        <v>0</v>
      </c>
      <c r="Z565" s="89">
        <v>1.321727371647E-2</v>
      </c>
      <c r="AA565" s="89">
        <v>4.0533956325700003E-3</v>
      </c>
    </row>
    <row r="566" spans="1:27" x14ac:dyDescent="0.25">
      <c r="A566" s="87">
        <v>4969</v>
      </c>
      <c r="B566" s="134">
        <v>45473</v>
      </c>
      <c r="C566" s="87">
        <v>2145</v>
      </c>
      <c r="D566" s="86" t="s">
        <v>955</v>
      </c>
      <c r="E566" s="88">
        <v>90969165</v>
      </c>
      <c r="F566" s="88">
        <v>39453358</v>
      </c>
      <c r="G566" s="88">
        <v>888765</v>
      </c>
      <c r="H566" s="88">
        <v>0</v>
      </c>
      <c r="I566" s="88">
        <v>0</v>
      </c>
      <c r="J566" s="88">
        <v>8034191</v>
      </c>
      <c r="K566" s="88">
        <v>12448982</v>
      </c>
      <c r="L566" s="88">
        <v>0</v>
      </c>
      <c r="M566" s="88">
        <v>9669753</v>
      </c>
      <c r="N566" s="88">
        <v>3757852</v>
      </c>
      <c r="O566" s="88">
        <v>362043</v>
      </c>
      <c r="P566" s="88">
        <v>4291772</v>
      </c>
      <c r="Q566" s="89">
        <v>1.9160408572280001E-2</v>
      </c>
      <c r="R566" s="89">
        <v>0</v>
      </c>
      <c r="S566" s="89">
        <v>0</v>
      </c>
      <c r="T566" s="89">
        <v>0</v>
      </c>
      <c r="U566" s="89">
        <v>7.8093081699999998E-4</v>
      </c>
      <c r="V566" s="89">
        <v>0</v>
      </c>
      <c r="W566" s="89">
        <v>8.0739380308999999E-4</v>
      </c>
      <c r="X566" s="89">
        <v>0</v>
      </c>
      <c r="Y566" s="89">
        <v>0</v>
      </c>
      <c r="Z566" s="89">
        <v>4.9147376589199999E-3</v>
      </c>
      <c r="AA566" s="89">
        <v>1.5619948485300001E-3</v>
      </c>
    </row>
    <row r="567" spans="1:27" x14ac:dyDescent="0.25">
      <c r="A567" s="87">
        <v>4982</v>
      </c>
      <c r="B567" s="134">
        <v>45473</v>
      </c>
      <c r="C567" s="87">
        <v>2152</v>
      </c>
      <c r="D567" s="86" t="s">
        <v>956</v>
      </c>
      <c r="E567" s="88">
        <v>42868728</v>
      </c>
      <c r="F567" s="88">
        <v>16036907</v>
      </c>
      <c r="G567" s="88">
        <v>981104</v>
      </c>
      <c r="H567" s="88">
        <v>0</v>
      </c>
      <c r="I567" s="88">
        <v>0</v>
      </c>
      <c r="J567" s="88">
        <v>4366010</v>
      </c>
      <c r="K567" s="88">
        <v>6916179</v>
      </c>
      <c r="L567" s="88">
        <v>0</v>
      </c>
      <c r="M567" s="88">
        <v>2144902</v>
      </c>
      <c r="N567" s="88">
        <v>0</v>
      </c>
      <c r="O567" s="88">
        <v>0</v>
      </c>
      <c r="P567" s="88">
        <v>1628712</v>
      </c>
      <c r="Q567" s="89">
        <v>7.7536501022000002E-3</v>
      </c>
      <c r="R567" s="89">
        <v>0</v>
      </c>
      <c r="S567" s="89">
        <v>0</v>
      </c>
      <c r="T567" s="89">
        <v>0</v>
      </c>
      <c r="U567" s="89">
        <v>6.8653116452999997E-4</v>
      </c>
      <c r="V567" s="89">
        <v>0</v>
      </c>
      <c r="W567" s="89">
        <v>0</v>
      </c>
      <c r="X567" s="89">
        <v>0</v>
      </c>
      <c r="Y567" s="89">
        <v>0</v>
      </c>
      <c r="Z567" s="89">
        <v>3.9568516095700003E-3</v>
      </c>
      <c r="AA567" s="89">
        <v>1.12800207692E-3</v>
      </c>
    </row>
    <row r="568" spans="1:27" x14ac:dyDescent="0.25">
      <c r="A568" s="87">
        <v>5028</v>
      </c>
      <c r="B568" s="134">
        <v>45473</v>
      </c>
      <c r="C568" s="87">
        <v>2165</v>
      </c>
      <c r="D568" s="86" t="s">
        <v>957</v>
      </c>
      <c r="E568" s="88">
        <v>33824261</v>
      </c>
      <c r="F568" s="88">
        <v>1721176</v>
      </c>
      <c r="G568" s="88">
        <v>0</v>
      </c>
      <c r="H568" s="88">
        <v>0</v>
      </c>
      <c r="I568" s="88">
        <v>0</v>
      </c>
      <c r="J568" s="88">
        <v>886483</v>
      </c>
      <c r="K568" s="88">
        <v>258235</v>
      </c>
      <c r="L568" s="88">
        <v>0</v>
      </c>
      <c r="M568" s="88">
        <v>0</v>
      </c>
      <c r="N568" s="88">
        <v>0</v>
      </c>
      <c r="O568" s="88">
        <v>0</v>
      </c>
      <c r="P568" s="88">
        <v>576458</v>
      </c>
      <c r="Q568" s="89">
        <v>0</v>
      </c>
      <c r="R568" s="89">
        <v>0</v>
      </c>
      <c r="S568" s="89">
        <v>0</v>
      </c>
      <c r="T568" s="89">
        <v>3.7313513595400001E-3</v>
      </c>
      <c r="U568" s="89">
        <v>-1.05348011406E-2</v>
      </c>
      <c r="V568" s="89">
        <v>0</v>
      </c>
      <c r="W568" s="89">
        <v>0</v>
      </c>
      <c r="X568" s="89">
        <v>0</v>
      </c>
      <c r="Y568" s="89">
        <v>0</v>
      </c>
      <c r="Z568" s="89">
        <v>3.6901790603489998E-2</v>
      </c>
      <c r="AA568" s="89">
        <v>1.4942385042140001E-2</v>
      </c>
    </row>
    <row r="569" spans="1:27" x14ac:dyDescent="0.25">
      <c r="A569" s="87">
        <v>5045</v>
      </c>
      <c r="B569" s="134">
        <v>45473</v>
      </c>
      <c r="C569" s="87">
        <v>2172</v>
      </c>
      <c r="D569" s="86" t="s">
        <v>958</v>
      </c>
      <c r="E569" s="88">
        <v>9882593</v>
      </c>
      <c r="F569" s="88">
        <v>2982825</v>
      </c>
      <c r="G569" s="88">
        <v>224292</v>
      </c>
      <c r="H569" s="88">
        <v>139808</v>
      </c>
      <c r="I569" s="88">
        <v>0</v>
      </c>
      <c r="J569" s="88">
        <v>837198</v>
      </c>
      <c r="K569" s="88">
        <v>972915</v>
      </c>
      <c r="L569" s="88">
        <v>0</v>
      </c>
      <c r="M569" s="88">
        <v>0</v>
      </c>
      <c r="N569" s="88">
        <v>0</v>
      </c>
      <c r="O569" s="88">
        <v>0</v>
      </c>
      <c r="P569" s="88">
        <v>808612</v>
      </c>
      <c r="Q569" s="89">
        <v>2.497674149328E-2</v>
      </c>
      <c r="R569" s="89">
        <v>2.225790094739E-2</v>
      </c>
      <c r="S569" s="89">
        <v>0</v>
      </c>
      <c r="T569" s="89">
        <v>0</v>
      </c>
      <c r="U569" s="89">
        <v>9.7166820087999999E-4</v>
      </c>
      <c r="V569" s="89">
        <v>0</v>
      </c>
      <c r="W569" s="89">
        <v>0</v>
      </c>
      <c r="X569" s="89">
        <v>0</v>
      </c>
      <c r="Y569" s="89">
        <v>0</v>
      </c>
      <c r="Z569" s="89">
        <v>1.6729482726880001E-2</v>
      </c>
      <c r="AA569" s="89">
        <v>8.6974091981299999E-3</v>
      </c>
    </row>
    <row r="570" spans="1:27" x14ac:dyDescent="0.25">
      <c r="A570" s="87">
        <v>5062</v>
      </c>
      <c r="B570" s="134">
        <v>45473</v>
      </c>
      <c r="C570" s="87">
        <v>2179</v>
      </c>
      <c r="D570" s="86" t="s">
        <v>959</v>
      </c>
      <c r="E570" s="88">
        <v>8058428</v>
      </c>
      <c r="F570" s="88">
        <v>2550813</v>
      </c>
      <c r="G570" s="88">
        <v>0</v>
      </c>
      <c r="H570" s="88">
        <v>0</v>
      </c>
      <c r="I570" s="88">
        <v>0</v>
      </c>
      <c r="J570" s="88">
        <v>39161</v>
      </c>
      <c r="K570" s="88">
        <v>30272</v>
      </c>
      <c r="L570" s="88">
        <v>0</v>
      </c>
      <c r="M570" s="88">
        <v>1739616</v>
      </c>
      <c r="N570" s="88">
        <v>0</v>
      </c>
      <c r="O570" s="88">
        <v>0</v>
      </c>
      <c r="P570" s="88">
        <v>741764</v>
      </c>
      <c r="Q570" s="89">
        <v>0</v>
      </c>
      <c r="R570" s="89">
        <v>0</v>
      </c>
      <c r="S570" s="89">
        <v>0</v>
      </c>
      <c r="T570" s="89">
        <v>0</v>
      </c>
      <c r="U570" s="89">
        <v>0</v>
      </c>
      <c r="V570" s="89">
        <v>0</v>
      </c>
      <c r="W570" s="89">
        <v>0</v>
      </c>
      <c r="X570" s="89">
        <v>0</v>
      </c>
      <c r="Y570" s="89">
        <v>0</v>
      </c>
      <c r="Z570" s="89">
        <v>2.48177727755E-3</v>
      </c>
      <c r="AA570" s="89">
        <v>6.8474285312E-4</v>
      </c>
    </row>
    <row r="571" spans="1:27" x14ac:dyDescent="0.25">
      <c r="A571" s="87">
        <v>5063</v>
      </c>
      <c r="B571" s="134">
        <v>45473</v>
      </c>
      <c r="C571" s="87">
        <v>2180</v>
      </c>
      <c r="D571" s="86" t="s">
        <v>960</v>
      </c>
      <c r="E571" s="88">
        <v>67010973</v>
      </c>
      <c r="F571" s="88">
        <v>49539340</v>
      </c>
      <c r="G571" s="88">
        <v>737055</v>
      </c>
      <c r="H571" s="88">
        <v>0</v>
      </c>
      <c r="I571" s="88">
        <v>0</v>
      </c>
      <c r="J571" s="88">
        <v>8288140</v>
      </c>
      <c r="K571" s="88">
        <v>6020955</v>
      </c>
      <c r="L571" s="88">
        <v>0</v>
      </c>
      <c r="M571" s="88">
        <v>7079288</v>
      </c>
      <c r="N571" s="88">
        <v>10959925</v>
      </c>
      <c r="O571" s="88">
        <v>9603891</v>
      </c>
      <c r="P571" s="88">
        <v>6850085</v>
      </c>
      <c r="Q571" s="89">
        <v>2.9583496673100001E-3</v>
      </c>
      <c r="R571" s="89">
        <v>0</v>
      </c>
      <c r="S571" s="89">
        <v>0</v>
      </c>
      <c r="T571" s="89">
        <v>0</v>
      </c>
      <c r="U571" s="89">
        <v>3.2969034051300002E-3</v>
      </c>
      <c r="V571" s="89">
        <v>0</v>
      </c>
      <c r="W571" s="89">
        <v>0</v>
      </c>
      <c r="X571" s="89">
        <v>1.05203442881E-2</v>
      </c>
      <c r="Y571" s="89">
        <v>-4.9992420872999998E-3</v>
      </c>
      <c r="Z571" s="89">
        <v>-1.1570393887999999E-3</v>
      </c>
      <c r="AA571" s="89">
        <v>1.4232717718E-3</v>
      </c>
    </row>
    <row r="572" spans="1:27" x14ac:dyDescent="0.25">
      <c r="A572" s="87">
        <v>5086</v>
      </c>
      <c r="B572" s="134">
        <v>45473</v>
      </c>
      <c r="C572" s="87">
        <v>2184</v>
      </c>
      <c r="D572" s="86" t="s">
        <v>961</v>
      </c>
      <c r="E572" s="88">
        <v>448787741</v>
      </c>
      <c r="F572" s="88">
        <v>296946484</v>
      </c>
      <c r="G572" s="88">
        <v>3371954</v>
      </c>
      <c r="H572" s="88">
        <v>0</v>
      </c>
      <c r="I572" s="88">
        <v>0</v>
      </c>
      <c r="J572" s="88">
        <v>43381767</v>
      </c>
      <c r="K572" s="88">
        <v>33431064</v>
      </c>
      <c r="L572" s="88">
        <v>0</v>
      </c>
      <c r="M572" s="88">
        <v>138174902</v>
      </c>
      <c r="N572" s="88">
        <v>33876068</v>
      </c>
      <c r="O572" s="88">
        <v>1844618</v>
      </c>
      <c r="P572" s="88">
        <v>42866111</v>
      </c>
      <c r="Q572" s="89">
        <v>1.7226330004859999E-2</v>
      </c>
      <c r="R572" s="89">
        <v>0</v>
      </c>
      <c r="S572" s="89">
        <v>0</v>
      </c>
      <c r="T572" s="89">
        <v>1.5246381887E-4</v>
      </c>
      <c r="U572" s="89">
        <v>4.4675268332600004E-3</v>
      </c>
      <c r="V572" s="89">
        <v>0</v>
      </c>
      <c r="W572" s="89">
        <v>3.6843426682000002E-4</v>
      </c>
      <c r="X572" s="89">
        <v>5.8364106958999997E-4</v>
      </c>
      <c r="Y572" s="89">
        <v>0</v>
      </c>
      <c r="Z572" s="89">
        <v>8.9973806944199999E-3</v>
      </c>
      <c r="AA572" s="89">
        <v>2.2421574284199998E-3</v>
      </c>
    </row>
    <row r="573" spans="1:27" x14ac:dyDescent="0.25">
      <c r="A573" s="87">
        <v>5116</v>
      </c>
      <c r="B573" s="134">
        <v>45473</v>
      </c>
      <c r="C573" s="87">
        <v>2194</v>
      </c>
      <c r="D573" s="86" t="s">
        <v>962</v>
      </c>
      <c r="E573" s="88">
        <v>39318212</v>
      </c>
      <c r="F573" s="88">
        <v>12359894</v>
      </c>
      <c r="G573" s="88">
        <v>460311</v>
      </c>
      <c r="H573" s="88">
        <v>0</v>
      </c>
      <c r="I573" s="88">
        <v>0</v>
      </c>
      <c r="J573" s="88">
        <v>448294</v>
      </c>
      <c r="K573" s="88">
        <v>3770140</v>
      </c>
      <c r="L573" s="88">
        <v>0</v>
      </c>
      <c r="M573" s="88">
        <v>6232290</v>
      </c>
      <c r="N573" s="88">
        <v>0</v>
      </c>
      <c r="O573" s="88">
        <v>0</v>
      </c>
      <c r="P573" s="88">
        <v>1448859</v>
      </c>
      <c r="Q573" s="89">
        <v>-6.6601927599999993E-5</v>
      </c>
      <c r="R573" s="89">
        <v>0</v>
      </c>
      <c r="S573" s="89">
        <v>0</v>
      </c>
      <c r="T573" s="89">
        <v>0</v>
      </c>
      <c r="U573" s="89">
        <v>-2.6069294849999998E-4</v>
      </c>
      <c r="V573" s="89">
        <v>0</v>
      </c>
      <c r="W573" s="89">
        <v>0</v>
      </c>
      <c r="X573" s="89">
        <v>0</v>
      </c>
      <c r="Y573" s="89">
        <v>0</v>
      </c>
      <c r="Z573" s="89">
        <v>2.2162054401900001E-3</v>
      </c>
      <c r="AA573" s="89">
        <v>1.9866138917000001E-4</v>
      </c>
    </row>
    <row r="574" spans="1:27" x14ac:dyDescent="0.25">
      <c r="A574" s="87">
        <v>5123</v>
      </c>
      <c r="B574" s="134">
        <v>45473</v>
      </c>
      <c r="C574" s="87">
        <v>2197</v>
      </c>
      <c r="D574" s="86" t="s">
        <v>963</v>
      </c>
      <c r="E574" s="88">
        <v>22924140</v>
      </c>
      <c r="F574" s="88">
        <v>9561773</v>
      </c>
      <c r="G574" s="88">
        <v>482152</v>
      </c>
      <c r="H574" s="88">
        <v>0</v>
      </c>
      <c r="I574" s="88">
        <v>858808</v>
      </c>
      <c r="J574" s="88">
        <v>1877360</v>
      </c>
      <c r="K574" s="88">
        <v>1863487</v>
      </c>
      <c r="L574" s="88">
        <v>0</v>
      </c>
      <c r="M574" s="88">
        <v>3536680</v>
      </c>
      <c r="N574" s="88">
        <v>0</v>
      </c>
      <c r="O574" s="88">
        <v>0</v>
      </c>
      <c r="P574" s="88">
        <v>943286</v>
      </c>
      <c r="Q574" s="89">
        <v>9.8255834759700001E-3</v>
      </c>
      <c r="R574" s="89">
        <v>0</v>
      </c>
      <c r="S574" s="89">
        <v>2.9749759979299998E-3</v>
      </c>
      <c r="T574" s="89">
        <v>2.2449434108999999E-3</v>
      </c>
      <c r="U574" s="89">
        <v>5.1652878287799997E-3</v>
      </c>
      <c r="V574" s="89">
        <v>0</v>
      </c>
      <c r="W574" s="89">
        <v>0</v>
      </c>
      <c r="X574" s="89">
        <v>0</v>
      </c>
      <c r="Y574" s="89">
        <v>0</v>
      </c>
      <c r="Z574" s="89">
        <v>1.012689919802E-2</v>
      </c>
      <c r="AA574" s="89">
        <v>3.3196428261499998E-3</v>
      </c>
    </row>
    <row r="575" spans="1:27" x14ac:dyDescent="0.25">
      <c r="A575" s="87">
        <v>5127</v>
      </c>
      <c r="B575" s="134">
        <v>45473</v>
      </c>
      <c r="C575" s="87">
        <v>2199</v>
      </c>
      <c r="D575" s="86" t="s">
        <v>964</v>
      </c>
      <c r="E575" s="88">
        <v>618068</v>
      </c>
      <c r="F575" s="88">
        <v>128367</v>
      </c>
      <c r="G575" s="88">
        <v>0</v>
      </c>
      <c r="H575" s="88">
        <v>0</v>
      </c>
      <c r="I575" s="88">
        <v>0</v>
      </c>
      <c r="J575" s="88">
        <v>27587</v>
      </c>
      <c r="K575" s="88">
        <v>0</v>
      </c>
      <c r="L575" s="88">
        <v>0</v>
      </c>
      <c r="M575" s="88">
        <v>0</v>
      </c>
      <c r="N575" s="88">
        <v>0</v>
      </c>
      <c r="O575" s="88">
        <v>0</v>
      </c>
      <c r="P575" s="88">
        <v>100780</v>
      </c>
      <c r="Q575" s="89">
        <v>0</v>
      </c>
      <c r="R575" s="89">
        <v>0</v>
      </c>
      <c r="S575" s="89">
        <v>0</v>
      </c>
      <c r="T575" s="89">
        <v>0</v>
      </c>
      <c r="U575" s="89">
        <v>0</v>
      </c>
      <c r="V575" s="89">
        <v>0</v>
      </c>
      <c r="W575" s="89">
        <v>0</v>
      </c>
      <c r="X575" s="89">
        <v>0</v>
      </c>
      <c r="Y575" s="89">
        <v>0</v>
      </c>
      <c r="Z575" s="89">
        <v>0</v>
      </c>
      <c r="AA575" s="89">
        <v>0</v>
      </c>
    </row>
    <row r="576" spans="1:27" x14ac:dyDescent="0.25">
      <c r="A576" s="87">
        <v>5134</v>
      </c>
      <c r="B576" s="134">
        <v>45473</v>
      </c>
      <c r="C576" s="87">
        <v>2201</v>
      </c>
      <c r="D576" s="86" t="s">
        <v>965</v>
      </c>
      <c r="E576" s="88">
        <v>589603690</v>
      </c>
      <c r="F576" s="88">
        <v>420026263</v>
      </c>
      <c r="G576" s="88">
        <v>26186902</v>
      </c>
      <c r="H576" s="88">
        <v>0</v>
      </c>
      <c r="I576" s="88">
        <v>9237820</v>
      </c>
      <c r="J576" s="88">
        <v>53603524</v>
      </c>
      <c r="K576" s="88">
        <v>67422560</v>
      </c>
      <c r="L576" s="88">
        <v>0</v>
      </c>
      <c r="M576" s="88">
        <v>229144713</v>
      </c>
      <c r="N576" s="88">
        <v>5918918</v>
      </c>
      <c r="O576" s="88">
        <v>0</v>
      </c>
      <c r="P576" s="88">
        <v>28511826</v>
      </c>
      <c r="Q576" s="89">
        <v>2.1887501925120002E-2</v>
      </c>
      <c r="R576" s="89">
        <v>0</v>
      </c>
      <c r="S576" s="89">
        <v>1.08765342212E-3</v>
      </c>
      <c r="T576" s="89">
        <v>-5.6378533499999997E-5</v>
      </c>
      <c r="U576" s="89">
        <v>3.0832696696200001E-3</v>
      </c>
      <c r="V576" s="89">
        <v>0</v>
      </c>
      <c r="W576" s="89">
        <v>1.5206353654000001E-4</v>
      </c>
      <c r="X576" s="89">
        <v>0</v>
      </c>
      <c r="Y576" s="89">
        <v>0</v>
      </c>
      <c r="Z576" s="89">
        <v>1.7265174574319999E-2</v>
      </c>
      <c r="AA576" s="89">
        <v>3.4877946612999998E-3</v>
      </c>
    </row>
    <row r="577" spans="1:27" x14ac:dyDescent="0.25">
      <c r="A577" s="87">
        <v>5144</v>
      </c>
      <c r="B577" s="134">
        <v>45473</v>
      </c>
      <c r="C577" s="87">
        <v>2202</v>
      </c>
      <c r="D577" s="86" t="s">
        <v>966</v>
      </c>
      <c r="E577" s="88">
        <v>29068579</v>
      </c>
      <c r="F577" s="88">
        <v>20495114</v>
      </c>
      <c r="G577" s="88">
        <v>223885</v>
      </c>
      <c r="H577" s="88">
        <v>0</v>
      </c>
      <c r="I577" s="88">
        <v>0</v>
      </c>
      <c r="J577" s="88">
        <v>1457368</v>
      </c>
      <c r="K577" s="88">
        <v>3479720</v>
      </c>
      <c r="L577" s="88">
        <v>0</v>
      </c>
      <c r="M577" s="88">
        <v>13390387</v>
      </c>
      <c r="N577" s="88">
        <v>0</v>
      </c>
      <c r="O577" s="88">
        <v>0</v>
      </c>
      <c r="P577" s="88">
        <v>1943755</v>
      </c>
      <c r="Q577" s="89">
        <v>1.88910800178E-3</v>
      </c>
      <c r="R577" s="89">
        <v>0</v>
      </c>
      <c r="S577" s="89">
        <v>0</v>
      </c>
      <c r="T577" s="89">
        <v>0</v>
      </c>
      <c r="U577" s="89">
        <v>-9.9979749101999994E-6</v>
      </c>
      <c r="V577" s="89">
        <v>0</v>
      </c>
      <c r="W577" s="89">
        <v>0</v>
      </c>
      <c r="X577" s="89">
        <v>0</v>
      </c>
      <c r="Y577" s="89">
        <v>0</v>
      </c>
      <c r="Z577" s="89">
        <v>3.1480386108500001E-3</v>
      </c>
      <c r="AA577" s="89">
        <v>3.1129561009999999E-4</v>
      </c>
    </row>
    <row r="578" spans="1:27" x14ac:dyDescent="0.25">
      <c r="A578" s="87">
        <v>5163</v>
      </c>
      <c r="B578" s="134">
        <v>45473</v>
      </c>
      <c r="C578" s="87">
        <v>2213</v>
      </c>
      <c r="D578" s="86" t="s">
        <v>967</v>
      </c>
      <c r="E578" s="88">
        <v>3189538</v>
      </c>
      <c r="F578" s="88">
        <v>2075059</v>
      </c>
      <c r="G578" s="88">
        <v>0</v>
      </c>
      <c r="H578" s="88">
        <v>0</v>
      </c>
      <c r="I578" s="88">
        <v>0</v>
      </c>
      <c r="J578" s="88">
        <v>308911</v>
      </c>
      <c r="K578" s="88">
        <v>513355</v>
      </c>
      <c r="L578" s="88">
        <v>0</v>
      </c>
      <c r="M578" s="88">
        <v>0</v>
      </c>
      <c r="N578" s="88">
        <v>0</v>
      </c>
      <c r="O578" s="88">
        <v>0</v>
      </c>
      <c r="P578" s="88">
        <v>1252793</v>
      </c>
      <c r="Q578" s="89">
        <v>0</v>
      </c>
      <c r="R578" s="89">
        <v>0</v>
      </c>
      <c r="S578" s="89">
        <v>0</v>
      </c>
      <c r="T578" s="89">
        <v>0</v>
      </c>
      <c r="U578" s="89">
        <v>0</v>
      </c>
      <c r="V578" s="89">
        <v>0</v>
      </c>
      <c r="W578" s="89">
        <v>0</v>
      </c>
      <c r="X578" s="89">
        <v>0</v>
      </c>
      <c r="Y578" s="89">
        <v>0</v>
      </c>
      <c r="Z578" s="89">
        <v>7.58619863464E-3</v>
      </c>
      <c r="AA578" s="89">
        <v>4.8709841689300003E-3</v>
      </c>
    </row>
    <row r="579" spans="1:27" x14ac:dyDescent="0.25">
      <c r="A579" s="87">
        <v>5168</v>
      </c>
      <c r="B579" s="134">
        <v>45473</v>
      </c>
      <c r="C579" s="87">
        <v>2214</v>
      </c>
      <c r="D579" s="86" t="s">
        <v>968</v>
      </c>
      <c r="E579" s="88">
        <v>346893971</v>
      </c>
      <c r="F579" s="88">
        <v>237304361</v>
      </c>
      <c r="G579" s="88">
        <v>0</v>
      </c>
      <c r="H579" s="88">
        <v>0</v>
      </c>
      <c r="I579" s="88">
        <v>0</v>
      </c>
      <c r="J579" s="88">
        <v>33402254</v>
      </c>
      <c r="K579" s="88">
        <v>112529843</v>
      </c>
      <c r="L579" s="88">
        <v>0</v>
      </c>
      <c r="M579" s="88">
        <v>72178823</v>
      </c>
      <c r="N579" s="88">
        <v>2276399</v>
      </c>
      <c r="O579" s="88">
        <v>0</v>
      </c>
      <c r="P579" s="88">
        <v>16917042</v>
      </c>
      <c r="Q579" s="89">
        <v>0</v>
      </c>
      <c r="R579" s="89">
        <v>0</v>
      </c>
      <c r="S579" s="89">
        <v>0</v>
      </c>
      <c r="T579" s="89">
        <v>3.910854956E-4</v>
      </c>
      <c r="U579" s="89">
        <v>1.2870944553899999E-3</v>
      </c>
      <c r="V579" s="89">
        <v>0</v>
      </c>
      <c r="W579" s="89">
        <v>1.271806459E-4</v>
      </c>
      <c r="X579" s="89">
        <v>0</v>
      </c>
      <c r="Y579" s="89">
        <v>0</v>
      </c>
      <c r="Z579" s="89">
        <v>2.8229869220759998E-2</v>
      </c>
      <c r="AA579" s="89">
        <v>2.6946867950699998E-3</v>
      </c>
    </row>
    <row r="580" spans="1:27" x14ac:dyDescent="0.25">
      <c r="A580" s="87">
        <v>5170</v>
      </c>
      <c r="B580" s="134">
        <v>45473</v>
      </c>
      <c r="C580" s="87">
        <v>2215</v>
      </c>
      <c r="D580" s="86" t="s">
        <v>969</v>
      </c>
      <c r="E580" s="88">
        <v>38819603</v>
      </c>
      <c r="F580" s="88">
        <v>13857806</v>
      </c>
      <c r="G580" s="88">
        <v>460270</v>
      </c>
      <c r="H580" s="88">
        <v>0</v>
      </c>
      <c r="I580" s="88">
        <v>0</v>
      </c>
      <c r="J580" s="88">
        <v>3466637</v>
      </c>
      <c r="K580" s="88">
        <v>5998286</v>
      </c>
      <c r="L580" s="88">
        <v>0</v>
      </c>
      <c r="M580" s="88">
        <v>2938227</v>
      </c>
      <c r="N580" s="88">
        <v>0</v>
      </c>
      <c r="O580" s="88">
        <v>0</v>
      </c>
      <c r="P580" s="88">
        <v>994386</v>
      </c>
      <c r="Q580" s="89">
        <v>8.6404892071499997E-3</v>
      </c>
      <c r="R580" s="89">
        <v>0</v>
      </c>
      <c r="S580" s="89">
        <v>0</v>
      </c>
      <c r="T580" s="89">
        <v>-8.7801180059999997E-4</v>
      </c>
      <c r="U580" s="89">
        <v>7.2917437161000001E-4</v>
      </c>
      <c r="V580" s="89">
        <v>0</v>
      </c>
      <c r="W580" s="89">
        <v>-1.2560804886E-3</v>
      </c>
      <c r="X580" s="89">
        <v>0</v>
      </c>
      <c r="Y580" s="89">
        <v>0</v>
      </c>
      <c r="Z580" s="89">
        <v>9.5808793880899999E-3</v>
      </c>
      <c r="AA580" s="89">
        <v>8.3699713719000005E-4</v>
      </c>
    </row>
    <row r="581" spans="1:27" x14ac:dyDescent="0.25">
      <c r="A581" s="87">
        <v>5227</v>
      </c>
      <c r="B581" s="134">
        <v>45473</v>
      </c>
      <c r="C581" s="87">
        <v>2237</v>
      </c>
      <c r="D581" s="86" t="s">
        <v>970</v>
      </c>
      <c r="E581" s="88">
        <v>335194</v>
      </c>
      <c r="F581" s="88">
        <v>0</v>
      </c>
      <c r="G581" s="88">
        <v>0</v>
      </c>
      <c r="H581" s="88">
        <v>0</v>
      </c>
      <c r="I581" s="88">
        <v>0</v>
      </c>
      <c r="J581" s="88">
        <v>0</v>
      </c>
      <c r="K581" s="88">
        <v>0</v>
      </c>
      <c r="L581" s="88">
        <v>0</v>
      </c>
      <c r="M581" s="88">
        <v>0</v>
      </c>
      <c r="N581" s="88">
        <v>0</v>
      </c>
      <c r="O581" s="88">
        <v>0</v>
      </c>
      <c r="P581" s="88">
        <v>0</v>
      </c>
      <c r="Q581" s="89">
        <v>0</v>
      </c>
      <c r="R581" s="89">
        <v>0</v>
      </c>
      <c r="S581" s="89">
        <v>0</v>
      </c>
      <c r="T581" s="89">
        <v>0</v>
      </c>
      <c r="U581" s="89">
        <v>0</v>
      </c>
      <c r="V581" s="89">
        <v>0</v>
      </c>
      <c r="W581" s="89">
        <v>0</v>
      </c>
      <c r="X581" s="89">
        <v>0</v>
      </c>
      <c r="Y581" s="89">
        <v>0</v>
      </c>
      <c r="Z581" s="89">
        <v>0</v>
      </c>
      <c r="AA581" s="89">
        <v>0</v>
      </c>
    </row>
    <row r="582" spans="1:27" x14ac:dyDescent="0.25">
      <c r="A582" s="87">
        <v>5234</v>
      </c>
      <c r="B582" s="134">
        <v>45473</v>
      </c>
      <c r="C582" s="87">
        <v>2241</v>
      </c>
      <c r="D582" s="86" t="s">
        <v>971</v>
      </c>
      <c r="E582" s="88">
        <v>772077380</v>
      </c>
      <c r="F582" s="88">
        <v>449183398</v>
      </c>
      <c r="G582" s="88">
        <v>15809722</v>
      </c>
      <c r="H582" s="88">
        <v>0</v>
      </c>
      <c r="I582" s="88">
        <v>0</v>
      </c>
      <c r="J582" s="88">
        <v>72663091</v>
      </c>
      <c r="K582" s="88">
        <v>74579027</v>
      </c>
      <c r="L582" s="88">
        <v>0</v>
      </c>
      <c r="M582" s="88">
        <v>198728734</v>
      </c>
      <c r="N582" s="88">
        <v>58898950</v>
      </c>
      <c r="O582" s="88">
        <v>11858355</v>
      </c>
      <c r="P582" s="88">
        <v>16645519</v>
      </c>
      <c r="Q582" s="89">
        <v>6.9865112936500001E-3</v>
      </c>
      <c r="R582" s="89">
        <v>0</v>
      </c>
      <c r="S582" s="89">
        <v>0</v>
      </c>
      <c r="T582" s="89">
        <v>1.4491329301999999E-4</v>
      </c>
      <c r="U582" s="89">
        <v>1.3966512682999999E-3</v>
      </c>
      <c r="V582" s="89">
        <v>0</v>
      </c>
      <c r="W582" s="89">
        <v>-3.2064675999999999E-5</v>
      </c>
      <c r="X582" s="89">
        <v>0</v>
      </c>
      <c r="Y582" s="89">
        <v>0</v>
      </c>
      <c r="Z582" s="89">
        <v>6.6276258103700001E-3</v>
      </c>
      <c r="AA582" s="89">
        <v>7.5076652983000001E-4</v>
      </c>
    </row>
    <row r="583" spans="1:27" x14ac:dyDescent="0.25">
      <c r="A583" s="87">
        <v>5241</v>
      </c>
      <c r="B583" s="134">
        <v>45473</v>
      </c>
      <c r="C583" s="87">
        <v>2245</v>
      </c>
      <c r="D583" s="86" t="s">
        <v>972</v>
      </c>
      <c r="E583" s="88">
        <v>51759046</v>
      </c>
      <c r="F583" s="88">
        <v>41253402</v>
      </c>
      <c r="G583" s="88">
        <v>0</v>
      </c>
      <c r="H583" s="88">
        <v>0</v>
      </c>
      <c r="I583" s="88">
        <v>0</v>
      </c>
      <c r="J583" s="88">
        <v>663436</v>
      </c>
      <c r="K583" s="88">
        <v>11267116</v>
      </c>
      <c r="L583" s="88">
        <v>0</v>
      </c>
      <c r="M583" s="88">
        <v>23680754</v>
      </c>
      <c r="N583" s="88">
        <v>1606214</v>
      </c>
      <c r="O583" s="88">
        <v>167762</v>
      </c>
      <c r="P583" s="88">
        <v>3868120</v>
      </c>
      <c r="Q583" s="89">
        <v>0</v>
      </c>
      <c r="R583" s="89">
        <v>0</v>
      </c>
      <c r="S583" s="89">
        <v>0</v>
      </c>
      <c r="T583" s="89">
        <v>0</v>
      </c>
      <c r="U583" s="89">
        <v>1.22500667337E-3</v>
      </c>
      <c r="V583" s="89">
        <v>0</v>
      </c>
      <c r="W583" s="89">
        <v>1.1251048589300001E-3</v>
      </c>
      <c r="X583" s="89">
        <v>0</v>
      </c>
      <c r="Y583" s="89">
        <v>0</v>
      </c>
      <c r="Z583" s="89">
        <v>3.32625316145E-3</v>
      </c>
      <c r="AA583" s="89">
        <v>1.2376660552800001E-3</v>
      </c>
    </row>
    <row r="584" spans="1:27" x14ac:dyDescent="0.25">
      <c r="A584" s="87">
        <v>5252</v>
      </c>
      <c r="B584" s="134">
        <v>45473</v>
      </c>
      <c r="C584" s="87">
        <v>2248</v>
      </c>
      <c r="D584" s="86" t="s">
        <v>973</v>
      </c>
      <c r="E584" s="88">
        <v>55203968</v>
      </c>
      <c r="F584" s="88">
        <v>51964481</v>
      </c>
      <c r="G584" s="88">
        <v>4133039</v>
      </c>
      <c r="H584" s="88">
        <v>0</v>
      </c>
      <c r="I584" s="88">
        <v>1333431</v>
      </c>
      <c r="J584" s="88">
        <v>2322563</v>
      </c>
      <c r="K584" s="88">
        <v>7378788</v>
      </c>
      <c r="L584" s="88">
        <v>0</v>
      </c>
      <c r="M584" s="88">
        <v>35579774</v>
      </c>
      <c r="N584" s="88">
        <v>0</v>
      </c>
      <c r="O584" s="88">
        <v>0</v>
      </c>
      <c r="P584" s="88">
        <v>1216886</v>
      </c>
      <c r="Q584" s="89">
        <v>5.5509021206600001E-3</v>
      </c>
      <c r="R584" s="89">
        <v>0</v>
      </c>
      <c r="S584" s="89">
        <v>0</v>
      </c>
      <c r="T584" s="89">
        <v>3.16504438641E-3</v>
      </c>
      <c r="U584" s="89">
        <v>1.1978694126200001E-3</v>
      </c>
      <c r="V584" s="89">
        <v>0</v>
      </c>
      <c r="W584" s="89">
        <v>0</v>
      </c>
      <c r="X584" s="89">
        <v>0</v>
      </c>
      <c r="Y584" s="89">
        <v>0</v>
      </c>
      <c r="Z584" s="89">
        <v>1.7287603320599999E-3</v>
      </c>
      <c r="AA584" s="89">
        <v>8.0333677261999997E-4</v>
      </c>
    </row>
    <row r="585" spans="1:27" x14ac:dyDescent="0.25">
      <c r="A585" s="87">
        <v>5256</v>
      </c>
      <c r="B585" s="134">
        <v>45473</v>
      </c>
      <c r="C585" s="87">
        <v>2251</v>
      </c>
      <c r="D585" s="86" t="s">
        <v>974</v>
      </c>
      <c r="E585" s="88">
        <v>41398060</v>
      </c>
      <c r="F585" s="88">
        <v>21652449</v>
      </c>
      <c r="G585" s="88">
        <v>631231</v>
      </c>
      <c r="H585" s="88">
        <v>0</v>
      </c>
      <c r="I585" s="88">
        <v>0</v>
      </c>
      <c r="J585" s="88">
        <v>2132089</v>
      </c>
      <c r="K585" s="88">
        <v>1682023</v>
      </c>
      <c r="L585" s="88">
        <v>0</v>
      </c>
      <c r="M585" s="88">
        <v>16276260</v>
      </c>
      <c r="N585" s="88">
        <v>0</v>
      </c>
      <c r="O585" s="88">
        <v>0</v>
      </c>
      <c r="P585" s="88">
        <v>930846</v>
      </c>
      <c r="Q585" s="89">
        <v>1.0765937794940001E-2</v>
      </c>
      <c r="R585" s="89">
        <v>0</v>
      </c>
      <c r="S585" s="89">
        <v>0</v>
      </c>
      <c r="T585" s="89">
        <v>5.4864667154E-4</v>
      </c>
      <c r="U585" s="89">
        <v>-7.1628782099999999E-4</v>
      </c>
      <c r="V585" s="89">
        <v>0</v>
      </c>
      <c r="W585" s="89">
        <v>0</v>
      </c>
      <c r="X585" s="89">
        <v>0</v>
      </c>
      <c r="Y585" s="89">
        <v>0</v>
      </c>
      <c r="Z585" s="89">
        <v>1.3929181803569999E-2</v>
      </c>
      <c r="AA585" s="89">
        <v>9.4807338286000001E-4</v>
      </c>
    </row>
    <row r="586" spans="1:27" x14ac:dyDescent="0.25">
      <c r="A586" s="87">
        <v>5257</v>
      </c>
      <c r="B586" s="134">
        <v>45473</v>
      </c>
      <c r="C586" s="87">
        <v>2252</v>
      </c>
      <c r="D586" s="86" t="s">
        <v>975</v>
      </c>
      <c r="E586" s="88">
        <v>120610323</v>
      </c>
      <c r="F586" s="88">
        <v>62514894</v>
      </c>
      <c r="G586" s="88">
        <v>2794640</v>
      </c>
      <c r="H586" s="88">
        <v>0</v>
      </c>
      <c r="I586" s="88">
        <v>0</v>
      </c>
      <c r="J586" s="88">
        <v>6493246</v>
      </c>
      <c r="K586" s="88">
        <v>21623106</v>
      </c>
      <c r="L586" s="88">
        <v>0</v>
      </c>
      <c r="M586" s="88">
        <v>25179629</v>
      </c>
      <c r="N586" s="88">
        <v>0</v>
      </c>
      <c r="O586" s="88">
        <v>0</v>
      </c>
      <c r="P586" s="88">
        <v>6424273</v>
      </c>
      <c r="Q586" s="89">
        <v>4.1736029888000004E-3</v>
      </c>
      <c r="R586" s="89">
        <v>0</v>
      </c>
      <c r="S586" s="89">
        <v>0</v>
      </c>
      <c r="T586" s="89">
        <v>7.7750636594999998E-4</v>
      </c>
      <c r="U586" s="89">
        <v>9.8537936240099995E-3</v>
      </c>
      <c r="V586" s="89">
        <v>0</v>
      </c>
      <c r="W586" s="89">
        <v>9.4426411939000005E-4</v>
      </c>
      <c r="X586" s="89">
        <v>0</v>
      </c>
      <c r="Y586" s="89">
        <v>0</v>
      </c>
      <c r="Z586" s="89">
        <v>1.7550960667560001E-2</v>
      </c>
      <c r="AA586" s="89">
        <v>5.60596622323E-3</v>
      </c>
    </row>
    <row r="587" spans="1:27" x14ac:dyDescent="0.25">
      <c r="A587" s="87">
        <v>5272</v>
      </c>
      <c r="B587" s="134">
        <v>45473</v>
      </c>
      <c r="C587" s="87">
        <v>2260</v>
      </c>
      <c r="D587" s="86" t="s">
        <v>976</v>
      </c>
      <c r="E587" s="88">
        <v>11372244</v>
      </c>
      <c r="F587" s="88">
        <v>4541662</v>
      </c>
      <c r="G587" s="88">
        <v>0</v>
      </c>
      <c r="H587" s="88">
        <v>0</v>
      </c>
      <c r="I587" s="88">
        <v>0</v>
      </c>
      <c r="J587" s="88">
        <v>794403</v>
      </c>
      <c r="K587" s="88">
        <v>2329904</v>
      </c>
      <c r="L587" s="88">
        <v>0</v>
      </c>
      <c r="M587" s="88">
        <v>0</v>
      </c>
      <c r="N587" s="88">
        <v>0</v>
      </c>
      <c r="O587" s="88">
        <v>0</v>
      </c>
      <c r="P587" s="88">
        <v>1417355</v>
      </c>
      <c r="Q587" s="89">
        <v>0</v>
      </c>
      <c r="R587" s="89">
        <v>0</v>
      </c>
      <c r="S587" s="89">
        <v>0</v>
      </c>
      <c r="T587" s="89">
        <v>0</v>
      </c>
      <c r="U587" s="89">
        <v>-3.1515226895999999E-3</v>
      </c>
      <c r="V587" s="89">
        <v>0</v>
      </c>
      <c r="W587" s="89">
        <v>0</v>
      </c>
      <c r="X587" s="89">
        <v>0</v>
      </c>
      <c r="Y587" s="89">
        <v>0</v>
      </c>
      <c r="Z587" s="89">
        <v>3.8054135488100002E-3</v>
      </c>
      <c r="AA587" s="89">
        <v>-2.8630347949999999E-4</v>
      </c>
    </row>
    <row r="588" spans="1:27" x14ac:dyDescent="0.25">
      <c r="A588" s="87">
        <v>5286</v>
      </c>
      <c r="B588" s="134">
        <v>45473</v>
      </c>
      <c r="C588" s="87">
        <v>2265</v>
      </c>
      <c r="D588" s="86" t="s">
        <v>977</v>
      </c>
      <c r="E588" s="88">
        <v>58294237</v>
      </c>
      <c r="F588" s="88">
        <v>37054922</v>
      </c>
      <c r="G588" s="88">
        <v>808808</v>
      </c>
      <c r="H588" s="88">
        <v>0</v>
      </c>
      <c r="I588" s="88">
        <v>0</v>
      </c>
      <c r="J588" s="88">
        <v>3199815</v>
      </c>
      <c r="K588" s="88">
        <v>6291907</v>
      </c>
      <c r="L588" s="88">
        <v>0</v>
      </c>
      <c r="M588" s="88">
        <v>25118327</v>
      </c>
      <c r="N588" s="88">
        <v>0</v>
      </c>
      <c r="O588" s="88">
        <v>0</v>
      </c>
      <c r="P588" s="88">
        <v>1636065</v>
      </c>
      <c r="Q588" s="89">
        <v>8.8839221688999999E-4</v>
      </c>
      <c r="R588" s="89">
        <v>0</v>
      </c>
      <c r="S588" s="89">
        <v>0</v>
      </c>
      <c r="T588" s="89">
        <v>1.4073938522100001E-3</v>
      </c>
      <c r="U588" s="89">
        <v>3.4721467715000001E-4</v>
      </c>
      <c r="V588" s="89">
        <v>0</v>
      </c>
      <c r="W588" s="89">
        <v>-6.6448304249000002E-6</v>
      </c>
      <c r="X588" s="89">
        <v>0</v>
      </c>
      <c r="Y588" s="89">
        <v>0</v>
      </c>
      <c r="Z588" s="89">
        <v>4.2847294370200002E-3</v>
      </c>
      <c r="AA588" s="89">
        <v>4.6365567901000002E-4</v>
      </c>
    </row>
    <row r="589" spans="1:27" x14ac:dyDescent="0.25">
      <c r="A589" s="87">
        <v>5291</v>
      </c>
      <c r="B589" s="134">
        <v>45473</v>
      </c>
      <c r="C589" s="87">
        <v>2268</v>
      </c>
      <c r="D589" s="86" t="s">
        <v>978</v>
      </c>
      <c r="E589" s="88">
        <v>48049499</v>
      </c>
      <c r="F589" s="88">
        <v>32148332</v>
      </c>
      <c r="G589" s="88">
        <v>0</v>
      </c>
      <c r="H589" s="88">
        <v>0</v>
      </c>
      <c r="I589" s="88">
        <v>0</v>
      </c>
      <c r="J589" s="88">
        <v>7553268</v>
      </c>
      <c r="K589" s="88">
        <v>12773631</v>
      </c>
      <c r="L589" s="88">
        <v>0</v>
      </c>
      <c r="M589" s="88">
        <v>6463121</v>
      </c>
      <c r="N589" s="88">
        <v>0</v>
      </c>
      <c r="O589" s="88">
        <v>0</v>
      </c>
      <c r="P589" s="88">
        <v>5358312</v>
      </c>
      <c r="Q589" s="89">
        <v>0</v>
      </c>
      <c r="R589" s="89">
        <v>0</v>
      </c>
      <c r="S589" s="89">
        <v>0</v>
      </c>
      <c r="T589" s="89">
        <v>0</v>
      </c>
      <c r="U589" s="89">
        <v>1.1322161387E-3</v>
      </c>
      <c r="V589" s="89">
        <v>0</v>
      </c>
      <c r="W589" s="89">
        <v>0</v>
      </c>
      <c r="X589" s="89">
        <v>0</v>
      </c>
      <c r="Y589" s="89">
        <v>0</v>
      </c>
      <c r="Z589" s="89">
        <v>1.6391585056699999E-3</v>
      </c>
      <c r="AA589" s="89">
        <v>7.7280906830999997E-4</v>
      </c>
    </row>
    <row r="590" spans="1:27" x14ac:dyDescent="0.25">
      <c r="A590" s="87">
        <v>5318</v>
      </c>
      <c r="B590" s="134">
        <v>45473</v>
      </c>
      <c r="C590" s="87">
        <v>2281</v>
      </c>
      <c r="D590" s="86" t="s">
        <v>979</v>
      </c>
      <c r="E590" s="88">
        <v>96308785</v>
      </c>
      <c r="F590" s="88">
        <v>44777946</v>
      </c>
      <c r="G590" s="88">
        <v>1037860</v>
      </c>
      <c r="H590" s="88">
        <v>16577</v>
      </c>
      <c r="I590" s="88">
        <v>0</v>
      </c>
      <c r="J590" s="88">
        <v>5212898</v>
      </c>
      <c r="K590" s="88">
        <v>12919351</v>
      </c>
      <c r="L590" s="88">
        <v>0</v>
      </c>
      <c r="M590" s="88">
        <v>13752008</v>
      </c>
      <c r="N590" s="88">
        <v>8317589</v>
      </c>
      <c r="O590" s="88">
        <v>0</v>
      </c>
      <c r="P590" s="88">
        <v>3521662</v>
      </c>
      <c r="Q590" s="89">
        <v>1.7607488776300001E-3</v>
      </c>
      <c r="R590" s="89">
        <v>0.12996524801555001</v>
      </c>
      <c r="S590" s="89">
        <v>0</v>
      </c>
      <c r="T590" s="89">
        <v>2.099489241E-4</v>
      </c>
      <c r="U590" s="89">
        <v>3.0439721299600001E-3</v>
      </c>
      <c r="V590" s="89">
        <v>0</v>
      </c>
      <c r="W590" s="89">
        <v>2.4624109199E-4</v>
      </c>
      <c r="X590" s="89">
        <v>0</v>
      </c>
      <c r="Y590" s="89">
        <v>0</v>
      </c>
      <c r="Z590" s="89">
        <v>1.60990976505E-3</v>
      </c>
      <c r="AA590" s="89">
        <v>1.2051633582999999E-3</v>
      </c>
    </row>
    <row r="591" spans="1:27" x14ac:dyDescent="0.25">
      <c r="A591" s="87">
        <v>5321</v>
      </c>
      <c r="B591" s="134">
        <v>45473</v>
      </c>
      <c r="C591" s="87">
        <v>2283</v>
      </c>
      <c r="D591" s="86" t="s">
        <v>980</v>
      </c>
      <c r="E591" s="88">
        <v>2536766</v>
      </c>
      <c r="F591" s="88">
        <v>335527</v>
      </c>
      <c r="G591" s="88">
        <v>0</v>
      </c>
      <c r="H591" s="88">
        <v>0</v>
      </c>
      <c r="I591" s="88">
        <v>0</v>
      </c>
      <c r="J591" s="88">
        <v>0</v>
      </c>
      <c r="K591" s="88">
        <v>0</v>
      </c>
      <c r="L591" s="88">
        <v>0</v>
      </c>
      <c r="M591" s="88">
        <v>0</v>
      </c>
      <c r="N591" s="88">
        <v>0</v>
      </c>
      <c r="O591" s="88">
        <v>0</v>
      </c>
      <c r="P591" s="88">
        <v>335527</v>
      </c>
      <c r="Q591" s="89">
        <v>0</v>
      </c>
      <c r="R591" s="89">
        <v>0</v>
      </c>
      <c r="S591" s="89">
        <v>0</v>
      </c>
      <c r="T591" s="89">
        <v>0</v>
      </c>
      <c r="U591" s="89">
        <v>0</v>
      </c>
      <c r="V591" s="89">
        <v>0</v>
      </c>
      <c r="W591" s="89">
        <v>0</v>
      </c>
      <c r="X591" s="89">
        <v>0</v>
      </c>
      <c r="Y591" s="89">
        <v>0</v>
      </c>
      <c r="Z591" s="89">
        <v>0</v>
      </c>
      <c r="AA591" s="89">
        <v>0</v>
      </c>
    </row>
    <row r="592" spans="1:27" x14ac:dyDescent="0.25">
      <c r="A592" s="87">
        <v>5325</v>
      </c>
      <c r="B592" s="134">
        <v>45473</v>
      </c>
      <c r="C592" s="87">
        <v>2285</v>
      </c>
      <c r="D592" s="86" t="s">
        <v>981</v>
      </c>
      <c r="E592" s="88">
        <v>11221813</v>
      </c>
      <c r="F592" s="88">
        <v>8391330</v>
      </c>
      <c r="G592" s="88">
        <v>0</v>
      </c>
      <c r="H592" s="88">
        <v>0</v>
      </c>
      <c r="I592" s="88">
        <v>0</v>
      </c>
      <c r="J592" s="88">
        <v>2707411</v>
      </c>
      <c r="K592" s="88">
        <v>3375254</v>
      </c>
      <c r="L592" s="88">
        <v>0</v>
      </c>
      <c r="M592" s="88">
        <v>0</v>
      </c>
      <c r="N592" s="88">
        <v>0</v>
      </c>
      <c r="O592" s="88">
        <v>0</v>
      </c>
      <c r="P592" s="88">
        <v>2308665</v>
      </c>
      <c r="Q592" s="89">
        <v>0</v>
      </c>
      <c r="R592" s="89">
        <v>0</v>
      </c>
      <c r="S592" s="89">
        <v>0</v>
      </c>
      <c r="T592" s="89">
        <v>0</v>
      </c>
      <c r="U592" s="89">
        <v>5.4364487361000002E-4</v>
      </c>
      <c r="V592" s="89">
        <v>0</v>
      </c>
      <c r="W592" s="89">
        <v>0</v>
      </c>
      <c r="X592" s="89">
        <v>0</v>
      </c>
      <c r="Y592" s="89">
        <v>0</v>
      </c>
      <c r="Z592" s="89">
        <v>1.6181489518699999E-3</v>
      </c>
      <c r="AA592" s="89">
        <v>5.9480166841999996E-4</v>
      </c>
    </row>
    <row r="593" spans="1:27" x14ac:dyDescent="0.25">
      <c r="A593" s="87">
        <v>5337</v>
      </c>
      <c r="B593" s="134">
        <v>45473</v>
      </c>
      <c r="C593" s="87">
        <v>2291</v>
      </c>
      <c r="D593" s="86" t="s">
        <v>982</v>
      </c>
      <c r="E593" s="88">
        <v>27050297</v>
      </c>
      <c r="F593" s="88">
        <v>19314693</v>
      </c>
      <c r="G593" s="88">
        <v>507600</v>
      </c>
      <c r="H593" s="88">
        <v>0</v>
      </c>
      <c r="I593" s="88">
        <v>0</v>
      </c>
      <c r="J593" s="88">
        <v>3155136</v>
      </c>
      <c r="K593" s="88">
        <v>7989860</v>
      </c>
      <c r="L593" s="88">
        <v>0</v>
      </c>
      <c r="M593" s="88">
        <v>5610941</v>
      </c>
      <c r="N593" s="88">
        <v>0</v>
      </c>
      <c r="O593" s="88">
        <v>0</v>
      </c>
      <c r="P593" s="88">
        <v>2051156</v>
      </c>
      <c r="Q593" s="89">
        <v>1.339172154891E-2</v>
      </c>
      <c r="R593" s="89">
        <v>0</v>
      </c>
      <c r="S593" s="89">
        <v>0</v>
      </c>
      <c r="T593" s="89">
        <v>0</v>
      </c>
      <c r="U593" s="89">
        <v>8.9236848659E-4</v>
      </c>
      <c r="V593" s="89">
        <v>0</v>
      </c>
      <c r="W593" s="89">
        <v>-1.3141774410000001E-4</v>
      </c>
      <c r="X593" s="89">
        <v>0</v>
      </c>
      <c r="Y593" s="89">
        <v>0</v>
      </c>
      <c r="Z593" s="89">
        <v>9.1032487493999999E-3</v>
      </c>
      <c r="AA593" s="89">
        <v>2.0123336432299999E-3</v>
      </c>
    </row>
    <row r="594" spans="1:27" x14ac:dyDescent="0.25">
      <c r="A594" s="87">
        <v>5345</v>
      </c>
      <c r="B594" s="134">
        <v>45473</v>
      </c>
      <c r="C594" s="87">
        <v>2293</v>
      </c>
      <c r="D594" s="86" t="s">
        <v>983</v>
      </c>
      <c r="E594" s="88">
        <v>7204691</v>
      </c>
      <c r="F594" s="88">
        <v>2259454</v>
      </c>
      <c r="G594" s="88">
        <v>0</v>
      </c>
      <c r="H594" s="88">
        <v>0</v>
      </c>
      <c r="I594" s="88">
        <v>0</v>
      </c>
      <c r="J594" s="88">
        <v>753936</v>
      </c>
      <c r="K594" s="88">
        <v>1137334</v>
      </c>
      <c r="L594" s="88">
        <v>0</v>
      </c>
      <c r="M594" s="88">
        <v>0</v>
      </c>
      <c r="N594" s="88">
        <v>0</v>
      </c>
      <c r="O594" s="88">
        <v>0</v>
      </c>
      <c r="P594" s="88">
        <v>368184</v>
      </c>
      <c r="Q594" s="89">
        <v>0</v>
      </c>
      <c r="R594" s="89">
        <v>0</v>
      </c>
      <c r="S594" s="89">
        <v>0</v>
      </c>
      <c r="T594" s="89">
        <v>0</v>
      </c>
      <c r="U594" s="89">
        <v>1.1537391859E-4</v>
      </c>
      <c r="V594" s="89">
        <v>0</v>
      </c>
      <c r="W594" s="89">
        <v>0</v>
      </c>
      <c r="X594" s="89">
        <v>0</v>
      </c>
      <c r="Y594" s="89">
        <v>0</v>
      </c>
      <c r="Z594" s="89">
        <v>-1.2385790283E-3</v>
      </c>
      <c r="AA594" s="89">
        <v>-1.3935757139999999E-4</v>
      </c>
    </row>
    <row r="595" spans="1:27" x14ac:dyDescent="0.25">
      <c r="A595" s="87">
        <v>5359</v>
      </c>
      <c r="B595" s="134">
        <v>45473</v>
      </c>
      <c r="C595" s="87">
        <v>2300</v>
      </c>
      <c r="D595" s="86" t="s">
        <v>984</v>
      </c>
      <c r="E595" s="88">
        <v>29353687</v>
      </c>
      <c r="F595" s="88">
        <v>11185349</v>
      </c>
      <c r="G595" s="88">
        <v>781522</v>
      </c>
      <c r="H595" s="88">
        <v>149706</v>
      </c>
      <c r="I595" s="88">
        <v>0</v>
      </c>
      <c r="J595" s="88">
        <v>1451818</v>
      </c>
      <c r="K595" s="88">
        <v>2179017</v>
      </c>
      <c r="L595" s="88">
        <v>0</v>
      </c>
      <c r="M595" s="88">
        <v>4150079</v>
      </c>
      <c r="N595" s="88">
        <v>0</v>
      </c>
      <c r="O595" s="88">
        <v>0</v>
      </c>
      <c r="P595" s="88">
        <v>2473207</v>
      </c>
      <c r="Q595" s="89">
        <v>6.03960443663E-3</v>
      </c>
      <c r="R595" s="89">
        <v>1.7536033372740002E-2</v>
      </c>
      <c r="S595" s="89">
        <v>0</v>
      </c>
      <c r="T595" s="89">
        <v>0</v>
      </c>
      <c r="U595" s="89">
        <v>1.1392671796399999E-3</v>
      </c>
      <c r="V595" s="89">
        <v>0</v>
      </c>
      <c r="W595" s="89">
        <v>0</v>
      </c>
      <c r="X595" s="89">
        <v>0</v>
      </c>
      <c r="Y595" s="89">
        <v>0</v>
      </c>
      <c r="Z595" s="89">
        <v>6.5475437524000002E-3</v>
      </c>
      <c r="AA595" s="89">
        <v>2.3922768742300001E-3</v>
      </c>
    </row>
    <row r="596" spans="1:27" x14ac:dyDescent="0.25">
      <c r="A596" s="87">
        <v>5366</v>
      </c>
      <c r="B596" s="134">
        <v>45473</v>
      </c>
      <c r="C596" s="87">
        <v>2303</v>
      </c>
      <c r="D596" s="86" t="s">
        <v>985</v>
      </c>
      <c r="E596" s="88">
        <v>64363298</v>
      </c>
      <c r="F596" s="88">
        <v>35755034</v>
      </c>
      <c r="G596" s="88">
        <v>1605399</v>
      </c>
      <c r="H596" s="88">
        <v>24247</v>
      </c>
      <c r="I596" s="88">
        <v>251884</v>
      </c>
      <c r="J596" s="88">
        <v>5253161</v>
      </c>
      <c r="K596" s="88">
        <v>10083956</v>
      </c>
      <c r="L596" s="88">
        <v>0</v>
      </c>
      <c r="M596" s="88">
        <v>9616126</v>
      </c>
      <c r="N596" s="88">
        <v>2255444</v>
      </c>
      <c r="O596" s="88">
        <v>719620</v>
      </c>
      <c r="P596" s="88">
        <v>5945197</v>
      </c>
      <c r="Q596" s="89">
        <v>2.424009713355E-2</v>
      </c>
      <c r="R596" s="89">
        <v>1.2380589911749999E-2</v>
      </c>
      <c r="S596" s="89">
        <v>1.3958725059229999E-2</v>
      </c>
      <c r="T596" s="89">
        <v>2.4910363216E-4</v>
      </c>
      <c r="U596" s="89">
        <v>2.1358702803E-3</v>
      </c>
      <c r="V596" s="89">
        <v>0</v>
      </c>
      <c r="W596" s="89">
        <v>-1.3685638934E-3</v>
      </c>
      <c r="X596" s="89">
        <v>0</v>
      </c>
      <c r="Y596" s="89">
        <v>0</v>
      </c>
      <c r="Z596" s="89">
        <v>4.9976186084199998E-3</v>
      </c>
      <c r="AA596" s="89">
        <v>2.4214511817699999E-3</v>
      </c>
    </row>
    <row r="597" spans="1:27" x14ac:dyDescent="0.25">
      <c r="A597" s="87">
        <v>5370</v>
      </c>
      <c r="B597" s="134">
        <v>45473</v>
      </c>
      <c r="C597" s="87">
        <v>2306</v>
      </c>
      <c r="D597" s="86" t="s">
        <v>986</v>
      </c>
      <c r="E597" s="88">
        <v>334765870</v>
      </c>
      <c r="F597" s="88">
        <v>224140663</v>
      </c>
      <c r="G597" s="88">
        <v>8935854</v>
      </c>
      <c r="H597" s="88">
        <v>0</v>
      </c>
      <c r="I597" s="88">
        <v>598759</v>
      </c>
      <c r="J597" s="88">
        <v>12590596</v>
      </c>
      <c r="K597" s="88">
        <v>53098477</v>
      </c>
      <c r="L597" s="88">
        <v>0</v>
      </c>
      <c r="M597" s="88">
        <v>97526912</v>
      </c>
      <c r="N597" s="88">
        <v>19444698</v>
      </c>
      <c r="O597" s="88">
        <v>1407934</v>
      </c>
      <c r="P597" s="88">
        <v>30537434</v>
      </c>
      <c r="Q597" s="89">
        <v>1.350808528846E-2</v>
      </c>
      <c r="R597" s="89">
        <v>0</v>
      </c>
      <c r="S597" s="89">
        <v>-1.217743136E-4</v>
      </c>
      <c r="T597" s="89">
        <v>-1.3192889019999999E-4</v>
      </c>
      <c r="U597" s="89">
        <v>2.8664195441099999E-3</v>
      </c>
      <c r="V597" s="89">
        <v>0</v>
      </c>
      <c r="W597" s="89">
        <v>-8.9536285699999999E-5</v>
      </c>
      <c r="X597" s="89">
        <v>0</v>
      </c>
      <c r="Y597" s="89">
        <v>0</v>
      </c>
      <c r="Z597" s="89">
        <v>9.5785498823299994E-3</v>
      </c>
      <c r="AA597" s="89">
        <v>2.4612260273199999E-3</v>
      </c>
    </row>
    <row r="598" spans="1:27" x14ac:dyDescent="0.25">
      <c r="A598" s="87">
        <v>5373</v>
      </c>
      <c r="B598" s="134">
        <v>45473</v>
      </c>
      <c r="C598" s="87">
        <v>2308</v>
      </c>
      <c r="D598" s="86" t="s">
        <v>987</v>
      </c>
      <c r="E598" s="88">
        <v>79412178</v>
      </c>
      <c r="F598" s="88">
        <v>28792525</v>
      </c>
      <c r="G598" s="88">
        <v>487753</v>
      </c>
      <c r="H598" s="88">
        <v>0</v>
      </c>
      <c r="I598" s="88">
        <v>0</v>
      </c>
      <c r="J598" s="88">
        <v>6723006</v>
      </c>
      <c r="K598" s="88">
        <v>14910079</v>
      </c>
      <c r="L598" s="88">
        <v>0</v>
      </c>
      <c r="M598" s="88">
        <v>3746637</v>
      </c>
      <c r="N598" s="88">
        <v>0</v>
      </c>
      <c r="O598" s="88">
        <v>0</v>
      </c>
      <c r="P598" s="88">
        <v>2925050</v>
      </c>
      <c r="Q598" s="89">
        <v>1.4770145188680001E-2</v>
      </c>
      <c r="R598" s="89">
        <v>0</v>
      </c>
      <c r="S598" s="89">
        <v>0</v>
      </c>
      <c r="T598" s="89">
        <v>0</v>
      </c>
      <c r="U598" s="89">
        <v>1.3429898797199999E-3</v>
      </c>
      <c r="V598" s="89">
        <v>0</v>
      </c>
      <c r="W598" s="89">
        <v>0</v>
      </c>
      <c r="X598" s="89">
        <v>0</v>
      </c>
      <c r="Y598" s="89">
        <v>0</v>
      </c>
      <c r="Z598" s="89">
        <v>1.7388468769759999E-2</v>
      </c>
      <c r="AA598" s="89">
        <v>3.00162279433E-3</v>
      </c>
    </row>
    <row r="599" spans="1:27" x14ac:dyDescent="0.25">
      <c r="A599" s="87">
        <v>5380</v>
      </c>
      <c r="B599" s="134">
        <v>45473</v>
      </c>
      <c r="C599" s="87">
        <v>2313</v>
      </c>
      <c r="D599" s="86" t="s">
        <v>988</v>
      </c>
      <c r="E599" s="88">
        <v>557140568</v>
      </c>
      <c r="F599" s="88">
        <v>400369461</v>
      </c>
      <c r="G599" s="88">
        <v>0</v>
      </c>
      <c r="H599" s="88">
        <v>0</v>
      </c>
      <c r="I599" s="88">
        <v>0</v>
      </c>
      <c r="J599" s="88">
        <v>37252896</v>
      </c>
      <c r="K599" s="88">
        <v>68132753</v>
      </c>
      <c r="L599" s="88">
        <v>0</v>
      </c>
      <c r="M599" s="88">
        <v>177495492</v>
      </c>
      <c r="N599" s="88">
        <v>9899852</v>
      </c>
      <c r="O599" s="88">
        <v>23959834</v>
      </c>
      <c r="P599" s="88">
        <v>83628634</v>
      </c>
      <c r="Q599" s="89">
        <v>0</v>
      </c>
      <c r="R599" s="89">
        <v>0</v>
      </c>
      <c r="S599" s="89">
        <v>0</v>
      </c>
      <c r="T599" s="89">
        <v>2.3884629597400002E-3</v>
      </c>
      <c r="U599" s="89">
        <v>9.3870251282200008E-3</v>
      </c>
      <c r="V599" s="89">
        <v>0</v>
      </c>
      <c r="W599" s="89">
        <v>-1.7312080350000001E-4</v>
      </c>
      <c r="X599" s="89">
        <v>0</v>
      </c>
      <c r="Y599" s="89">
        <v>0</v>
      </c>
      <c r="Z599" s="89">
        <v>9.5024281544199996E-3</v>
      </c>
      <c r="AA599" s="89">
        <v>3.51122559186E-3</v>
      </c>
    </row>
    <row r="600" spans="1:27" x14ac:dyDescent="0.25">
      <c r="A600" s="87">
        <v>5387</v>
      </c>
      <c r="B600" s="134">
        <v>45473</v>
      </c>
      <c r="C600" s="87">
        <v>2318</v>
      </c>
      <c r="D600" s="86" t="s">
        <v>989</v>
      </c>
      <c r="E600" s="88">
        <v>107085035</v>
      </c>
      <c r="F600" s="88">
        <v>86410814</v>
      </c>
      <c r="G600" s="88">
        <v>0</v>
      </c>
      <c r="H600" s="88">
        <v>0</v>
      </c>
      <c r="I600" s="88">
        <v>0</v>
      </c>
      <c r="J600" s="88">
        <v>11674607</v>
      </c>
      <c r="K600" s="88">
        <v>42715755</v>
      </c>
      <c r="L600" s="88">
        <v>0</v>
      </c>
      <c r="M600" s="88">
        <v>21253559</v>
      </c>
      <c r="N600" s="88">
        <v>0</v>
      </c>
      <c r="O600" s="88">
        <v>0</v>
      </c>
      <c r="P600" s="88">
        <v>10766892</v>
      </c>
      <c r="Q600" s="89">
        <v>0</v>
      </c>
      <c r="R600" s="89">
        <v>0</v>
      </c>
      <c r="S600" s="89">
        <v>0</v>
      </c>
      <c r="T600" s="89">
        <v>6.8453308016000003E-4</v>
      </c>
      <c r="U600" s="89">
        <v>8.6850817501000002E-4</v>
      </c>
      <c r="V600" s="89">
        <v>0</v>
      </c>
      <c r="W600" s="89">
        <v>3.6136675553999998E-4</v>
      </c>
      <c r="X600" s="89">
        <v>0</v>
      </c>
      <c r="Y600" s="89">
        <v>0</v>
      </c>
      <c r="Z600" s="89">
        <v>1.5800390050000001E-3</v>
      </c>
      <c r="AA600" s="89">
        <v>8.0553899223000005E-4</v>
      </c>
    </row>
    <row r="601" spans="1:27" x14ac:dyDescent="0.25">
      <c r="A601" s="87">
        <v>5419</v>
      </c>
      <c r="B601" s="134">
        <v>45473</v>
      </c>
      <c r="C601" s="87">
        <v>2331</v>
      </c>
      <c r="D601" s="86" t="s">
        <v>990</v>
      </c>
      <c r="E601" s="88">
        <v>103726835</v>
      </c>
      <c r="F601" s="88">
        <v>44836438</v>
      </c>
      <c r="G601" s="88">
        <v>1357455</v>
      </c>
      <c r="H601" s="88">
        <v>0</v>
      </c>
      <c r="I601" s="88">
        <v>0</v>
      </c>
      <c r="J601" s="88">
        <v>4893909</v>
      </c>
      <c r="K601" s="88">
        <v>3613171</v>
      </c>
      <c r="L601" s="88">
        <v>0</v>
      </c>
      <c r="M601" s="88">
        <v>33973980</v>
      </c>
      <c r="N601" s="88">
        <v>0</v>
      </c>
      <c r="O601" s="88">
        <v>0</v>
      </c>
      <c r="P601" s="88">
        <v>997923</v>
      </c>
      <c r="Q601" s="89">
        <v>6.6166979907800001E-3</v>
      </c>
      <c r="R601" s="89">
        <v>0</v>
      </c>
      <c r="S601" s="89">
        <v>0</v>
      </c>
      <c r="T601" s="89">
        <v>0</v>
      </c>
      <c r="U601" s="89">
        <v>0</v>
      </c>
      <c r="V601" s="89">
        <v>0</v>
      </c>
      <c r="W601" s="89">
        <v>1.0169085070400001E-6</v>
      </c>
      <c r="X601" s="89">
        <v>0</v>
      </c>
      <c r="Y601" s="89">
        <v>0</v>
      </c>
      <c r="Z601" s="89">
        <v>-2.1869047497999998E-3</v>
      </c>
      <c r="AA601" s="89">
        <v>3.2666475339999999E-4</v>
      </c>
    </row>
    <row r="602" spans="1:27" x14ac:dyDescent="0.25">
      <c r="A602" s="87">
        <v>5422</v>
      </c>
      <c r="B602" s="134">
        <v>45473</v>
      </c>
      <c r="C602" s="87">
        <v>2333</v>
      </c>
      <c r="D602" s="86" t="s">
        <v>991</v>
      </c>
      <c r="E602" s="88">
        <v>111231904</v>
      </c>
      <c r="F602" s="88">
        <v>47073438</v>
      </c>
      <c r="G602" s="88">
        <v>4045530</v>
      </c>
      <c r="H602" s="88">
        <v>0</v>
      </c>
      <c r="I602" s="88">
        <v>0</v>
      </c>
      <c r="J602" s="88">
        <v>2925796</v>
      </c>
      <c r="K602" s="88">
        <v>17480303</v>
      </c>
      <c r="L602" s="88">
        <v>0</v>
      </c>
      <c r="M602" s="88">
        <v>18087058</v>
      </c>
      <c r="N602" s="88">
        <v>0</v>
      </c>
      <c r="O602" s="88">
        <v>0</v>
      </c>
      <c r="P602" s="88">
        <v>4534751</v>
      </c>
      <c r="Q602" s="89">
        <v>2.1995256617490001E-2</v>
      </c>
      <c r="R602" s="89">
        <v>0</v>
      </c>
      <c r="S602" s="89">
        <v>0</v>
      </c>
      <c r="T602" s="89">
        <v>1.33187549932E-3</v>
      </c>
      <c r="U602" s="89">
        <v>3.4121630355899999E-3</v>
      </c>
      <c r="V602" s="89">
        <v>0</v>
      </c>
      <c r="W602" s="89">
        <v>0</v>
      </c>
      <c r="X602" s="89">
        <v>0</v>
      </c>
      <c r="Y602" s="89">
        <v>0</v>
      </c>
      <c r="Z602" s="89">
        <v>8.8683223509400007E-3</v>
      </c>
      <c r="AA602" s="89">
        <v>3.9357717810599999E-3</v>
      </c>
    </row>
    <row r="603" spans="1:27" x14ac:dyDescent="0.25">
      <c r="A603" s="87">
        <v>5431</v>
      </c>
      <c r="B603" s="134">
        <v>45473</v>
      </c>
      <c r="C603" s="87">
        <v>2338</v>
      </c>
      <c r="D603" s="86" t="s">
        <v>992</v>
      </c>
      <c r="E603" s="88">
        <v>342923846</v>
      </c>
      <c r="F603" s="88">
        <v>276100609</v>
      </c>
      <c r="G603" s="88">
        <v>7572051</v>
      </c>
      <c r="H603" s="88">
        <v>0</v>
      </c>
      <c r="I603" s="88">
        <v>0</v>
      </c>
      <c r="J603" s="88">
        <v>16445866</v>
      </c>
      <c r="K603" s="88">
        <v>104705771</v>
      </c>
      <c r="L603" s="88">
        <v>0</v>
      </c>
      <c r="M603" s="88">
        <v>121303318</v>
      </c>
      <c r="N603" s="88">
        <v>14139954</v>
      </c>
      <c r="O603" s="88">
        <v>766587</v>
      </c>
      <c r="P603" s="88">
        <v>11167062</v>
      </c>
      <c r="Q603" s="89">
        <v>1.652168803927E-2</v>
      </c>
      <c r="R603" s="89">
        <v>0</v>
      </c>
      <c r="S603" s="89">
        <v>0</v>
      </c>
      <c r="T603" s="89">
        <v>5.3397899459099998E-3</v>
      </c>
      <c r="U603" s="89">
        <v>1.6591956493810001E-2</v>
      </c>
      <c r="V603" s="89">
        <v>0</v>
      </c>
      <c r="W603" s="89">
        <v>4.1096256907000001E-4</v>
      </c>
      <c r="X603" s="89">
        <v>0</v>
      </c>
      <c r="Y603" s="89">
        <v>0</v>
      </c>
      <c r="Z603" s="89">
        <v>1.1083247455E-3</v>
      </c>
      <c r="AA603" s="89">
        <v>8.4338020793900004E-3</v>
      </c>
    </row>
    <row r="604" spans="1:27" x14ac:dyDescent="0.25">
      <c r="A604" s="87">
        <v>5439</v>
      </c>
      <c r="B604" s="134">
        <v>45473</v>
      </c>
      <c r="C604" s="87">
        <v>2342</v>
      </c>
      <c r="D604" s="86" t="s">
        <v>993</v>
      </c>
      <c r="E604" s="88">
        <v>40547139</v>
      </c>
      <c r="F604" s="88">
        <v>23210950</v>
      </c>
      <c r="G604" s="88">
        <v>1653057</v>
      </c>
      <c r="H604" s="88">
        <v>0</v>
      </c>
      <c r="I604" s="88">
        <v>0</v>
      </c>
      <c r="J604" s="88">
        <v>4480655</v>
      </c>
      <c r="K604" s="88">
        <v>6604252</v>
      </c>
      <c r="L604" s="88">
        <v>0</v>
      </c>
      <c r="M604" s="88">
        <v>9778398</v>
      </c>
      <c r="N604" s="88">
        <v>0</v>
      </c>
      <c r="O604" s="88">
        <v>0</v>
      </c>
      <c r="P604" s="88">
        <v>694588</v>
      </c>
      <c r="Q604" s="89">
        <v>1.81497863609E-3</v>
      </c>
      <c r="R604" s="89">
        <v>0</v>
      </c>
      <c r="S604" s="89">
        <v>0</v>
      </c>
      <c r="T604" s="89">
        <v>0</v>
      </c>
      <c r="U604" s="89">
        <v>-3.0972975999999997E-5</v>
      </c>
      <c r="V604" s="89">
        <v>0</v>
      </c>
      <c r="W604" s="89">
        <v>0</v>
      </c>
      <c r="X604" s="89">
        <v>0</v>
      </c>
      <c r="Y604" s="89">
        <v>0</v>
      </c>
      <c r="Z604" s="89">
        <v>-1.1782867852E-3</v>
      </c>
      <c r="AA604" s="89">
        <v>7.8266936069999995E-5</v>
      </c>
    </row>
    <row r="605" spans="1:27" x14ac:dyDescent="0.25">
      <c r="A605" s="87">
        <v>5465</v>
      </c>
      <c r="B605" s="134">
        <v>45473</v>
      </c>
      <c r="C605" s="87">
        <v>2360</v>
      </c>
      <c r="D605" s="86" t="s">
        <v>994</v>
      </c>
      <c r="E605" s="88">
        <v>81319288</v>
      </c>
      <c r="F605" s="88">
        <v>28728317</v>
      </c>
      <c r="G605" s="88">
        <v>1622548</v>
      </c>
      <c r="H605" s="88">
        <v>58331</v>
      </c>
      <c r="I605" s="88">
        <v>0</v>
      </c>
      <c r="J605" s="88">
        <v>4312120</v>
      </c>
      <c r="K605" s="88">
        <v>7584843</v>
      </c>
      <c r="L605" s="88">
        <v>0</v>
      </c>
      <c r="M605" s="88">
        <v>11295274</v>
      </c>
      <c r="N605" s="88">
        <v>0</v>
      </c>
      <c r="O605" s="88">
        <v>0</v>
      </c>
      <c r="P605" s="88">
        <v>3855201</v>
      </c>
      <c r="Q605" s="89">
        <v>3.0776664698199999E-3</v>
      </c>
      <c r="R605" s="89">
        <v>0</v>
      </c>
      <c r="S605" s="89">
        <v>0</v>
      </c>
      <c r="T605" s="89">
        <v>0</v>
      </c>
      <c r="U605" s="89">
        <v>9.4503637697000004E-4</v>
      </c>
      <c r="V605" s="89">
        <v>0</v>
      </c>
      <c r="W605" s="89">
        <v>3.0697229311E-4</v>
      </c>
      <c r="X605" s="89">
        <v>0</v>
      </c>
      <c r="Y605" s="89">
        <v>0</v>
      </c>
      <c r="Z605" s="89">
        <v>5.9249668407500003E-3</v>
      </c>
      <c r="AA605" s="89">
        <v>1.4571218615299999E-3</v>
      </c>
    </row>
    <row r="606" spans="1:27" x14ac:dyDescent="0.25">
      <c r="A606" s="87">
        <v>5484</v>
      </c>
      <c r="B606" s="134">
        <v>45473</v>
      </c>
      <c r="C606" s="87">
        <v>2369</v>
      </c>
      <c r="D606" s="86" t="s">
        <v>995</v>
      </c>
      <c r="E606" s="88">
        <v>79240612</v>
      </c>
      <c r="F606" s="88">
        <v>49678153</v>
      </c>
      <c r="G606" s="88">
        <v>1410960</v>
      </c>
      <c r="H606" s="88">
        <v>0</v>
      </c>
      <c r="I606" s="88">
        <v>0</v>
      </c>
      <c r="J606" s="88">
        <v>3259864</v>
      </c>
      <c r="K606" s="88">
        <v>2457730</v>
      </c>
      <c r="L606" s="88">
        <v>0</v>
      </c>
      <c r="M606" s="88">
        <v>29290649</v>
      </c>
      <c r="N606" s="88">
        <v>1061078</v>
      </c>
      <c r="O606" s="88">
        <v>0</v>
      </c>
      <c r="P606" s="88">
        <v>12197872</v>
      </c>
      <c r="Q606" s="89">
        <v>9.6814494815700008E-3</v>
      </c>
      <c r="R606" s="89">
        <v>0</v>
      </c>
      <c r="S606" s="89">
        <v>0</v>
      </c>
      <c r="T606" s="89">
        <v>3.3101454192300001E-3</v>
      </c>
      <c r="U606" s="89">
        <v>-1.5326059760000001E-4</v>
      </c>
      <c r="V606" s="89">
        <v>0</v>
      </c>
      <c r="W606" s="89">
        <v>3.5005528550000001E-3</v>
      </c>
      <c r="X606" s="89">
        <v>0</v>
      </c>
      <c r="Y606" s="89">
        <v>0</v>
      </c>
      <c r="Z606" s="89">
        <v>1.9988282343500001E-3</v>
      </c>
      <c r="AA606" s="89">
        <v>2.97181342764E-3</v>
      </c>
    </row>
    <row r="607" spans="1:27" x14ac:dyDescent="0.25">
      <c r="A607" s="87">
        <v>5487</v>
      </c>
      <c r="B607" s="134">
        <v>45473</v>
      </c>
      <c r="C607" s="87">
        <v>2371</v>
      </c>
      <c r="D607" s="86" t="s">
        <v>996</v>
      </c>
      <c r="E607" s="88">
        <v>169189362</v>
      </c>
      <c r="F607" s="88">
        <v>129935703</v>
      </c>
      <c r="G607" s="88">
        <v>2568524</v>
      </c>
      <c r="H607" s="88">
        <v>0</v>
      </c>
      <c r="I607" s="88">
        <v>219266</v>
      </c>
      <c r="J607" s="88">
        <v>3517481</v>
      </c>
      <c r="K607" s="88">
        <v>6583416</v>
      </c>
      <c r="L607" s="88">
        <v>0</v>
      </c>
      <c r="M607" s="88">
        <v>81864583</v>
      </c>
      <c r="N607" s="88">
        <v>7574570</v>
      </c>
      <c r="O607" s="88">
        <v>585491</v>
      </c>
      <c r="P607" s="88">
        <v>27022372</v>
      </c>
      <c r="Q607" s="89">
        <v>2.8541087760620001E-2</v>
      </c>
      <c r="R607" s="89">
        <v>0</v>
      </c>
      <c r="S607" s="89">
        <v>1.07907853153E-2</v>
      </c>
      <c r="T607" s="89">
        <v>-9.7305680064000005E-3</v>
      </c>
      <c r="U607" s="89">
        <v>2.3769238455130001E-2</v>
      </c>
      <c r="V607" s="89">
        <v>0</v>
      </c>
      <c r="W607" s="89">
        <v>0</v>
      </c>
      <c r="X607" s="89">
        <v>0</v>
      </c>
      <c r="Y607" s="89">
        <v>0</v>
      </c>
      <c r="Z607" s="89">
        <v>1.7970461089689999E-2</v>
      </c>
      <c r="AA607" s="89">
        <v>5.0114455991000003E-3</v>
      </c>
    </row>
    <row r="608" spans="1:27" x14ac:dyDescent="0.25">
      <c r="A608" s="87">
        <v>5495</v>
      </c>
      <c r="B608" s="134">
        <v>45473</v>
      </c>
      <c r="C608" s="87">
        <v>2376</v>
      </c>
      <c r="D608" s="86" t="s">
        <v>997</v>
      </c>
      <c r="E608" s="88">
        <v>299035263</v>
      </c>
      <c r="F608" s="88">
        <v>232035474</v>
      </c>
      <c r="G608" s="88">
        <v>9090065</v>
      </c>
      <c r="H608" s="88">
        <v>0</v>
      </c>
      <c r="I608" s="88">
        <v>0</v>
      </c>
      <c r="J608" s="88">
        <v>87885192</v>
      </c>
      <c r="K608" s="88">
        <v>60051174</v>
      </c>
      <c r="L608" s="88">
        <v>0</v>
      </c>
      <c r="M608" s="88">
        <v>42706098</v>
      </c>
      <c r="N608" s="88">
        <v>29648148</v>
      </c>
      <c r="O608" s="88">
        <v>265033</v>
      </c>
      <c r="P608" s="88">
        <v>2389764</v>
      </c>
      <c r="Q608" s="89">
        <v>7.1387772760600002E-3</v>
      </c>
      <c r="R608" s="89">
        <v>0</v>
      </c>
      <c r="S608" s="89">
        <v>0</v>
      </c>
      <c r="T608" s="89">
        <v>-6.6560718800000003E-5</v>
      </c>
      <c r="U608" s="89">
        <v>5.9367506810999995E-4</v>
      </c>
      <c r="V608" s="89">
        <v>0</v>
      </c>
      <c r="W608" s="89">
        <v>1.6359632179999999E-4</v>
      </c>
      <c r="X608" s="89">
        <v>0</v>
      </c>
      <c r="Y608" s="89">
        <v>0</v>
      </c>
      <c r="Z608" s="89">
        <v>1.0276527543090001E-2</v>
      </c>
      <c r="AA608" s="89">
        <v>5.5397178861E-4</v>
      </c>
    </row>
    <row r="609" spans="1:27" x14ac:dyDescent="0.25">
      <c r="A609" s="87">
        <v>5510</v>
      </c>
      <c r="B609" s="134">
        <v>45473</v>
      </c>
      <c r="C609" s="87">
        <v>2386</v>
      </c>
      <c r="D609" s="86" t="s">
        <v>998</v>
      </c>
      <c r="E609" s="88">
        <v>37458247</v>
      </c>
      <c r="F609" s="88">
        <v>19794311</v>
      </c>
      <c r="G609" s="88">
        <v>666439</v>
      </c>
      <c r="H609" s="88">
        <v>0</v>
      </c>
      <c r="I609" s="88">
        <v>0</v>
      </c>
      <c r="J609" s="88">
        <v>3530094</v>
      </c>
      <c r="K609" s="88">
        <v>6863860</v>
      </c>
      <c r="L609" s="88">
        <v>0</v>
      </c>
      <c r="M609" s="88">
        <v>7727127</v>
      </c>
      <c r="N609" s="88">
        <v>432423</v>
      </c>
      <c r="O609" s="88">
        <v>0</v>
      </c>
      <c r="P609" s="88">
        <v>574368</v>
      </c>
      <c r="Q609" s="89">
        <v>2.1697039460800002E-3</v>
      </c>
      <c r="R609" s="89">
        <v>0</v>
      </c>
      <c r="S609" s="89">
        <v>0</v>
      </c>
      <c r="T609" s="89">
        <v>-2.0907363610999999E-3</v>
      </c>
      <c r="U609" s="89">
        <v>-1.1605003742000001E-3</v>
      </c>
      <c r="V609" s="89">
        <v>0</v>
      </c>
      <c r="W609" s="89">
        <v>-5.9566004299999998E-5</v>
      </c>
      <c r="X609" s="89">
        <v>0</v>
      </c>
      <c r="Y609" s="89">
        <v>0</v>
      </c>
      <c r="Z609" s="89">
        <v>1.8145002208740001E-2</v>
      </c>
      <c r="AA609" s="89">
        <v>-2.506660647E-4</v>
      </c>
    </row>
    <row r="610" spans="1:27" x14ac:dyDescent="0.25">
      <c r="A610" s="87">
        <v>5524</v>
      </c>
      <c r="B610" s="134">
        <v>45473</v>
      </c>
      <c r="C610" s="87">
        <v>2392</v>
      </c>
      <c r="D610" s="86" t="s">
        <v>999</v>
      </c>
      <c r="E610" s="88">
        <v>2703357</v>
      </c>
      <c r="F610" s="88">
        <v>1326266</v>
      </c>
      <c r="G610" s="88">
        <v>0</v>
      </c>
      <c r="H610" s="88">
        <v>0</v>
      </c>
      <c r="I610" s="88">
        <v>0</v>
      </c>
      <c r="J610" s="88">
        <v>356149</v>
      </c>
      <c r="K610" s="88">
        <v>753956</v>
      </c>
      <c r="L610" s="88">
        <v>0</v>
      </c>
      <c r="M610" s="88">
        <v>0</v>
      </c>
      <c r="N610" s="88">
        <v>0</v>
      </c>
      <c r="O610" s="88">
        <v>0</v>
      </c>
      <c r="P610" s="88">
        <v>216161</v>
      </c>
      <c r="Q610" s="89">
        <v>0</v>
      </c>
      <c r="R610" s="89">
        <v>0</v>
      </c>
      <c r="S610" s="89">
        <v>0</v>
      </c>
      <c r="T610" s="89">
        <v>0</v>
      </c>
      <c r="U610" s="89">
        <v>0</v>
      </c>
      <c r="V610" s="89">
        <v>0</v>
      </c>
      <c r="W610" s="89">
        <v>0</v>
      </c>
      <c r="X610" s="89">
        <v>0</v>
      </c>
      <c r="Y610" s="89">
        <v>0</v>
      </c>
      <c r="Z610" s="89">
        <v>2.7680750978800002E-3</v>
      </c>
      <c r="AA610" s="89">
        <v>5.3843065635999999E-4</v>
      </c>
    </row>
    <row r="611" spans="1:27" x14ac:dyDescent="0.25">
      <c r="A611" s="87">
        <v>5530</v>
      </c>
      <c r="B611" s="134">
        <v>45473</v>
      </c>
      <c r="C611" s="87">
        <v>2395</v>
      </c>
      <c r="D611" s="86" t="s">
        <v>1000</v>
      </c>
      <c r="E611" s="88">
        <v>88475759</v>
      </c>
      <c r="F611" s="88">
        <v>52984911</v>
      </c>
      <c r="G611" s="88">
        <v>1491825</v>
      </c>
      <c r="H611" s="88">
        <v>1674</v>
      </c>
      <c r="I611" s="88">
        <v>21560</v>
      </c>
      <c r="J611" s="88">
        <v>8558150</v>
      </c>
      <c r="K611" s="88">
        <v>14122723</v>
      </c>
      <c r="L611" s="88">
        <v>0</v>
      </c>
      <c r="M611" s="88">
        <v>21882132</v>
      </c>
      <c r="N611" s="88">
        <v>561226</v>
      </c>
      <c r="O611" s="88">
        <v>0</v>
      </c>
      <c r="P611" s="88">
        <v>6345622</v>
      </c>
      <c r="Q611" s="89">
        <v>1.324772453727E-2</v>
      </c>
      <c r="R611" s="89">
        <v>9.2525011131009999E-2</v>
      </c>
      <c r="S611" s="89">
        <v>0</v>
      </c>
      <c r="T611" s="89">
        <v>6.8086041708000002E-4</v>
      </c>
      <c r="U611" s="89">
        <v>4.1091625517399996E-3</v>
      </c>
      <c r="V611" s="89">
        <v>0</v>
      </c>
      <c r="W611" s="89">
        <v>0</v>
      </c>
      <c r="X611" s="89">
        <v>0</v>
      </c>
      <c r="Y611" s="89">
        <v>0.52130612106750995</v>
      </c>
      <c r="Z611" s="89">
        <v>1.1498262691359999E-2</v>
      </c>
      <c r="AA611" s="89">
        <v>3.6687021632199998E-3</v>
      </c>
    </row>
    <row r="612" spans="1:27" x14ac:dyDescent="0.25">
      <c r="A612" s="87">
        <v>5531</v>
      </c>
      <c r="B612" s="134">
        <v>45473</v>
      </c>
      <c r="C612" s="87">
        <v>2396</v>
      </c>
      <c r="D612" s="86" t="s">
        <v>1001</v>
      </c>
      <c r="E612" s="88">
        <v>12480874</v>
      </c>
      <c r="F612" s="88">
        <v>6678680</v>
      </c>
      <c r="G612" s="88">
        <v>0</v>
      </c>
      <c r="H612" s="88">
        <v>0</v>
      </c>
      <c r="I612" s="88">
        <v>0</v>
      </c>
      <c r="J612" s="88">
        <v>869705</v>
      </c>
      <c r="K612" s="88">
        <v>3153164</v>
      </c>
      <c r="L612" s="88">
        <v>0</v>
      </c>
      <c r="M612" s="88">
        <v>0</v>
      </c>
      <c r="N612" s="88">
        <v>0</v>
      </c>
      <c r="O612" s="88">
        <v>0</v>
      </c>
      <c r="P612" s="88">
        <v>2655811</v>
      </c>
      <c r="Q612" s="89">
        <v>0</v>
      </c>
      <c r="R612" s="89">
        <v>0</v>
      </c>
      <c r="S612" s="89">
        <v>0</v>
      </c>
      <c r="T612" s="89">
        <v>0</v>
      </c>
      <c r="U612" s="89">
        <v>4.4367403902700001E-3</v>
      </c>
      <c r="V612" s="89">
        <v>0</v>
      </c>
      <c r="W612" s="89">
        <v>0</v>
      </c>
      <c r="X612" s="89">
        <v>0</v>
      </c>
      <c r="Y612" s="89">
        <v>0</v>
      </c>
      <c r="Z612" s="89">
        <v>3.8673427703399999E-3</v>
      </c>
      <c r="AA612" s="89">
        <v>3.2478976515500002E-3</v>
      </c>
    </row>
    <row r="613" spans="1:27" x14ac:dyDescent="0.25">
      <c r="A613" s="87">
        <v>5539</v>
      </c>
      <c r="B613" s="134">
        <v>45473</v>
      </c>
      <c r="C613" s="87">
        <v>2400</v>
      </c>
      <c r="D613" s="86" t="s">
        <v>1002</v>
      </c>
      <c r="E613" s="88">
        <v>7056998</v>
      </c>
      <c r="F613" s="88">
        <v>6494882</v>
      </c>
      <c r="G613" s="88">
        <v>0</v>
      </c>
      <c r="H613" s="88">
        <v>0</v>
      </c>
      <c r="I613" s="88">
        <v>0</v>
      </c>
      <c r="J613" s="88">
        <v>220452</v>
      </c>
      <c r="K613" s="88">
        <v>1808136</v>
      </c>
      <c r="L613" s="88">
        <v>0</v>
      </c>
      <c r="M613" s="88">
        <v>3152574</v>
      </c>
      <c r="N613" s="88">
        <v>0</v>
      </c>
      <c r="O613" s="88">
        <v>0</v>
      </c>
      <c r="P613" s="88">
        <v>1313720</v>
      </c>
      <c r="Q613" s="89">
        <v>0</v>
      </c>
      <c r="R613" s="89">
        <v>0</v>
      </c>
      <c r="S613" s="89">
        <v>0</v>
      </c>
      <c r="T613" s="89">
        <v>0</v>
      </c>
      <c r="U613" s="89">
        <v>2.7692834376400002E-3</v>
      </c>
      <c r="V613" s="89">
        <v>0</v>
      </c>
      <c r="W613" s="89">
        <v>0</v>
      </c>
      <c r="X613" s="89">
        <v>0</v>
      </c>
      <c r="Y613" s="89">
        <v>0</v>
      </c>
      <c r="Z613" s="89">
        <v>1.8619590784719999E-2</v>
      </c>
      <c r="AA613" s="89">
        <v>4.6193898224799997E-3</v>
      </c>
    </row>
    <row r="614" spans="1:27" x14ac:dyDescent="0.25">
      <c r="A614" s="87">
        <v>5546</v>
      </c>
      <c r="B614" s="134">
        <v>45473</v>
      </c>
      <c r="C614" s="87">
        <v>2406</v>
      </c>
      <c r="D614" s="86" t="s">
        <v>1003</v>
      </c>
      <c r="E614" s="88">
        <v>82705386</v>
      </c>
      <c r="F614" s="88">
        <v>57660420</v>
      </c>
      <c r="G614" s="88">
        <v>0</v>
      </c>
      <c r="H614" s="88">
        <v>0</v>
      </c>
      <c r="I614" s="88">
        <v>0</v>
      </c>
      <c r="J614" s="88">
        <v>3966242</v>
      </c>
      <c r="K614" s="88">
        <v>8149134</v>
      </c>
      <c r="L614" s="88">
        <v>0</v>
      </c>
      <c r="M614" s="88">
        <v>26289007</v>
      </c>
      <c r="N614" s="88">
        <v>6808879</v>
      </c>
      <c r="O614" s="88">
        <v>1799901</v>
      </c>
      <c r="P614" s="88">
        <v>10647257</v>
      </c>
      <c r="Q614" s="89">
        <v>0</v>
      </c>
      <c r="R614" s="89">
        <v>0</v>
      </c>
      <c r="S614" s="89">
        <v>0</v>
      </c>
      <c r="T614" s="89">
        <v>-3.4316483980000002E-4</v>
      </c>
      <c r="U614" s="89">
        <v>4.6945459913699996E-3</v>
      </c>
      <c r="V614" s="89">
        <v>0</v>
      </c>
      <c r="W614" s="89">
        <v>0</v>
      </c>
      <c r="X614" s="89">
        <v>0</v>
      </c>
      <c r="Y614" s="89">
        <v>0</v>
      </c>
      <c r="Z614" s="89">
        <v>1.0205813490340001E-2</v>
      </c>
      <c r="AA614" s="89">
        <v>3.4358034239900001E-3</v>
      </c>
    </row>
    <row r="615" spans="1:27" x14ac:dyDescent="0.25">
      <c r="A615" s="87">
        <v>5547</v>
      </c>
      <c r="B615" s="134">
        <v>45473</v>
      </c>
      <c r="C615" s="87">
        <v>2407</v>
      </c>
      <c r="D615" s="86" t="s">
        <v>1004</v>
      </c>
      <c r="E615" s="88">
        <v>451373440</v>
      </c>
      <c r="F615" s="88">
        <v>358842612</v>
      </c>
      <c r="G615" s="88">
        <v>5074646</v>
      </c>
      <c r="H615" s="88">
        <v>0</v>
      </c>
      <c r="I615" s="88">
        <v>0</v>
      </c>
      <c r="J615" s="88">
        <v>163071192</v>
      </c>
      <c r="K615" s="88">
        <v>115085197</v>
      </c>
      <c r="L615" s="88">
        <v>0</v>
      </c>
      <c r="M615" s="88">
        <v>44957686</v>
      </c>
      <c r="N615" s="88">
        <v>0</v>
      </c>
      <c r="O615" s="88">
        <v>0</v>
      </c>
      <c r="P615" s="88">
        <v>30653891</v>
      </c>
      <c r="Q615" s="89">
        <v>1.7691071921690001E-2</v>
      </c>
      <c r="R615" s="89">
        <v>0</v>
      </c>
      <c r="S615" s="89">
        <v>0</v>
      </c>
      <c r="T615" s="89">
        <v>2.5421316408499998E-3</v>
      </c>
      <c r="U615" s="89">
        <v>2.2373116500599998E-3</v>
      </c>
      <c r="V615" s="89">
        <v>0</v>
      </c>
      <c r="W615" s="89">
        <v>-4.3653119999999999E-5</v>
      </c>
      <c r="X615" s="89">
        <v>0</v>
      </c>
      <c r="Y615" s="89">
        <v>0</v>
      </c>
      <c r="Z615" s="89">
        <v>1.3487051234750001E-2</v>
      </c>
      <c r="AA615" s="89">
        <v>3.53084854347E-3</v>
      </c>
    </row>
    <row r="616" spans="1:27" x14ac:dyDescent="0.25">
      <c r="A616" s="87">
        <v>5549</v>
      </c>
      <c r="B616" s="134">
        <v>45473</v>
      </c>
      <c r="C616" s="87">
        <v>2409</v>
      </c>
      <c r="D616" s="86" t="s">
        <v>1005</v>
      </c>
      <c r="E616" s="88">
        <v>121595690</v>
      </c>
      <c r="F616" s="88">
        <v>59409969</v>
      </c>
      <c r="G616" s="88">
        <v>1250768</v>
      </c>
      <c r="H616" s="88">
        <v>0</v>
      </c>
      <c r="I616" s="88">
        <v>0</v>
      </c>
      <c r="J616" s="88">
        <v>10832828</v>
      </c>
      <c r="K616" s="88">
        <v>5419329</v>
      </c>
      <c r="L616" s="88">
        <v>0</v>
      </c>
      <c r="M616" s="88">
        <v>37162260</v>
      </c>
      <c r="N616" s="88">
        <v>0</v>
      </c>
      <c r="O616" s="88">
        <v>0</v>
      </c>
      <c r="P616" s="88">
        <v>4744783</v>
      </c>
      <c r="Q616" s="89">
        <v>1.11223288592E-2</v>
      </c>
      <c r="R616" s="89">
        <v>0</v>
      </c>
      <c r="S616" s="89">
        <v>0</v>
      </c>
      <c r="T616" s="89">
        <v>1.2478282382E-4</v>
      </c>
      <c r="U616" s="89">
        <v>1.8660681228E-3</v>
      </c>
      <c r="V616" s="89">
        <v>0</v>
      </c>
      <c r="W616" s="89">
        <v>-9.4851789644000004E-9</v>
      </c>
      <c r="X616" s="89">
        <v>0</v>
      </c>
      <c r="Y616" s="89">
        <v>0</v>
      </c>
      <c r="Z616" s="89">
        <v>5.1428677387400003E-3</v>
      </c>
      <c r="AA616" s="89">
        <v>8.1532223159000005E-4</v>
      </c>
    </row>
    <row r="617" spans="1:27" x14ac:dyDescent="0.25">
      <c r="A617" s="87">
        <v>5554</v>
      </c>
      <c r="B617" s="134">
        <v>45473</v>
      </c>
      <c r="C617" s="87">
        <v>2413</v>
      </c>
      <c r="D617" s="86" t="s">
        <v>1006</v>
      </c>
      <c r="E617" s="88">
        <v>79158278</v>
      </c>
      <c r="F617" s="88">
        <v>28573573</v>
      </c>
      <c r="G617" s="88">
        <v>1469247</v>
      </c>
      <c r="H617" s="88">
        <v>0</v>
      </c>
      <c r="I617" s="88">
        <v>0</v>
      </c>
      <c r="J617" s="88">
        <v>1800724</v>
      </c>
      <c r="K617" s="88">
        <v>4005278</v>
      </c>
      <c r="L617" s="88">
        <v>0</v>
      </c>
      <c r="M617" s="88">
        <v>19247959</v>
      </c>
      <c r="N617" s="88">
        <v>64575</v>
      </c>
      <c r="O617" s="88">
        <v>109048</v>
      </c>
      <c r="P617" s="88">
        <v>1876742</v>
      </c>
      <c r="Q617" s="89">
        <v>-4.1896909567999997E-3</v>
      </c>
      <c r="R617" s="89">
        <v>0</v>
      </c>
      <c r="S617" s="89">
        <v>0</v>
      </c>
      <c r="T617" s="89">
        <v>0</v>
      </c>
      <c r="U617" s="89">
        <v>3.3059466642100001E-3</v>
      </c>
      <c r="V617" s="89">
        <v>0</v>
      </c>
      <c r="W617" s="89">
        <v>0</v>
      </c>
      <c r="X617" s="89">
        <v>0</v>
      </c>
      <c r="Y617" s="89">
        <v>0</v>
      </c>
      <c r="Z617" s="89">
        <v>4.6606832682099999E-3</v>
      </c>
      <c r="AA617" s="89">
        <v>4.8335025424E-4</v>
      </c>
    </row>
    <row r="618" spans="1:27" x14ac:dyDescent="0.25">
      <c r="A618" s="87">
        <v>5569</v>
      </c>
      <c r="B618" s="134">
        <v>45473</v>
      </c>
      <c r="C618" s="87">
        <v>2420</v>
      </c>
      <c r="D618" s="86" t="s">
        <v>1007</v>
      </c>
      <c r="E618" s="88">
        <v>49565048</v>
      </c>
      <c r="F618" s="88">
        <v>31035490</v>
      </c>
      <c r="G618" s="88">
        <v>154348</v>
      </c>
      <c r="H618" s="88">
        <v>0</v>
      </c>
      <c r="I618" s="88">
        <v>0</v>
      </c>
      <c r="J618" s="88">
        <v>1164366</v>
      </c>
      <c r="K618" s="88">
        <v>6228860</v>
      </c>
      <c r="L618" s="88">
        <v>0</v>
      </c>
      <c r="M618" s="88">
        <v>15578699</v>
      </c>
      <c r="N618" s="88">
        <v>0</v>
      </c>
      <c r="O618" s="88">
        <v>0</v>
      </c>
      <c r="P618" s="88">
        <v>7909217</v>
      </c>
      <c r="Q618" s="89">
        <v>3.2285743566559999E-2</v>
      </c>
      <c r="R618" s="89">
        <v>0</v>
      </c>
      <c r="S618" s="89">
        <v>0</v>
      </c>
      <c r="T618" s="89">
        <v>6.5670539324700003E-3</v>
      </c>
      <c r="U618" s="89">
        <v>3.89157566151E-3</v>
      </c>
      <c r="V618" s="89">
        <v>0</v>
      </c>
      <c r="W618" s="89">
        <v>0</v>
      </c>
      <c r="X618" s="89">
        <v>0</v>
      </c>
      <c r="Y618" s="89">
        <v>0</v>
      </c>
      <c r="Z618" s="89">
        <v>1.098828836216E-2</v>
      </c>
      <c r="AA618" s="89">
        <v>4.26173588279E-3</v>
      </c>
    </row>
    <row r="619" spans="1:27" x14ac:dyDescent="0.25">
      <c r="A619" s="87">
        <v>5571</v>
      </c>
      <c r="B619" s="134">
        <v>45473</v>
      </c>
      <c r="C619" s="87">
        <v>2422</v>
      </c>
      <c r="D619" s="86" t="s">
        <v>1008</v>
      </c>
      <c r="E619" s="88">
        <v>410356388</v>
      </c>
      <c r="F619" s="88">
        <v>315752292</v>
      </c>
      <c r="G619" s="88">
        <v>10458170</v>
      </c>
      <c r="H619" s="88">
        <v>0</v>
      </c>
      <c r="I619" s="88">
        <v>898153</v>
      </c>
      <c r="J619" s="88">
        <v>11762342</v>
      </c>
      <c r="K619" s="88">
        <v>9244395</v>
      </c>
      <c r="L619" s="88">
        <v>0</v>
      </c>
      <c r="M619" s="88">
        <v>149054158</v>
      </c>
      <c r="N619" s="88">
        <v>94860213</v>
      </c>
      <c r="O619" s="88">
        <v>1590045</v>
      </c>
      <c r="P619" s="88">
        <v>37884816</v>
      </c>
      <c r="Q619" s="89">
        <v>8.4454531378200005E-3</v>
      </c>
      <c r="R619" s="89">
        <v>0</v>
      </c>
      <c r="S619" s="89">
        <v>6.135701567857E-2</v>
      </c>
      <c r="T619" s="89">
        <v>-5.1146159860000003E-4</v>
      </c>
      <c r="U619" s="89">
        <v>-5.8430383840000003E-4</v>
      </c>
      <c r="V619" s="89">
        <v>0</v>
      </c>
      <c r="W619" s="89">
        <v>-3.34339671E-5</v>
      </c>
      <c r="X619" s="89">
        <v>1.71371807326E-3</v>
      </c>
      <c r="Y619" s="89">
        <v>0</v>
      </c>
      <c r="Z619" s="89">
        <v>3.2456123607080001E-2</v>
      </c>
      <c r="AA619" s="89">
        <v>5.1720382151700002E-3</v>
      </c>
    </row>
    <row r="620" spans="1:27" x14ac:dyDescent="0.25">
      <c r="A620" s="87">
        <v>5579</v>
      </c>
      <c r="B620" s="134">
        <v>45473</v>
      </c>
      <c r="C620" s="87">
        <v>2424</v>
      </c>
      <c r="D620" s="86" t="s">
        <v>1009</v>
      </c>
      <c r="E620" s="88">
        <v>247758946</v>
      </c>
      <c r="F620" s="88">
        <v>149351104</v>
      </c>
      <c r="G620" s="88">
        <v>2042907</v>
      </c>
      <c r="H620" s="88">
        <v>0</v>
      </c>
      <c r="I620" s="88">
        <v>0</v>
      </c>
      <c r="J620" s="88">
        <v>33882371</v>
      </c>
      <c r="K620" s="88">
        <v>26939189</v>
      </c>
      <c r="L620" s="88">
        <v>0</v>
      </c>
      <c r="M620" s="88">
        <v>54359519</v>
      </c>
      <c r="N620" s="88">
        <v>5329002</v>
      </c>
      <c r="O620" s="88">
        <v>10649736</v>
      </c>
      <c r="P620" s="88">
        <v>16148380</v>
      </c>
      <c r="Q620" s="89">
        <v>3.6017778687499999E-3</v>
      </c>
      <c r="R620" s="89">
        <v>0</v>
      </c>
      <c r="S620" s="89">
        <v>0</v>
      </c>
      <c r="T620" s="89">
        <v>1.864623155E-5</v>
      </c>
      <c r="U620" s="89">
        <v>-2.2630730539999999E-4</v>
      </c>
      <c r="V620" s="89">
        <v>0</v>
      </c>
      <c r="W620" s="89">
        <v>-3.682628425E-4</v>
      </c>
      <c r="X620" s="89">
        <v>0</v>
      </c>
      <c r="Y620" s="89">
        <v>0</v>
      </c>
      <c r="Z620" s="89">
        <v>7.8927784609999997E-4</v>
      </c>
      <c r="AA620" s="89">
        <v>-4.6856630500000001E-5</v>
      </c>
    </row>
    <row r="621" spans="1:27" x14ac:dyDescent="0.25">
      <c r="A621" s="87">
        <v>5589</v>
      </c>
      <c r="B621" s="134">
        <v>45473</v>
      </c>
      <c r="C621" s="87">
        <v>2428</v>
      </c>
      <c r="D621" s="86" t="s">
        <v>1010</v>
      </c>
      <c r="E621" s="88">
        <v>7465660</v>
      </c>
      <c r="F621" s="88">
        <v>3447870</v>
      </c>
      <c r="G621" s="88">
        <v>154869</v>
      </c>
      <c r="H621" s="88">
        <v>0</v>
      </c>
      <c r="I621" s="88">
        <v>0</v>
      </c>
      <c r="J621" s="88">
        <v>562952</v>
      </c>
      <c r="K621" s="88">
        <v>767469</v>
      </c>
      <c r="L621" s="88">
        <v>0</v>
      </c>
      <c r="M621" s="88">
        <v>1475035</v>
      </c>
      <c r="N621" s="88">
        <v>0</v>
      </c>
      <c r="O621" s="88">
        <v>0</v>
      </c>
      <c r="P621" s="88">
        <v>487545</v>
      </c>
      <c r="Q621" s="89">
        <v>4.8393657659139999E-2</v>
      </c>
      <c r="R621" s="89">
        <v>0</v>
      </c>
      <c r="S621" s="89">
        <v>0</v>
      </c>
      <c r="T621" s="89">
        <v>-1.4945399702400001E-2</v>
      </c>
      <c r="U621" s="89">
        <v>-1.19266264138E-2</v>
      </c>
      <c r="V621" s="89">
        <v>0</v>
      </c>
      <c r="W621" s="89">
        <v>-1.3104877325800001E-2</v>
      </c>
      <c r="X621" s="89">
        <v>0</v>
      </c>
      <c r="Y621" s="89">
        <v>0</v>
      </c>
      <c r="Z621" s="89">
        <v>1.319826698915E-2</v>
      </c>
      <c r="AA621" s="89">
        <v>-4.4091499539999999E-3</v>
      </c>
    </row>
    <row r="622" spans="1:27" x14ac:dyDescent="0.25">
      <c r="A622" s="87">
        <v>5602</v>
      </c>
      <c r="B622" s="134">
        <v>45473</v>
      </c>
      <c r="C622" s="87">
        <v>2434</v>
      </c>
      <c r="D622" s="86" t="s">
        <v>1011</v>
      </c>
      <c r="E622" s="88">
        <v>351025977</v>
      </c>
      <c r="F622" s="88">
        <v>262127335</v>
      </c>
      <c r="G622" s="88">
        <v>0</v>
      </c>
      <c r="H622" s="88">
        <v>0</v>
      </c>
      <c r="I622" s="88">
        <v>0</v>
      </c>
      <c r="J622" s="88">
        <v>10137165</v>
      </c>
      <c r="K622" s="88">
        <v>41974764</v>
      </c>
      <c r="L622" s="88">
        <v>0</v>
      </c>
      <c r="M622" s="88">
        <v>124601682</v>
      </c>
      <c r="N622" s="88">
        <v>69548466</v>
      </c>
      <c r="O622" s="88">
        <v>580846</v>
      </c>
      <c r="P622" s="88">
        <v>15284412</v>
      </c>
      <c r="Q622" s="89">
        <v>0.1111714059995</v>
      </c>
      <c r="R622" s="89">
        <v>0</v>
      </c>
      <c r="S622" s="89">
        <v>0</v>
      </c>
      <c r="T622" s="89">
        <v>1.3456261631100001E-3</v>
      </c>
      <c r="U622" s="89">
        <v>2.4208207173E-4</v>
      </c>
      <c r="V622" s="89">
        <v>0</v>
      </c>
      <c r="W622" s="89">
        <v>-7.3917389899999999E-5</v>
      </c>
      <c r="X622" s="89">
        <v>-8.9553246099999999E-5</v>
      </c>
      <c r="Y622" s="89">
        <v>0</v>
      </c>
      <c r="Z622" s="89">
        <v>9.7285478647799999E-3</v>
      </c>
      <c r="AA622" s="89">
        <v>7.2121740701000005E-4</v>
      </c>
    </row>
    <row r="623" spans="1:27" x14ac:dyDescent="0.25">
      <c r="A623" s="87">
        <v>5604</v>
      </c>
      <c r="B623" s="134">
        <v>45473</v>
      </c>
      <c r="C623" s="87">
        <v>2435</v>
      </c>
      <c r="D623" s="86" t="s">
        <v>1012</v>
      </c>
      <c r="E623" s="88">
        <v>103018650</v>
      </c>
      <c r="F623" s="88">
        <v>54855308</v>
      </c>
      <c r="G623" s="88">
        <v>2870864</v>
      </c>
      <c r="H623" s="88">
        <v>0</v>
      </c>
      <c r="I623" s="88">
        <v>0</v>
      </c>
      <c r="J623" s="88">
        <v>8713143</v>
      </c>
      <c r="K623" s="88">
        <v>11957709</v>
      </c>
      <c r="L623" s="88">
        <v>0</v>
      </c>
      <c r="M623" s="88">
        <v>23194604</v>
      </c>
      <c r="N623" s="88">
        <v>0</v>
      </c>
      <c r="O623" s="88">
        <v>0</v>
      </c>
      <c r="P623" s="88">
        <v>8118988</v>
      </c>
      <c r="Q623" s="89">
        <v>1.3162737831130001E-2</v>
      </c>
      <c r="R623" s="89">
        <v>0</v>
      </c>
      <c r="S623" s="89">
        <v>0</v>
      </c>
      <c r="T623" s="89">
        <v>0</v>
      </c>
      <c r="U623" s="89">
        <v>1.43859122225E-3</v>
      </c>
      <c r="V623" s="89">
        <v>0</v>
      </c>
      <c r="W623" s="89">
        <v>-3.7712240970000003E-4</v>
      </c>
      <c r="X623" s="89">
        <v>0</v>
      </c>
      <c r="Y623" s="89">
        <v>0</v>
      </c>
      <c r="Z623" s="89">
        <v>4.3424090524600001E-3</v>
      </c>
      <c r="AA623" s="89">
        <v>2.0234678342900001E-3</v>
      </c>
    </row>
    <row r="624" spans="1:27" x14ac:dyDescent="0.25">
      <c r="A624" s="87">
        <v>5612</v>
      </c>
      <c r="B624" s="134">
        <v>45473</v>
      </c>
      <c r="C624" s="87">
        <v>2439</v>
      </c>
      <c r="D624" s="86" t="s">
        <v>1013</v>
      </c>
      <c r="E624" s="88">
        <v>823744681</v>
      </c>
      <c r="F624" s="88">
        <v>624704819</v>
      </c>
      <c r="G624" s="88">
        <v>31104561</v>
      </c>
      <c r="H624" s="88">
        <v>0</v>
      </c>
      <c r="I624" s="88">
        <v>2817433</v>
      </c>
      <c r="J624" s="88">
        <v>91110799</v>
      </c>
      <c r="K624" s="88">
        <v>115342980</v>
      </c>
      <c r="L624" s="88">
        <v>0</v>
      </c>
      <c r="M624" s="88">
        <v>244393250</v>
      </c>
      <c r="N624" s="88">
        <v>25855302</v>
      </c>
      <c r="O624" s="88">
        <v>39508814</v>
      </c>
      <c r="P624" s="88">
        <v>74571680</v>
      </c>
      <c r="Q624" s="89">
        <v>1.714220323787E-2</v>
      </c>
      <c r="R624" s="89">
        <v>0</v>
      </c>
      <c r="S624" s="89">
        <v>8.4228850168000004E-3</v>
      </c>
      <c r="T624" s="89">
        <v>3.2704149686800001E-3</v>
      </c>
      <c r="U624" s="89">
        <v>6.1841691648499997E-3</v>
      </c>
      <c r="V624" s="89">
        <v>0</v>
      </c>
      <c r="W624" s="89">
        <v>-3.5978297870000001E-4</v>
      </c>
      <c r="X624" s="89">
        <v>0</v>
      </c>
      <c r="Y624" s="89">
        <v>4.2106887684100003E-3</v>
      </c>
      <c r="Z624" s="89">
        <v>6.7105631963700002E-3</v>
      </c>
      <c r="AA624" s="89">
        <v>3.4899567412599998E-3</v>
      </c>
    </row>
    <row r="625" spans="1:27" x14ac:dyDescent="0.25">
      <c r="A625" s="87">
        <v>5636</v>
      </c>
      <c r="B625" s="134">
        <v>45473</v>
      </c>
      <c r="C625" s="87">
        <v>2455</v>
      </c>
      <c r="D625" s="86" t="s">
        <v>1014</v>
      </c>
      <c r="E625" s="88">
        <v>411897366</v>
      </c>
      <c r="F625" s="88">
        <v>277936974</v>
      </c>
      <c r="G625" s="88">
        <v>10033070</v>
      </c>
      <c r="H625" s="88">
        <v>0</v>
      </c>
      <c r="I625" s="88">
        <v>0</v>
      </c>
      <c r="J625" s="88">
        <v>39052108</v>
      </c>
      <c r="K625" s="88">
        <v>74083660</v>
      </c>
      <c r="L625" s="88">
        <v>0</v>
      </c>
      <c r="M625" s="88">
        <v>130218513</v>
      </c>
      <c r="N625" s="88">
        <v>9783134</v>
      </c>
      <c r="O625" s="88">
        <v>3873263</v>
      </c>
      <c r="P625" s="88">
        <v>10893224</v>
      </c>
      <c r="Q625" s="89">
        <v>1.312935861164E-2</v>
      </c>
      <c r="R625" s="89">
        <v>0</v>
      </c>
      <c r="S625" s="89">
        <v>0</v>
      </c>
      <c r="T625" s="89">
        <v>4.3576673907E-4</v>
      </c>
      <c r="U625" s="89">
        <v>2.7151650093199999E-3</v>
      </c>
      <c r="V625" s="89">
        <v>0</v>
      </c>
      <c r="W625" s="89">
        <v>4.8225962120000003E-5</v>
      </c>
      <c r="X625" s="89">
        <v>0</v>
      </c>
      <c r="Y625" s="89">
        <v>0</v>
      </c>
      <c r="Z625" s="89">
        <v>8.3407197009200008E-3</v>
      </c>
      <c r="AA625" s="89">
        <v>1.67268121381E-3</v>
      </c>
    </row>
    <row r="626" spans="1:27" x14ac:dyDescent="0.25">
      <c r="A626" s="87">
        <v>5641</v>
      </c>
      <c r="B626" s="134">
        <v>45473</v>
      </c>
      <c r="C626" s="87">
        <v>2458</v>
      </c>
      <c r="D626" s="86" t="s">
        <v>1015</v>
      </c>
      <c r="E626" s="88">
        <v>50867473</v>
      </c>
      <c r="F626" s="88">
        <v>12933353</v>
      </c>
      <c r="G626" s="88">
        <v>0</v>
      </c>
      <c r="H626" s="88">
        <v>0</v>
      </c>
      <c r="I626" s="88">
        <v>0</v>
      </c>
      <c r="J626" s="88">
        <v>4852961</v>
      </c>
      <c r="K626" s="88">
        <v>3002333</v>
      </c>
      <c r="L626" s="88">
        <v>0</v>
      </c>
      <c r="M626" s="88">
        <v>4134586</v>
      </c>
      <c r="N626" s="88">
        <v>0</v>
      </c>
      <c r="O626" s="88">
        <v>0</v>
      </c>
      <c r="P626" s="88">
        <v>943473</v>
      </c>
      <c r="Q626" s="89">
        <v>0</v>
      </c>
      <c r="R626" s="89">
        <v>0</v>
      </c>
      <c r="S626" s="89">
        <v>0</v>
      </c>
      <c r="T626" s="89">
        <v>2.1226779340000001E-5</v>
      </c>
      <c r="U626" s="89">
        <v>-2.3934744889999999E-4</v>
      </c>
      <c r="V626" s="89">
        <v>0</v>
      </c>
      <c r="W626" s="89">
        <v>-2.0411866257999999E-3</v>
      </c>
      <c r="X626" s="89">
        <v>0</v>
      </c>
      <c r="Y626" s="89">
        <v>0</v>
      </c>
      <c r="Z626" s="89">
        <v>2.9641923084299999E-3</v>
      </c>
      <c r="AA626" s="89">
        <v>-5.8366803710000002E-4</v>
      </c>
    </row>
    <row r="627" spans="1:27" x14ac:dyDescent="0.25">
      <c r="A627" s="87">
        <v>5652</v>
      </c>
      <c r="B627" s="134">
        <v>45473</v>
      </c>
      <c r="C627" s="87">
        <v>2463</v>
      </c>
      <c r="D627" s="86" t="s">
        <v>1016</v>
      </c>
      <c r="E627" s="88">
        <v>390807250</v>
      </c>
      <c r="F627" s="88">
        <v>232455984</v>
      </c>
      <c r="G627" s="88">
        <v>2972770</v>
      </c>
      <c r="H627" s="88">
        <v>0</v>
      </c>
      <c r="I627" s="88">
        <v>0</v>
      </c>
      <c r="J627" s="88">
        <v>37297620</v>
      </c>
      <c r="K627" s="88">
        <v>61671203</v>
      </c>
      <c r="L627" s="88">
        <v>0</v>
      </c>
      <c r="M627" s="88">
        <v>89254977</v>
      </c>
      <c r="N627" s="88">
        <v>9954653</v>
      </c>
      <c r="O627" s="88">
        <v>2728744</v>
      </c>
      <c r="P627" s="88">
        <v>28576016</v>
      </c>
      <c r="Q627" s="89">
        <v>2.3316901418200002E-3</v>
      </c>
      <c r="R627" s="89">
        <v>0</v>
      </c>
      <c r="S627" s="89">
        <v>0</v>
      </c>
      <c r="T627" s="89">
        <v>-4.1453759294999997E-6</v>
      </c>
      <c r="U627" s="89">
        <v>4.1012073437999999E-4</v>
      </c>
      <c r="V627" s="89">
        <v>0</v>
      </c>
      <c r="W627" s="89">
        <v>0</v>
      </c>
      <c r="X627" s="89">
        <v>0</v>
      </c>
      <c r="Y627" s="89">
        <v>0</v>
      </c>
      <c r="Z627" s="89">
        <v>1.30566382169E-3</v>
      </c>
      <c r="AA627" s="89">
        <v>3.0869931238000002E-4</v>
      </c>
    </row>
    <row r="628" spans="1:27" x14ac:dyDescent="0.25">
      <c r="A628" s="87">
        <v>5655</v>
      </c>
      <c r="B628" s="134">
        <v>45473</v>
      </c>
      <c r="C628" s="87">
        <v>2465</v>
      </c>
      <c r="D628" s="86" t="s">
        <v>1017</v>
      </c>
      <c r="E628" s="88">
        <v>234325</v>
      </c>
      <c r="F628" s="88">
        <v>18376</v>
      </c>
      <c r="G628" s="88">
        <v>0</v>
      </c>
      <c r="H628" s="88">
        <v>0</v>
      </c>
      <c r="I628" s="88">
        <v>0</v>
      </c>
      <c r="J628" s="88">
        <v>0</v>
      </c>
      <c r="K628" s="88">
        <v>0</v>
      </c>
      <c r="L628" s="88">
        <v>0</v>
      </c>
      <c r="M628" s="88">
        <v>0</v>
      </c>
      <c r="N628" s="88">
        <v>0</v>
      </c>
      <c r="O628" s="88">
        <v>0</v>
      </c>
      <c r="P628" s="88">
        <v>18376</v>
      </c>
      <c r="Q628" s="89">
        <v>0</v>
      </c>
      <c r="R628" s="89">
        <v>0</v>
      </c>
      <c r="S628" s="89">
        <v>0</v>
      </c>
      <c r="T628" s="89">
        <v>0</v>
      </c>
      <c r="U628" s="89">
        <v>0</v>
      </c>
      <c r="V628" s="89">
        <v>0</v>
      </c>
      <c r="W628" s="89">
        <v>0</v>
      </c>
      <c r="X628" s="89">
        <v>0</v>
      </c>
      <c r="Y628" s="89">
        <v>0</v>
      </c>
      <c r="Z628" s="89">
        <v>0</v>
      </c>
      <c r="AA628" s="89">
        <v>0</v>
      </c>
    </row>
    <row r="629" spans="1:27" x14ac:dyDescent="0.25">
      <c r="A629" s="87">
        <v>5660</v>
      </c>
      <c r="B629" s="134">
        <v>45473</v>
      </c>
      <c r="C629" s="87">
        <v>2467</v>
      </c>
      <c r="D629" s="86" t="s">
        <v>1018</v>
      </c>
      <c r="E629" s="88">
        <v>135385250</v>
      </c>
      <c r="F629" s="88">
        <v>35362783</v>
      </c>
      <c r="G629" s="88">
        <v>924270</v>
      </c>
      <c r="H629" s="88">
        <v>0</v>
      </c>
      <c r="I629" s="88">
        <v>30031</v>
      </c>
      <c r="J629" s="88">
        <v>2903109</v>
      </c>
      <c r="K629" s="88">
        <v>9838174</v>
      </c>
      <c r="L629" s="88">
        <v>0</v>
      </c>
      <c r="M629" s="88">
        <v>15327765</v>
      </c>
      <c r="N629" s="88">
        <v>0</v>
      </c>
      <c r="O629" s="88">
        <v>0</v>
      </c>
      <c r="P629" s="88">
        <v>6339434</v>
      </c>
      <c r="Q629" s="89">
        <v>4.5824991013700004E-3</v>
      </c>
      <c r="R629" s="89">
        <v>0</v>
      </c>
      <c r="S629" s="89">
        <v>-8.667888074E-4</v>
      </c>
      <c r="T629" s="89">
        <v>-6.2295422970000001E-4</v>
      </c>
      <c r="U629" s="89">
        <v>9.4237072483000005E-4</v>
      </c>
      <c r="V629" s="89">
        <v>0</v>
      </c>
      <c r="W629" s="89">
        <v>1.3367763648099999E-6</v>
      </c>
      <c r="X629" s="89">
        <v>0</v>
      </c>
      <c r="Y629" s="89">
        <v>0</v>
      </c>
      <c r="Z629" s="89">
        <v>2.1756937387300002E-3</v>
      </c>
      <c r="AA629" s="89">
        <v>7.6068788638000001E-4</v>
      </c>
    </row>
    <row r="630" spans="1:27" x14ac:dyDescent="0.25">
      <c r="A630" s="87">
        <v>5665</v>
      </c>
      <c r="B630" s="134">
        <v>45473</v>
      </c>
      <c r="C630" s="87">
        <v>2471</v>
      </c>
      <c r="D630" s="86" t="s">
        <v>1019</v>
      </c>
      <c r="E630" s="88">
        <v>111918170</v>
      </c>
      <c r="F630" s="88">
        <v>91276474</v>
      </c>
      <c r="G630" s="88">
        <v>573244</v>
      </c>
      <c r="H630" s="88">
        <v>0</v>
      </c>
      <c r="I630" s="88">
        <v>0</v>
      </c>
      <c r="J630" s="88">
        <v>4375287</v>
      </c>
      <c r="K630" s="88">
        <v>13626083</v>
      </c>
      <c r="L630" s="88">
        <v>0</v>
      </c>
      <c r="M630" s="88">
        <v>6792610</v>
      </c>
      <c r="N630" s="88">
        <v>7138535</v>
      </c>
      <c r="O630" s="88">
        <v>19750</v>
      </c>
      <c r="P630" s="88">
        <v>58750965</v>
      </c>
      <c r="Q630" s="89">
        <v>2.4416482236939999E-2</v>
      </c>
      <c r="R630" s="89">
        <v>0</v>
      </c>
      <c r="S630" s="89">
        <v>0</v>
      </c>
      <c r="T630" s="89">
        <v>-1.4264960670000001E-4</v>
      </c>
      <c r="U630" s="89">
        <v>1.085094495528E-2</v>
      </c>
      <c r="V630" s="89">
        <v>0</v>
      </c>
      <c r="W630" s="89">
        <v>6.6522093254100002E-3</v>
      </c>
      <c r="X630" s="89">
        <v>0</v>
      </c>
      <c r="Y630" s="89">
        <v>0</v>
      </c>
      <c r="Z630" s="89">
        <v>6.9479969978000003E-3</v>
      </c>
      <c r="AA630" s="89">
        <v>6.4764806427999996E-3</v>
      </c>
    </row>
    <row r="631" spans="1:27" x14ac:dyDescent="0.25">
      <c r="A631" s="87">
        <v>5684</v>
      </c>
      <c r="B631" s="134">
        <v>45473</v>
      </c>
      <c r="C631" s="87">
        <v>2481</v>
      </c>
      <c r="D631" s="86" t="s">
        <v>1020</v>
      </c>
      <c r="E631" s="88">
        <v>52874214</v>
      </c>
      <c r="F631" s="88">
        <v>15749642</v>
      </c>
      <c r="G631" s="88">
        <v>1056986</v>
      </c>
      <c r="H631" s="88">
        <v>0</v>
      </c>
      <c r="I631" s="88">
        <v>0</v>
      </c>
      <c r="J631" s="88">
        <v>1811770</v>
      </c>
      <c r="K631" s="88">
        <v>5157587</v>
      </c>
      <c r="L631" s="88">
        <v>0</v>
      </c>
      <c r="M631" s="88">
        <v>5650410</v>
      </c>
      <c r="N631" s="88">
        <v>0</v>
      </c>
      <c r="O631" s="88">
        <v>0</v>
      </c>
      <c r="P631" s="88">
        <v>2072889</v>
      </c>
      <c r="Q631" s="89">
        <v>1.160927609035E-2</v>
      </c>
      <c r="R631" s="89">
        <v>0</v>
      </c>
      <c r="S631" s="89">
        <v>0</v>
      </c>
      <c r="T631" s="89">
        <v>0</v>
      </c>
      <c r="U631" s="89">
        <v>4.3713278048100003E-3</v>
      </c>
      <c r="V631" s="89">
        <v>0</v>
      </c>
      <c r="W631" s="89">
        <v>0</v>
      </c>
      <c r="X631" s="89">
        <v>0</v>
      </c>
      <c r="Y631" s="89">
        <v>0</v>
      </c>
      <c r="Z631" s="89">
        <v>1.8622461080659999E-2</v>
      </c>
      <c r="AA631" s="89">
        <v>5.3013276767100003E-3</v>
      </c>
    </row>
    <row r="632" spans="1:27" x14ac:dyDescent="0.25">
      <c r="A632" s="87">
        <v>5686</v>
      </c>
      <c r="B632" s="134">
        <v>45473</v>
      </c>
      <c r="C632" s="87">
        <v>2483</v>
      </c>
      <c r="D632" s="86" t="s">
        <v>1021</v>
      </c>
      <c r="E632" s="88">
        <v>13928209</v>
      </c>
      <c r="F632" s="88">
        <v>10034238</v>
      </c>
      <c r="G632" s="88">
        <v>0</v>
      </c>
      <c r="H632" s="88">
        <v>0</v>
      </c>
      <c r="I632" s="88">
        <v>0</v>
      </c>
      <c r="J632" s="88">
        <v>4562963</v>
      </c>
      <c r="K632" s="88">
        <v>2548401</v>
      </c>
      <c r="L632" s="88">
        <v>0</v>
      </c>
      <c r="M632" s="88">
        <v>0</v>
      </c>
      <c r="N632" s="88">
        <v>0</v>
      </c>
      <c r="O632" s="88">
        <v>0</v>
      </c>
      <c r="P632" s="88">
        <v>2922874</v>
      </c>
      <c r="Q632" s="89">
        <v>0</v>
      </c>
      <c r="R632" s="89">
        <v>0</v>
      </c>
      <c r="S632" s="89">
        <v>0</v>
      </c>
      <c r="T632" s="89">
        <v>2.8057039944400001E-3</v>
      </c>
      <c r="U632" s="89">
        <v>9.7925810106300002E-3</v>
      </c>
      <c r="V632" s="89">
        <v>0</v>
      </c>
      <c r="W632" s="89">
        <v>0</v>
      </c>
      <c r="X632" s="89">
        <v>0</v>
      </c>
      <c r="Y632" s="89">
        <v>0</v>
      </c>
      <c r="Z632" s="89">
        <v>4.4926902167600003E-3</v>
      </c>
      <c r="AA632" s="89">
        <v>5.0585468745999998E-3</v>
      </c>
    </row>
    <row r="633" spans="1:27" x14ac:dyDescent="0.25">
      <c r="A633" s="87">
        <v>5713</v>
      </c>
      <c r="B633" s="134">
        <v>45473</v>
      </c>
      <c r="C633" s="87">
        <v>2493</v>
      </c>
      <c r="D633" s="86" t="s">
        <v>1022</v>
      </c>
      <c r="E633" s="88">
        <v>14007984</v>
      </c>
      <c r="F633" s="88">
        <v>9239461</v>
      </c>
      <c r="G633" s="88">
        <v>0</v>
      </c>
      <c r="H633" s="88">
        <v>0</v>
      </c>
      <c r="I633" s="88">
        <v>0</v>
      </c>
      <c r="J633" s="88">
        <v>3646869</v>
      </c>
      <c r="K633" s="88">
        <v>2506304</v>
      </c>
      <c r="L633" s="88">
        <v>0</v>
      </c>
      <c r="M633" s="88">
        <v>843534</v>
      </c>
      <c r="N633" s="88">
        <v>0</v>
      </c>
      <c r="O633" s="88">
        <v>0</v>
      </c>
      <c r="P633" s="88">
        <v>2242754</v>
      </c>
      <c r="Q633" s="89">
        <v>0</v>
      </c>
      <c r="R633" s="89">
        <v>0</v>
      </c>
      <c r="S633" s="89">
        <v>0</v>
      </c>
      <c r="T633" s="89">
        <v>0</v>
      </c>
      <c r="U633" s="89">
        <v>9.1853584760000001E-5</v>
      </c>
      <c r="V633" s="89">
        <v>0</v>
      </c>
      <c r="W633" s="89">
        <v>0</v>
      </c>
      <c r="X633" s="89">
        <v>0</v>
      </c>
      <c r="Y633" s="89">
        <v>0</v>
      </c>
      <c r="Z633" s="89">
        <v>7.2727008089400001E-3</v>
      </c>
      <c r="AA633" s="89">
        <v>1.8745014980400001E-3</v>
      </c>
    </row>
    <row r="634" spans="1:27" x14ac:dyDescent="0.25">
      <c r="A634" s="87">
        <v>5718</v>
      </c>
      <c r="B634" s="134">
        <v>45473</v>
      </c>
      <c r="C634" s="87">
        <v>2494</v>
      </c>
      <c r="D634" s="86" t="s">
        <v>1023</v>
      </c>
      <c r="E634" s="88">
        <v>354800738</v>
      </c>
      <c r="F634" s="88">
        <v>157191479</v>
      </c>
      <c r="G634" s="88">
        <v>14586069</v>
      </c>
      <c r="H634" s="88">
        <v>0</v>
      </c>
      <c r="I634" s="88">
        <v>0</v>
      </c>
      <c r="J634" s="88">
        <v>19319943</v>
      </c>
      <c r="K634" s="88">
        <v>87800794</v>
      </c>
      <c r="L634" s="88">
        <v>0</v>
      </c>
      <c r="M634" s="88">
        <v>16702702</v>
      </c>
      <c r="N634" s="88">
        <v>0</v>
      </c>
      <c r="O634" s="88">
        <v>0</v>
      </c>
      <c r="P634" s="88">
        <v>18781971</v>
      </c>
      <c r="Q634" s="89">
        <v>3.4872817252420002E-2</v>
      </c>
      <c r="R634" s="89">
        <v>0</v>
      </c>
      <c r="S634" s="89">
        <v>0</v>
      </c>
      <c r="T634" s="89">
        <v>2.18788974515E-3</v>
      </c>
      <c r="U634" s="89">
        <v>5.0265431080199997E-3</v>
      </c>
      <c r="V634" s="89">
        <v>0</v>
      </c>
      <c r="W634" s="89">
        <v>-1.06004261E-4</v>
      </c>
      <c r="X634" s="89">
        <v>0</v>
      </c>
      <c r="Y634" s="89">
        <v>0</v>
      </c>
      <c r="Z634" s="89">
        <v>1.83986448181E-2</v>
      </c>
      <c r="AA634" s="89">
        <v>8.4147095137599992E-3</v>
      </c>
    </row>
    <row r="635" spans="1:27" x14ac:dyDescent="0.25">
      <c r="A635" s="87">
        <v>5721</v>
      </c>
      <c r="B635" s="134">
        <v>45473</v>
      </c>
      <c r="C635" s="87">
        <v>2495</v>
      </c>
      <c r="D635" s="86" t="s">
        <v>1024</v>
      </c>
      <c r="E635" s="88">
        <v>108249620</v>
      </c>
      <c r="F635" s="88">
        <v>74521561</v>
      </c>
      <c r="G635" s="88">
        <v>767328</v>
      </c>
      <c r="H635" s="88">
        <v>0</v>
      </c>
      <c r="I635" s="88">
        <v>0</v>
      </c>
      <c r="J635" s="88">
        <v>4826682</v>
      </c>
      <c r="K635" s="88">
        <v>20094842</v>
      </c>
      <c r="L635" s="88">
        <v>0</v>
      </c>
      <c r="M635" s="88">
        <v>39958142</v>
      </c>
      <c r="N635" s="88">
        <v>428509</v>
      </c>
      <c r="O635" s="88">
        <v>0</v>
      </c>
      <c r="P635" s="88">
        <v>8446058</v>
      </c>
      <c r="Q635" s="89">
        <v>9.9792016418999993E-4</v>
      </c>
      <c r="R635" s="89">
        <v>0</v>
      </c>
      <c r="S635" s="89">
        <v>0</v>
      </c>
      <c r="T635" s="89">
        <v>3.8328440678E-4</v>
      </c>
      <c r="U635" s="89">
        <v>6.0388789105999998E-4</v>
      </c>
      <c r="V635" s="89">
        <v>0</v>
      </c>
      <c r="W635" s="89">
        <v>-5.6767381697E-6</v>
      </c>
      <c r="X635" s="89">
        <v>0</v>
      </c>
      <c r="Y635" s="89">
        <v>0</v>
      </c>
      <c r="Z635" s="89">
        <v>9.1121175641999997E-4</v>
      </c>
      <c r="AA635" s="89">
        <v>2.8303041831999998E-4</v>
      </c>
    </row>
    <row r="636" spans="1:27" x14ac:dyDescent="0.25">
      <c r="A636" s="87">
        <v>5732</v>
      </c>
      <c r="B636" s="134">
        <v>45473</v>
      </c>
      <c r="C636" s="87">
        <v>2500</v>
      </c>
      <c r="D636" s="86" t="s">
        <v>1025</v>
      </c>
      <c r="E636" s="88">
        <v>23391121</v>
      </c>
      <c r="F636" s="88">
        <v>10455630</v>
      </c>
      <c r="G636" s="88">
        <v>377013</v>
      </c>
      <c r="H636" s="88">
        <v>0</v>
      </c>
      <c r="I636" s="88">
        <v>0</v>
      </c>
      <c r="J636" s="88">
        <v>820916</v>
      </c>
      <c r="K636" s="88">
        <v>126503</v>
      </c>
      <c r="L636" s="88">
        <v>0</v>
      </c>
      <c r="M636" s="88">
        <v>7782463</v>
      </c>
      <c r="N636" s="88">
        <v>0</v>
      </c>
      <c r="O636" s="88">
        <v>0</v>
      </c>
      <c r="P636" s="88">
        <v>1348735</v>
      </c>
      <c r="Q636" s="89">
        <v>2.8117269455400001E-3</v>
      </c>
      <c r="R636" s="89">
        <v>0</v>
      </c>
      <c r="S636" s="89">
        <v>0</v>
      </c>
      <c r="T636" s="89">
        <v>0</v>
      </c>
      <c r="U636" s="89">
        <v>3.5061274821999999E-4</v>
      </c>
      <c r="V636" s="89">
        <v>0</v>
      </c>
      <c r="W636" s="89">
        <v>0</v>
      </c>
      <c r="X636" s="89">
        <v>0</v>
      </c>
      <c r="Y636" s="89">
        <v>0</v>
      </c>
      <c r="Z636" s="89">
        <v>0</v>
      </c>
      <c r="AA636" s="89">
        <v>1.5761165916999999E-4</v>
      </c>
    </row>
    <row r="637" spans="1:27" x14ac:dyDescent="0.25">
      <c r="A637" s="87">
        <v>5736</v>
      </c>
      <c r="B637" s="134">
        <v>45473</v>
      </c>
      <c r="C637" s="87">
        <v>2503</v>
      </c>
      <c r="D637" s="86" t="s">
        <v>1026</v>
      </c>
      <c r="E637" s="88">
        <v>48782952</v>
      </c>
      <c r="F637" s="88">
        <v>40926004</v>
      </c>
      <c r="G637" s="88">
        <v>992888</v>
      </c>
      <c r="H637" s="88">
        <v>0</v>
      </c>
      <c r="I637" s="88">
        <v>1148663</v>
      </c>
      <c r="J637" s="88">
        <v>1505638</v>
      </c>
      <c r="K637" s="88">
        <v>1369123</v>
      </c>
      <c r="L637" s="88">
        <v>0</v>
      </c>
      <c r="M637" s="88">
        <v>35750381</v>
      </c>
      <c r="N637" s="88">
        <v>0</v>
      </c>
      <c r="O637" s="88">
        <v>0</v>
      </c>
      <c r="P637" s="88">
        <v>159311</v>
      </c>
      <c r="Q637" s="89">
        <v>7.5704554650100004E-3</v>
      </c>
      <c r="R637" s="89">
        <v>0</v>
      </c>
      <c r="S637" s="89">
        <v>0</v>
      </c>
      <c r="T637" s="89">
        <v>0</v>
      </c>
      <c r="U637" s="89">
        <v>0</v>
      </c>
      <c r="V637" s="89">
        <v>0</v>
      </c>
      <c r="W637" s="89">
        <v>0</v>
      </c>
      <c r="X637" s="89">
        <v>0</v>
      </c>
      <c r="Y637" s="89">
        <v>0</v>
      </c>
      <c r="Z637" s="89">
        <v>5.302918583848E-2</v>
      </c>
      <c r="AA637" s="89">
        <v>3.3887556926000002E-4</v>
      </c>
    </row>
    <row r="638" spans="1:27" x14ac:dyDescent="0.25">
      <c r="A638" s="87">
        <v>5741</v>
      </c>
      <c r="B638" s="134">
        <v>45473</v>
      </c>
      <c r="C638" s="87">
        <v>2507</v>
      </c>
      <c r="D638" s="86" t="s">
        <v>1027</v>
      </c>
      <c r="E638" s="88">
        <v>34430938</v>
      </c>
      <c r="F638" s="88">
        <v>15506484</v>
      </c>
      <c r="G638" s="88">
        <v>530716</v>
      </c>
      <c r="H638" s="88">
        <v>0</v>
      </c>
      <c r="I638" s="88">
        <v>0</v>
      </c>
      <c r="J638" s="88">
        <v>2259984</v>
      </c>
      <c r="K638" s="88">
        <v>2002105</v>
      </c>
      <c r="L638" s="88">
        <v>0</v>
      </c>
      <c r="M638" s="88">
        <v>9375286</v>
      </c>
      <c r="N638" s="88">
        <v>0</v>
      </c>
      <c r="O638" s="88">
        <v>0</v>
      </c>
      <c r="P638" s="88">
        <v>1338393</v>
      </c>
      <c r="Q638" s="89">
        <v>1.559419426699E-2</v>
      </c>
      <c r="R638" s="89">
        <v>0</v>
      </c>
      <c r="S638" s="89">
        <v>0</v>
      </c>
      <c r="T638" s="89">
        <v>0</v>
      </c>
      <c r="U638" s="89">
        <v>-7.8795973660000004E-4</v>
      </c>
      <c r="V638" s="89">
        <v>0</v>
      </c>
      <c r="W638" s="89">
        <v>2.9373567615000002E-4</v>
      </c>
      <c r="X638" s="89">
        <v>0</v>
      </c>
      <c r="Y638" s="89">
        <v>0</v>
      </c>
      <c r="Z638" s="89">
        <v>3.0510485652800001E-3</v>
      </c>
      <c r="AA638" s="89">
        <v>8.2071730885000004E-4</v>
      </c>
    </row>
    <row r="639" spans="1:27" x14ac:dyDescent="0.25">
      <c r="A639" s="87">
        <v>5748</v>
      </c>
      <c r="B639" s="134">
        <v>45473</v>
      </c>
      <c r="C639" s="87">
        <v>2511</v>
      </c>
      <c r="D639" s="86" t="s">
        <v>1028</v>
      </c>
      <c r="E639" s="88">
        <v>128224483</v>
      </c>
      <c r="F639" s="88">
        <v>79409588</v>
      </c>
      <c r="G639" s="88">
        <v>3879692</v>
      </c>
      <c r="H639" s="88">
        <v>0</v>
      </c>
      <c r="I639" s="88">
        <v>0</v>
      </c>
      <c r="J639" s="88">
        <v>6583722</v>
      </c>
      <c r="K639" s="88">
        <v>25134121</v>
      </c>
      <c r="L639" s="88">
        <v>0</v>
      </c>
      <c r="M639" s="88">
        <v>32516880</v>
      </c>
      <c r="N639" s="88">
        <v>0</v>
      </c>
      <c r="O639" s="88">
        <v>0</v>
      </c>
      <c r="P639" s="88">
        <v>11295173</v>
      </c>
      <c r="Q639" s="89">
        <v>1.337901186102E-2</v>
      </c>
      <c r="R639" s="89">
        <v>0</v>
      </c>
      <c r="S639" s="89">
        <v>0</v>
      </c>
      <c r="T639" s="89">
        <v>-4.3674394700000001E-5</v>
      </c>
      <c r="U639" s="89">
        <v>2.3548582707000002E-3</v>
      </c>
      <c r="V639" s="89">
        <v>0</v>
      </c>
      <c r="W639" s="89">
        <v>1.109375488E-4</v>
      </c>
      <c r="X639" s="89">
        <v>0</v>
      </c>
      <c r="Y639" s="89">
        <v>0</v>
      </c>
      <c r="Z639" s="89">
        <v>3.4951781687600002E-3</v>
      </c>
      <c r="AA639" s="89">
        <v>1.9275896570599999E-3</v>
      </c>
    </row>
    <row r="640" spans="1:27" x14ac:dyDescent="0.25">
      <c r="A640" s="87">
        <v>5773</v>
      </c>
      <c r="B640" s="134">
        <v>45473</v>
      </c>
      <c r="C640" s="87">
        <v>2526</v>
      </c>
      <c r="D640" s="86" t="s">
        <v>1029</v>
      </c>
      <c r="E640" s="88">
        <v>41621304</v>
      </c>
      <c r="F640" s="88">
        <v>31979563</v>
      </c>
      <c r="G640" s="88">
        <v>481048</v>
      </c>
      <c r="H640" s="88">
        <v>0</v>
      </c>
      <c r="I640" s="88">
        <v>0</v>
      </c>
      <c r="J640" s="88">
        <v>12382937</v>
      </c>
      <c r="K640" s="88">
        <v>14545678</v>
      </c>
      <c r="L640" s="88">
        <v>0</v>
      </c>
      <c r="M640" s="88">
        <v>3625504</v>
      </c>
      <c r="N640" s="88">
        <v>0</v>
      </c>
      <c r="O640" s="88">
        <v>0</v>
      </c>
      <c r="P640" s="88">
        <v>944396</v>
      </c>
      <c r="Q640" s="89">
        <v>1.162325091703E-2</v>
      </c>
      <c r="R640" s="89">
        <v>0</v>
      </c>
      <c r="S640" s="89">
        <v>0</v>
      </c>
      <c r="T640" s="89">
        <v>0</v>
      </c>
      <c r="U640" s="89">
        <v>2.1270923786400001E-3</v>
      </c>
      <c r="V640" s="89">
        <v>0</v>
      </c>
      <c r="W640" s="89">
        <v>-1.1901740051000001E-3</v>
      </c>
      <c r="X640" s="89">
        <v>0</v>
      </c>
      <c r="Y640" s="89">
        <v>0</v>
      </c>
      <c r="Z640" s="89">
        <v>1.067752476353E-2</v>
      </c>
      <c r="AA640" s="89">
        <v>1.35872090228E-3</v>
      </c>
    </row>
    <row r="641" spans="1:27" x14ac:dyDescent="0.25">
      <c r="A641" s="87">
        <v>5780</v>
      </c>
      <c r="B641" s="134">
        <v>45473</v>
      </c>
      <c r="C641" s="87">
        <v>2529</v>
      </c>
      <c r="D641" s="86" t="s">
        <v>1030</v>
      </c>
      <c r="E641" s="88">
        <v>10339860</v>
      </c>
      <c r="F641" s="88">
        <v>1926482</v>
      </c>
      <c r="G641" s="88">
        <v>0</v>
      </c>
      <c r="H641" s="88">
        <v>0</v>
      </c>
      <c r="I641" s="88">
        <v>0</v>
      </c>
      <c r="J641" s="88">
        <v>639951</v>
      </c>
      <c r="K641" s="88">
        <v>909033</v>
      </c>
      <c r="L641" s="88">
        <v>0</v>
      </c>
      <c r="M641" s="88">
        <v>0</v>
      </c>
      <c r="N641" s="88">
        <v>0</v>
      </c>
      <c r="O641" s="88">
        <v>0</v>
      </c>
      <c r="P641" s="88">
        <v>377498</v>
      </c>
      <c r="Q641" s="89">
        <v>0</v>
      </c>
      <c r="R641" s="89">
        <v>0</v>
      </c>
      <c r="S641" s="89">
        <v>0</v>
      </c>
      <c r="T641" s="89">
        <v>9.8063865136000005E-4</v>
      </c>
      <c r="U641" s="89">
        <v>0</v>
      </c>
      <c r="V641" s="89">
        <v>0</v>
      </c>
      <c r="W641" s="89">
        <v>0</v>
      </c>
      <c r="X641" s="89">
        <v>0</v>
      </c>
      <c r="Y641" s="89">
        <v>0</v>
      </c>
      <c r="Z641" s="89">
        <v>0</v>
      </c>
      <c r="AA641" s="89">
        <v>3.2015742801000001E-4</v>
      </c>
    </row>
    <row r="642" spans="1:27" x14ac:dyDescent="0.25">
      <c r="A642" s="87">
        <v>5781</v>
      </c>
      <c r="B642" s="134">
        <v>45473</v>
      </c>
      <c r="C642" s="87">
        <v>2530</v>
      </c>
      <c r="D642" s="86" t="s">
        <v>1031</v>
      </c>
      <c r="E642" s="88">
        <v>5251822</v>
      </c>
      <c r="F642" s="88">
        <v>1949898</v>
      </c>
      <c r="G642" s="88">
        <v>0</v>
      </c>
      <c r="H642" s="88">
        <v>0</v>
      </c>
      <c r="I642" s="88">
        <v>0</v>
      </c>
      <c r="J642" s="88">
        <v>540310</v>
      </c>
      <c r="K642" s="88">
        <v>1023114</v>
      </c>
      <c r="L642" s="88">
        <v>0</v>
      </c>
      <c r="M642" s="88">
        <v>0</v>
      </c>
      <c r="N642" s="88">
        <v>0</v>
      </c>
      <c r="O642" s="88">
        <v>0</v>
      </c>
      <c r="P642" s="88">
        <v>386474</v>
      </c>
      <c r="Q642" s="89">
        <v>0</v>
      </c>
      <c r="R642" s="89">
        <v>0</v>
      </c>
      <c r="S642" s="89">
        <v>0</v>
      </c>
      <c r="T642" s="89">
        <v>0</v>
      </c>
      <c r="U642" s="89">
        <v>-9.8180201100000011E-4</v>
      </c>
      <c r="V642" s="89">
        <v>0</v>
      </c>
      <c r="W642" s="89">
        <v>0</v>
      </c>
      <c r="X642" s="89">
        <v>0</v>
      </c>
      <c r="Y642" s="89">
        <v>0</v>
      </c>
      <c r="Z642" s="89">
        <v>9.0661310322000005E-4</v>
      </c>
      <c r="AA642" s="89">
        <v>-1.409921929E-4</v>
      </c>
    </row>
    <row r="643" spans="1:27" x14ac:dyDescent="0.25">
      <c r="A643" s="87">
        <v>5785</v>
      </c>
      <c r="B643" s="134">
        <v>45473</v>
      </c>
      <c r="C643" s="87">
        <v>2532</v>
      </c>
      <c r="D643" s="86" t="s">
        <v>1032</v>
      </c>
      <c r="E643" s="88">
        <v>44508524</v>
      </c>
      <c r="F643" s="88">
        <v>27634131</v>
      </c>
      <c r="G643" s="88">
        <v>984819</v>
      </c>
      <c r="H643" s="88">
        <v>0</v>
      </c>
      <c r="I643" s="88">
        <v>0</v>
      </c>
      <c r="J643" s="88">
        <v>5706613</v>
      </c>
      <c r="K643" s="88">
        <v>7552421</v>
      </c>
      <c r="L643" s="88">
        <v>0</v>
      </c>
      <c r="M643" s="88">
        <v>11628819</v>
      </c>
      <c r="N643" s="88">
        <v>0</v>
      </c>
      <c r="O643" s="88">
        <v>0</v>
      </c>
      <c r="P643" s="88">
        <v>1761456</v>
      </c>
      <c r="Q643" s="89">
        <v>1.609539875672E-2</v>
      </c>
      <c r="R643" s="89">
        <v>0</v>
      </c>
      <c r="S643" s="89">
        <v>0</v>
      </c>
      <c r="T643" s="89">
        <v>0</v>
      </c>
      <c r="U643" s="89">
        <v>7.5095030674999998E-4</v>
      </c>
      <c r="V643" s="89">
        <v>0</v>
      </c>
      <c r="W643" s="89">
        <v>0</v>
      </c>
      <c r="X643" s="89">
        <v>0</v>
      </c>
      <c r="Y643" s="89">
        <v>0</v>
      </c>
      <c r="Z643" s="89">
        <v>2.9642551156800001E-3</v>
      </c>
      <c r="AA643" s="89">
        <v>8.9061222297999996E-4</v>
      </c>
    </row>
    <row r="644" spans="1:27" x14ac:dyDescent="0.25">
      <c r="A644" s="87">
        <v>5811</v>
      </c>
      <c r="B644" s="134">
        <v>45473</v>
      </c>
      <c r="C644" s="87">
        <v>2544</v>
      </c>
      <c r="D644" s="86" t="s">
        <v>1033</v>
      </c>
      <c r="E644" s="88">
        <v>25758394</v>
      </c>
      <c r="F644" s="88">
        <v>14410296</v>
      </c>
      <c r="G644" s="88">
        <v>341533</v>
      </c>
      <c r="H644" s="88">
        <v>0</v>
      </c>
      <c r="I644" s="88">
        <v>0</v>
      </c>
      <c r="J644" s="88">
        <v>4460493</v>
      </c>
      <c r="K644" s="88">
        <v>7980851</v>
      </c>
      <c r="L644" s="88">
        <v>0</v>
      </c>
      <c r="M644" s="88">
        <v>13112</v>
      </c>
      <c r="N644" s="88">
        <v>0</v>
      </c>
      <c r="O644" s="88">
        <v>0</v>
      </c>
      <c r="P644" s="88">
        <v>1614307</v>
      </c>
      <c r="Q644" s="89">
        <v>3.8060857505599999E-3</v>
      </c>
      <c r="R644" s="89">
        <v>0</v>
      </c>
      <c r="S644" s="89">
        <v>0</v>
      </c>
      <c r="T644" s="89">
        <v>7.8987060409999995E-5</v>
      </c>
      <c r="U644" s="89">
        <v>1.5750818079E-3</v>
      </c>
      <c r="V644" s="89">
        <v>0</v>
      </c>
      <c r="W644" s="89">
        <v>0</v>
      </c>
      <c r="X644" s="89">
        <v>0</v>
      </c>
      <c r="Y644" s="89">
        <v>0</v>
      </c>
      <c r="Z644" s="89">
        <v>9.1234677289599997E-3</v>
      </c>
      <c r="AA644" s="89">
        <v>2.2086549618300002E-3</v>
      </c>
    </row>
    <row r="645" spans="1:27" x14ac:dyDescent="0.25">
      <c r="A645" s="87">
        <v>5816</v>
      </c>
      <c r="B645" s="134">
        <v>45473</v>
      </c>
      <c r="C645" s="87">
        <v>2547</v>
      </c>
      <c r="D645" s="86" t="s">
        <v>1034</v>
      </c>
      <c r="E645" s="88">
        <v>122974884</v>
      </c>
      <c r="F645" s="88">
        <v>70057349</v>
      </c>
      <c r="G645" s="88">
        <v>4947697</v>
      </c>
      <c r="H645" s="88">
        <v>0</v>
      </c>
      <c r="I645" s="88">
        <v>4284</v>
      </c>
      <c r="J645" s="88">
        <v>3945143</v>
      </c>
      <c r="K645" s="88">
        <v>2845163</v>
      </c>
      <c r="L645" s="88">
        <v>0</v>
      </c>
      <c r="M645" s="88">
        <v>42669402</v>
      </c>
      <c r="N645" s="88">
        <v>13663532</v>
      </c>
      <c r="O645" s="88">
        <v>0</v>
      </c>
      <c r="P645" s="88">
        <v>1982128</v>
      </c>
      <c r="Q645" s="89">
        <v>7.5676754054199999E-3</v>
      </c>
      <c r="R645" s="89">
        <v>0</v>
      </c>
      <c r="S645" s="89">
        <v>0</v>
      </c>
      <c r="T645" s="89">
        <v>4.6469093646000001E-4</v>
      </c>
      <c r="U645" s="89">
        <v>7.7029603104E-3</v>
      </c>
      <c r="V645" s="89">
        <v>0</v>
      </c>
      <c r="W645" s="89">
        <v>-1.223416427E-4</v>
      </c>
      <c r="X645" s="89">
        <v>0</v>
      </c>
      <c r="Y645" s="89">
        <v>0</v>
      </c>
      <c r="Z645" s="89">
        <v>1.22608070405E-3</v>
      </c>
      <c r="AA645" s="89">
        <v>8.5346641077999996E-4</v>
      </c>
    </row>
    <row r="646" spans="1:27" x14ac:dyDescent="0.25">
      <c r="A646" s="87">
        <v>5822</v>
      </c>
      <c r="B646" s="134">
        <v>45473</v>
      </c>
      <c r="C646" s="87">
        <v>2549</v>
      </c>
      <c r="D646" s="86" t="s">
        <v>1035</v>
      </c>
      <c r="E646" s="88">
        <v>12848804</v>
      </c>
      <c r="F646" s="88">
        <v>8638916</v>
      </c>
      <c r="G646" s="88">
        <v>0</v>
      </c>
      <c r="H646" s="88">
        <v>0</v>
      </c>
      <c r="I646" s="88">
        <v>0</v>
      </c>
      <c r="J646" s="88">
        <v>1603373</v>
      </c>
      <c r="K646" s="88">
        <v>5029340</v>
      </c>
      <c r="L646" s="88">
        <v>0</v>
      </c>
      <c r="M646" s="88">
        <v>0</v>
      </c>
      <c r="N646" s="88">
        <v>0</v>
      </c>
      <c r="O646" s="88">
        <v>0</v>
      </c>
      <c r="P646" s="88">
        <v>2006203</v>
      </c>
      <c r="Q646" s="89">
        <v>0</v>
      </c>
      <c r="R646" s="89">
        <v>0</v>
      </c>
      <c r="S646" s="89">
        <v>0</v>
      </c>
      <c r="T646" s="89">
        <v>0</v>
      </c>
      <c r="U646" s="89">
        <v>1.4423130600400001E-3</v>
      </c>
      <c r="V646" s="89">
        <v>0</v>
      </c>
      <c r="W646" s="89">
        <v>0</v>
      </c>
      <c r="X646" s="89">
        <v>0</v>
      </c>
      <c r="Y646" s="89">
        <v>0</v>
      </c>
      <c r="Z646" s="89">
        <v>3.7446433564999998E-3</v>
      </c>
      <c r="AA646" s="89">
        <v>1.6584670399399999E-3</v>
      </c>
    </row>
    <row r="647" spans="1:27" x14ac:dyDescent="0.25">
      <c r="A647" s="87">
        <v>5839</v>
      </c>
      <c r="B647" s="134">
        <v>45473</v>
      </c>
      <c r="C647" s="87">
        <v>2555</v>
      </c>
      <c r="D647" s="86" t="s">
        <v>1036</v>
      </c>
      <c r="E647" s="88">
        <v>2788630</v>
      </c>
      <c r="F647" s="88">
        <v>2438490</v>
      </c>
      <c r="G647" s="88">
        <v>0</v>
      </c>
      <c r="H647" s="88">
        <v>710</v>
      </c>
      <c r="I647" s="88">
        <v>0</v>
      </c>
      <c r="J647" s="88">
        <v>1134235</v>
      </c>
      <c r="K647" s="88">
        <v>836316</v>
      </c>
      <c r="L647" s="88">
        <v>0</v>
      </c>
      <c r="M647" s="88">
        <v>0</v>
      </c>
      <c r="N647" s="88">
        <v>0</v>
      </c>
      <c r="O647" s="88">
        <v>0</v>
      </c>
      <c r="P647" s="88">
        <v>467227</v>
      </c>
      <c r="Q647" s="89">
        <v>0</v>
      </c>
      <c r="R647" s="89">
        <v>0</v>
      </c>
      <c r="S647" s="89">
        <v>0</v>
      </c>
      <c r="T647" s="89">
        <v>0</v>
      </c>
      <c r="U647" s="89">
        <v>-7.3705350890000004E-4</v>
      </c>
      <c r="V647" s="89">
        <v>0</v>
      </c>
      <c r="W647" s="89">
        <v>0</v>
      </c>
      <c r="X647" s="89">
        <v>0</v>
      </c>
      <c r="Y647" s="89">
        <v>0</v>
      </c>
      <c r="Z647" s="89">
        <v>2.236118690648E-2</v>
      </c>
      <c r="AA647" s="89">
        <v>4.4265833672800002E-3</v>
      </c>
    </row>
    <row r="648" spans="1:27" x14ac:dyDescent="0.25">
      <c r="A648" s="87">
        <v>5845</v>
      </c>
      <c r="B648" s="134">
        <v>45473</v>
      </c>
      <c r="C648" s="87">
        <v>2559</v>
      </c>
      <c r="D648" s="86" t="s">
        <v>1037</v>
      </c>
      <c r="E648" s="88">
        <v>27955749</v>
      </c>
      <c r="F648" s="88">
        <v>19484596</v>
      </c>
      <c r="G648" s="88">
        <v>706728</v>
      </c>
      <c r="H648" s="88">
        <v>0</v>
      </c>
      <c r="I648" s="88">
        <v>0</v>
      </c>
      <c r="J648" s="88">
        <v>3298726</v>
      </c>
      <c r="K648" s="88">
        <v>1462399</v>
      </c>
      <c r="L648" s="88">
        <v>0</v>
      </c>
      <c r="M648" s="88">
        <v>13050834</v>
      </c>
      <c r="N648" s="88">
        <v>0</v>
      </c>
      <c r="O648" s="88">
        <v>0</v>
      </c>
      <c r="P648" s="88">
        <v>965909</v>
      </c>
      <c r="Q648" s="89">
        <v>1.197355862935E-2</v>
      </c>
      <c r="R648" s="89">
        <v>0</v>
      </c>
      <c r="S648" s="89">
        <v>0</v>
      </c>
      <c r="T648" s="89">
        <v>-6.4199171510000002E-6</v>
      </c>
      <c r="U648" s="89">
        <v>5.6567904009200004E-3</v>
      </c>
      <c r="V648" s="89">
        <v>0</v>
      </c>
      <c r="W648" s="89">
        <v>0</v>
      </c>
      <c r="X648" s="89">
        <v>0</v>
      </c>
      <c r="Y648" s="89">
        <v>0</v>
      </c>
      <c r="Z648" s="89">
        <v>1.6119979777699999E-3</v>
      </c>
      <c r="AA648" s="89">
        <v>1.0414706980099999E-3</v>
      </c>
    </row>
    <row r="649" spans="1:27" x14ac:dyDescent="0.25">
      <c r="A649" s="87">
        <v>5852</v>
      </c>
      <c r="B649" s="134">
        <v>45473</v>
      </c>
      <c r="C649" s="87">
        <v>2566</v>
      </c>
      <c r="D649" s="86" t="s">
        <v>1038</v>
      </c>
      <c r="E649" s="88">
        <v>434466739</v>
      </c>
      <c r="F649" s="88">
        <v>283403039</v>
      </c>
      <c r="G649" s="88">
        <v>16874818</v>
      </c>
      <c r="H649" s="88">
        <v>77942</v>
      </c>
      <c r="I649" s="88">
        <v>0</v>
      </c>
      <c r="J649" s="88">
        <v>15364727</v>
      </c>
      <c r="K649" s="88">
        <v>26623204</v>
      </c>
      <c r="L649" s="88">
        <v>0</v>
      </c>
      <c r="M649" s="88">
        <v>207389136</v>
      </c>
      <c r="N649" s="88">
        <v>371921</v>
      </c>
      <c r="O649" s="88">
        <v>0</v>
      </c>
      <c r="P649" s="88">
        <v>16701288</v>
      </c>
      <c r="Q649" s="89">
        <v>9.9069341279300008E-3</v>
      </c>
      <c r="R649" s="89">
        <v>0.10096666640803</v>
      </c>
      <c r="S649" s="89">
        <v>0</v>
      </c>
      <c r="T649" s="89">
        <v>8.5726641507999997E-4</v>
      </c>
      <c r="U649" s="89">
        <v>2.0133643531600001E-3</v>
      </c>
      <c r="V649" s="89">
        <v>0</v>
      </c>
      <c r="W649" s="89">
        <v>1.093978505E-4</v>
      </c>
      <c r="X649" s="89">
        <v>0</v>
      </c>
      <c r="Y649" s="89">
        <v>0</v>
      </c>
      <c r="Z649" s="89">
        <v>1.177099776035E-2</v>
      </c>
      <c r="AA649" s="89">
        <v>1.64695181049E-3</v>
      </c>
    </row>
    <row r="650" spans="1:27" x14ac:dyDescent="0.25">
      <c r="A650" s="87">
        <v>5856</v>
      </c>
      <c r="B650" s="134">
        <v>45473</v>
      </c>
      <c r="C650" s="87">
        <v>2567</v>
      </c>
      <c r="D650" s="86" t="s">
        <v>1039</v>
      </c>
      <c r="E650" s="88">
        <v>293114976</v>
      </c>
      <c r="F650" s="88">
        <v>217930338</v>
      </c>
      <c r="G650" s="88">
        <v>13012855</v>
      </c>
      <c r="H650" s="88">
        <v>0</v>
      </c>
      <c r="I650" s="88">
        <v>0</v>
      </c>
      <c r="J650" s="88">
        <v>21981359</v>
      </c>
      <c r="K650" s="88">
        <v>39190347</v>
      </c>
      <c r="L650" s="88">
        <v>339043</v>
      </c>
      <c r="M650" s="88">
        <v>95661210</v>
      </c>
      <c r="N650" s="88">
        <v>23472532</v>
      </c>
      <c r="O650" s="88">
        <v>1564479</v>
      </c>
      <c r="P650" s="88">
        <v>22708513</v>
      </c>
      <c r="Q650" s="89">
        <v>1.271330245324E-2</v>
      </c>
      <c r="R650" s="89">
        <v>0</v>
      </c>
      <c r="S650" s="89">
        <v>0</v>
      </c>
      <c r="T650" s="89">
        <v>1.2275754308500001E-3</v>
      </c>
      <c r="U650" s="89">
        <v>1.0936391463000001E-3</v>
      </c>
      <c r="V650" s="89">
        <v>0</v>
      </c>
      <c r="W650" s="89">
        <v>-5.9304702899999998E-5</v>
      </c>
      <c r="X650" s="89">
        <v>0</v>
      </c>
      <c r="Y650" s="89">
        <v>2.4045431342520001E-2</v>
      </c>
      <c r="Z650" s="89">
        <v>1.7758802093349998E-2</v>
      </c>
      <c r="AA650" s="89">
        <v>3.05996886352E-3</v>
      </c>
    </row>
    <row r="651" spans="1:27" x14ac:dyDescent="0.25">
      <c r="A651" s="87">
        <v>5866</v>
      </c>
      <c r="B651" s="134">
        <v>45473</v>
      </c>
      <c r="C651" s="87">
        <v>2573</v>
      </c>
      <c r="D651" s="86" t="s">
        <v>1040</v>
      </c>
      <c r="E651" s="88">
        <v>229560639</v>
      </c>
      <c r="F651" s="88">
        <v>152824218</v>
      </c>
      <c r="G651" s="88">
        <v>2710233</v>
      </c>
      <c r="H651" s="88">
        <v>0</v>
      </c>
      <c r="I651" s="88">
        <v>32455</v>
      </c>
      <c r="J651" s="88">
        <v>28178009</v>
      </c>
      <c r="K651" s="88">
        <v>35273151</v>
      </c>
      <c r="L651" s="88">
        <v>0</v>
      </c>
      <c r="M651" s="88">
        <v>69188933</v>
      </c>
      <c r="N651" s="88">
        <v>0</v>
      </c>
      <c r="O651" s="88">
        <v>0</v>
      </c>
      <c r="P651" s="88">
        <v>17441437</v>
      </c>
      <c r="Q651" s="89">
        <v>4.7898198985300003E-3</v>
      </c>
      <c r="R651" s="89">
        <v>0</v>
      </c>
      <c r="S651" s="89">
        <v>0</v>
      </c>
      <c r="T651" s="89">
        <v>9.5069229153999998E-4</v>
      </c>
      <c r="U651" s="89">
        <v>2.9184160859800001E-3</v>
      </c>
      <c r="V651" s="89">
        <v>0</v>
      </c>
      <c r="W651" s="89">
        <v>0</v>
      </c>
      <c r="X651" s="89">
        <v>0</v>
      </c>
      <c r="Y651" s="89">
        <v>0</v>
      </c>
      <c r="Z651" s="89">
        <v>6.5053343867099997E-3</v>
      </c>
      <c r="AA651" s="89">
        <v>1.7980967180299999E-3</v>
      </c>
    </row>
    <row r="652" spans="1:27" x14ac:dyDescent="0.25">
      <c r="A652" s="87">
        <v>5867</v>
      </c>
      <c r="B652" s="134">
        <v>45473</v>
      </c>
      <c r="C652" s="87">
        <v>2574</v>
      </c>
      <c r="D652" s="86" t="s">
        <v>1041</v>
      </c>
      <c r="E652" s="88">
        <v>50072570</v>
      </c>
      <c r="F652" s="88">
        <v>20489027</v>
      </c>
      <c r="G652" s="88">
        <v>971505</v>
      </c>
      <c r="H652" s="88">
        <v>0</v>
      </c>
      <c r="I652" s="88">
        <v>0</v>
      </c>
      <c r="J652" s="88">
        <v>924891</v>
      </c>
      <c r="K652" s="88">
        <v>8768729</v>
      </c>
      <c r="L652" s="88">
        <v>0</v>
      </c>
      <c r="M652" s="88">
        <v>8991835</v>
      </c>
      <c r="N652" s="88">
        <v>0</v>
      </c>
      <c r="O652" s="88">
        <v>0</v>
      </c>
      <c r="P652" s="88">
        <v>832067</v>
      </c>
      <c r="Q652" s="89">
        <v>5.56890301521E-3</v>
      </c>
      <c r="R652" s="89">
        <v>0</v>
      </c>
      <c r="S652" s="89">
        <v>0</v>
      </c>
      <c r="T652" s="89">
        <v>0</v>
      </c>
      <c r="U652" s="89">
        <v>4.2536764138300003E-3</v>
      </c>
      <c r="V652" s="89">
        <v>0</v>
      </c>
      <c r="W652" s="89">
        <v>0</v>
      </c>
      <c r="X652" s="89">
        <v>0</v>
      </c>
      <c r="Y652" s="89">
        <v>0</v>
      </c>
      <c r="Z652" s="89">
        <v>2.911738126548E-2</v>
      </c>
      <c r="AA652" s="89">
        <v>4.5515863825500002E-3</v>
      </c>
    </row>
    <row r="653" spans="1:27" x14ac:dyDescent="0.25">
      <c r="A653" s="87">
        <v>5885</v>
      </c>
      <c r="B653" s="134">
        <v>45473</v>
      </c>
      <c r="C653" s="87">
        <v>2584</v>
      </c>
      <c r="D653" s="86" t="s">
        <v>1042</v>
      </c>
      <c r="E653" s="88">
        <v>64901014</v>
      </c>
      <c r="F653" s="88">
        <v>19962444</v>
      </c>
      <c r="G653" s="88">
        <v>1434012</v>
      </c>
      <c r="H653" s="88">
        <v>0</v>
      </c>
      <c r="I653" s="88">
        <v>0</v>
      </c>
      <c r="J653" s="88">
        <v>1579191</v>
      </c>
      <c r="K653" s="88">
        <v>5251936</v>
      </c>
      <c r="L653" s="88">
        <v>0</v>
      </c>
      <c r="M653" s="88">
        <v>7213298</v>
      </c>
      <c r="N653" s="88">
        <v>0</v>
      </c>
      <c r="O653" s="88">
        <v>0</v>
      </c>
      <c r="P653" s="88">
        <v>4484007</v>
      </c>
      <c r="Q653" s="89">
        <v>3.2649532710539997E-2</v>
      </c>
      <c r="R653" s="89">
        <v>0</v>
      </c>
      <c r="S653" s="89">
        <v>0</v>
      </c>
      <c r="T653" s="89">
        <v>1.3015741122500001E-3</v>
      </c>
      <c r="U653" s="89">
        <v>7.8395415768899995E-3</v>
      </c>
      <c r="V653" s="89">
        <v>0</v>
      </c>
      <c r="W653" s="89">
        <v>7.0234823730999998E-4</v>
      </c>
      <c r="X653" s="89">
        <v>0</v>
      </c>
      <c r="Y653" s="89">
        <v>0</v>
      </c>
      <c r="Z653" s="89">
        <v>6.3656513813060006E-2</v>
      </c>
      <c r="AA653" s="89">
        <v>2.380169955579E-2</v>
      </c>
    </row>
    <row r="654" spans="1:27" x14ac:dyDescent="0.25">
      <c r="A654" s="87">
        <v>5892</v>
      </c>
      <c r="B654" s="134">
        <v>45473</v>
      </c>
      <c r="C654" s="87">
        <v>2587</v>
      </c>
      <c r="D654" s="86" t="s">
        <v>1043</v>
      </c>
      <c r="E654" s="88">
        <v>220623875</v>
      </c>
      <c r="F654" s="88">
        <v>163899293</v>
      </c>
      <c r="G654" s="88">
        <v>5449695</v>
      </c>
      <c r="H654" s="88">
        <v>0</v>
      </c>
      <c r="I654" s="88">
        <v>0</v>
      </c>
      <c r="J654" s="88">
        <v>22913871</v>
      </c>
      <c r="K654" s="88">
        <v>56911776</v>
      </c>
      <c r="L654" s="88">
        <v>0</v>
      </c>
      <c r="M654" s="88">
        <v>32253092</v>
      </c>
      <c r="N654" s="88">
        <v>19416146</v>
      </c>
      <c r="O654" s="88">
        <v>1326896</v>
      </c>
      <c r="P654" s="88">
        <v>25627817</v>
      </c>
      <c r="Q654" s="89">
        <v>1.1292929212940001E-2</v>
      </c>
      <c r="R654" s="89">
        <v>0</v>
      </c>
      <c r="S654" s="89">
        <v>0</v>
      </c>
      <c r="T654" s="89">
        <v>-1.864685653E-4</v>
      </c>
      <c r="U654" s="89">
        <v>6.6632924404700002E-3</v>
      </c>
      <c r="V654" s="89">
        <v>0</v>
      </c>
      <c r="W654" s="89">
        <v>2.1754568122999999E-4</v>
      </c>
      <c r="X654" s="89">
        <v>0</v>
      </c>
      <c r="Y654" s="89">
        <v>-1.3552624459999999E-4</v>
      </c>
      <c r="Z654" s="89">
        <v>6.3349583648900001E-3</v>
      </c>
      <c r="AA654" s="89">
        <v>3.8709893817300001E-3</v>
      </c>
    </row>
    <row r="655" spans="1:27" x14ac:dyDescent="0.25">
      <c r="A655" s="87">
        <v>5922</v>
      </c>
      <c r="B655" s="134">
        <v>45473</v>
      </c>
      <c r="C655" s="87">
        <v>2601</v>
      </c>
      <c r="D655" s="86" t="s">
        <v>1044</v>
      </c>
      <c r="E655" s="88">
        <v>27170728</v>
      </c>
      <c r="F655" s="88">
        <v>7330429</v>
      </c>
      <c r="G655" s="88">
        <v>0</v>
      </c>
      <c r="H655" s="88">
        <v>0</v>
      </c>
      <c r="I655" s="88">
        <v>0</v>
      </c>
      <c r="J655" s="88">
        <v>1544864</v>
      </c>
      <c r="K655" s="88">
        <v>2325586</v>
      </c>
      <c r="L655" s="88">
        <v>0</v>
      </c>
      <c r="M655" s="88">
        <v>537162</v>
      </c>
      <c r="N655" s="88">
        <v>0</v>
      </c>
      <c r="O655" s="88">
        <v>0</v>
      </c>
      <c r="P655" s="88">
        <v>2922817</v>
      </c>
      <c r="Q655" s="89">
        <v>0</v>
      </c>
      <c r="R655" s="89">
        <v>0</v>
      </c>
      <c r="S655" s="89">
        <v>0</v>
      </c>
      <c r="T655" s="89">
        <v>0</v>
      </c>
      <c r="U655" s="89">
        <v>7.6993121757999998E-4</v>
      </c>
      <c r="V655" s="89">
        <v>0</v>
      </c>
      <c r="W655" s="89">
        <v>2.0501303475600001E-3</v>
      </c>
      <c r="X655" s="89">
        <v>0</v>
      </c>
      <c r="Y655" s="89">
        <v>0</v>
      </c>
      <c r="Z655" s="89">
        <v>3.7281921781E-4</v>
      </c>
      <c r="AA655" s="89">
        <v>8.5866890241999999E-4</v>
      </c>
    </row>
    <row r="656" spans="1:27" x14ac:dyDescent="0.25">
      <c r="A656" s="87">
        <v>5924</v>
      </c>
      <c r="B656" s="134">
        <v>45473</v>
      </c>
      <c r="C656" s="87">
        <v>2602</v>
      </c>
      <c r="D656" s="86" t="s">
        <v>1045</v>
      </c>
      <c r="E656" s="88">
        <v>934776463</v>
      </c>
      <c r="F656" s="88">
        <v>526718969</v>
      </c>
      <c r="G656" s="88">
        <v>3137940</v>
      </c>
      <c r="H656" s="88">
        <v>0</v>
      </c>
      <c r="I656" s="88">
        <v>0</v>
      </c>
      <c r="J656" s="88">
        <v>52334924</v>
      </c>
      <c r="K656" s="88">
        <v>158796694</v>
      </c>
      <c r="L656" s="88">
        <v>0</v>
      </c>
      <c r="M656" s="88">
        <v>153107333</v>
      </c>
      <c r="N656" s="88">
        <v>79888617</v>
      </c>
      <c r="O656" s="88">
        <v>3426241</v>
      </c>
      <c r="P656" s="88">
        <v>76027219</v>
      </c>
      <c r="Q656" s="89">
        <v>2.5010057368700001E-3</v>
      </c>
      <c r="R656" s="89">
        <v>0</v>
      </c>
      <c r="S656" s="89">
        <v>0</v>
      </c>
      <c r="T656" s="89">
        <v>1.95122574489E-3</v>
      </c>
      <c r="U656" s="89">
        <v>3.7664021758100001E-3</v>
      </c>
      <c r="V656" s="89">
        <v>0</v>
      </c>
      <c r="W656" s="89">
        <v>-4.7586062816999998E-6</v>
      </c>
      <c r="X656" s="89">
        <v>0</v>
      </c>
      <c r="Y656" s="89">
        <v>0.10242469060836</v>
      </c>
      <c r="Z656" s="89">
        <v>1.19438437831E-3</v>
      </c>
      <c r="AA656" s="89">
        <v>1.9776311370799998E-3</v>
      </c>
    </row>
    <row r="657" spans="1:27" x14ac:dyDescent="0.25">
      <c r="A657" s="87">
        <v>5928</v>
      </c>
      <c r="B657" s="134">
        <v>45473</v>
      </c>
      <c r="C657" s="87">
        <v>2604</v>
      </c>
      <c r="D657" s="86" t="s">
        <v>1046</v>
      </c>
      <c r="E657" s="88">
        <v>143967304</v>
      </c>
      <c r="F657" s="88">
        <v>72925113</v>
      </c>
      <c r="G657" s="88">
        <v>2063898</v>
      </c>
      <c r="H657" s="88">
        <v>0</v>
      </c>
      <c r="I657" s="88">
        <v>0</v>
      </c>
      <c r="J657" s="88">
        <v>9284729</v>
      </c>
      <c r="K657" s="88">
        <v>18495691</v>
      </c>
      <c r="L657" s="88">
        <v>0</v>
      </c>
      <c r="M657" s="88">
        <v>16850801</v>
      </c>
      <c r="N657" s="88">
        <v>15565528</v>
      </c>
      <c r="O657" s="88">
        <v>622485</v>
      </c>
      <c r="P657" s="88">
        <v>10041980</v>
      </c>
      <c r="Q657" s="89">
        <v>8.6534242776300004E-3</v>
      </c>
      <c r="R657" s="89">
        <v>0</v>
      </c>
      <c r="S657" s="89">
        <v>0</v>
      </c>
      <c r="T657" s="89">
        <v>9.2707504719000003E-4</v>
      </c>
      <c r="U657" s="89">
        <v>5.57195682556E-3</v>
      </c>
      <c r="V657" s="89">
        <v>0</v>
      </c>
      <c r="W657" s="89">
        <v>-9.0769196369999998E-4</v>
      </c>
      <c r="X657" s="89">
        <v>0</v>
      </c>
      <c r="Y657" s="89">
        <v>0</v>
      </c>
      <c r="Z657" s="89">
        <v>7.1595255369999999E-3</v>
      </c>
      <c r="AA657" s="89">
        <v>2.5107655170400001E-3</v>
      </c>
    </row>
    <row r="658" spans="1:27" x14ac:dyDescent="0.25">
      <c r="A658" s="87">
        <v>5930</v>
      </c>
      <c r="B658" s="134">
        <v>45473</v>
      </c>
      <c r="C658" s="87">
        <v>2606</v>
      </c>
      <c r="D658" s="86" t="s">
        <v>1047</v>
      </c>
      <c r="E658" s="88">
        <v>10060278</v>
      </c>
      <c r="F658" s="88">
        <v>8156829</v>
      </c>
      <c r="G658" s="88">
        <v>206611</v>
      </c>
      <c r="H658" s="88">
        <v>6001</v>
      </c>
      <c r="I658" s="88">
        <v>0</v>
      </c>
      <c r="J658" s="88">
        <v>1609424</v>
      </c>
      <c r="K658" s="88">
        <v>4733297</v>
      </c>
      <c r="L658" s="88">
        <v>0</v>
      </c>
      <c r="M658" s="88">
        <v>0</v>
      </c>
      <c r="N658" s="88">
        <v>0</v>
      </c>
      <c r="O658" s="88">
        <v>0</v>
      </c>
      <c r="P658" s="88">
        <v>1601496</v>
      </c>
      <c r="Q658" s="89">
        <v>2.4597339829669999E-2</v>
      </c>
      <c r="R658" s="89">
        <v>0</v>
      </c>
      <c r="S658" s="89">
        <v>0</v>
      </c>
      <c r="T658" s="89">
        <v>0</v>
      </c>
      <c r="U658" s="89">
        <v>7.3189175878800002E-3</v>
      </c>
      <c r="V658" s="89">
        <v>0</v>
      </c>
      <c r="W658" s="89">
        <v>0</v>
      </c>
      <c r="X658" s="89">
        <v>0</v>
      </c>
      <c r="Y658" s="89">
        <v>0</v>
      </c>
      <c r="Z658" s="89">
        <v>2.0979777767139999E-2</v>
      </c>
      <c r="AA658" s="89">
        <v>9.7117893986399997E-3</v>
      </c>
    </row>
    <row r="659" spans="1:27" x14ac:dyDescent="0.25">
      <c r="A659" s="87">
        <v>5935</v>
      </c>
      <c r="B659" s="134">
        <v>45473</v>
      </c>
      <c r="C659" s="87">
        <v>2608</v>
      </c>
      <c r="D659" s="86" t="s">
        <v>1048</v>
      </c>
      <c r="E659" s="88">
        <v>17248560</v>
      </c>
      <c r="F659" s="88">
        <v>15196440</v>
      </c>
      <c r="G659" s="88">
        <v>0</v>
      </c>
      <c r="H659" s="88">
        <v>0</v>
      </c>
      <c r="I659" s="88">
        <v>0</v>
      </c>
      <c r="J659" s="88">
        <v>9593923</v>
      </c>
      <c r="K659" s="88">
        <v>3239356</v>
      </c>
      <c r="L659" s="88">
        <v>0</v>
      </c>
      <c r="M659" s="88">
        <v>0</v>
      </c>
      <c r="N659" s="88">
        <v>0</v>
      </c>
      <c r="O659" s="88">
        <v>0</v>
      </c>
      <c r="P659" s="88">
        <v>2363162</v>
      </c>
      <c r="Q659" s="89">
        <v>0</v>
      </c>
      <c r="R659" s="89">
        <v>0</v>
      </c>
      <c r="S659" s="89">
        <v>0</v>
      </c>
      <c r="T659" s="89">
        <v>7.5632429712500001E-3</v>
      </c>
      <c r="U659" s="89">
        <v>5.3171531611299998E-3</v>
      </c>
      <c r="V659" s="89">
        <v>0</v>
      </c>
      <c r="W659" s="89">
        <v>0</v>
      </c>
      <c r="X659" s="89">
        <v>0</v>
      </c>
      <c r="Y659" s="89">
        <v>0</v>
      </c>
      <c r="Z659" s="89">
        <v>9.3599411147299999E-3</v>
      </c>
      <c r="AA659" s="89">
        <v>7.3019544896200002E-3</v>
      </c>
    </row>
    <row r="660" spans="1:27" x14ac:dyDescent="0.25">
      <c r="A660" s="87">
        <v>5960</v>
      </c>
      <c r="B660" s="134">
        <v>45473</v>
      </c>
      <c r="C660" s="87">
        <v>2620</v>
      </c>
      <c r="D660" s="86" t="s">
        <v>1049</v>
      </c>
      <c r="E660" s="88">
        <v>1986164</v>
      </c>
      <c r="F660" s="88">
        <v>278826</v>
      </c>
      <c r="G660" s="88">
        <v>0</v>
      </c>
      <c r="H660" s="88">
        <v>0</v>
      </c>
      <c r="I660" s="88">
        <v>0</v>
      </c>
      <c r="J660" s="88">
        <v>77984</v>
      </c>
      <c r="K660" s="88">
        <v>115270</v>
      </c>
      <c r="L660" s="88">
        <v>0</v>
      </c>
      <c r="M660" s="88">
        <v>0</v>
      </c>
      <c r="N660" s="88">
        <v>0</v>
      </c>
      <c r="O660" s="88">
        <v>0</v>
      </c>
      <c r="P660" s="88">
        <v>85572</v>
      </c>
      <c r="Q660" s="89">
        <v>0</v>
      </c>
      <c r="R660" s="89">
        <v>0</v>
      </c>
      <c r="S660" s="89">
        <v>0</v>
      </c>
      <c r="T660" s="89">
        <v>0</v>
      </c>
      <c r="U660" s="89">
        <v>0</v>
      </c>
      <c r="V660" s="89">
        <v>0</v>
      </c>
      <c r="W660" s="89">
        <v>0</v>
      </c>
      <c r="X660" s="89">
        <v>0</v>
      </c>
      <c r="Y660" s="89">
        <v>0</v>
      </c>
      <c r="Z660" s="89">
        <v>0</v>
      </c>
      <c r="AA660" s="89">
        <v>0</v>
      </c>
    </row>
    <row r="661" spans="1:27" x14ac:dyDescent="0.25">
      <c r="A661" s="87">
        <v>5970</v>
      </c>
      <c r="B661" s="134">
        <v>45473</v>
      </c>
      <c r="C661" s="87">
        <v>2624</v>
      </c>
      <c r="D661" s="86" t="s">
        <v>1050</v>
      </c>
      <c r="E661" s="88">
        <v>12812710</v>
      </c>
      <c r="F661" s="88">
        <v>5682776</v>
      </c>
      <c r="G661" s="88">
        <v>0</v>
      </c>
      <c r="H661" s="88">
        <v>0</v>
      </c>
      <c r="I661" s="88">
        <v>0</v>
      </c>
      <c r="J661" s="88">
        <v>1375800</v>
      </c>
      <c r="K661" s="88">
        <v>1544641</v>
      </c>
      <c r="L661" s="88">
        <v>0</v>
      </c>
      <c r="M661" s="88">
        <v>2347929</v>
      </c>
      <c r="N661" s="88">
        <v>0</v>
      </c>
      <c r="O661" s="88">
        <v>0</v>
      </c>
      <c r="P661" s="88">
        <v>414406</v>
      </c>
      <c r="Q661" s="89">
        <v>0</v>
      </c>
      <c r="R661" s="89">
        <v>0</v>
      </c>
      <c r="S661" s="89">
        <v>0</v>
      </c>
      <c r="T661" s="89">
        <v>2.8672097540699999E-3</v>
      </c>
      <c r="U661" s="89">
        <v>1.2667216454739999E-2</v>
      </c>
      <c r="V661" s="89">
        <v>0</v>
      </c>
      <c r="W661" s="89">
        <v>-1.273550664E-4</v>
      </c>
      <c r="X661" s="89">
        <v>0</v>
      </c>
      <c r="Y661" s="89">
        <v>0</v>
      </c>
      <c r="Z661" s="89">
        <v>8.2849765904599998E-3</v>
      </c>
      <c r="AA661" s="89">
        <v>4.5805537065799996E-3</v>
      </c>
    </row>
    <row r="662" spans="1:27" x14ac:dyDescent="0.25">
      <c r="A662" s="87">
        <v>5974</v>
      </c>
      <c r="B662" s="134">
        <v>45473</v>
      </c>
      <c r="C662" s="87">
        <v>2626</v>
      </c>
      <c r="D662" s="86" t="s">
        <v>1051</v>
      </c>
      <c r="E662" s="88">
        <v>235327774</v>
      </c>
      <c r="F662" s="88">
        <v>143651677</v>
      </c>
      <c r="G662" s="88">
        <v>2664851</v>
      </c>
      <c r="H662" s="88">
        <v>0</v>
      </c>
      <c r="I662" s="88">
        <v>24571</v>
      </c>
      <c r="J662" s="88">
        <v>11581186</v>
      </c>
      <c r="K662" s="88">
        <v>20902475</v>
      </c>
      <c r="L662" s="88">
        <v>0</v>
      </c>
      <c r="M662" s="88">
        <v>83308916</v>
      </c>
      <c r="N662" s="88">
        <v>8468491</v>
      </c>
      <c r="O662" s="88">
        <v>596139</v>
      </c>
      <c r="P662" s="88">
        <v>16105048</v>
      </c>
      <c r="Q662" s="89">
        <v>9.6088626969300008E-3</v>
      </c>
      <c r="R662" s="89">
        <v>0</v>
      </c>
      <c r="S662" s="89">
        <v>-9.4364007734999995E-3</v>
      </c>
      <c r="T662" s="89">
        <v>2.5430057282299998E-3</v>
      </c>
      <c r="U662" s="89">
        <v>2.8328037824199999E-3</v>
      </c>
      <c r="V662" s="89">
        <v>0</v>
      </c>
      <c r="W662" s="89">
        <v>-2.1014907543E-7</v>
      </c>
      <c r="X662" s="89">
        <v>0</v>
      </c>
      <c r="Y662" s="89">
        <v>0</v>
      </c>
      <c r="Z662" s="89">
        <v>1.4705815413789999E-2</v>
      </c>
      <c r="AA662" s="89">
        <v>2.5616209786399999E-3</v>
      </c>
    </row>
    <row r="663" spans="1:27" x14ac:dyDescent="0.25">
      <c r="A663" s="87">
        <v>5982</v>
      </c>
      <c r="B663" s="134">
        <v>45473</v>
      </c>
      <c r="C663" s="87">
        <v>2631</v>
      </c>
      <c r="D663" s="86" t="s">
        <v>1052</v>
      </c>
      <c r="E663" s="88">
        <v>90871242</v>
      </c>
      <c r="F663" s="88">
        <v>67805270</v>
      </c>
      <c r="G663" s="88">
        <v>1767740</v>
      </c>
      <c r="H663" s="88">
        <v>0</v>
      </c>
      <c r="I663" s="88">
        <v>0</v>
      </c>
      <c r="J663" s="88">
        <v>8655268</v>
      </c>
      <c r="K663" s="88">
        <v>42421163</v>
      </c>
      <c r="L663" s="88">
        <v>0</v>
      </c>
      <c r="M663" s="88">
        <v>10047978</v>
      </c>
      <c r="N663" s="88">
        <v>76000</v>
      </c>
      <c r="O663" s="88">
        <v>71634</v>
      </c>
      <c r="P663" s="88">
        <v>4765487</v>
      </c>
      <c r="Q663" s="89">
        <v>9.9110784145099995E-3</v>
      </c>
      <c r="R663" s="89">
        <v>0</v>
      </c>
      <c r="S663" s="89">
        <v>0</v>
      </c>
      <c r="T663" s="89">
        <v>-4.7673362402E-6</v>
      </c>
      <c r="U663" s="89">
        <v>1.8485158337199999E-3</v>
      </c>
      <c r="V663" s="89">
        <v>0</v>
      </c>
      <c r="W663" s="89">
        <v>0</v>
      </c>
      <c r="X663" s="89">
        <v>0</v>
      </c>
      <c r="Y663" s="89">
        <v>0</v>
      </c>
      <c r="Z663" s="89">
        <v>4.9887054974800003E-3</v>
      </c>
      <c r="AA663" s="89">
        <v>1.7867656983099999E-3</v>
      </c>
    </row>
    <row r="664" spans="1:27" x14ac:dyDescent="0.25">
      <c r="A664" s="87">
        <v>5987</v>
      </c>
      <c r="B664" s="134">
        <v>45473</v>
      </c>
      <c r="C664" s="87">
        <v>2635</v>
      </c>
      <c r="D664" s="86" t="s">
        <v>1053</v>
      </c>
      <c r="E664" s="88">
        <v>6897714</v>
      </c>
      <c r="F664" s="88">
        <v>2008435</v>
      </c>
      <c r="G664" s="88">
        <v>0</v>
      </c>
      <c r="H664" s="88">
        <v>0</v>
      </c>
      <c r="I664" s="88">
        <v>0</v>
      </c>
      <c r="J664" s="88">
        <v>181776</v>
      </c>
      <c r="K664" s="88">
        <v>119180</v>
      </c>
      <c r="L664" s="88">
        <v>0</v>
      </c>
      <c r="M664" s="88">
        <v>0</v>
      </c>
      <c r="N664" s="88">
        <v>0</v>
      </c>
      <c r="O664" s="88">
        <v>0</v>
      </c>
      <c r="P664" s="88">
        <v>1707479</v>
      </c>
      <c r="Q664" s="89">
        <v>0</v>
      </c>
      <c r="R664" s="89">
        <v>0</v>
      </c>
      <c r="S664" s="89">
        <v>0</v>
      </c>
      <c r="T664" s="89">
        <v>3.2551555266480001E-2</v>
      </c>
      <c r="U664" s="89">
        <v>-2.44243849039E-2</v>
      </c>
      <c r="V664" s="89">
        <v>0</v>
      </c>
      <c r="W664" s="89">
        <v>0</v>
      </c>
      <c r="X664" s="89">
        <v>0</v>
      </c>
      <c r="Y664" s="89">
        <v>0</v>
      </c>
      <c r="Z664" s="89">
        <v>3.2020665189830003E-2</v>
      </c>
      <c r="AA664" s="89">
        <v>2.8989680970019999E-2</v>
      </c>
    </row>
    <row r="665" spans="1:27" x14ac:dyDescent="0.25">
      <c r="A665" s="87">
        <v>6008</v>
      </c>
      <c r="B665" s="134">
        <v>45473</v>
      </c>
      <c r="C665" s="87">
        <v>2645</v>
      </c>
      <c r="D665" s="86" t="s">
        <v>1054</v>
      </c>
      <c r="E665" s="88">
        <v>16644665</v>
      </c>
      <c r="F665" s="88">
        <v>6171017</v>
      </c>
      <c r="G665" s="88">
        <v>0</v>
      </c>
      <c r="H665" s="88">
        <v>0</v>
      </c>
      <c r="I665" s="88">
        <v>0</v>
      </c>
      <c r="J665" s="88">
        <v>3124548</v>
      </c>
      <c r="K665" s="88">
        <v>2213036</v>
      </c>
      <c r="L665" s="88">
        <v>0</v>
      </c>
      <c r="M665" s="88">
        <v>0</v>
      </c>
      <c r="N665" s="88">
        <v>0</v>
      </c>
      <c r="O665" s="88">
        <v>0</v>
      </c>
      <c r="P665" s="88">
        <v>833433</v>
      </c>
      <c r="Q665" s="89">
        <v>0</v>
      </c>
      <c r="R665" s="89">
        <v>0</v>
      </c>
      <c r="S665" s="89">
        <v>0</v>
      </c>
      <c r="T665" s="89">
        <v>0</v>
      </c>
      <c r="U665" s="89">
        <v>0</v>
      </c>
      <c r="V665" s="89">
        <v>0</v>
      </c>
      <c r="W665" s="89">
        <v>0</v>
      </c>
      <c r="X665" s="89">
        <v>0</v>
      </c>
      <c r="Y665" s="89">
        <v>0</v>
      </c>
      <c r="Z665" s="89">
        <v>2.7641946784499999E-3</v>
      </c>
      <c r="AA665" s="89">
        <v>5.3875364744999997E-4</v>
      </c>
    </row>
    <row r="666" spans="1:27" x14ac:dyDescent="0.25">
      <c r="A666" s="87">
        <v>6011</v>
      </c>
      <c r="B666" s="134">
        <v>45473</v>
      </c>
      <c r="C666" s="87">
        <v>2648</v>
      </c>
      <c r="D666" s="86" t="s">
        <v>1055</v>
      </c>
      <c r="E666" s="88">
        <v>940715481</v>
      </c>
      <c r="F666" s="88">
        <v>727278050</v>
      </c>
      <c r="G666" s="88">
        <v>20880972</v>
      </c>
      <c r="H666" s="88">
        <v>0</v>
      </c>
      <c r="I666" s="88">
        <v>2059141</v>
      </c>
      <c r="J666" s="88">
        <v>184699307</v>
      </c>
      <c r="K666" s="88">
        <v>316899653</v>
      </c>
      <c r="L666" s="88">
        <v>0</v>
      </c>
      <c r="M666" s="88">
        <v>95721808</v>
      </c>
      <c r="N666" s="88">
        <v>11334329</v>
      </c>
      <c r="O666" s="88">
        <v>1457710</v>
      </c>
      <c r="P666" s="88">
        <v>94225130</v>
      </c>
      <c r="Q666" s="89">
        <v>5.4363228356400003E-3</v>
      </c>
      <c r="R666" s="89">
        <v>0</v>
      </c>
      <c r="S666" s="89">
        <v>-4.1667860529999998E-4</v>
      </c>
      <c r="T666" s="89">
        <v>8.4137921105000002E-4</v>
      </c>
      <c r="U666" s="89">
        <v>4.4214996418400002E-3</v>
      </c>
      <c r="V666" s="89">
        <v>0</v>
      </c>
      <c r="W666" s="89">
        <v>2.6568041200999997E-4</v>
      </c>
      <c r="X666" s="89">
        <v>0</v>
      </c>
      <c r="Y666" s="89">
        <v>9.3665899262149993E-2</v>
      </c>
      <c r="Z666" s="89">
        <v>7.02113804272E-3</v>
      </c>
      <c r="AA666" s="89">
        <v>3.4372839343E-3</v>
      </c>
    </row>
    <row r="667" spans="1:27" x14ac:dyDescent="0.25">
      <c r="A667" s="87">
        <v>6012</v>
      </c>
      <c r="B667" s="134">
        <v>45473</v>
      </c>
      <c r="C667" s="87">
        <v>2649</v>
      </c>
      <c r="D667" s="86" t="s">
        <v>1056</v>
      </c>
      <c r="E667" s="88">
        <v>56115481</v>
      </c>
      <c r="F667" s="88">
        <v>31255944</v>
      </c>
      <c r="G667" s="88">
        <v>3011942</v>
      </c>
      <c r="H667" s="88">
        <v>0</v>
      </c>
      <c r="I667" s="88">
        <v>1118571</v>
      </c>
      <c r="J667" s="88">
        <v>4919133</v>
      </c>
      <c r="K667" s="88">
        <v>11749936</v>
      </c>
      <c r="L667" s="88">
        <v>0</v>
      </c>
      <c r="M667" s="88">
        <v>6738829</v>
      </c>
      <c r="N667" s="88">
        <v>0</v>
      </c>
      <c r="O667" s="88">
        <v>0</v>
      </c>
      <c r="P667" s="88">
        <v>3717533</v>
      </c>
      <c r="Q667" s="89">
        <v>9.8178777007399999E-3</v>
      </c>
      <c r="R667" s="89">
        <v>0</v>
      </c>
      <c r="S667" s="89">
        <v>8.3241088771000003E-4</v>
      </c>
      <c r="T667" s="89">
        <v>2.0495212392299999E-3</v>
      </c>
      <c r="U667" s="89">
        <v>-8.3654734909999998E-4</v>
      </c>
      <c r="V667" s="89">
        <v>0</v>
      </c>
      <c r="W667" s="89">
        <v>0</v>
      </c>
      <c r="X667" s="89">
        <v>0</v>
      </c>
      <c r="Y667" s="89">
        <v>0</v>
      </c>
      <c r="Z667" s="89">
        <v>2.8434566667519999E-2</v>
      </c>
      <c r="AA667" s="89">
        <v>4.6985389510100003E-3</v>
      </c>
    </row>
    <row r="668" spans="1:27" x14ac:dyDescent="0.25">
      <c r="A668" s="87">
        <v>6032</v>
      </c>
      <c r="B668" s="134">
        <v>45473</v>
      </c>
      <c r="C668" s="87">
        <v>2661</v>
      </c>
      <c r="D668" s="86" t="s">
        <v>1057</v>
      </c>
      <c r="E668" s="88">
        <v>341278417</v>
      </c>
      <c r="F668" s="88">
        <v>265893662</v>
      </c>
      <c r="G668" s="88">
        <v>9961391</v>
      </c>
      <c r="H668" s="88">
        <v>225417</v>
      </c>
      <c r="I668" s="88">
        <v>0</v>
      </c>
      <c r="J668" s="88">
        <v>52608918</v>
      </c>
      <c r="K668" s="88">
        <v>101325810</v>
      </c>
      <c r="L668" s="88">
        <v>0</v>
      </c>
      <c r="M668" s="88">
        <v>93281978</v>
      </c>
      <c r="N668" s="88">
        <v>0</v>
      </c>
      <c r="O668" s="88">
        <v>0</v>
      </c>
      <c r="P668" s="88">
        <v>8490147</v>
      </c>
      <c r="Q668" s="89">
        <v>2.380408071884E-2</v>
      </c>
      <c r="R668" s="89">
        <v>0</v>
      </c>
      <c r="S668" s="89">
        <v>0</v>
      </c>
      <c r="T668" s="89">
        <v>2.8332479721499999E-3</v>
      </c>
      <c r="U668" s="89">
        <v>5.1268740131100001E-3</v>
      </c>
      <c r="V668" s="89">
        <v>0</v>
      </c>
      <c r="W668" s="89">
        <v>-7.6836653000000001E-5</v>
      </c>
      <c r="X668" s="89">
        <v>0</v>
      </c>
      <c r="Y668" s="89">
        <v>0</v>
      </c>
      <c r="Z668" s="89">
        <v>1.8544490725579999E-2</v>
      </c>
      <c r="AA668" s="89">
        <v>4.0868543658600003E-3</v>
      </c>
    </row>
    <row r="669" spans="1:27" x14ac:dyDescent="0.25">
      <c r="A669" s="87">
        <v>6039</v>
      </c>
      <c r="B669" s="134">
        <v>45473</v>
      </c>
      <c r="C669" s="87">
        <v>2665</v>
      </c>
      <c r="D669" s="86" t="s">
        <v>1058</v>
      </c>
      <c r="E669" s="88">
        <v>52553644</v>
      </c>
      <c r="F669" s="88">
        <v>35894678</v>
      </c>
      <c r="G669" s="88">
        <v>583682</v>
      </c>
      <c r="H669" s="88">
        <v>0</v>
      </c>
      <c r="I669" s="88">
        <v>0</v>
      </c>
      <c r="J669" s="88">
        <v>11362441</v>
      </c>
      <c r="K669" s="88">
        <v>5821394</v>
      </c>
      <c r="L669" s="88">
        <v>0</v>
      </c>
      <c r="M669" s="88">
        <v>14683532</v>
      </c>
      <c r="N669" s="88">
        <v>0</v>
      </c>
      <c r="O669" s="88">
        <v>0</v>
      </c>
      <c r="P669" s="88">
        <v>3443629</v>
      </c>
      <c r="Q669" s="89">
        <v>0</v>
      </c>
      <c r="R669" s="89">
        <v>0</v>
      </c>
      <c r="S669" s="89">
        <v>0</v>
      </c>
      <c r="T669" s="89">
        <v>0</v>
      </c>
      <c r="U669" s="89">
        <v>4.5011143420999999E-4</v>
      </c>
      <c r="V669" s="89">
        <v>0</v>
      </c>
      <c r="W669" s="89">
        <v>0</v>
      </c>
      <c r="X669" s="89">
        <v>0</v>
      </c>
      <c r="Y669" s="89">
        <v>0</v>
      </c>
      <c r="Z669" s="89">
        <v>2.4688344861500001E-3</v>
      </c>
      <c r="AA669" s="89">
        <v>3.101999777E-4</v>
      </c>
    </row>
    <row r="670" spans="1:27" x14ac:dyDescent="0.25">
      <c r="A670" s="87">
        <v>6048</v>
      </c>
      <c r="B670" s="134">
        <v>45473</v>
      </c>
      <c r="C670" s="87">
        <v>2669</v>
      </c>
      <c r="D670" s="86" t="s">
        <v>1059</v>
      </c>
      <c r="E670" s="88">
        <v>7547499</v>
      </c>
      <c r="F670" s="88">
        <v>5509363</v>
      </c>
      <c r="G670" s="88">
        <v>0</v>
      </c>
      <c r="H670" s="88">
        <v>0</v>
      </c>
      <c r="I670" s="88">
        <v>0</v>
      </c>
      <c r="J670" s="88">
        <v>1733422</v>
      </c>
      <c r="K670" s="88">
        <v>3050500</v>
      </c>
      <c r="L670" s="88">
        <v>0</v>
      </c>
      <c r="M670" s="88">
        <v>0</v>
      </c>
      <c r="N670" s="88">
        <v>0</v>
      </c>
      <c r="O670" s="88">
        <v>0</v>
      </c>
      <c r="P670" s="88">
        <v>725440</v>
      </c>
      <c r="Q670" s="89">
        <v>0</v>
      </c>
      <c r="R670" s="89">
        <v>0</v>
      </c>
      <c r="S670" s="89">
        <v>0</v>
      </c>
      <c r="T670" s="89">
        <v>0</v>
      </c>
      <c r="U670" s="89">
        <v>2.73488131206E-3</v>
      </c>
      <c r="V670" s="89">
        <v>0</v>
      </c>
      <c r="W670" s="89">
        <v>0</v>
      </c>
      <c r="X670" s="89">
        <v>0</v>
      </c>
      <c r="Y670" s="89">
        <v>0</v>
      </c>
      <c r="Z670" s="89">
        <v>3.9891600693300003E-3</v>
      </c>
      <c r="AA670" s="89">
        <v>2.3437166699900001E-3</v>
      </c>
    </row>
    <row r="671" spans="1:27" x14ac:dyDescent="0.25">
      <c r="A671" s="87">
        <v>6053</v>
      </c>
      <c r="B671" s="134">
        <v>45473</v>
      </c>
      <c r="C671" s="87">
        <v>2670</v>
      </c>
      <c r="D671" s="86" t="s">
        <v>1060</v>
      </c>
      <c r="E671" s="88">
        <v>461090668</v>
      </c>
      <c r="F671" s="88">
        <v>149178632</v>
      </c>
      <c r="G671" s="88">
        <v>0</v>
      </c>
      <c r="H671" s="88">
        <v>0</v>
      </c>
      <c r="I671" s="88">
        <v>0</v>
      </c>
      <c r="J671" s="88">
        <v>35360980</v>
      </c>
      <c r="K671" s="88">
        <v>34972867</v>
      </c>
      <c r="L671" s="88">
        <v>0</v>
      </c>
      <c r="M671" s="88">
        <v>67470854</v>
      </c>
      <c r="N671" s="88">
        <v>0</v>
      </c>
      <c r="O671" s="88">
        <v>44956</v>
      </c>
      <c r="P671" s="88">
        <v>11328973</v>
      </c>
      <c r="Q671" s="89">
        <v>0</v>
      </c>
      <c r="R671" s="89">
        <v>0</v>
      </c>
      <c r="S671" s="89">
        <v>0</v>
      </c>
      <c r="T671" s="89">
        <v>2.4611140587000002E-4</v>
      </c>
      <c r="U671" s="89">
        <v>1.4479504964399999E-3</v>
      </c>
      <c r="V671" s="89">
        <v>0</v>
      </c>
      <c r="W671" s="89">
        <v>2.7190735617999999E-4</v>
      </c>
      <c r="X671" s="89">
        <v>0</v>
      </c>
      <c r="Y671" s="89">
        <v>0</v>
      </c>
      <c r="Z671" s="89">
        <v>1.120121931647E-2</v>
      </c>
      <c r="AA671" s="89">
        <v>1.58123009952E-3</v>
      </c>
    </row>
    <row r="672" spans="1:27" x14ac:dyDescent="0.25">
      <c r="A672" s="87">
        <v>6062</v>
      </c>
      <c r="B672" s="134">
        <v>45473</v>
      </c>
      <c r="C672" s="87">
        <v>2674</v>
      </c>
      <c r="D672" s="86" t="s">
        <v>1061</v>
      </c>
      <c r="E672" s="88">
        <v>196703798</v>
      </c>
      <c r="F672" s="88">
        <v>108499072</v>
      </c>
      <c r="G672" s="88">
        <v>3411333</v>
      </c>
      <c r="H672" s="88">
        <v>0</v>
      </c>
      <c r="I672" s="88">
        <v>0</v>
      </c>
      <c r="J672" s="88">
        <v>30813496</v>
      </c>
      <c r="K672" s="88">
        <v>35223512</v>
      </c>
      <c r="L672" s="88">
        <v>0</v>
      </c>
      <c r="M672" s="88">
        <v>28845626</v>
      </c>
      <c r="N672" s="88">
        <v>0</v>
      </c>
      <c r="O672" s="88">
        <v>0</v>
      </c>
      <c r="P672" s="88">
        <v>10205105</v>
      </c>
      <c r="Q672" s="89">
        <v>1.7400168748700001E-3</v>
      </c>
      <c r="R672" s="89">
        <v>1.17149758454106</v>
      </c>
      <c r="S672" s="89">
        <v>0</v>
      </c>
      <c r="T672" s="89">
        <v>5.7625449154E-4</v>
      </c>
      <c r="U672" s="89">
        <v>1.37679663782E-3</v>
      </c>
      <c r="V672" s="89">
        <v>0</v>
      </c>
      <c r="W672" s="89">
        <v>0</v>
      </c>
      <c r="X672" s="89">
        <v>0</v>
      </c>
      <c r="Y672" s="89">
        <v>0</v>
      </c>
      <c r="Z672" s="89">
        <v>8.5999544354500006E-3</v>
      </c>
      <c r="AA672" s="89">
        <v>1.42162621104E-3</v>
      </c>
    </row>
    <row r="673" spans="1:27" x14ac:dyDescent="0.25">
      <c r="A673" s="87">
        <v>6070</v>
      </c>
      <c r="B673" s="134">
        <v>45473</v>
      </c>
      <c r="C673" s="87">
        <v>2680</v>
      </c>
      <c r="D673" s="86" t="s">
        <v>1062</v>
      </c>
      <c r="E673" s="88">
        <v>20890225</v>
      </c>
      <c r="F673" s="88">
        <v>7702248</v>
      </c>
      <c r="G673" s="88">
        <v>492305</v>
      </c>
      <c r="H673" s="88">
        <v>0</v>
      </c>
      <c r="I673" s="88">
        <v>0</v>
      </c>
      <c r="J673" s="88">
        <v>2038294</v>
      </c>
      <c r="K673" s="88">
        <v>3279441</v>
      </c>
      <c r="L673" s="88">
        <v>0</v>
      </c>
      <c r="M673" s="88">
        <v>1123719</v>
      </c>
      <c r="N673" s="88">
        <v>0</v>
      </c>
      <c r="O673" s="88">
        <v>0</v>
      </c>
      <c r="P673" s="88">
        <v>768491</v>
      </c>
      <c r="Q673" s="89">
        <v>7.1997835612300004E-3</v>
      </c>
      <c r="R673" s="89">
        <v>0</v>
      </c>
      <c r="S673" s="89">
        <v>0</v>
      </c>
      <c r="T673" s="89">
        <v>0</v>
      </c>
      <c r="U673" s="89">
        <v>2.2884128873000001E-3</v>
      </c>
      <c r="V673" s="89">
        <v>0</v>
      </c>
      <c r="W673" s="89">
        <v>0</v>
      </c>
      <c r="X673" s="89">
        <v>0</v>
      </c>
      <c r="Y673" s="89">
        <v>0</v>
      </c>
      <c r="Z673" s="89">
        <v>1.2735414283180001E-2</v>
      </c>
      <c r="AA673" s="89">
        <v>2.7765146538000001E-3</v>
      </c>
    </row>
    <row r="674" spans="1:27" x14ac:dyDescent="0.25">
      <c r="A674" s="87">
        <v>6072</v>
      </c>
      <c r="B674" s="134">
        <v>45473</v>
      </c>
      <c r="C674" s="87">
        <v>2682</v>
      </c>
      <c r="D674" s="86" t="s">
        <v>1063</v>
      </c>
      <c r="E674" s="88">
        <v>100507430</v>
      </c>
      <c r="F674" s="88">
        <v>71285064</v>
      </c>
      <c r="G674" s="88">
        <v>1132399</v>
      </c>
      <c r="H674" s="88">
        <v>0</v>
      </c>
      <c r="I674" s="88">
        <v>0</v>
      </c>
      <c r="J674" s="88">
        <v>9022776</v>
      </c>
      <c r="K674" s="88">
        <v>8824118</v>
      </c>
      <c r="L674" s="88">
        <v>0</v>
      </c>
      <c r="M674" s="88">
        <v>37449109</v>
      </c>
      <c r="N674" s="88">
        <v>11111232</v>
      </c>
      <c r="O674" s="88">
        <v>0</v>
      </c>
      <c r="P674" s="88">
        <v>3745430</v>
      </c>
      <c r="Q674" s="89">
        <v>1.3923755684300001E-3</v>
      </c>
      <c r="R674" s="89">
        <v>0</v>
      </c>
      <c r="S674" s="89">
        <v>0</v>
      </c>
      <c r="T674" s="89">
        <v>1.4307244982999999E-4</v>
      </c>
      <c r="U674" s="89">
        <v>2.3228316899000001E-4</v>
      </c>
      <c r="V674" s="89">
        <v>0</v>
      </c>
      <c r="W674" s="89">
        <v>0</v>
      </c>
      <c r="X674" s="89">
        <v>0</v>
      </c>
      <c r="Y674" s="89">
        <v>0</v>
      </c>
      <c r="Z674" s="89">
        <v>7.7915874189100004E-3</v>
      </c>
      <c r="AA674" s="89">
        <v>5.9776022679E-4</v>
      </c>
    </row>
    <row r="675" spans="1:27" x14ac:dyDescent="0.25">
      <c r="A675" s="87">
        <v>6079</v>
      </c>
      <c r="B675" s="134">
        <v>45473</v>
      </c>
      <c r="C675" s="87">
        <v>2686</v>
      </c>
      <c r="D675" s="86" t="s">
        <v>1064</v>
      </c>
      <c r="E675" s="88">
        <v>56557367</v>
      </c>
      <c r="F675" s="88">
        <v>48190856</v>
      </c>
      <c r="G675" s="88">
        <v>879295</v>
      </c>
      <c r="H675" s="88">
        <v>0</v>
      </c>
      <c r="I675" s="88">
        <v>0</v>
      </c>
      <c r="J675" s="88">
        <v>10219826</v>
      </c>
      <c r="K675" s="88">
        <v>15741561</v>
      </c>
      <c r="L675" s="88">
        <v>0</v>
      </c>
      <c r="M675" s="88">
        <v>17491790</v>
      </c>
      <c r="N675" s="88">
        <v>0</v>
      </c>
      <c r="O675" s="88">
        <v>0</v>
      </c>
      <c r="P675" s="88">
        <v>3858384</v>
      </c>
      <c r="Q675" s="89">
        <v>2.0867791227499998E-3</v>
      </c>
      <c r="R675" s="89">
        <v>0</v>
      </c>
      <c r="S675" s="89">
        <v>0</v>
      </c>
      <c r="T675" s="89">
        <v>2.8674052698999999E-4</v>
      </c>
      <c r="U675" s="89">
        <v>1.09605971419E-3</v>
      </c>
      <c r="V675" s="89">
        <v>0</v>
      </c>
      <c r="W675" s="89">
        <v>0</v>
      </c>
      <c r="X675" s="89">
        <v>0</v>
      </c>
      <c r="Y675" s="89">
        <v>0</v>
      </c>
      <c r="Z675" s="89">
        <v>5.9096960058800004E-3</v>
      </c>
      <c r="AA675" s="89">
        <v>1.01150941115E-3</v>
      </c>
    </row>
    <row r="676" spans="1:27" x14ac:dyDescent="0.25">
      <c r="A676" s="87">
        <v>6084</v>
      </c>
      <c r="B676" s="134">
        <v>45473</v>
      </c>
      <c r="C676" s="87">
        <v>2690</v>
      </c>
      <c r="D676" s="86" t="s">
        <v>1065</v>
      </c>
      <c r="E676" s="88">
        <v>81589204</v>
      </c>
      <c r="F676" s="88">
        <v>20869525</v>
      </c>
      <c r="G676" s="88">
        <v>686789</v>
      </c>
      <c r="H676" s="88">
        <v>0</v>
      </c>
      <c r="I676" s="88">
        <v>0</v>
      </c>
      <c r="J676" s="88">
        <v>2842224</v>
      </c>
      <c r="K676" s="88">
        <v>6155350</v>
      </c>
      <c r="L676" s="88">
        <v>0</v>
      </c>
      <c r="M676" s="88">
        <v>9035337</v>
      </c>
      <c r="N676" s="88">
        <v>0</v>
      </c>
      <c r="O676" s="88">
        <v>0</v>
      </c>
      <c r="P676" s="88">
        <v>2149825</v>
      </c>
      <c r="Q676" s="89">
        <v>8.79182196584E-3</v>
      </c>
      <c r="R676" s="89">
        <v>0</v>
      </c>
      <c r="S676" s="89">
        <v>0</v>
      </c>
      <c r="T676" s="89">
        <v>0</v>
      </c>
      <c r="U676" s="89">
        <v>4.5531220869999998E-5</v>
      </c>
      <c r="V676" s="89">
        <v>0</v>
      </c>
      <c r="W676" s="89">
        <v>0</v>
      </c>
      <c r="X676" s="89">
        <v>0</v>
      </c>
      <c r="Y676" s="89">
        <v>0</v>
      </c>
      <c r="Z676" s="89">
        <v>1.9371600255680001E-2</v>
      </c>
      <c r="AA676" s="89">
        <v>2.9075834151799998E-3</v>
      </c>
    </row>
    <row r="677" spans="1:27" x14ac:dyDescent="0.25">
      <c r="A677" s="87">
        <v>6088</v>
      </c>
      <c r="B677" s="134">
        <v>45473</v>
      </c>
      <c r="C677" s="87">
        <v>2692</v>
      </c>
      <c r="D677" s="86" t="s">
        <v>1066</v>
      </c>
      <c r="E677" s="88">
        <v>7097818</v>
      </c>
      <c r="F677" s="88">
        <v>3041206</v>
      </c>
      <c r="G677" s="88">
        <v>0</v>
      </c>
      <c r="H677" s="88">
        <v>0</v>
      </c>
      <c r="I677" s="88">
        <v>0</v>
      </c>
      <c r="J677" s="88">
        <v>0</v>
      </c>
      <c r="K677" s="88">
        <v>0</v>
      </c>
      <c r="L677" s="88">
        <v>0</v>
      </c>
      <c r="M677" s="88">
        <v>0</v>
      </c>
      <c r="N677" s="88">
        <v>0</v>
      </c>
      <c r="O677" s="88">
        <v>0</v>
      </c>
      <c r="P677" s="88">
        <v>3041206</v>
      </c>
      <c r="Q677" s="89">
        <v>0</v>
      </c>
      <c r="R677" s="89">
        <v>0</v>
      </c>
      <c r="S677" s="89">
        <v>0</v>
      </c>
      <c r="T677" s="89">
        <v>0</v>
      </c>
      <c r="U677" s="89">
        <v>0</v>
      </c>
      <c r="V677" s="89">
        <v>0</v>
      </c>
      <c r="W677" s="89">
        <v>0</v>
      </c>
      <c r="X677" s="89">
        <v>0</v>
      </c>
      <c r="Y677" s="89">
        <v>0</v>
      </c>
      <c r="Z677" s="89">
        <v>2.5983130989409998E-2</v>
      </c>
      <c r="AA677" s="89">
        <v>2.5983130989409998E-2</v>
      </c>
    </row>
    <row r="678" spans="1:27" x14ac:dyDescent="0.25">
      <c r="A678" s="87">
        <v>6095</v>
      </c>
      <c r="B678" s="134">
        <v>45473</v>
      </c>
      <c r="C678" s="87">
        <v>2695</v>
      </c>
      <c r="D678" s="86" t="s">
        <v>1067</v>
      </c>
      <c r="E678" s="88">
        <v>104387694</v>
      </c>
      <c r="F678" s="88">
        <v>91247346</v>
      </c>
      <c r="G678" s="88">
        <v>1740108</v>
      </c>
      <c r="H678" s="88">
        <v>570</v>
      </c>
      <c r="I678" s="88">
        <v>0</v>
      </c>
      <c r="J678" s="88">
        <v>8654540</v>
      </c>
      <c r="K678" s="88">
        <v>13016223</v>
      </c>
      <c r="L678" s="88">
        <v>0</v>
      </c>
      <c r="M678" s="88">
        <v>47880338</v>
      </c>
      <c r="N678" s="88">
        <v>15866471</v>
      </c>
      <c r="O678" s="88">
        <v>1733576</v>
      </c>
      <c r="P678" s="88">
        <v>2355518</v>
      </c>
      <c r="Q678" s="89">
        <v>1.184389452028E-2</v>
      </c>
      <c r="R678" s="89">
        <v>0</v>
      </c>
      <c r="S678" s="89">
        <v>0</v>
      </c>
      <c r="T678" s="89">
        <v>0</v>
      </c>
      <c r="U678" s="89">
        <v>5.1095059021000005E-4</v>
      </c>
      <c r="V678" s="89">
        <v>0</v>
      </c>
      <c r="W678" s="89">
        <v>0</v>
      </c>
      <c r="X678" s="89">
        <v>0</v>
      </c>
      <c r="Y678" s="89">
        <v>0</v>
      </c>
      <c r="Z678" s="89">
        <v>1.400604334796E-2</v>
      </c>
      <c r="AA678" s="89">
        <v>6.7675445785E-4</v>
      </c>
    </row>
    <row r="679" spans="1:27" x14ac:dyDescent="0.25">
      <c r="A679" s="87">
        <v>6102</v>
      </c>
      <c r="B679" s="134">
        <v>45473</v>
      </c>
      <c r="C679" s="87">
        <v>2698</v>
      </c>
      <c r="D679" s="86" t="s">
        <v>1068</v>
      </c>
      <c r="E679" s="88">
        <v>92594304</v>
      </c>
      <c r="F679" s="88">
        <v>41726838</v>
      </c>
      <c r="G679" s="88">
        <v>993691</v>
      </c>
      <c r="H679" s="88">
        <v>0</v>
      </c>
      <c r="I679" s="88">
        <v>0</v>
      </c>
      <c r="J679" s="88">
        <v>3954228</v>
      </c>
      <c r="K679" s="88">
        <v>14387753</v>
      </c>
      <c r="L679" s="88">
        <v>0</v>
      </c>
      <c r="M679" s="88">
        <v>14669022</v>
      </c>
      <c r="N679" s="88">
        <v>646950</v>
      </c>
      <c r="O679" s="88">
        <v>0</v>
      </c>
      <c r="P679" s="88">
        <v>7075194</v>
      </c>
      <c r="Q679" s="89">
        <v>1.192751105499E-2</v>
      </c>
      <c r="R679" s="89">
        <v>0</v>
      </c>
      <c r="S679" s="89">
        <v>0</v>
      </c>
      <c r="T679" s="89">
        <v>-1.665910744E-4</v>
      </c>
      <c r="U679" s="89">
        <v>1.66689628945E-3</v>
      </c>
      <c r="V679" s="89">
        <v>0</v>
      </c>
      <c r="W679" s="89">
        <v>1.5673629924000001E-4</v>
      </c>
      <c r="X679" s="89">
        <v>0</v>
      </c>
      <c r="Y679" s="89">
        <v>0</v>
      </c>
      <c r="Z679" s="89">
        <v>3.9960874489400004E-3</v>
      </c>
      <c r="AA679" s="89">
        <v>1.5925134184900001E-3</v>
      </c>
    </row>
    <row r="680" spans="1:27" x14ac:dyDescent="0.25">
      <c r="A680" s="87">
        <v>6112</v>
      </c>
      <c r="B680" s="134">
        <v>45473</v>
      </c>
      <c r="C680" s="87">
        <v>2703</v>
      </c>
      <c r="D680" s="86" t="s">
        <v>1069</v>
      </c>
      <c r="E680" s="88">
        <v>6263487</v>
      </c>
      <c r="F680" s="88">
        <v>3157224</v>
      </c>
      <c r="G680" s="88">
        <v>0</v>
      </c>
      <c r="H680" s="88">
        <v>0</v>
      </c>
      <c r="I680" s="88">
        <v>0</v>
      </c>
      <c r="J680" s="88">
        <v>1253231</v>
      </c>
      <c r="K680" s="88">
        <v>667621</v>
      </c>
      <c r="L680" s="88">
        <v>0</v>
      </c>
      <c r="M680" s="88">
        <v>0</v>
      </c>
      <c r="N680" s="88">
        <v>0</v>
      </c>
      <c r="O680" s="88">
        <v>0</v>
      </c>
      <c r="P680" s="88">
        <v>1236372</v>
      </c>
      <c r="Q680" s="89">
        <v>0</v>
      </c>
      <c r="R680" s="89">
        <v>0</v>
      </c>
      <c r="S680" s="89">
        <v>0</v>
      </c>
      <c r="T680" s="89">
        <v>-2.9012613927000002E-3</v>
      </c>
      <c r="U680" s="89">
        <v>6.70028971761E-3</v>
      </c>
      <c r="V680" s="89">
        <v>0</v>
      </c>
      <c r="W680" s="89">
        <v>0</v>
      </c>
      <c r="X680" s="89">
        <v>0</v>
      </c>
      <c r="Y680" s="89">
        <v>0</v>
      </c>
      <c r="Z680" s="89">
        <v>2.6327403658999999E-4</v>
      </c>
      <c r="AA680" s="89">
        <v>1.5710390199999999E-4</v>
      </c>
    </row>
    <row r="681" spans="1:27" x14ac:dyDescent="0.25">
      <c r="A681" s="87">
        <v>6116</v>
      </c>
      <c r="B681" s="134">
        <v>45473</v>
      </c>
      <c r="C681" s="87">
        <v>2706</v>
      </c>
      <c r="D681" s="86" t="s">
        <v>1070</v>
      </c>
      <c r="E681" s="88">
        <v>42732344</v>
      </c>
      <c r="F681" s="88">
        <v>33982374</v>
      </c>
      <c r="G681" s="88">
        <v>1604639</v>
      </c>
      <c r="H681" s="88">
        <v>0</v>
      </c>
      <c r="I681" s="88">
        <v>0</v>
      </c>
      <c r="J681" s="88">
        <v>9993265</v>
      </c>
      <c r="K681" s="88">
        <v>12949753</v>
      </c>
      <c r="L681" s="88">
        <v>0</v>
      </c>
      <c r="M681" s="88">
        <v>3613716</v>
      </c>
      <c r="N681" s="88">
        <v>0</v>
      </c>
      <c r="O681" s="88">
        <v>0</v>
      </c>
      <c r="P681" s="88">
        <v>5821001</v>
      </c>
      <c r="Q681" s="89">
        <v>1.6974051771609999E-2</v>
      </c>
      <c r="R681" s="89">
        <v>0</v>
      </c>
      <c r="S681" s="89">
        <v>0</v>
      </c>
      <c r="T681" s="89">
        <v>2.21394763642E-3</v>
      </c>
      <c r="U681" s="89">
        <v>6.8593128797499996E-3</v>
      </c>
      <c r="V681" s="89">
        <v>0</v>
      </c>
      <c r="W681" s="89">
        <v>0</v>
      </c>
      <c r="X681" s="89">
        <v>0</v>
      </c>
      <c r="Y681" s="89">
        <v>0</v>
      </c>
      <c r="Z681" s="89">
        <v>1.3487774921500001E-2</v>
      </c>
      <c r="AA681" s="89">
        <v>6.4096858351100003E-3</v>
      </c>
    </row>
    <row r="682" spans="1:27" x14ac:dyDescent="0.25">
      <c r="A682" s="87">
        <v>6134</v>
      </c>
      <c r="B682" s="134">
        <v>45473</v>
      </c>
      <c r="C682" s="87">
        <v>2718</v>
      </c>
      <c r="D682" s="86" t="s">
        <v>1071</v>
      </c>
      <c r="E682" s="88">
        <v>11395268</v>
      </c>
      <c r="F682" s="88">
        <v>5872544</v>
      </c>
      <c r="G682" s="88">
        <v>0</v>
      </c>
      <c r="H682" s="88">
        <v>0</v>
      </c>
      <c r="I682" s="88">
        <v>0</v>
      </c>
      <c r="J682" s="88">
        <v>1928762</v>
      </c>
      <c r="K682" s="88">
        <v>2826784</v>
      </c>
      <c r="L682" s="88">
        <v>0</v>
      </c>
      <c r="M682" s="88">
        <v>108677</v>
      </c>
      <c r="N682" s="88">
        <v>0</v>
      </c>
      <c r="O682" s="88">
        <v>0</v>
      </c>
      <c r="P682" s="88">
        <v>1008321</v>
      </c>
      <c r="Q682" s="89">
        <v>0</v>
      </c>
      <c r="R682" s="89">
        <v>0</v>
      </c>
      <c r="S682" s="89">
        <v>0</v>
      </c>
      <c r="T682" s="89">
        <v>-9.3404163469999995E-4</v>
      </c>
      <c r="U682" s="89">
        <v>-8.076966078E-4</v>
      </c>
      <c r="V682" s="89">
        <v>0</v>
      </c>
      <c r="W682" s="89">
        <v>0</v>
      </c>
      <c r="X682" s="89">
        <v>0</v>
      </c>
      <c r="Y682" s="89">
        <v>0</v>
      </c>
      <c r="Z682" s="89">
        <v>4.5653461488700002E-3</v>
      </c>
      <c r="AA682" s="89">
        <v>3.8376498702999998E-4</v>
      </c>
    </row>
    <row r="683" spans="1:27" x14ac:dyDescent="0.25">
      <c r="A683" s="87">
        <v>6144</v>
      </c>
      <c r="B683" s="134">
        <v>45473</v>
      </c>
      <c r="C683" s="87">
        <v>2726</v>
      </c>
      <c r="D683" s="86" t="s">
        <v>1072</v>
      </c>
      <c r="E683" s="88">
        <v>6934471</v>
      </c>
      <c r="F683" s="88">
        <v>3943874</v>
      </c>
      <c r="G683" s="88">
        <v>0</v>
      </c>
      <c r="H683" s="88">
        <v>0</v>
      </c>
      <c r="I683" s="88">
        <v>0</v>
      </c>
      <c r="J683" s="88">
        <v>1189581</v>
      </c>
      <c r="K683" s="88">
        <v>1057266</v>
      </c>
      <c r="L683" s="88">
        <v>0</v>
      </c>
      <c r="M683" s="88">
        <v>755502</v>
      </c>
      <c r="N683" s="88">
        <v>0</v>
      </c>
      <c r="O683" s="88">
        <v>0</v>
      </c>
      <c r="P683" s="88">
        <v>941524</v>
      </c>
      <c r="Q683" s="89">
        <v>0</v>
      </c>
      <c r="R683" s="89">
        <v>0</v>
      </c>
      <c r="S683" s="89">
        <v>0</v>
      </c>
      <c r="T683" s="89">
        <v>1.0855026869E-4</v>
      </c>
      <c r="U683" s="89">
        <v>0</v>
      </c>
      <c r="V683" s="89">
        <v>0</v>
      </c>
      <c r="W683" s="89">
        <v>0</v>
      </c>
      <c r="X683" s="89">
        <v>0</v>
      </c>
      <c r="Y683" s="89">
        <v>0</v>
      </c>
      <c r="Z683" s="89">
        <v>-3.8209198000000001E-5</v>
      </c>
      <c r="AA683" s="89">
        <v>2.932963754E-5</v>
      </c>
    </row>
    <row r="684" spans="1:27" x14ac:dyDescent="0.25">
      <c r="A684" s="87">
        <v>6150</v>
      </c>
      <c r="B684" s="134">
        <v>45473</v>
      </c>
      <c r="C684" s="87">
        <v>2731</v>
      </c>
      <c r="D684" s="86" t="s">
        <v>1073</v>
      </c>
      <c r="E684" s="88">
        <v>13741200</v>
      </c>
      <c r="F684" s="88">
        <v>8540941</v>
      </c>
      <c r="G684" s="88">
        <v>0</v>
      </c>
      <c r="H684" s="88">
        <v>0</v>
      </c>
      <c r="I684" s="88">
        <v>0</v>
      </c>
      <c r="J684" s="88">
        <v>2118068</v>
      </c>
      <c r="K684" s="88">
        <v>1523822</v>
      </c>
      <c r="L684" s="88">
        <v>0</v>
      </c>
      <c r="M684" s="88">
        <v>4531222</v>
      </c>
      <c r="N684" s="88">
        <v>0</v>
      </c>
      <c r="O684" s="88">
        <v>0</v>
      </c>
      <c r="P684" s="88">
        <v>367829</v>
      </c>
      <c r="Q684" s="89">
        <v>0</v>
      </c>
      <c r="R684" s="89">
        <v>0</v>
      </c>
      <c r="S684" s="89">
        <v>0</v>
      </c>
      <c r="T684" s="89">
        <v>0</v>
      </c>
      <c r="U684" s="89">
        <v>4.3848194762E-4</v>
      </c>
      <c r="V684" s="89">
        <v>0</v>
      </c>
      <c r="W684" s="89">
        <v>0</v>
      </c>
      <c r="X684" s="89">
        <v>0</v>
      </c>
      <c r="Y684" s="89">
        <v>0</v>
      </c>
      <c r="Z684" s="89">
        <v>1.216503869663E-2</v>
      </c>
      <c r="AA684" s="89">
        <v>6.3211296349000002E-4</v>
      </c>
    </row>
    <row r="685" spans="1:27" x14ac:dyDescent="0.25">
      <c r="A685" s="87">
        <v>6160</v>
      </c>
      <c r="B685" s="134">
        <v>45473</v>
      </c>
      <c r="C685" s="87">
        <v>2737</v>
      </c>
      <c r="D685" s="86" t="s">
        <v>1074</v>
      </c>
      <c r="E685" s="88">
        <v>848660560</v>
      </c>
      <c r="F685" s="88">
        <v>748331587</v>
      </c>
      <c r="G685" s="88">
        <v>19721045</v>
      </c>
      <c r="H685" s="88">
        <v>0</v>
      </c>
      <c r="I685" s="88">
        <v>25314572</v>
      </c>
      <c r="J685" s="88">
        <v>46601156</v>
      </c>
      <c r="K685" s="88">
        <v>157562543</v>
      </c>
      <c r="L685" s="88">
        <v>61935157</v>
      </c>
      <c r="M685" s="88">
        <v>268506644</v>
      </c>
      <c r="N685" s="88">
        <v>134472891</v>
      </c>
      <c r="O685" s="88">
        <v>3387364</v>
      </c>
      <c r="P685" s="88">
        <v>30830215</v>
      </c>
      <c r="Q685" s="89">
        <v>3.2113494434800001E-2</v>
      </c>
      <c r="R685" s="89">
        <v>0</v>
      </c>
      <c r="S685" s="89">
        <v>5.4865551479500001E-3</v>
      </c>
      <c r="T685" s="89">
        <v>8.0612731331300008E-3</v>
      </c>
      <c r="U685" s="89">
        <v>7.2771209062299997E-3</v>
      </c>
      <c r="V685" s="89">
        <v>8.0972825913000002E-4</v>
      </c>
      <c r="W685" s="89">
        <v>6.2106304169999997E-5</v>
      </c>
      <c r="X685" s="89">
        <v>0</v>
      </c>
      <c r="Y685" s="89">
        <v>0</v>
      </c>
      <c r="Z685" s="89">
        <v>3.7001097318799997E-2</v>
      </c>
      <c r="AA685" s="89">
        <v>5.0783534564599999E-3</v>
      </c>
    </row>
    <row r="686" spans="1:27" x14ac:dyDescent="0.25">
      <c r="A686" s="87">
        <v>6175</v>
      </c>
      <c r="B686" s="134">
        <v>45473</v>
      </c>
      <c r="C686" s="87">
        <v>2746</v>
      </c>
      <c r="D686" s="86" t="s">
        <v>1075</v>
      </c>
      <c r="E686" s="88">
        <v>39158041</v>
      </c>
      <c r="F686" s="88">
        <v>16739146</v>
      </c>
      <c r="G686" s="88">
        <v>653831</v>
      </c>
      <c r="H686" s="88">
        <v>0</v>
      </c>
      <c r="I686" s="88">
        <v>0</v>
      </c>
      <c r="J686" s="88">
        <v>2009121</v>
      </c>
      <c r="K686" s="88">
        <v>8123321</v>
      </c>
      <c r="L686" s="88">
        <v>0</v>
      </c>
      <c r="M686" s="88">
        <v>0</v>
      </c>
      <c r="N686" s="88">
        <v>0</v>
      </c>
      <c r="O686" s="88">
        <v>0</v>
      </c>
      <c r="P686" s="88">
        <v>5952873</v>
      </c>
      <c r="Q686" s="89">
        <v>1.5931290913729999E-2</v>
      </c>
      <c r="R686" s="89">
        <v>0</v>
      </c>
      <c r="S686" s="89">
        <v>0</v>
      </c>
      <c r="T686" s="89">
        <v>-1.4851798150000001E-4</v>
      </c>
      <c r="U686" s="89">
        <v>4.8547584231900002E-3</v>
      </c>
      <c r="V686" s="89">
        <v>0</v>
      </c>
      <c r="W686" s="89">
        <v>0</v>
      </c>
      <c r="X686" s="89">
        <v>0</v>
      </c>
      <c r="Y686" s="89">
        <v>0</v>
      </c>
      <c r="Z686" s="89">
        <v>3.2373649515170001E-2</v>
      </c>
      <c r="AA686" s="89">
        <v>1.7603138247100001E-2</v>
      </c>
    </row>
    <row r="687" spans="1:27" x14ac:dyDescent="0.25">
      <c r="A687" s="87">
        <v>6179</v>
      </c>
      <c r="B687" s="134">
        <v>45473</v>
      </c>
      <c r="C687" s="87">
        <v>2750</v>
      </c>
      <c r="D687" s="86" t="s">
        <v>1076</v>
      </c>
      <c r="E687" s="88">
        <v>34690204</v>
      </c>
      <c r="F687" s="88">
        <v>13478662</v>
      </c>
      <c r="G687" s="88">
        <v>695229</v>
      </c>
      <c r="H687" s="88">
        <v>0</v>
      </c>
      <c r="I687" s="88">
        <v>121457</v>
      </c>
      <c r="J687" s="88">
        <v>649727</v>
      </c>
      <c r="K687" s="88">
        <v>2497477</v>
      </c>
      <c r="L687" s="88">
        <v>0</v>
      </c>
      <c r="M687" s="88">
        <v>6460473</v>
      </c>
      <c r="N687" s="88">
        <v>0</v>
      </c>
      <c r="O687" s="88">
        <v>1811783</v>
      </c>
      <c r="P687" s="88">
        <v>1242516</v>
      </c>
      <c r="Q687" s="89">
        <v>8.1204819686799996E-3</v>
      </c>
      <c r="R687" s="89">
        <v>0</v>
      </c>
      <c r="S687" s="89">
        <v>1.118468191733E-2</v>
      </c>
      <c r="T687" s="89">
        <v>-1.4158942570000001E-4</v>
      </c>
      <c r="U687" s="89">
        <v>8.2334570012000002E-4</v>
      </c>
      <c r="V687" s="89">
        <v>0</v>
      </c>
      <c r="W687" s="89">
        <v>-7.6905265400000001E-5</v>
      </c>
      <c r="X687" s="89">
        <v>0</v>
      </c>
      <c r="Y687" s="89">
        <v>8.5258163831179998E-2</v>
      </c>
      <c r="Z687" s="89">
        <v>2.1086070724199999E-3</v>
      </c>
      <c r="AA687" s="89">
        <v>1.3875488786379999E-2</v>
      </c>
    </row>
    <row r="688" spans="1:27" x14ac:dyDescent="0.25">
      <c r="A688" s="87">
        <v>6184</v>
      </c>
      <c r="B688" s="134">
        <v>45473</v>
      </c>
      <c r="C688" s="87">
        <v>2751</v>
      </c>
      <c r="D688" s="86" t="s">
        <v>1077</v>
      </c>
      <c r="E688" s="88">
        <v>3588214</v>
      </c>
      <c r="F688" s="88">
        <v>1298327</v>
      </c>
      <c r="G688" s="88">
        <v>0</v>
      </c>
      <c r="H688" s="88">
        <v>0</v>
      </c>
      <c r="I688" s="88">
        <v>0</v>
      </c>
      <c r="J688" s="88">
        <v>163203</v>
      </c>
      <c r="K688" s="88">
        <v>192963</v>
      </c>
      <c r="L688" s="88">
        <v>0</v>
      </c>
      <c r="M688" s="88">
        <v>775320</v>
      </c>
      <c r="N688" s="88">
        <v>0</v>
      </c>
      <c r="O688" s="88">
        <v>0</v>
      </c>
      <c r="P688" s="88">
        <v>166841</v>
      </c>
      <c r="Q688" s="89">
        <v>0</v>
      </c>
      <c r="R688" s="89">
        <v>0</v>
      </c>
      <c r="S688" s="89">
        <v>0</v>
      </c>
      <c r="T688" s="89">
        <v>0</v>
      </c>
      <c r="U688" s="89">
        <v>0</v>
      </c>
      <c r="V688" s="89">
        <v>0</v>
      </c>
      <c r="W688" s="89">
        <v>0</v>
      </c>
      <c r="X688" s="89">
        <v>0</v>
      </c>
      <c r="Y688" s="89">
        <v>0</v>
      </c>
      <c r="Z688" s="89">
        <v>5.4726954144599998E-3</v>
      </c>
      <c r="AA688" s="89">
        <v>4.6938608371E-4</v>
      </c>
    </row>
    <row r="689" spans="1:27" x14ac:dyDescent="0.25">
      <c r="A689" s="87">
        <v>6187</v>
      </c>
      <c r="B689" s="134">
        <v>45473</v>
      </c>
      <c r="C689" s="87">
        <v>2752</v>
      </c>
      <c r="D689" s="86" t="s">
        <v>1078</v>
      </c>
      <c r="E689" s="88">
        <v>110683901</v>
      </c>
      <c r="F689" s="88">
        <v>81534177</v>
      </c>
      <c r="G689" s="88">
        <v>8504350</v>
      </c>
      <c r="H689" s="88">
        <v>0</v>
      </c>
      <c r="I689" s="88">
        <v>0</v>
      </c>
      <c r="J689" s="88">
        <v>11986199</v>
      </c>
      <c r="K689" s="88">
        <v>24845420</v>
      </c>
      <c r="L689" s="88">
        <v>0</v>
      </c>
      <c r="M689" s="88">
        <v>22817305</v>
      </c>
      <c r="N689" s="88">
        <v>4249468</v>
      </c>
      <c r="O689" s="88">
        <v>705952</v>
      </c>
      <c r="P689" s="88">
        <v>8425482</v>
      </c>
      <c r="Q689" s="89">
        <v>1.58641863797E-3</v>
      </c>
      <c r="R689" s="89">
        <v>0</v>
      </c>
      <c r="S689" s="89">
        <v>0</v>
      </c>
      <c r="T689" s="89">
        <v>0</v>
      </c>
      <c r="U689" s="89">
        <v>1.36839682766E-3</v>
      </c>
      <c r="V689" s="89">
        <v>0</v>
      </c>
      <c r="W689" s="89">
        <v>0</v>
      </c>
      <c r="X689" s="89">
        <v>0</v>
      </c>
      <c r="Y689" s="89">
        <v>0</v>
      </c>
      <c r="Z689" s="89">
        <v>5.72469359054E-3</v>
      </c>
      <c r="AA689" s="89">
        <v>1.2177897763500001E-3</v>
      </c>
    </row>
    <row r="690" spans="1:27" x14ac:dyDescent="0.25">
      <c r="A690" s="87">
        <v>6196</v>
      </c>
      <c r="B690" s="134">
        <v>45473</v>
      </c>
      <c r="C690" s="87">
        <v>2757</v>
      </c>
      <c r="D690" s="86" t="s">
        <v>1079</v>
      </c>
      <c r="E690" s="88">
        <v>12936484</v>
      </c>
      <c r="F690" s="88">
        <v>6933588</v>
      </c>
      <c r="G690" s="88">
        <v>0</v>
      </c>
      <c r="H690" s="88">
        <v>0</v>
      </c>
      <c r="I690" s="88">
        <v>0</v>
      </c>
      <c r="J690" s="88">
        <v>1820096</v>
      </c>
      <c r="K690" s="88">
        <v>3229821</v>
      </c>
      <c r="L690" s="88">
        <v>0</v>
      </c>
      <c r="M690" s="88">
        <v>1428415</v>
      </c>
      <c r="N690" s="88">
        <v>0</v>
      </c>
      <c r="O690" s="88">
        <v>0</v>
      </c>
      <c r="P690" s="88">
        <v>455256</v>
      </c>
      <c r="Q690" s="89">
        <v>0</v>
      </c>
      <c r="R690" s="89">
        <v>0</v>
      </c>
      <c r="S690" s="89">
        <v>0</v>
      </c>
      <c r="T690" s="89">
        <v>0</v>
      </c>
      <c r="U690" s="89">
        <v>-1.1277527268999999E-3</v>
      </c>
      <c r="V690" s="89">
        <v>0</v>
      </c>
      <c r="W690" s="89">
        <v>0</v>
      </c>
      <c r="X690" s="89">
        <v>0</v>
      </c>
      <c r="Y690" s="89">
        <v>0</v>
      </c>
      <c r="Z690" s="89">
        <v>3.4866549429499998E-3</v>
      </c>
      <c r="AA690" s="89">
        <v>-2.268607598E-4</v>
      </c>
    </row>
    <row r="691" spans="1:27" x14ac:dyDescent="0.25">
      <c r="A691" s="87">
        <v>6208</v>
      </c>
      <c r="B691" s="134">
        <v>45473</v>
      </c>
      <c r="C691" s="87">
        <v>2765</v>
      </c>
      <c r="D691" s="86" t="s">
        <v>1080</v>
      </c>
      <c r="E691" s="88">
        <v>40289987</v>
      </c>
      <c r="F691" s="88">
        <v>9819774</v>
      </c>
      <c r="G691" s="88">
        <v>541417</v>
      </c>
      <c r="H691" s="88">
        <v>0</v>
      </c>
      <c r="I691" s="88">
        <v>0</v>
      </c>
      <c r="J691" s="88">
        <v>1922061</v>
      </c>
      <c r="K691" s="88">
        <v>3701274</v>
      </c>
      <c r="L691" s="88">
        <v>0</v>
      </c>
      <c r="M691" s="88">
        <v>1707461</v>
      </c>
      <c r="N691" s="88">
        <v>0</v>
      </c>
      <c r="O691" s="88">
        <v>0</v>
      </c>
      <c r="P691" s="88">
        <v>1947562</v>
      </c>
      <c r="Q691" s="89">
        <v>1.3194845377199999E-3</v>
      </c>
      <c r="R691" s="89">
        <v>0</v>
      </c>
      <c r="S691" s="89">
        <v>0</v>
      </c>
      <c r="T691" s="89">
        <v>0</v>
      </c>
      <c r="U691" s="89">
        <v>1.7504411835299999E-3</v>
      </c>
      <c r="V691" s="89">
        <v>0</v>
      </c>
      <c r="W691" s="89">
        <v>0</v>
      </c>
      <c r="X691" s="89">
        <v>0</v>
      </c>
      <c r="Y691" s="89">
        <v>0</v>
      </c>
      <c r="Z691" s="89">
        <v>5.43099337882E-3</v>
      </c>
      <c r="AA691" s="89">
        <v>1.7979137490499999E-3</v>
      </c>
    </row>
    <row r="692" spans="1:27" x14ac:dyDescent="0.25">
      <c r="A692" s="87">
        <v>6214</v>
      </c>
      <c r="B692" s="134">
        <v>45473</v>
      </c>
      <c r="C692" s="87">
        <v>2769</v>
      </c>
      <c r="D692" s="86" t="s">
        <v>1081</v>
      </c>
      <c r="E692" s="88">
        <v>57290471</v>
      </c>
      <c r="F692" s="88">
        <v>20325744</v>
      </c>
      <c r="G692" s="88">
        <v>387434</v>
      </c>
      <c r="H692" s="88">
        <v>0</v>
      </c>
      <c r="I692" s="88">
        <v>0</v>
      </c>
      <c r="J692" s="88">
        <v>1512769</v>
      </c>
      <c r="K692" s="88">
        <v>7502270</v>
      </c>
      <c r="L692" s="88">
        <v>0</v>
      </c>
      <c r="M692" s="88">
        <v>8618106</v>
      </c>
      <c r="N692" s="88">
        <v>140756</v>
      </c>
      <c r="O692" s="88">
        <v>758219</v>
      </c>
      <c r="P692" s="88">
        <v>1406189</v>
      </c>
      <c r="Q692" s="89">
        <v>9.0808534479000004E-4</v>
      </c>
      <c r="R692" s="89">
        <v>0</v>
      </c>
      <c r="S692" s="89">
        <v>0</v>
      </c>
      <c r="T692" s="89">
        <v>0</v>
      </c>
      <c r="U692" s="89">
        <v>4.5421585690000001E-4</v>
      </c>
      <c r="V692" s="89">
        <v>0</v>
      </c>
      <c r="W692" s="89">
        <v>-1.564782221E-4</v>
      </c>
      <c r="X692" s="89">
        <v>0</v>
      </c>
      <c r="Y692" s="89">
        <v>0</v>
      </c>
      <c r="Z692" s="89">
        <v>5.8133953170000001E-5</v>
      </c>
      <c r="AA692" s="89">
        <v>1.1127751858E-4</v>
      </c>
    </row>
    <row r="693" spans="1:27" x14ac:dyDescent="0.25">
      <c r="A693" s="87">
        <v>6225</v>
      </c>
      <c r="B693" s="134">
        <v>45473</v>
      </c>
      <c r="C693" s="87">
        <v>2773</v>
      </c>
      <c r="D693" s="86" t="s">
        <v>1082</v>
      </c>
      <c r="E693" s="88">
        <v>35550182</v>
      </c>
      <c r="F693" s="88">
        <v>7083122</v>
      </c>
      <c r="G693" s="88">
        <v>279877</v>
      </c>
      <c r="H693" s="88">
        <v>0</v>
      </c>
      <c r="I693" s="88">
        <v>0</v>
      </c>
      <c r="J693" s="88">
        <v>980920</v>
      </c>
      <c r="K693" s="88">
        <v>2580515</v>
      </c>
      <c r="L693" s="88">
        <v>0</v>
      </c>
      <c r="M693" s="88">
        <v>1323945</v>
      </c>
      <c r="N693" s="88">
        <v>0</v>
      </c>
      <c r="O693" s="88">
        <v>0</v>
      </c>
      <c r="P693" s="88">
        <v>1917865</v>
      </c>
      <c r="Q693" s="89">
        <v>1.100320298717E-2</v>
      </c>
      <c r="R693" s="89">
        <v>0</v>
      </c>
      <c r="S693" s="89">
        <v>0</v>
      </c>
      <c r="T693" s="89">
        <v>0</v>
      </c>
      <c r="U693" s="89">
        <v>0</v>
      </c>
      <c r="V693" s="89">
        <v>0</v>
      </c>
      <c r="W693" s="89">
        <v>5.663514477E-4</v>
      </c>
      <c r="X693" s="89">
        <v>0</v>
      </c>
      <c r="Y693" s="89">
        <v>0</v>
      </c>
      <c r="Z693" s="89">
        <v>1.194787205063E-2</v>
      </c>
      <c r="AA693" s="89">
        <v>3.7738394396899999E-3</v>
      </c>
    </row>
    <row r="694" spans="1:27" x14ac:dyDescent="0.25">
      <c r="A694" s="87">
        <v>6233</v>
      </c>
      <c r="B694" s="134">
        <v>45473</v>
      </c>
      <c r="C694" s="87">
        <v>2778</v>
      </c>
      <c r="D694" s="86" t="s">
        <v>1083</v>
      </c>
      <c r="E694" s="88">
        <v>330040174</v>
      </c>
      <c r="F694" s="88">
        <v>266299887</v>
      </c>
      <c r="G694" s="88">
        <v>5607256</v>
      </c>
      <c r="H694" s="88">
        <v>3854</v>
      </c>
      <c r="I694" s="88">
        <v>0</v>
      </c>
      <c r="J694" s="88">
        <v>32251377</v>
      </c>
      <c r="K694" s="88">
        <v>52911359</v>
      </c>
      <c r="L694" s="88">
        <v>0</v>
      </c>
      <c r="M694" s="88">
        <v>96124988</v>
      </c>
      <c r="N694" s="88">
        <v>67953526</v>
      </c>
      <c r="O694" s="88">
        <v>261430</v>
      </c>
      <c r="P694" s="88">
        <v>11186097</v>
      </c>
      <c r="Q694" s="89">
        <v>9.7658480398200003E-3</v>
      </c>
      <c r="R694" s="89">
        <v>0.12943904579716001</v>
      </c>
      <c r="S694" s="89">
        <v>0</v>
      </c>
      <c r="T694" s="89">
        <v>4.2127315957000001E-4</v>
      </c>
      <c r="U694" s="89">
        <v>1.7659926791000001E-3</v>
      </c>
      <c r="V694" s="89">
        <v>0</v>
      </c>
      <c r="W694" s="89">
        <v>2.7557145891999999E-4</v>
      </c>
      <c r="X694" s="89">
        <v>0</v>
      </c>
      <c r="Y694" s="89">
        <v>2.6565259527800002E-3</v>
      </c>
      <c r="Z694" s="89">
        <v>1.858309625708E-2</v>
      </c>
      <c r="AA694" s="89">
        <v>1.68491968506E-3</v>
      </c>
    </row>
    <row r="695" spans="1:27" x14ac:dyDescent="0.25">
      <c r="A695" s="87">
        <v>6237</v>
      </c>
      <c r="B695" s="134">
        <v>45473</v>
      </c>
      <c r="C695" s="87">
        <v>2781</v>
      </c>
      <c r="D695" s="86" t="s">
        <v>1084</v>
      </c>
      <c r="E695" s="88">
        <v>14123440</v>
      </c>
      <c r="F695" s="88">
        <v>3406709</v>
      </c>
      <c r="G695" s="88">
        <v>0</v>
      </c>
      <c r="H695" s="88">
        <v>0</v>
      </c>
      <c r="I695" s="88">
        <v>0</v>
      </c>
      <c r="J695" s="88">
        <v>673991</v>
      </c>
      <c r="K695" s="88">
        <v>1453818</v>
      </c>
      <c r="L695" s="88">
        <v>0</v>
      </c>
      <c r="M695" s="88">
        <v>1018908</v>
      </c>
      <c r="N695" s="88">
        <v>91737</v>
      </c>
      <c r="O695" s="88">
        <v>0</v>
      </c>
      <c r="P695" s="88">
        <v>168255</v>
      </c>
      <c r="Q695" s="89">
        <v>0</v>
      </c>
      <c r="R695" s="89">
        <v>0</v>
      </c>
      <c r="S695" s="89">
        <v>0</v>
      </c>
      <c r="T695" s="89">
        <v>0</v>
      </c>
      <c r="U695" s="89">
        <v>2.3691018651E-4</v>
      </c>
      <c r="V695" s="89">
        <v>0</v>
      </c>
      <c r="W695" s="89">
        <v>0</v>
      </c>
      <c r="X695" s="89">
        <v>0</v>
      </c>
      <c r="Y695" s="89">
        <v>0</v>
      </c>
      <c r="Z695" s="89">
        <v>2.7266847655029999E-2</v>
      </c>
      <c r="AA695" s="89">
        <v>1.46479803741E-3</v>
      </c>
    </row>
    <row r="696" spans="1:27" x14ac:dyDescent="0.25">
      <c r="A696" s="87">
        <v>6240</v>
      </c>
      <c r="B696" s="134">
        <v>45473</v>
      </c>
      <c r="C696" s="87">
        <v>2783</v>
      </c>
      <c r="D696" s="86" t="s">
        <v>1085</v>
      </c>
      <c r="E696" s="88">
        <v>3464256</v>
      </c>
      <c r="F696" s="88">
        <v>1120798</v>
      </c>
      <c r="G696" s="88">
        <v>0</v>
      </c>
      <c r="H696" s="88">
        <v>0</v>
      </c>
      <c r="I696" s="88">
        <v>0</v>
      </c>
      <c r="J696" s="88">
        <v>462146</v>
      </c>
      <c r="K696" s="88">
        <v>496036</v>
      </c>
      <c r="L696" s="88">
        <v>0</v>
      </c>
      <c r="M696" s="88">
        <v>0</v>
      </c>
      <c r="N696" s="88">
        <v>0</v>
      </c>
      <c r="O696" s="88">
        <v>0</v>
      </c>
      <c r="P696" s="88">
        <v>162615</v>
      </c>
      <c r="Q696" s="89">
        <v>0</v>
      </c>
      <c r="R696" s="89">
        <v>0</v>
      </c>
      <c r="S696" s="89">
        <v>0</v>
      </c>
      <c r="T696" s="89">
        <v>0</v>
      </c>
      <c r="U696" s="89">
        <v>-8.36978174E-4</v>
      </c>
      <c r="V696" s="89">
        <v>0</v>
      </c>
      <c r="W696" s="89">
        <v>0</v>
      </c>
      <c r="X696" s="89">
        <v>0</v>
      </c>
      <c r="Y696" s="89">
        <v>0</v>
      </c>
      <c r="Z696" s="89">
        <v>5.8152272743799997E-3</v>
      </c>
      <c r="AA696" s="89">
        <v>2.13399096189E-3</v>
      </c>
    </row>
    <row r="697" spans="1:27" x14ac:dyDescent="0.25">
      <c r="A697" s="87">
        <v>6248</v>
      </c>
      <c r="B697" s="134">
        <v>45473</v>
      </c>
      <c r="C697" s="87">
        <v>2789</v>
      </c>
      <c r="D697" s="86" t="s">
        <v>1086</v>
      </c>
      <c r="E697" s="88">
        <v>938323674</v>
      </c>
      <c r="F697" s="88">
        <v>663322885</v>
      </c>
      <c r="G697" s="88">
        <v>0</v>
      </c>
      <c r="H697" s="88">
        <v>0</v>
      </c>
      <c r="I697" s="88">
        <v>0</v>
      </c>
      <c r="J697" s="88">
        <v>23934831</v>
      </c>
      <c r="K697" s="88">
        <v>237159573</v>
      </c>
      <c r="L697" s="88">
        <v>0</v>
      </c>
      <c r="M697" s="88">
        <v>172140839</v>
      </c>
      <c r="N697" s="88">
        <v>163338354</v>
      </c>
      <c r="O697" s="88">
        <v>3433956</v>
      </c>
      <c r="P697" s="88">
        <v>63315332</v>
      </c>
      <c r="Q697" s="89">
        <v>3.1143352037399999E-2</v>
      </c>
      <c r="R697" s="89">
        <v>0</v>
      </c>
      <c r="S697" s="89">
        <v>0</v>
      </c>
      <c r="T697" s="89">
        <v>2.1382155086499999E-3</v>
      </c>
      <c r="U697" s="89">
        <v>1.176113825211E-2</v>
      </c>
      <c r="V697" s="89">
        <v>0</v>
      </c>
      <c r="W697" s="89">
        <v>-9.0403923299999995E-5</v>
      </c>
      <c r="X697" s="89">
        <v>0</v>
      </c>
      <c r="Y697" s="89">
        <v>1.587410163123E-2</v>
      </c>
      <c r="Z697" s="89">
        <v>4.2226427927819998E-2</v>
      </c>
      <c r="AA697" s="89">
        <v>9.3823362584299994E-3</v>
      </c>
    </row>
    <row r="698" spans="1:27" x14ac:dyDescent="0.25">
      <c r="A698" s="87">
        <v>6269</v>
      </c>
      <c r="B698" s="134">
        <v>45473</v>
      </c>
      <c r="C698" s="87">
        <v>2799</v>
      </c>
      <c r="D698" s="86" t="s">
        <v>1087</v>
      </c>
      <c r="E698" s="88">
        <v>183850824</v>
      </c>
      <c r="F698" s="88">
        <v>106356302</v>
      </c>
      <c r="G698" s="88">
        <v>7255360</v>
      </c>
      <c r="H698" s="88">
        <v>0</v>
      </c>
      <c r="I698" s="88">
        <v>4763983</v>
      </c>
      <c r="J698" s="88">
        <v>6377277</v>
      </c>
      <c r="K698" s="88">
        <v>22412844</v>
      </c>
      <c r="L698" s="88">
        <v>0</v>
      </c>
      <c r="M698" s="88">
        <v>52830553</v>
      </c>
      <c r="N698" s="88">
        <v>6464989</v>
      </c>
      <c r="O698" s="88">
        <v>912307</v>
      </c>
      <c r="P698" s="88">
        <v>5338989</v>
      </c>
      <c r="Q698" s="89">
        <v>4.3634712401500004E-3</v>
      </c>
      <c r="R698" s="89">
        <v>0</v>
      </c>
      <c r="S698" s="89">
        <v>1.1889798893389999E-2</v>
      </c>
      <c r="T698" s="89">
        <v>-9.821482000999999E-4</v>
      </c>
      <c r="U698" s="89">
        <v>2.0238421485200002E-3</v>
      </c>
      <c r="V698" s="89">
        <v>0</v>
      </c>
      <c r="W698" s="89">
        <v>2.6214066985000002E-4</v>
      </c>
      <c r="X698" s="89">
        <v>-2.3539783340999999E-3</v>
      </c>
      <c r="Y698" s="89">
        <v>0</v>
      </c>
      <c r="Z698" s="89">
        <v>1.190090252533E-2</v>
      </c>
      <c r="AA698" s="89">
        <v>1.5643275753900001E-3</v>
      </c>
    </row>
    <row r="699" spans="1:27" x14ac:dyDescent="0.25">
      <c r="A699" s="87">
        <v>6275</v>
      </c>
      <c r="B699" s="134">
        <v>45473</v>
      </c>
      <c r="C699" s="87">
        <v>2802</v>
      </c>
      <c r="D699" s="86" t="s">
        <v>1088</v>
      </c>
      <c r="E699" s="88">
        <v>560484866</v>
      </c>
      <c r="F699" s="88">
        <v>404430952</v>
      </c>
      <c r="G699" s="88">
        <v>4776441</v>
      </c>
      <c r="H699" s="88">
        <v>0</v>
      </c>
      <c r="I699" s="88">
        <v>0</v>
      </c>
      <c r="J699" s="88">
        <v>99478041</v>
      </c>
      <c r="K699" s="88">
        <v>79351916</v>
      </c>
      <c r="L699" s="88">
        <v>0</v>
      </c>
      <c r="M699" s="88">
        <v>142029267</v>
      </c>
      <c r="N699" s="88">
        <v>27987032</v>
      </c>
      <c r="O699" s="88">
        <v>3270164</v>
      </c>
      <c r="P699" s="88">
        <v>47538091</v>
      </c>
      <c r="Q699" s="89">
        <v>1.141418786419E-2</v>
      </c>
      <c r="R699" s="89">
        <v>0</v>
      </c>
      <c r="S699" s="89">
        <v>0</v>
      </c>
      <c r="T699" s="89">
        <v>8.3472149656000001E-4</v>
      </c>
      <c r="U699" s="89">
        <v>2.7963052889200001E-3</v>
      </c>
      <c r="V699" s="89">
        <v>0</v>
      </c>
      <c r="W699" s="89">
        <v>6.2944277330000001E-5</v>
      </c>
      <c r="X699" s="89">
        <v>0</v>
      </c>
      <c r="Y699" s="89">
        <v>1.205767462334E-2</v>
      </c>
      <c r="Z699" s="89">
        <v>3.6530796124500001E-3</v>
      </c>
      <c r="AA699" s="89">
        <v>1.44209537121E-3</v>
      </c>
    </row>
    <row r="700" spans="1:27" x14ac:dyDescent="0.25">
      <c r="A700" s="87">
        <v>6277</v>
      </c>
      <c r="B700" s="134">
        <v>45473</v>
      </c>
      <c r="C700" s="87">
        <v>2803</v>
      </c>
      <c r="D700" s="86" t="s">
        <v>1089</v>
      </c>
      <c r="E700" s="88">
        <v>7675981</v>
      </c>
      <c r="F700" s="88">
        <v>2542427</v>
      </c>
      <c r="G700" s="88">
        <v>227739</v>
      </c>
      <c r="H700" s="88">
        <v>0</v>
      </c>
      <c r="I700" s="88">
        <v>0</v>
      </c>
      <c r="J700" s="88">
        <v>618020</v>
      </c>
      <c r="K700" s="88">
        <v>1313728</v>
      </c>
      <c r="L700" s="88">
        <v>0</v>
      </c>
      <c r="M700" s="88">
        <v>0</v>
      </c>
      <c r="N700" s="88">
        <v>0</v>
      </c>
      <c r="O700" s="88">
        <v>0</v>
      </c>
      <c r="P700" s="88">
        <v>382940</v>
      </c>
      <c r="Q700" s="89">
        <v>5.2916738288299996E-3</v>
      </c>
      <c r="R700" s="89">
        <v>0</v>
      </c>
      <c r="S700" s="89">
        <v>0</v>
      </c>
      <c r="T700" s="89">
        <v>0</v>
      </c>
      <c r="U700" s="89">
        <v>-2.7420331680000001E-4</v>
      </c>
      <c r="V700" s="89">
        <v>0</v>
      </c>
      <c r="W700" s="89">
        <v>0</v>
      </c>
      <c r="X700" s="89">
        <v>0</v>
      </c>
      <c r="Y700" s="89">
        <v>0</v>
      </c>
      <c r="Z700" s="89">
        <v>6.8230856650800002E-3</v>
      </c>
      <c r="AA700" s="89">
        <v>1.55675198418E-3</v>
      </c>
    </row>
    <row r="701" spans="1:27" x14ac:dyDescent="0.25">
      <c r="A701" s="87">
        <v>6304</v>
      </c>
      <c r="B701" s="134">
        <v>45473</v>
      </c>
      <c r="C701" s="87">
        <v>2817</v>
      </c>
      <c r="D701" s="86" t="s">
        <v>1090</v>
      </c>
      <c r="E701" s="88">
        <v>10760366</v>
      </c>
      <c r="F701" s="88">
        <v>6702021</v>
      </c>
      <c r="G701" s="88">
        <v>0</v>
      </c>
      <c r="H701" s="88">
        <v>39606</v>
      </c>
      <c r="I701" s="88">
        <v>0</v>
      </c>
      <c r="J701" s="88">
        <v>1779385</v>
      </c>
      <c r="K701" s="88">
        <v>1783633</v>
      </c>
      <c r="L701" s="88">
        <v>0</v>
      </c>
      <c r="M701" s="88">
        <v>0</v>
      </c>
      <c r="N701" s="88">
        <v>0</v>
      </c>
      <c r="O701" s="88">
        <v>0</v>
      </c>
      <c r="P701" s="88">
        <v>3099397</v>
      </c>
      <c r="Q701" s="89">
        <v>0</v>
      </c>
      <c r="R701" s="89">
        <v>6.9379865005030003E-2</v>
      </c>
      <c r="S701" s="89">
        <v>0</v>
      </c>
      <c r="T701" s="89">
        <v>0</v>
      </c>
      <c r="U701" s="89">
        <v>2.2554525434900002E-3</v>
      </c>
      <c r="V701" s="89">
        <v>0</v>
      </c>
      <c r="W701" s="89">
        <v>0</v>
      </c>
      <c r="X701" s="89">
        <v>0</v>
      </c>
      <c r="Y701" s="89">
        <v>0</v>
      </c>
      <c r="Z701" s="89">
        <v>2.1381315690250001E-2</v>
      </c>
      <c r="AA701" s="89">
        <v>1.1179102381E-2</v>
      </c>
    </row>
    <row r="702" spans="1:27" x14ac:dyDescent="0.25">
      <c r="A702" s="87">
        <v>6311</v>
      </c>
      <c r="B702" s="134">
        <v>45473</v>
      </c>
      <c r="C702" s="87">
        <v>2821</v>
      </c>
      <c r="D702" s="86" t="s">
        <v>1091</v>
      </c>
      <c r="E702" s="88">
        <v>4939459</v>
      </c>
      <c r="F702" s="88">
        <v>3149034</v>
      </c>
      <c r="G702" s="88">
        <v>0</v>
      </c>
      <c r="H702" s="88">
        <v>0</v>
      </c>
      <c r="I702" s="88">
        <v>0</v>
      </c>
      <c r="J702" s="88">
        <v>1347631</v>
      </c>
      <c r="K702" s="88">
        <v>854319</v>
      </c>
      <c r="L702" s="88">
        <v>0</v>
      </c>
      <c r="M702" s="88">
        <v>0</v>
      </c>
      <c r="N702" s="88">
        <v>0</v>
      </c>
      <c r="O702" s="88">
        <v>0</v>
      </c>
      <c r="P702" s="88">
        <v>947084</v>
      </c>
      <c r="Q702" s="89">
        <v>0</v>
      </c>
      <c r="R702" s="89">
        <v>0</v>
      </c>
      <c r="S702" s="89">
        <v>0</v>
      </c>
      <c r="T702" s="89">
        <v>7.3393898342999997E-3</v>
      </c>
      <c r="U702" s="89">
        <v>5.5244034976199997E-3</v>
      </c>
      <c r="V702" s="89">
        <v>0</v>
      </c>
      <c r="W702" s="89">
        <v>0</v>
      </c>
      <c r="X702" s="89">
        <v>0</v>
      </c>
      <c r="Y702" s="89">
        <v>0</v>
      </c>
      <c r="Z702" s="89">
        <v>4.2468511574029998E-2</v>
      </c>
      <c r="AA702" s="89">
        <v>1.883371795298E-2</v>
      </c>
    </row>
    <row r="703" spans="1:27" x14ac:dyDescent="0.25">
      <c r="A703" s="87">
        <v>6317</v>
      </c>
      <c r="B703" s="134">
        <v>45473</v>
      </c>
      <c r="C703" s="87">
        <v>2822</v>
      </c>
      <c r="D703" s="86" t="s">
        <v>1092</v>
      </c>
      <c r="E703" s="88">
        <v>30149077</v>
      </c>
      <c r="F703" s="88">
        <v>16105074</v>
      </c>
      <c r="G703" s="88">
        <v>733764</v>
      </c>
      <c r="H703" s="88">
        <v>19466</v>
      </c>
      <c r="I703" s="88">
        <v>0</v>
      </c>
      <c r="J703" s="88">
        <v>3419255</v>
      </c>
      <c r="K703" s="88">
        <v>6958554</v>
      </c>
      <c r="L703" s="88">
        <v>0</v>
      </c>
      <c r="M703" s="88">
        <v>504587</v>
      </c>
      <c r="N703" s="88">
        <v>0</v>
      </c>
      <c r="O703" s="88">
        <v>0</v>
      </c>
      <c r="P703" s="88">
        <v>4469448</v>
      </c>
      <c r="Q703" s="89">
        <v>2.362829776988E-2</v>
      </c>
      <c r="R703" s="89">
        <v>0.11422940426637999</v>
      </c>
      <c r="S703" s="89">
        <v>0</v>
      </c>
      <c r="T703" s="89">
        <v>1.23005767399E-3</v>
      </c>
      <c r="U703" s="89">
        <v>2.3188568448200002E-3</v>
      </c>
      <c r="V703" s="89">
        <v>0</v>
      </c>
      <c r="W703" s="89">
        <v>0</v>
      </c>
      <c r="X703" s="89">
        <v>0</v>
      </c>
      <c r="Y703" s="89">
        <v>0</v>
      </c>
      <c r="Z703" s="89">
        <v>1.3401921112950001E-2</v>
      </c>
      <c r="AA703" s="89">
        <v>6.3558213386200003E-3</v>
      </c>
    </row>
    <row r="704" spans="1:27" x14ac:dyDescent="0.25">
      <c r="A704" s="87">
        <v>6318</v>
      </c>
      <c r="B704" s="134">
        <v>45473</v>
      </c>
      <c r="C704" s="87">
        <v>2823</v>
      </c>
      <c r="D704" s="86" t="s">
        <v>1093</v>
      </c>
      <c r="E704" s="88">
        <v>4081527</v>
      </c>
      <c r="F704" s="88">
        <v>2358862</v>
      </c>
      <c r="G704" s="88">
        <v>0</v>
      </c>
      <c r="H704" s="88">
        <v>0</v>
      </c>
      <c r="I704" s="88">
        <v>0</v>
      </c>
      <c r="J704" s="88">
        <v>908617</v>
      </c>
      <c r="K704" s="88">
        <v>741253</v>
      </c>
      <c r="L704" s="88">
        <v>0</v>
      </c>
      <c r="M704" s="88">
        <v>0</v>
      </c>
      <c r="N704" s="88">
        <v>0</v>
      </c>
      <c r="O704" s="88">
        <v>0</v>
      </c>
      <c r="P704" s="88">
        <v>708992</v>
      </c>
      <c r="Q704" s="89">
        <v>0</v>
      </c>
      <c r="R704" s="89">
        <v>0</v>
      </c>
      <c r="S704" s="89">
        <v>0</v>
      </c>
      <c r="T704" s="89">
        <v>0</v>
      </c>
      <c r="U704" s="89">
        <v>0</v>
      </c>
      <c r="V704" s="89">
        <v>0</v>
      </c>
      <c r="W704" s="89">
        <v>0</v>
      </c>
      <c r="X704" s="89">
        <v>0</v>
      </c>
      <c r="Y704" s="89">
        <v>0</v>
      </c>
      <c r="Z704" s="89">
        <v>-6.7967786199999995E-5</v>
      </c>
      <c r="AA704" s="89">
        <v>1.407473251E-5</v>
      </c>
    </row>
    <row r="705" spans="1:27" x14ac:dyDescent="0.25">
      <c r="A705" s="87">
        <v>6326</v>
      </c>
      <c r="B705" s="134">
        <v>45473</v>
      </c>
      <c r="C705" s="87">
        <v>2829</v>
      </c>
      <c r="D705" s="86" t="s">
        <v>1094</v>
      </c>
      <c r="E705" s="88">
        <v>38123104</v>
      </c>
      <c r="F705" s="88">
        <v>6397437</v>
      </c>
      <c r="G705" s="88">
        <v>0</v>
      </c>
      <c r="H705" s="88">
        <v>0</v>
      </c>
      <c r="I705" s="88">
        <v>0</v>
      </c>
      <c r="J705" s="88">
        <v>1070860</v>
      </c>
      <c r="K705" s="88">
        <v>1035077</v>
      </c>
      <c r="L705" s="88">
        <v>0</v>
      </c>
      <c r="M705" s="88">
        <v>1954422</v>
      </c>
      <c r="N705" s="88">
        <v>0</v>
      </c>
      <c r="O705" s="88">
        <v>0</v>
      </c>
      <c r="P705" s="88">
        <v>2337078</v>
      </c>
      <c r="Q705" s="89">
        <v>0</v>
      </c>
      <c r="R705" s="89">
        <v>0</v>
      </c>
      <c r="S705" s="89">
        <v>0</v>
      </c>
      <c r="T705" s="89">
        <v>0</v>
      </c>
      <c r="U705" s="89">
        <v>0</v>
      </c>
      <c r="V705" s="89">
        <v>0</v>
      </c>
      <c r="W705" s="89">
        <v>0</v>
      </c>
      <c r="X705" s="89">
        <v>0</v>
      </c>
      <c r="Y705" s="89">
        <v>0</v>
      </c>
      <c r="Z705" s="89">
        <v>1.30978483215E-3</v>
      </c>
      <c r="AA705" s="89">
        <v>4.1884842539000001E-4</v>
      </c>
    </row>
    <row r="706" spans="1:27" x14ac:dyDescent="0.25">
      <c r="A706" s="87">
        <v>6332</v>
      </c>
      <c r="B706" s="134">
        <v>45473</v>
      </c>
      <c r="C706" s="87">
        <v>2834</v>
      </c>
      <c r="D706" s="86" t="s">
        <v>1095</v>
      </c>
      <c r="E706" s="88">
        <v>214981685</v>
      </c>
      <c r="F706" s="88">
        <v>125692270</v>
      </c>
      <c r="G706" s="88">
        <v>2085542</v>
      </c>
      <c r="H706" s="88">
        <v>0</v>
      </c>
      <c r="I706" s="88">
        <v>187926</v>
      </c>
      <c r="J706" s="88">
        <v>12919084</v>
      </c>
      <c r="K706" s="88">
        <v>29539630</v>
      </c>
      <c r="L706" s="88">
        <v>0</v>
      </c>
      <c r="M706" s="88">
        <v>68611857</v>
      </c>
      <c r="N706" s="88">
        <v>0</v>
      </c>
      <c r="O706" s="88">
        <v>0</v>
      </c>
      <c r="P706" s="88">
        <v>12348231</v>
      </c>
      <c r="Q706" s="89">
        <v>1.1456711416270001E-2</v>
      </c>
      <c r="R706" s="89">
        <v>0</v>
      </c>
      <c r="S706" s="89">
        <v>0</v>
      </c>
      <c r="T706" s="89">
        <v>-5.3071994097000001E-8</v>
      </c>
      <c r="U706" s="89">
        <v>3.5272523404000002E-4</v>
      </c>
      <c r="V706" s="89">
        <v>0</v>
      </c>
      <c r="W706" s="89">
        <v>-3.3067311769999999E-6</v>
      </c>
      <c r="X706" s="89">
        <v>0</v>
      </c>
      <c r="Y706" s="89">
        <v>0</v>
      </c>
      <c r="Z706" s="89">
        <v>2.2783146581199999E-3</v>
      </c>
      <c r="AA706" s="89">
        <v>5.9492665299000003E-4</v>
      </c>
    </row>
    <row r="707" spans="1:27" x14ac:dyDescent="0.25">
      <c r="A707" s="87">
        <v>6339</v>
      </c>
      <c r="B707" s="134">
        <v>45473</v>
      </c>
      <c r="C707" s="87">
        <v>2837</v>
      </c>
      <c r="D707" s="86" t="s">
        <v>1096</v>
      </c>
      <c r="E707" s="88">
        <v>55030852</v>
      </c>
      <c r="F707" s="88">
        <v>20053923</v>
      </c>
      <c r="G707" s="88">
        <v>1029981</v>
      </c>
      <c r="H707" s="88">
        <v>0</v>
      </c>
      <c r="I707" s="88">
        <v>0</v>
      </c>
      <c r="J707" s="88">
        <v>6208322</v>
      </c>
      <c r="K707" s="88">
        <v>7395480</v>
      </c>
      <c r="L707" s="88">
        <v>0</v>
      </c>
      <c r="M707" s="88">
        <v>948276</v>
      </c>
      <c r="N707" s="88">
        <v>0</v>
      </c>
      <c r="O707" s="88">
        <v>0</v>
      </c>
      <c r="P707" s="88">
        <v>4471864</v>
      </c>
      <c r="Q707" s="89">
        <v>7.4511555839700001E-3</v>
      </c>
      <c r="R707" s="89">
        <v>0</v>
      </c>
      <c r="S707" s="89">
        <v>0</v>
      </c>
      <c r="T707" s="89">
        <v>0</v>
      </c>
      <c r="U707" s="89">
        <v>0</v>
      </c>
      <c r="V707" s="89">
        <v>0</v>
      </c>
      <c r="W707" s="89">
        <v>0</v>
      </c>
      <c r="X707" s="89">
        <v>0</v>
      </c>
      <c r="Y707" s="89">
        <v>0</v>
      </c>
      <c r="Z707" s="89">
        <v>3.3680053680099999E-3</v>
      </c>
      <c r="AA707" s="89">
        <v>1.14486653712E-3</v>
      </c>
    </row>
    <row r="708" spans="1:27" x14ac:dyDescent="0.25">
      <c r="A708" s="87">
        <v>6353</v>
      </c>
      <c r="B708" s="134">
        <v>45473</v>
      </c>
      <c r="C708" s="87">
        <v>2842</v>
      </c>
      <c r="D708" s="86" t="s">
        <v>1097</v>
      </c>
      <c r="E708" s="88">
        <v>85492029</v>
      </c>
      <c r="F708" s="88">
        <v>30157019</v>
      </c>
      <c r="G708" s="88">
        <v>0</v>
      </c>
      <c r="H708" s="88">
        <v>0</v>
      </c>
      <c r="I708" s="88">
        <v>0</v>
      </c>
      <c r="J708" s="88">
        <v>6355684</v>
      </c>
      <c r="K708" s="88">
        <v>9308321</v>
      </c>
      <c r="L708" s="88">
        <v>0</v>
      </c>
      <c r="M708" s="88">
        <v>12950280</v>
      </c>
      <c r="N708" s="88">
        <v>0</v>
      </c>
      <c r="O708" s="88">
        <v>0</v>
      </c>
      <c r="P708" s="88">
        <v>1542734</v>
      </c>
      <c r="Q708" s="89">
        <v>0</v>
      </c>
      <c r="R708" s="89">
        <v>0</v>
      </c>
      <c r="S708" s="89">
        <v>0</v>
      </c>
      <c r="T708" s="89">
        <v>-9.0439645529999998E-4</v>
      </c>
      <c r="U708" s="89">
        <v>1.29438296995E-3</v>
      </c>
      <c r="V708" s="89">
        <v>0</v>
      </c>
      <c r="W708" s="89">
        <v>-9.4449287999999996E-4</v>
      </c>
      <c r="X708" s="89">
        <v>0</v>
      </c>
      <c r="Y708" s="89">
        <v>0</v>
      </c>
      <c r="Z708" s="89">
        <v>3.7617258842399998E-3</v>
      </c>
      <c r="AA708" s="89">
        <v>-8.9970191196999999E-6</v>
      </c>
    </row>
    <row r="709" spans="1:27" x14ac:dyDescent="0.25">
      <c r="A709" s="87">
        <v>6368</v>
      </c>
      <c r="B709" s="134">
        <v>45473</v>
      </c>
      <c r="C709" s="87">
        <v>2849</v>
      </c>
      <c r="D709" s="86" t="s">
        <v>1098</v>
      </c>
      <c r="E709" s="88">
        <v>18706307</v>
      </c>
      <c r="F709" s="88">
        <v>7658838</v>
      </c>
      <c r="G709" s="88">
        <v>212454</v>
      </c>
      <c r="H709" s="88">
        <v>0</v>
      </c>
      <c r="I709" s="88">
        <v>0</v>
      </c>
      <c r="J709" s="88">
        <v>2800708</v>
      </c>
      <c r="K709" s="88">
        <v>3141138</v>
      </c>
      <c r="L709" s="88">
        <v>0</v>
      </c>
      <c r="M709" s="88">
        <v>1544</v>
      </c>
      <c r="N709" s="88">
        <v>0</v>
      </c>
      <c r="O709" s="88">
        <v>0</v>
      </c>
      <c r="P709" s="88">
        <v>1502994</v>
      </c>
      <c r="Q709" s="89">
        <v>3.9814529469000003E-4</v>
      </c>
      <c r="R709" s="89">
        <v>0</v>
      </c>
      <c r="S709" s="89">
        <v>0</v>
      </c>
      <c r="T709" s="89">
        <v>0</v>
      </c>
      <c r="U709" s="89">
        <v>3.7562954898800001E-3</v>
      </c>
      <c r="V709" s="89">
        <v>0</v>
      </c>
      <c r="W709" s="89">
        <v>0</v>
      </c>
      <c r="X709" s="89">
        <v>0</v>
      </c>
      <c r="Y709" s="89">
        <v>0</v>
      </c>
      <c r="Z709" s="89">
        <v>-1.0482351514E-3</v>
      </c>
      <c r="AA709" s="89">
        <v>8.1591575062000003E-4</v>
      </c>
    </row>
    <row r="710" spans="1:27" x14ac:dyDescent="0.25">
      <c r="A710" s="87">
        <v>6369</v>
      </c>
      <c r="B710" s="134">
        <v>45473</v>
      </c>
      <c r="C710" s="87">
        <v>2850</v>
      </c>
      <c r="D710" s="86" t="s">
        <v>1099</v>
      </c>
      <c r="E710" s="88">
        <v>172058450</v>
      </c>
      <c r="F710" s="88">
        <v>104667537</v>
      </c>
      <c r="G710" s="88">
        <v>3965486</v>
      </c>
      <c r="H710" s="88">
        <v>440880</v>
      </c>
      <c r="I710" s="88">
        <v>0</v>
      </c>
      <c r="J710" s="88">
        <v>10754665</v>
      </c>
      <c r="K710" s="88">
        <v>52509460</v>
      </c>
      <c r="L710" s="88">
        <v>0</v>
      </c>
      <c r="M710" s="88">
        <v>19937871</v>
      </c>
      <c r="N710" s="88">
        <v>0</v>
      </c>
      <c r="O710" s="88">
        <v>0</v>
      </c>
      <c r="P710" s="88">
        <v>17059175</v>
      </c>
      <c r="Q710" s="89">
        <v>1.8603421005570001E-2</v>
      </c>
      <c r="R710" s="89">
        <v>0.12806810298504001</v>
      </c>
      <c r="S710" s="89">
        <v>0</v>
      </c>
      <c r="T710" s="89">
        <v>1.8636391339999999E-4</v>
      </c>
      <c r="U710" s="89">
        <v>3.5354565522699999E-3</v>
      </c>
      <c r="V710" s="89">
        <v>0</v>
      </c>
      <c r="W710" s="89">
        <v>0</v>
      </c>
      <c r="X710" s="89">
        <v>0</v>
      </c>
      <c r="Y710" s="89">
        <v>0</v>
      </c>
      <c r="Z710" s="89">
        <v>2.8878760729280001E-2</v>
      </c>
      <c r="AA710" s="89">
        <v>7.6764568253500001E-3</v>
      </c>
    </row>
    <row r="711" spans="1:27" x14ac:dyDescent="0.25">
      <c r="A711" s="87">
        <v>6370</v>
      </c>
      <c r="B711" s="134">
        <v>45473</v>
      </c>
      <c r="C711" s="87">
        <v>2851</v>
      </c>
      <c r="D711" s="86" t="s">
        <v>1100</v>
      </c>
      <c r="E711" s="88">
        <v>39631009</v>
      </c>
      <c r="F711" s="88">
        <v>32661648</v>
      </c>
      <c r="G711" s="88">
        <v>159041</v>
      </c>
      <c r="H711" s="88">
        <v>0</v>
      </c>
      <c r="I711" s="88">
        <v>0</v>
      </c>
      <c r="J711" s="88">
        <v>8140428</v>
      </c>
      <c r="K711" s="88">
        <v>10709015</v>
      </c>
      <c r="L711" s="88">
        <v>0</v>
      </c>
      <c r="M711" s="88">
        <v>10927819</v>
      </c>
      <c r="N711" s="88">
        <v>0</v>
      </c>
      <c r="O711" s="88">
        <v>0</v>
      </c>
      <c r="P711" s="88">
        <v>2725345</v>
      </c>
      <c r="Q711" s="89">
        <v>2.8099692788899999E-3</v>
      </c>
      <c r="R711" s="89">
        <v>0</v>
      </c>
      <c r="S711" s="89">
        <v>0</v>
      </c>
      <c r="T711" s="89">
        <v>0</v>
      </c>
      <c r="U711" s="89">
        <v>5.1237292965399996E-3</v>
      </c>
      <c r="V711" s="89">
        <v>0</v>
      </c>
      <c r="W711" s="89">
        <v>0</v>
      </c>
      <c r="X711" s="89">
        <v>0</v>
      </c>
      <c r="Y711" s="89">
        <v>0</v>
      </c>
      <c r="Z711" s="89">
        <v>3.0836248157199999E-3</v>
      </c>
      <c r="AA711" s="89">
        <v>2.2717847835699999E-3</v>
      </c>
    </row>
    <row r="712" spans="1:27" x14ac:dyDescent="0.25">
      <c r="A712" s="87">
        <v>6418</v>
      </c>
      <c r="B712" s="134">
        <v>45473</v>
      </c>
      <c r="C712" s="87">
        <v>2870</v>
      </c>
      <c r="D712" s="86" t="s">
        <v>1101</v>
      </c>
      <c r="E712" s="88">
        <v>10521101</v>
      </c>
      <c r="F712" s="88">
        <v>2378837</v>
      </c>
      <c r="G712" s="88">
        <v>0</v>
      </c>
      <c r="H712" s="88">
        <v>0</v>
      </c>
      <c r="I712" s="88">
        <v>0</v>
      </c>
      <c r="J712" s="88">
        <v>795677</v>
      </c>
      <c r="K712" s="88">
        <v>655927</v>
      </c>
      <c r="L712" s="88">
        <v>0</v>
      </c>
      <c r="M712" s="88">
        <v>0</v>
      </c>
      <c r="N712" s="88">
        <v>0</v>
      </c>
      <c r="O712" s="88">
        <v>0</v>
      </c>
      <c r="P712" s="88">
        <v>927233</v>
      </c>
      <c r="Q712" s="89">
        <v>0</v>
      </c>
      <c r="R712" s="89">
        <v>0</v>
      </c>
      <c r="S712" s="89">
        <v>0</v>
      </c>
      <c r="T712" s="89">
        <v>0</v>
      </c>
      <c r="U712" s="89">
        <v>0</v>
      </c>
      <c r="V712" s="89">
        <v>0</v>
      </c>
      <c r="W712" s="89">
        <v>0</v>
      </c>
      <c r="X712" s="89">
        <v>0</v>
      </c>
      <c r="Y712" s="89">
        <v>0</v>
      </c>
      <c r="Z712" s="89">
        <v>3.6937831968899999E-3</v>
      </c>
      <c r="AA712" s="89">
        <v>1.37039330492E-3</v>
      </c>
    </row>
    <row r="713" spans="1:27" x14ac:dyDescent="0.25">
      <c r="A713" s="87">
        <v>6424</v>
      </c>
      <c r="B713" s="134">
        <v>45473</v>
      </c>
      <c r="C713" s="87">
        <v>2872</v>
      </c>
      <c r="D713" s="86" t="s">
        <v>1102</v>
      </c>
      <c r="E713" s="88">
        <v>49465147</v>
      </c>
      <c r="F713" s="88">
        <v>21563753</v>
      </c>
      <c r="G713" s="88">
        <v>102401</v>
      </c>
      <c r="H713" s="88">
        <v>0</v>
      </c>
      <c r="I713" s="88">
        <v>0</v>
      </c>
      <c r="J713" s="88">
        <v>2650350</v>
      </c>
      <c r="K713" s="88">
        <v>5735707</v>
      </c>
      <c r="L713" s="88">
        <v>0</v>
      </c>
      <c r="M713" s="88">
        <v>9934424</v>
      </c>
      <c r="N713" s="88">
        <v>810833</v>
      </c>
      <c r="O713" s="88">
        <v>478576</v>
      </c>
      <c r="P713" s="88">
        <v>1851462</v>
      </c>
      <c r="Q713" s="89">
        <v>4.6720414498500002E-3</v>
      </c>
      <c r="R713" s="89">
        <v>0</v>
      </c>
      <c r="S713" s="89">
        <v>0</v>
      </c>
      <c r="T713" s="89">
        <v>0</v>
      </c>
      <c r="U713" s="89">
        <v>1.0352238562199999E-3</v>
      </c>
      <c r="V713" s="89">
        <v>0</v>
      </c>
      <c r="W713" s="89">
        <v>0</v>
      </c>
      <c r="X713" s="89">
        <v>0</v>
      </c>
      <c r="Y713" s="89">
        <v>0</v>
      </c>
      <c r="Z713" s="89">
        <v>1.1393778235400001E-3</v>
      </c>
      <c r="AA713" s="89">
        <v>3.9534412926E-4</v>
      </c>
    </row>
    <row r="714" spans="1:27" x14ac:dyDescent="0.25">
      <c r="A714" s="87">
        <v>6434</v>
      </c>
      <c r="B714" s="134">
        <v>45473</v>
      </c>
      <c r="C714" s="87">
        <v>2874</v>
      </c>
      <c r="D714" s="86" t="s">
        <v>1103</v>
      </c>
      <c r="E714" s="88">
        <v>86097089</v>
      </c>
      <c r="F714" s="88">
        <v>70343239</v>
      </c>
      <c r="G714" s="88">
        <v>2278112</v>
      </c>
      <c r="H714" s="88">
        <v>0</v>
      </c>
      <c r="I714" s="88">
        <v>28688</v>
      </c>
      <c r="J714" s="88">
        <v>22734146</v>
      </c>
      <c r="K714" s="88">
        <v>35303148</v>
      </c>
      <c r="L714" s="88">
        <v>0</v>
      </c>
      <c r="M714" s="88">
        <v>917367</v>
      </c>
      <c r="N714" s="88">
        <v>0</v>
      </c>
      <c r="O714" s="88">
        <v>0</v>
      </c>
      <c r="P714" s="88">
        <v>9081778</v>
      </c>
      <c r="Q714" s="89">
        <v>3.3922903069090002E-2</v>
      </c>
      <c r="R714" s="89">
        <v>0</v>
      </c>
      <c r="S714" s="89">
        <v>0</v>
      </c>
      <c r="T714" s="89">
        <v>4.7190083116000002E-4</v>
      </c>
      <c r="U714" s="89">
        <v>5.5811906467200002E-3</v>
      </c>
      <c r="V714" s="89">
        <v>0</v>
      </c>
      <c r="W714" s="89">
        <v>0</v>
      </c>
      <c r="X714" s="89">
        <v>0</v>
      </c>
      <c r="Y714" s="89">
        <v>0</v>
      </c>
      <c r="Z714" s="89">
        <v>1.1935808434420001E-2</v>
      </c>
      <c r="AA714" s="89">
        <v>5.7639637877799996E-3</v>
      </c>
    </row>
    <row r="715" spans="1:27" x14ac:dyDescent="0.25">
      <c r="A715" s="87">
        <v>6443</v>
      </c>
      <c r="B715" s="134">
        <v>45473</v>
      </c>
      <c r="C715" s="87">
        <v>2879</v>
      </c>
      <c r="D715" s="86" t="s">
        <v>1104</v>
      </c>
      <c r="E715" s="88">
        <v>4557730</v>
      </c>
      <c r="F715" s="88">
        <v>1821931</v>
      </c>
      <c r="G715" s="88">
        <v>0</v>
      </c>
      <c r="H715" s="88">
        <v>0</v>
      </c>
      <c r="I715" s="88">
        <v>0</v>
      </c>
      <c r="J715" s="88">
        <v>1140247</v>
      </c>
      <c r="K715" s="88">
        <v>298799</v>
      </c>
      <c r="L715" s="88">
        <v>0</v>
      </c>
      <c r="M715" s="88">
        <v>0</v>
      </c>
      <c r="N715" s="88">
        <v>0</v>
      </c>
      <c r="O715" s="88">
        <v>0</v>
      </c>
      <c r="P715" s="88">
        <v>382885</v>
      </c>
      <c r="Q715" s="89">
        <v>0</v>
      </c>
      <c r="R715" s="89">
        <v>0</v>
      </c>
      <c r="S715" s="89">
        <v>0</v>
      </c>
      <c r="T715" s="89">
        <v>6.2256469519000001E-4</v>
      </c>
      <c r="U715" s="89">
        <v>0</v>
      </c>
      <c r="V715" s="89">
        <v>0</v>
      </c>
      <c r="W715" s="89">
        <v>0</v>
      </c>
      <c r="X715" s="89">
        <v>0</v>
      </c>
      <c r="Y715" s="89">
        <v>0</v>
      </c>
      <c r="Z715" s="89">
        <v>5.8950690596799998E-3</v>
      </c>
      <c r="AA715" s="89">
        <v>1.6659813510899999E-3</v>
      </c>
    </row>
    <row r="716" spans="1:27" x14ac:dyDescent="0.25">
      <c r="A716" s="87">
        <v>6464</v>
      </c>
      <c r="B716" s="134">
        <v>45473</v>
      </c>
      <c r="C716" s="87">
        <v>2887</v>
      </c>
      <c r="D716" s="86" t="s">
        <v>1105</v>
      </c>
      <c r="E716" s="88">
        <v>320643411</v>
      </c>
      <c r="F716" s="88">
        <v>171094223</v>
      </c>
      <c r="G716" s="88">
        <v>5121209</v>
      </c>
      <c r="H716" s="88">
        <v>0</v>
      </c>
      <c r="I716" s="88">
        <v>0</v>
      </c>
      <c r="J716" s="88">
        <v>5395388</v>
      </c>
      <c r="K716" s="88">
        <v>2317056</v>
      </c>
      <c r="L716" s="88">
        <v>0</v>
      </c>
      <c r="M716" s="88">
        <v>143553846</v>
      </c>
      <c r="N716" s="88">
        <v>0</v>
      </c>
      <c r="O716" s="88">
        <v>0</v>
      </c>
      <c r="P716" s="88">
        <v>14706724</v>
      </c>
      <c r="Q716" s="89">
        <v>1.1644249200169999E-2</v>
      </c>
      <c r="R716" s="89">
        <v>0</v>
      </c>
      <c r="S716" s="89">
        <v>0</v>
      </c>
      <c r="T716" s="89">
        <v>0</v>
      </c>
      <c r="U716" s="89">
        <v>3.2221126418890002E-2</v>
      </c>
      <c r="V716" s="89">
        <v>0</v>
      </c>
      <c r="W716" s="89">
        <v>0</v>
      </c>
      <c r="X716" s="89">
        <v>0</v>
      </c>
      <c r="Y716" s="89">
        <v>0</v>
      </c>
      <c r="Z716" s="89">
        <v>4.8739320654499997E-3</v>
      </c>
      <c r="AA716" s="89">
        <v>1.2865487204100001E-3</v>
      </c>
    </row>
    <row r="717" spans="1:27" x14ac:dyDescent="0.25">
      <c r="A717" s="87">
        <v>6466</v>
      </c>
      <c r="B717" s="134">
        <v>45473</v>
      </c>
      <c r="C717" s="87">
        <v>2888</v>
      </c>
      <c r="D717" s="86" t="s">
        <v>1106</v>
      </c>
      <c r="E717" s="88">
        <v>24596601</v>
      </c>
      <c r="F717" s="88">
        <v>18336413</v>
      </c>
      <c r="G717" s="88">
        <v>0</v>
      </c>
      <c r="H717" s="88">
        <v>0</v>
      </c>
      <c r="I717" s="88">
        <v>0</v>
      </c>
      <c r="J717" s="88">
        <v>2793740</v>
      </c>
      <c r="K717" s="88">
        <v>10387245</v>
      </c>
      <c r="L717" s="88">
        <v>0</v>
      </c>
      <c r="M717" s="88">
        <v>869122</v>
      </c>
      <c r="N717" s="88">
        <v>0</v>
      </c>
      <c r="O717" s="88">
        <v>0</v>
      </c>
      <c r="P717" s="88">
        <v>4286307</v>
      </c>
      <c r="Q717" s="89">
        <v>0</v>
      </c>
      <c r="R717" s="89">
        <v>0</v>
      </c>
      <c r="S717" s="89">
        <v>0</v>
      </c>
      <c r="T717" s="89">
        <v>1.2326944065999999E-4</v>
      </c>
      <c r="U717" s="89">
        <v>-8.4124456569999997E-4</v>
      </c>
      <c r="V717" s="89">
        <v>0</v>
      </c>
      <c r="W717" s="89">
        <v>0</v>
      </c>
      <c r="X717" s="89">
        <v>0</v>
      </c>
      <c r="Y717" s="89">
        <v>0</v>
      </c>
      <c r="Z717" s="89">
        <v>5.0706751906900004E-3</v>
      </c>
      <c r="AA717" s="89">
        <v>7.4939255847999997E-4</v>
      </c>
    </row>
    <row r="718" spans="1:27" x14ac:dyDescent="0.25">
      <c r="A718" s="87">
        <v>6472</v>
      </c>
      <c r="B718" s="134">
        <v>45473</v>
      </c>
      <c r="C718" s="87">
        <v>2890</v>
      </c>
      <c r="D718" s="86" t="s">
        <v>1107</v>
      </c>
      <c r="E718" s="88">
        <v>9543238</v>
      </c>
      <c r="F718" s="88">
        <v>4999447</v>
      </c>
      <c r="G718" s="88">
        <v>0</v>
      </c>
      <c r="H718" s="88">
        <v>0</v>
      </c>
      <c r="I718" s="88">
        <v>0</v>
      </c>
      <c r="J718" s="88">
        <v>2844138</v>
      </c>
      <c r="K718" s="88">
        <v>1178865</v>
      </c>
      <c r="L718" s="88">
        <v>0</v>
      </c>
      <c r="M718" s="88">
        <v>0</v>
      </c>
      <c r="N718" s="88">
        <v>0</v>
      </c>
      <c r="O718" s="88">
        <v>0</v>
      </c>
      <c r="P718" s="88">
        <v>976444</v>
      </c>
      <c r="Q718" s="89">
        <v>0</v>
      </c>
      <c r="R718" s="89">
        <v>0</v>
      </c>
      <c r="S718" s="89">
        <v>0</v>
      </c>
      <c r="T718" s="89">
        <v>4.8566352954500002E-3</v>
      </c>
      <c r="U718" s="89">
        <v>3.0736002258499998E-3</v>
      </c>
      <c r="V718" s="89">
        <v>0</v>
      </c>
      <c r="W718" s="89">
        <v>0</v>
      </c>
      <c r="X718" s="89">
        <v>0</v>
      </c>
      <c r="Y718" s="89">
        <v>0</v>
      </c>
      <c r="Z718" s="89">
        <v>1.2976396030440001E-2</v>
      </c>
      <c r="AA718" s="89">
        <v>5.9800498614500002E-3</v>
      </c>
    </row>
    <row r="719" spans="1:27" x14ac:dyDescent="0.25">
      <c r="A719" s="87">
        <v>6498</v>
      </c>
      <c r="B719" s="134">
        <v>45473</v>
      </c>
      <c r="C719" s="87">
        <v>2902</v>
      </c>
      <c r="D719" s="86" t="s">
        <v>1108</v>
      </c>
      <c r="E719" s="88">
        <v>26106550</v>
      </c>
      <c r="F719" s="88">
        <v>15413107</v>
      </c>
      <c r="G719" s="88">
        <v>858616</v>
      </c>
      <c r="H719" s="88">
        <v>0</v>
      </c>
      <c r="I719" s="88">
        <v>0</v>
      </c>
      <c r="J719" s="88">
        <v>2351199</v>
      </c>
      <c r="K719" s="88">
        <v>3218153</v>
      </c>
      <c r="L719" s="88">
        <v>0</v>
      </c>
      <c r="M719" s="88">
        <v>6899882</v>
      </c>
      <c r="N719" s="88">
        <v>0</v>
      </c>
      <c r="O719" s="88">
        <v>0</v>
      </c>
      <c r="P719" s="88">
        <v>2085257</v>
      </c>
      <c r="Q719" s="89">
        <v>5.5731640852199997E-3</v>
      </c>
      <c r="R719" s="89">
        <v>0</v>
      </c>
      <c r="S719" s="89">
        <v>0</v>
      </c>
      <c r="T719" s="89">
        <v>2.70186558703E-3</v>
      </c>
      <c r="U719" s="89">
        <v>0</v>
      </c>
      <c r="V719" s="89">
        <v>0</v>
      </c>
      <c r="W719" s="89">
        <v>0</v>
      </c>
      <c r="X719" s="89">
        <v>0</v>
      </c>
      <c r="Y719" s="89">
        <v>0</v>
      </c>
      <c r="Z719" s="89">
        <v>5.0520585374400004E-3</v>
      </c>
      <c r="AA719" s="89">
        <v>1.70773308213E-3</v>
      </c>
    </row>
    <row r="720" spans="1:27" x14ac:dyDescent="0.25">
      <c r="A720" s="87">
        <v>6506</v>
      </c>
      <c r="B720" s="134">
        <v>45473</v>
      </c>
      <c r="C720" s="87">
        <v>2904</v>
      </c>
      <c r="D720" s="86" t="s">
        <v>1109</v>
      </c>
      <c r="E720" s="88">
        <v>76214</v>
      </c>
      <c r="F720" s="88">
        <v>14441</v>
      </c>
      <c r="G720" s="88">
        <v>0</v>
      </c>
      <c r="H720" s="88">
        <v>0</v>
      </c>
      <c r="I720" s="88">
        <v>0</v>
      </c>
      <c r="J720" s="88">
        <v>0</v>
      </c>
      <c r="K720" s="88">
        <v>0</v>
      </c>
      <c r="L720" s="88">
        <v>0</v>
      </c>
      <c r="M720" s="88">
        <v>0</v>
      </c>
      <c r="N720" s="88">
        <v>0</v>
      </c>
      <c r="O720" s="88">
        <v>0</v>
      </c>
      <c r="P720" s="88">
        <v>14441</v>
      </c>
      <c r="Q720" s="89">
        <v>0</v>
      </c>
      <c r="R720" s="89">
        <v>0</v>
      </c>
      <c r="S720" s="89">
        <v>0</v>
      </c>
      <c r="T720" s="89">
        <v>0</v>
      </c>
      <c r="U720" s="89">
        <v>0</v>
      </c>
      <c r="V720" s="89">
        <v>0</v>
      </c>
      <c r="W720" s="89">
        <v>0</v>
      </c>
      <c r="X720" s="89">
        <v>0</v>
      </c>
      <c r="Y720" s="89">
        <v>0</v>
      </c>
      <c r="Z720" s="89">
        <v>0</v>
      </c>
      <c r="AA720" s="89">
        <v>0</v>
      </c>
    </row>
    <row r="721" spans="1:27" x14ac:dyDescent="0.25">
      <c r="A721" s="87">
        <v>6527</v>
      </c>
      <c r="B721" s="134">
        <v>45473</v>
      </c>
      <c r="C721" s="87">
        <v>2914</v>
      </c>
      <c r="D721" s="86" t="s">
        <v>1110</v>
      </c>
      <c r="E721" s="88">
        <v>36800480</v>
      </c>
      <c r="F721" s="88">
        <v>19821037</v>
      </c>
      <c r="G721" s="88">
        <v>767164</v>
      </c>
      <c r="H721" s="88">
        <v>155547</v>
      </c>
      <c r="I721" s="88">
        <v>0</v>
      </c>
      <c r="J721" s="88">
        <v>4784412</v>
      </c>
      <c r="K721" s="88">
        <v>11550804</v>
      </c>
      <c r="L721" s="88">
        <v>0</v>
      </c>
      <c r="M721" s="88">
        <v>53055</v>
      </c>
      <c r="N721" s="88">
        <v>0</v>
      </c>
      <c r="O721" s="88">
        <v>0</v>
      </c>
      <c r="P721" s="88">
        <v>2510055</v>
      </c>
      <c r="Q721" s="89">
        <v>1.03003605232E-2</v>
      </c>
      <c r="R721" s="89">
        <v>3.2966770420100003E-2</v>
      </c>
      <c r="S721" s="89">
        <v>0</v>
      </c>
      <c r="T721" s="89">
        <v>0</v>
      </c>
      <c r="U721" s="89">
        <v>-3.865528023E-4</v>
      </c>
      <c r="V721" s="89">
        <v>0</v>
      </c>
      <c r="W721" s="89">
        <v>0</v>
      </c>
      <c r="X721" s="89">
        <v>0</v>
      </c>
      <c r="Y721" s="89">
        <v>0</v>
      </c>
      <c r="Z721" s="89">
        <v>1.9327551415140001E-2</v>
      </c>
      <c r="AA721" s="89">
        <v>3.22819206631E-3</v>
      </c>
    </row>
    <row r="722" spans="1:27" x14ac:dyDescent="0.25">
      <c r="A722" s="87">
        <v>6574</v>
      </c>
      <c r="B722" s="134">
        <v>45473</v>
      </c>
      <c r="C722" s="87">
        <v>2944</v>
      </c>
      <c r="D722" s="86" t="s">
        <v>1111</v>
      </c>
      <c r="E722" s="88">
        <v>793988166</v>
      </c>
      <c r="F722" s="88">
        <v>434494273</v>
      </c>
      <c r="G722" s="88">
        <v>15424302</v>
      </c>
      <c r="H722" s="88">
        <v>0</v>
      </c>
      <c r="I722" s="88">
        <v>6117771</v>
      </c>
      <c r="J722" s="88">
        <v>53365530</v>
      </c>
      <c r="K722" s="88">
        <v>107327218</v>
      </c>
      <c r="L722" s="88">
        <v>0</v>
      </c>
      <c r="M722" s="88">
        <v>213480775</v>
      </c>
      <c r="N722" s="88">
        <v>13211382</v>
      </c>
      <c r="O722" s="88">
        <v>217075</v>
      </c>
      <c r="P722" s="88">
        <v>25350220</v>
      </c>
      <c r="Q722" s="89">
        <v>6.3541870204900002E-3</v>
      </c>
      <c r="R722" s="89">
        <v>0</v>
      </c>
      <c r="S722" s="89">
        <v>6.80635390368E-3</v>
      </c>
      <c r="T722" s="89">
        <v>6.2065750796999998E-4</v>
      </c>
      <c r="U722" s="89">
        <v>1.51019146342E-3</v>
      </c>
      <c r="V722" s="89">
        <v>0</v>
      </c>
      <c r="W722" s="89">
        <v>-3.7331803599999998E-5</v>
      </c>
      <c r="X722" s="89">
        <v>0</v>
      </c>
      <c r="Y722" s="89">
        <v>3.8270578763449997E-2</v>
      </c>
      <c r="Z722" s="89">
        <v>3.0035872325330001E-2</v>
      </c>
      <c r="AA722" s="89">
        <v>3.1523580388899998E-3</v>
      </c>
    </row>
    <row r="723" spans="1:27" x14ac:dyDescent="0.25">
      <c r="A723" s="87">
        <v>6584</v>
      </c>
      <c r="B723" s="134">
        <v>45473</v>
      </c>
      <c r="C723" s="87">
        <v>2950</v>
      </c>
      <c r="D723" s="86" t="s">
        <v>1112</v>
      </c>
      <c r="E723" s="88">
        <v>42986168</v>
      </c>
      <c r="F723" s="88">
        <v>21794940</v>
      </c>
      <c r="G723" s="88">
        <v>1672693</v>
      </c>
      <c r="H723" s="88">
        <v>7474</v>
      </c>
      <c r="I723" s="88">
        <v>0</v>
      </c>
      <c r="J723" s="88">
        <v>4217331</v>
      </c>
      <c r="K723" s="88">
        <v>8522859</v>
      </c>
      <c r="L723" s="88">
        <v>0</v>
      </c>
      <c r="M723" s="88">
        <v>3972837</v>
      </c>
      <c r="N723" s="88">
        <v>0</v>
      </c>
      <c r="O723" s="88">
        <v>0</v>
      </c>
      <c r="P723" s="88">
        <v>3401746</v>
      </c>
      <c r="Q723" s="89">
        <v>7.1054915073499999E-3</v>
      </c>
      <c r="R723" s="89">
        <v>6.1520747228889998E-2</v>
      </c>
      <c r="S723" s="89">
        <v>0</v>
      </c>
      <c r="T723" s="89">
        <v>1.9512653440000001E-5</v>
      </c>
      <c r="U723" s="89">
        <v>4.5014444184700002E-3</v>
      </c>
      <c r="V723" s="89">
        <v>0</v>
      </c>
      <c r="W723" s="89">
        <v>5.1572087671999999E-4</v>
      </c>
      <c r="X723" s="89">
        <v>0</v>
      </c>
      <c r="Y723" s="89">
        <v>0</v>
      </c>
      <c r="Z723" s="89">
        <v>9.3688497254099997E-3</v>
      </c>
      <c r="AA723" s="89">
        <v>3.86570111614E-3</v>
      </c>
    </row>
    <row r="724" spans="1:27" x14ac:dyDescent="0.25">
      <c r="A724" s="87">
        <v>6613</v>
      </c>
      <c r="B724" s="134">
        <v>45473</v>
      </c>
      <c r="C724" s="87">
        <v>2965</v>
      </c>
      <c r="D724" s="86" t="s">
        <v>1113</v>
      </c>
      <c r="E724" s="88">
        <v>133139913</v>
      </c>
      <c r="F724" s="88">
        <v>32501188</v>
      </c>
      <c r="G724" s="88">
        <v>2343306</v>
      </c>
      <c r="H724" s="88">
        <v>0</v>
      </c>
      <c r="I724" s="88">
        <v>0</v>
      </c>
      <c r="J724" s="88">
        <v>3477185</v>
      </c>
      <c r="K724" s="88">
        <v>5447787</v>
      </c>
      <c r="L724" s="88">
        <v>0</v>
      </c>
      <c r="M724" s="88">
        <v>13503168</v>
      </c>
      <c r="N724" s="88">
        <v>0</v>
      </c>
      <c r="O724" s="88">
        <v>0</v>
      </c>
      <c r="P724" s="88">
        <v>7729742</v>
      </c>
      <c r="Q724" s="89">
        <v>2.5817565375600001E-3</v>
      </c>
      <c r="R724" s="89">
        <v>0</v>
      </c>
      <c r="S724" s="89">
        <v>0</v>
      </c>
      <c r="T724" s="89">
        <v>0</v>
      </c>
      <c r="U724" s="89">
        <v>7.4108058387999999E-4</v>
      </c>
      <c r="V724" s="89">
        <v>0</v>
      </c>
      <c r="W724" s="89">
        <v>-6.9025907500000003E-5</v>
      </c>
      <c r="X724" s="89">
        <v>0</v>
      </c>
      <c r="Y724" s="89">
        <v>0</v>
      </c>
      <c r="Z724" s="89">
        <v>7.2381494012E-4</v>
      </c>
      <c r="AA724" s="89">
        <v>4.3736701339000002E-4</v>
      </c>
    </row>
    <row r="725" spans="1:27" x14ac:dyDescent="0.25">
      <c r="A725" s="87">
        <v>6626</v>
      </c>
      <c r="B725" s="134">
        <v>45473</v>
      </c>
      <c r="C725" s="87">
        <v>2973</v>
      </c>
      <c r="D725" s="86" t="s">
        <v>1114</v>
      </c>
      <c r="E725" s="88">
        <v>65340405</v>
      </c>
      <c r="F725" s="88">
        <v>47965954</v>
      </c>
      <c r="G725" s="88">
        <v>1019100</v>
      </c>
      <c r="H725" s="88">
        <v>65</v>
      </c>
      <c r="I725" s="88">
        <v>514393</v>
      </c>
      <c r="J725" s="88">
        <v>3788574</v>
      </c>
      <c r="K725" s="88">
        <v>14552076</v>
      </c>
      <c r="L725" s="88">
        <v>0</v>
      </c>
      <c r="M725" s="88">
        <v>25283303</v>
      </c>
      <c r="N725" s="88">
        <v>0</v>
      </c>
      <c r="O725" s="88">
        <v>0</v>
      </c>
      <c r="P725" s="88">
        <v>2808443</v>
      </c>
      <c r="Q725" s="89">
        <v>5.9272002074399997E-3</v>
      </c>
      <c r="R725" s="89">
        <v>0</v>
      </c>
      <c r="S725" s="89">
        <v>0</v>
      </c>
      <c r="T725" s="89">
        <v>0</v>
      </c>
      <c r="U725" s="89">
        <v>2.4998436467300001E-3</v>
      </c>
      <c r="V725" s="89">
        <v>0</v>
      </c>
      <c r="W725" s="89">
        <v>0</v>
      </c>
      <c r="X725" s="89">
        <v>0</v>
      </c>
      <c r="Y725" s="89">
        <v>0</v>
      </c>
      <c r="Z725" s="89">
        <v>6.6867190237900002E-3</v>
      </c>
      <c r="AA725" s="89">
        <v>1.50199661394E-3</v>
      </c>
    </row>
    <row r="726" spans="1:27" x14ac:dyDescent="0.25">
      <c r="A726" s="87">
        <v>6627</v>
      </c>
      <c r="B726" s="134">
        <v>45473</v>
      </c>
      <c r="C726" s="87">
        <v>2974</v>
      </c>
      <c r="D726" s="86" t="s">
        <v>1115</v>
      </c>
      <c r="E726" s="88">
        <v>124669534</v>
      </c>
      <c r="F726" s="88">
        <v>64336578</v>
      </c>
      <c r="G726" s="88">
        <v>0</v>
      </c>
      <c r="H726" s="88">
        <v>0</v>
      </c>
      <c r="I726" s="88">
        <v>0</v>
      </c>
      <c r="J726" s="88">
        <v>7620039</v>
      </c>
      <c r="K726" s="88">
        <v>15345012</v>
      </c>
      <c r="L726" s="88">
        <v>0</v>
      </c>
      <c r="M726" s="88">
        <v>33351822</v>
      </c>
      <c r="N726" s="88">
        <v>0</v>
      </c>
      <c r="O726" s="88">
        <v>0</v>
      </c>
      <c r="P726" s="88">
        <v>8019702</v>
      </c>
      <c r="Q726" s="89">
        <v>0</v>
      </c>
      <c r="R726" s="89">
        <v>0</v>
      </c>
      <c r="S726" s="89">
        <v>0</v>
      </c>
      <c r="T726" s="89">
        <v>0</v>
      </c>
      <c r="U726" s="89">
        <v>5.0287174119E-4</v>
      </c>
      <c r="V726" s="89">
        <v>0</v>
      </c>
      <c r="W726" s="89">
        <v>0</v>
      </c>
      <c r="X726" s="89">
        <v>0</v>
      </c>
      <c r="Y726" s="89">
        <v>0</v>
      </c>
      <c r="Z726" s="89">
        <v>1.36973542015E-3</v>
      </c>
      <c r="AA726" s="89">
        <v>2.5489668417000001E-4</v>
      </c>
    </row>
    <row r="727" spans="1:27" x14ac:dyDescent="0.25">
      <c r="A727" s="87">
        <v>6628</v>
      </c>
      <c r="B727" s="134">
        <v>45473</v>
      </c>
      <c r="C727" s="87">
        <v>2975</v>
      </c>
      <c r="D727" s="86" t="s">
        <v>1116</v>
      </c>
      <c r="E727" s="88">
        <v>39277037</v>
      </c>
      <c r="F727" s="88">
        <v>27515955</v>
      </c>
      <c r="G727" s="88">
        <v>2598979</v>
      </c>
      <c r="H727" s="88">
        <v>0</v>
      </c>
      <c r="I727" s="88">
        <v>0</v>
      </c>
      <c r="J727" s="88">
        <v>4235384</v>
      </c>
      <c r="K727" s="88">
        <v>8487023</v>
      </c>
      <c r="L727" s="88">
        <v>0</v>
      </c>
      <c r="M727" s="88">
        <v>6148981</v>
      </c>
      <c r="N727" s="88">
        <v>0</v>
      </c>
      <c r="O727" s="88">
        <v>0</v>
      </c>
      <c r="P727" s="88">
        <v>6045588</v>
      </c>
      <c r="Q727" s="89">
        <v>4.1483002947799996E-3</v>
      </c>
      <c r="R727" s="89">
        <v>0</v>
      </c>
      <c r="S727" s="89">
        <v>0</v>
      </c>
      <c r="T727" s="89">
        <v>0</v>
      </c>
      <c r="U727" s="89">
        <v>1.0967880831999999E-4</v>
      </c>
      <c r="V727" s="89">
        <v>0</v>
      </c>
      <c r="W727" s="89">
        <v>-1.0458186174999999E-3</v>
      </c>
      <c r="X727" s="89">
        <v>0</v>
      </c>
      <c r="Y727" s="89">
        <v>0</v>
      </c>
      <c r="Z727" s="89">
        <v>2.95293840724E-3</v>
      </c>
      <c r="AA727" s="89">
        <v>9.8736344834000011E-4</v>
      </c>
    </row>
    <row r="728" spans="1:27" x14ac:dyDescent="0.25">
      <c r="A728" s="87">
        <v>6636</v>
      </c>
      <c r="B728" s="134">
        <v>45473</v>
      </c>
      <c r="C728" s="87">
        <v>2981</v>
      </c>
      <c r="D728" s="86" t="s">
        <v>1117</v>
      </c>
      <c r="E728" s="88">
        <v>25646225</v>
      </c>
      <c r="F728" s="88">
        <v>8047654</v>
      </c>
      <c r="G728" s="88">
        <v>0</v>
      </c>
      <c r="H728" s="88">
        <v>0</v>
      </c>
      <c r="I728" s="88">
        <v>0</v>
      </c>
      <c r="J728" s="88">
        <v>785032</v>
      </c>
      <c r="K728" s="88">
        <v>5134332</v>
      </c>
      <c r="L728" s="88">
        <v>0</v>
      </c>
      <c r="M728" s="88">
        <v>460807</v>
      </c>
      <c r="N728" s="88">
        <v>0</v>
      </c>
      <c r="O728" s="88">
        <v>0</v>
      </c>
      <c r="P728" s="88">
        <v>1667483</v>
      </c>
      <c r="Q728" s="89">
        <v>0</v>
      </c>
      <c r="R728" s="89">
        <v>0</v>
      </c>
      <c r="S728" s="89">
        <v>0</v>
      </c>
      <c r="T728" s="89">
        <v>-1.7253990364000001E-3</v>
      </c>
      <c r="U728" s="89">
        <v>2.7252704279100001E-3</v>
      </c>
      <c r="V728" s="89">
        <v>0</v>
      </c>
      <c r="W728" s="89">
        <v>0</v>
      </c>
      <c r="X728" s="89">
        <v>0</v>
      </c>
      <c r="Y728" s="89">
        <v>0</v>
      </c>
      <c r="Z728" s="89">
        <v>-5.5966961140000004E-3</v>
      </c>
      <c r="AA728" s="89">
        <v>3.0390905910999998E-4</v>
      </c>
    </row>
    <row r="729" spans="1:27" x14ac:dyDescent="0.25">
      <c r="A729" s="87">
        <v>6638</v>
      </c>
      <c r="B729" s="134">
        <v>45473</v>
      </c>
      <c r="C729" s="87">
        <v>2982</v>
      </c>
      <c r="D729" s="86" t="s">
        <v>1118</v>
      </c>
      <c r="E729" s="88">
        <v>23511898</v>
      </c>
      <c r="F729" s="88">
        <v>11739086</v>
      </c>
      <c r="G729" s="88">
        <v>881132</v>
      </c>
      <c r="H729" s="88">
        <v>0</v>
      </c>
      <c r="I729" s="88">
        <v>0</v>
      </c>
      <c r="J729" s="88">
        <v>1465115</v>
      </c>
      <c r="K729" s="88">
        <v>2675062</v>
      </c>
      <c r="L729" s="88">
        <v>0</v>
      </c>
      <c r="M729" s="88">
        <v>5072190</v>
      </c>
      <c r="N729" s="88">
        <v>0</v>
      </c>
      <c r="O729" s="88">
        <v>0</v>
      </c>
      <c r="P729" s="88">
        <v>1645587</v>
      </c>
      <c r="Q729" s="89">
        <v>2.0373930817869999E-2</v>
      </c>
      <c r="R729" s="89">
        <v>0</v>
      </c>
      <c r="S729" s="89">
        <v>0</v>
      </c>
      <c r="T729" s="89">
        <v>0</v>
      </c>
      <c r="U729" s="89">
        <v>-1.5850987464999999E-3</v>
      </c>
      <c r="V729" s="89">
        <v>0</v>
      </c>
      <c r="W729" s="89">
        <v>-6.4944542470000001E-4</v>
      </c>
      <c r="X729" s="89">
        <v>0</v>
      </c>
      <c r="Y729" s="89">
        <v>0</v>
      </c>
      <c r="Z729" s="89">
        <v>-1.7360836985000001E-3</v>
      </c>
      <c r="AA729" s="89">
        <v>8.5181006459999998E-4</v>
      </c>
    </row>
    <row r="730" spans="1:27" x14ac:dyDescent="0.25">
      <c r="A730" s="87">
        <v>6652</v>
      </c>
      <c r="B730" s="134">
        <v>45473</v>
      </c>
      <c r="C730" s="87">
        <v>2990</v>
      </c>
      <c r="D730" s="86" t="s">
        <v>1119</v>
      </c>
      <c r="E730" s="88">
        <v>99630700</v>
      </c>
      <c r="F730" s="88">
        <v>61778473</v>
      </c>
      <c r="G730" s="88">
        <v>4929988</v>
      </c>
      <c r="H730" s="88">
        <v>0</v>
      </c>
      <c r="I730" s="88">
        <v>0</v>
      </c>
      <c r="J730" s="88">
        <v>5129033</v>
      </c>
      <c r="K730" s="88">
        <v>9926648</v>
      </c>
      <c r="L730" s="88">
        <v>0</v>
      </c>
      <c r="M730" s="88">
        <v>38393366</v>
      </c>
      <c r="N730" s="88">
        <v>0</v>
      </c>
      <c r="O730" s="88">
        <v>0</v>
      </c>
      <c r="P730" s="88">
        <v>3399438</v>
      </c>
      <c r="Q730" s="89">
        <v>2.8969221345279999E-2</v>
      </c>
      <c r="R730" s="89">
        <v>0</v>
      </c>
      <c r="S730" s="89">
        <v>0</v>
      </c>
      <c r="T730" s="89">
        <v>6.3270587090299996E-3</v>
      </c>
      <c r="U730" s="89">
        <v>7.7476306389099997E-3</v>
      </c>
      <c r="V730" s="89">
        <v>0</v>
      </c>
      <c r="W730" s="89">
        <v>3.8804703954999997E-4</v>
      </c>
      <c r="X730" s="89">
        <v>0</v>
      </c>
      <c r="Y730" s="89">
        <v>0</v>
      </c>
      <c r="Z730" s="89">
        <v>3.2452291282829997E-2</v>
      </c>
      <c r="AA730" s="89">
        <v>6.5751305579999997E-3</v>
      </c>
    </row>
    <row r="731" spans="1:27" x14ac:dyDescent="0.25">
      <c r="A731" s="87">
        <v>6665</v>
      </c>
      <c r="B731" s="134">
        <v>45473</v>
      </c>
      <c r="C731" s="87">
        <v>2999</v>
      </c>
      <c r="D731" s="86" t="s">
        <v>1120</v>
      </c>
      <c r="E731" s="88">
        <v>642293943</v>
      </c>
      <c r="F731" s="88">
        <v>498814024</v>
      </c>
      <c r="G731" s="88">
        <v>6953504</v>
      </c>
      <c r="H731" s="88">
        <v>0</v>
      </c>
      <c r="I731" s="88">
        <v>241027</v>
      </c>
      <c r="J731" s="88">
        <v>2125405</v>
      </c>
      <c r="K731" s="88">
        <v>9322273</v>
      </c>
      <c r="L731" s="88">
        <v>0</v>
      </c>
      <c r="M731" s="88">
        <v>338383393</v>
      </c>
      <c r="N731" s="88">
        <v>88199657</v>
      </c>
      <c r="O731" s="88">
        <v>32005760</v>
      </c>
      <c r="P731" s="88">
        <v>21583005</v>
      </c>
      <c r="Q731" s="89">
        <v>2.9690069416990001E-2</v>
      </c>
      <c r="R731" s="89">
        <v>0</v>
      </c>
      <c r="S731" s="89">
        <v>1.5060262336959999E-2</v>
      </c>
      <c r="T731" s="89">
        <v>8.9831183545000003E-4</v>
      </c>
      <c r="U731" s="89">
        <v>4.6476481038999996E-3</v>
      </c>
      <c r="V731" s="89">
        <v>0</v>
      </c>
      <c r="W731" s="89">
        <v>-3.3776962599999998E-5</v>
      </c>
      <c r="X731" s="89">
        <v>0</v>
      </c>
      <c r="Y731" s="89">
        <v>1.8592894060480002E-2</v>
      </c>
      <c r="Z731" s="89">
        <v>3.9359835558449997E-2</v>
      </c>
      <c r="AA731" s="89">
        <v>3.9198558031200001E-3</v>
      </c>
    </row>
    <row r="732" spans="1:27" x14ac:dyDescent="0.25">
      <c r="A732" s="87">
        <v>6667</v>
      </c>
      <c r="B732" s="134">
        <v>45473</v>
      </c>
      <c r="C732" s="87">
        <v>3001</v>
      </c>
      <c r="D732" s="86" t="s">
        <v>1121</v>
      </c>
      <c r="E732" s="88">
        <v>1217733</v>
      </c>
      <c r="F732" s="88">
        <v>637662</v>
      </c>
      <c r="G732" s="88">
        <v>0</v>
      </c>
      <c r="H732" s="88">
        <v>0</v>
      </c>
      <c r="I732" s="88">
        <v>0</v>
      </c>
      <c r="J732" s="88">
        <v>138343</v>
      </c>
      <c r="K732" s="88">
        <v>273019</v>
      </c>
      <c r="L732" s="88">
        <v>0</v>
      </c>
      <c r="M732" s="88">
        <v>0</v>
      </c>
      <c r="N732" s="88">
        <v>0</v>
      </c>
      <c r="O732" s="88">
        <v>0</v>
      </c>
      <c r="P732" s="88">
        <v>226300</v>
      </c>
      <c r="Q732" s="89">
        <v>0</v>
      </c>
      <c r="R732" s="89">
        <v>0</v>
      </c>
      <c r="S732" s="89">
        <v>0</v>
      </c>
      <c r="T732" s="89">
        <v>-8.6250489879999993E-3</v>
      </c>
      <c r="U732" s="89">
        <v>-4.9137663409999999E-3</v>
      </c>
      <c r="V732" s="89">
        <v>0</v>
      </c>
      <c r="W732" s="89">
        <v>0</v>
      </c>
      <c r="X732" s="89">
        <v>0</v>
      </c>
      <c r="Y732" s="89">
        <v>0</v>
      </c>
      <c r="Z732" s="89">
        <v>-9.1413735688100003E-2</v>
      </c>
      <c r="AA732" s="89">
        <v>-3.5798687850200003E-2</v>
      </c>
    </row>
    <row r="733" spans="1:27" x14ac:dyDescent="0.25">
      <c r="A733" s="87">
        <v>6670</v>
      </c>
      <c r="B733" s="134">
        <v>45473</v>
      </c>
      <c r="C733" s="87">
        <v>3002</v>
      </c>
      <c r="D733" s="86" t="s">
        <v>1122</v>
      </c>
      <c r="E733" s="88">
        <v>91558582</v>
      </c>
      <c r="F733" s="88">
        <v>46738769</v>
      </c>
      <c r="G733" s="88">
        <v>3940718</v>
      </c>
      <c r="H733" s="88">
        <v>0</v>
      </c>
      <c r="I733" s="88">
        <v>0</v>
      </c>
      <c r="J733" s="88">
        <v>9361249</v>
      </c>
      <c r="K733" s="88">
        <v>18877820</v>
      </c>
      <c r="L733" s="88">
        <v>0</v>
      </c>
      <c r="M733" s="88">
        <v>9346621</v>
      </c>
      <c r="N733" s="88">
        <v>0</v>
      </c>
      <c r="O733" s="88">
        <v>0</v>
      </c>
      <c r="P733" s="88">
        <v>5212360</v>
      </c>
      <c r="Q733" s="89">
        <v>9.3435657540600001E-3</v>
      </c>
      <c r="R733" s="89">
        <v>0</v>
      </c>
      <c r="S733" s="89">
        <v>0</v>
      </c>
      <c r="T733" s="89">
        <v>-6.8512718990000002E-4</v>
      </c>
      <c r="U733" s="89">
        <v>3.6411889699899998E-3</v>
      </c>
      <c r="V733" s="89">
        <v>0</v>
      </c>
      <c r="W733" s="89">
        <v>-2.545108949E-3</v>
      </c>
      <c r="X733" s="89">
        <v>0</v>
      </c>
      <c r="Y733" s="89">
        <v>0</v>
      </c>
      <c r="Z733" s="89">
        <v>1.6866523151419999E-2</v>
      </c>
      <c r="AA733" s="89">
        <v>4.2521559998000003E-3</v>
      </c>
    </row>
    <row r="734" spans="1:27" x14ac:dyDescent="0.25">
      <c r="A734" s="87">
        <v>6672</v>
      </c>
      <c r="B734" s="134">
        <v>45473</v>
      </c>
      <c r="C734" s="87">
        <v>3003</v>
      </c>
      <c r="D734" s="86" t="s">
        <v>1123</v>
      </c>
      <c r="E734" s="88">
        <v>736535</v>
      </c>
      <c r="F734" s="88">
        <v>412454</v>
      </c>
      <c r="G734" s="88">
        <v>0</v>
      </c>
      <c r="H734" s="88">
        <v>0</v>
      </c>
      <c r="I734" s="88">
        <v>0</v>
      </c>
      <c r="J734" s="88">
        <v>141576</v>
      </c>
      <c r="K734" s="88">
        <v>178129</v>
      </c>
      <c r="L734" s="88">
        <v>0</v>
      </c>
      <c r="M734" s="88">
        <v>0</v>
      </c>
      <c r="N734" s="88">
        <v>0</v>
      </c>
      <c r="O734" s="88">
        <v>0</v>
      </c>
      <c r="P734" s="88">
        <v>92748</v>
      </c>
      <c r="Q734" s="89">
        <v>0</v>
      </c>
      <c r="R734" s="89">
        <v>0</v>
      </c>
      <c r="S734" s="89">
        <v>0</v>
      </c>
      <c r="T734" s="89">
        <v>0</v>
      </c>
      <c r="U734" s="89">
        <v>1.106281100646E-2</v>
      </c>
      <c r="V734" s="89">
        <v>0</v>
      </c>
      <c r="W734" s="89">
        <v>0</v>
      </c>
      <c r="X734" s="89">
        <v>0</v>
      </c>
      <c r="Y734" s="89">
        <v>0</v>
      </c>
      <c r="Z734" s="89">
        <v>0.1104533371131</v>
      </c>
      <c r="AA734" s="89">
        <v>2.9541109858910002E-2</v>
      </c>
    </row>
    <row r="735" spans="1:27" x14ac:dyDescent="0.25">
      <c r="A735" s="87">
        <v>6674</v>
      </c>
      <c r="B735" s="134">
        <v>45473</v>
      </c>
      <c r="C735" s="87">
        <v>3005</v>
      </c>
      <c r="D735" s="86" t="s">
        <v>1124</v>
      </c>
      <c r="E735" s="88">
        <v>34889317</v>
      </c>
      <c r="F735" s="88">
        <v>23989610</v>
      </c>
      <c r="G735" s="88">
        <v>168781</v>
      </c>
      <c r="H735" s="88">
        <v>0</v>
      </c>
      <c r="I735" s="88">
        <v>0</v>
      </c>
      <c r="J735" s="88">
        <v>7666832</v>
      </c>
      <c r="K735" s="88">
        <v>8252476</v>
      </c>
      <c r="L735" s="88">
        <v>0</v>
      </c>
      <c r="M735" s="88">
        <v>7010712</v>
      </c>
      <c r="N735" s="88">
        <v>0</v>
      </c>
      <c r="O735" s="88">
        <v>0</v>
      </c>
      <c r="P735" s="88">
        <v>890809</v>
      </c>
      <c r="Q735" s="89">
        <v>3.3354896646200002E-3</v>
      </c>
      <c r="R735" s="89">
        <v>0</v>
      </c>
      <c r="S735" s="89">
        <v>0</v>
      </c>
      <c r="T735" s="89">
        <v>6.5973080701000003E-4</v>
      </c>
      <c r="U735" s="89">
        <v>2.5230810901999997E-4</v>
      </c>
      <c r="V735" s="89">
        <v>0</v>
      </c>
      <c r="W735" s="89">
        <v>0</v>
      </c>
      <c r="X735" s="89">
        <v>0</v>
      </c>
      <c r="Y735" s="89">
        <v>0</v>
      </c>
      <c r="Z735" s="89">
        <v>8.6000873023699999E-3</v>
      </c>
      <c r="AA735" s="89">
        <v>6.5110999661000001E-4</v>
      </c>
    </row>
    <row r="736" spans="1:27" x14ac:dyDescent="0.25">
      <c r="A736" s="87">
        <v>6679</v>
      </c>
      <c r="B736" s="134">
        <v>45473</v>
      </c>
      <c r="C736" s="87">
        <v>3008</v>
      </c>
      <c r="D736" s="86" t="s">
        <v>1125</v>
      </c>
      <c r="E736" s="88">
        <v>142872228</v>
      </c>
      <c r="F736" s="88">
        <v>108468006</v>
      </c>
      <c r="G736" s="88">
        <v>0</v>
      </c>
      <c r="H736" s="88">
        <v>0</v>
      </c>
      <c r="I736" s="88">
        <v>570942</v>
      </c>
      <c r="J736" s="88">
        <v>24577895</v>
      </c>
      <c r="K736" s="88">
        <v>43186329</v>
      </c>
      <c r="L736" s="88">
        <v>0</v>
      </c>
      <c r="M736" s="88">
        <v>30730821</v>
      </c>
      <c r="N736" s="88">
        <v>378446</v>
      </c>
      <c r="O736" s="88">
        <v>93413</v>
      </c>
      <c r="P736" s="88">
        <v>8930160</v>
      </c>
      <c r="Q736" s="89">
        <v>0</v>
      </c>
      <c r="R736" s="89">
        <v>0</v>
      </c>
      <c r="S736" s="89">
        <v>0</v>
      </c>
      <c r="T736" s="89">
        <v>5.4004552596200002E-3</v>
      </c>
      <c r="U736" s="89">
        <v>8.6358536870200005E-3</v>
      </c>
      <c r="V736" s="89">
        <v>0</v>
      </c>
      <c r="W736" s="89">
        <v>1.8635662498000001E-4</v>
      </c>
      <c r="X736" s="89">
        <v>0</v>
      </c>
      <c r="Y736" s="89">
        <v>0</v>
      </c>
      <c r="Z736" s="89">
        <v>1.7503000031949999E-2</v>
      </c>
      <c r="AA736" s="89">
        <v>6.2117547531899998E-3</v>
      </c>
    </row>
    <row r="737" spans="1:27" x14ac:dyDescent="0.25">
      <c r="A737" s="87">
        <v>6680</v>
      </c>
      <c r="B737" s="134">
        <v>45473</v>
      </c>
      <c r="C737" s="87">
        <v>3009</v>
      </c>
      <c r="D737" s="86" t="s">
        <v>1126</v>
      </c>
      <c r="E737" s="88">
        <v>438678366</v>
      </c>
      <c r="F737" s="88">
        <v>232349988</v>
      </c>
      <c r="G737" s="88">
        <v>12783327</v>
      </c>
      <c r="H737" s="88">
        <v>0</v>
      </c>
      <c r="I737" s="88">
        <v>0</v>
      </c>
      <c r="J737" s="88">
        <v>11093074</v>
      </c>
      <c r="K737" s="88">
        <v>36840482</v>
      </c>
      <c r="L737" s="88">
        <v>0</v>
      </c>
      <c r="M737" s="88">
        <v>74607499</v>
      </c>
      <c r="N737" s="88">
        <v>17604865</v>
      </c>
      <c r="O737" s="88">
        <v>719232</v>
      </c>
      <c r="P737" s="88">
        <v>78701509</v>
      </c>
      <c r="Q737" s="89">
        <v>3.0575634533229999E-2</v>
      </c>
      <c r="R737" s="89">
        <v>0</v>
      </c>
      <c r="S737" s="89">
        <v>0</v>
      </c>
      <c r="T737" s="89">
        <v>1.9231391330999999E-3</v>
      </c>
      <c r="U737" s="89">
        <v>1.41908522372E-3</v>
      </c>
      <c r="V737" s="89">
        <v>0</v>
      </c>
      <c r="W737" s="89">
        <v>5.0982606077999996E-4</v>
      </c>
      <c r="X737" s="89">
        <v>0</v>
      </c>
      <c r="Y737" s="89">
        <v>1.657894586948E-2</v>
      </c>
      <c r="Z737" s="89">
        <v>7.0008558698499996E-3</v>
      </c>
      <c r="AA737" s="89">
        <v>4.1787971467599997E-3</v>
      </c>
    </row>
    <row r="738" spans="1:27" x14ac:dyDescent="0.25">
      <c r="A738" s="87">
        <v>6685</v>
      </c>
      <c r="B738" s="134">
        <v>45473</v>
      </c>
      <c r="C738" s="87">
        <v>3011</v>
      </c>
      <c r="D738" s="86" t="s">
        <v>1127</v>
      </c>
      <c r="E738" s="88">
        <v>338137094</v>
      </c>
      <c r="F738" s="88">
        <v>266528576</v>
      </c>
      <c r="G738" s="88">
        <v>0</v>
      </c>
      <c r="H738" s="88">
        <v>0</v>
      </c>
      <c r="I738" s="88">
        <v>0</v>
      </c>
      <c r="J738" s="88">
        <v>62917781</v>
      </c>
      <c r="K738" s="88">
        <v>129885664</v>
      </c>
      <c r="L738" s="88">
        <v>0</v>
      </c>
      <c r="M738" s="88">
        <v>38181887</v>
      </c>
      <c r="N738" s="88">
        <v>0</v>
      </c>
      <c r="O738" s="88">
        <v>244808</v>
      </c>
      <c r="P738" s="88">
        <v>35298436</v>
      </c>
      <c r="Q738" s="89">
        <v>0</v>
      </c>
      <c r="R738" s="89">
        <v>0</v>
      </c>
      <c r="S738" s="89">
        <v>0</v>
      </c>
      <c r="T738" s="89">
        <v>1.24763478574E-3</v>
      </c>
      <c r="U738" s="89">
        <v>4.5626110817699999E-3</v>
      </c>
      <c r="V738" s="89">
        <v>0</v>
      </c>
      <c r="W738" s="89">
        <v>2.5205993781000002E-4</v>
      </c>
      <c r="X738" s="89">
        <v>0</v>
      </c>
      <c r="Y738" s="89">
        <v>0</v>
      </c>
      <c r="Z738" s="89">
        <v>9.3028165290199999E-3</v>
      </c>
      <c r="AA738" s="89">
        <v>3.7224609193199998E-3</v>
      </c>
    </row>
    <row r="739" spans="1:27" x14ac:dyDescent="0.25">
      <c r="A739" s="87">
        <v>6687</v>
      </c>
      <c r="B739" s="134">
        <v>45473</v>
      </c>
      <c r="C739" s="87">
        <v>3012</v>
      </c>
      <c r="D739" s="86" t="s">
        <v>1128</v>
      </c>
      <c r="E739" s="88">
        <v>11505357</v>
      </c>
      <c r="F739" s="88">
        <v>8765979</v>
      </c>
      <c r="G739" s="88">
        <v>0</v>
      </c>
      <c r="H739" s="88">
        <v>0</v>
      </c>
      <c r="I739" s="88">
        <v>0</v>
      </c>
      <c r="J739" s="88">
        <v>2262373</v>
      </c>
      <c r="K739" s="88">
        <v>3891575</v>
      </c>
      <c r="L739" s="88">
        <v>0</v>
      </c>
      <c r="M739" s="88">
        <v>181724</v>
      </c>
      <c r="N739" s="88">
        <v>0</v>
      </c>
      <c r="O739" s="88">
        <v>0</v>
      </c>
      <c r="P739" s="88">
        <v>2430306</v>
      </c>
      <c r="Q739" s="89">
        <v>0</v>
      </c>
      <c r="R739" s="89">
        <v>0</v>
      </c>
      <c r="S739" s="89">
        <v>0</v>
      </c>
      <c r="T739" s="89">
        <v>0</v>
      </c>
      <c r="U739" s="89">
        <v>0</v>
      </c>
      <c r="V739" s="89">
        <v>0</v>
      </c>
      <c r="W739" s="89">
        <v>0</v>
      </c>
      <c r="X739" s="89">
        <v>0</v>
      </c>
      <c r="Y739" s="89">
        <v>0</v>
      </c>
      <c r="Z739" s="89">
        <v>9.7126593213000005E-4</v>
      </c>
      <c r="AA739" s="89">
        <v>2.1889730454E-4</v>
      </c>
    </row>
    <row r="740" spans="1:27" x14ac:dyDescent="0.25">
      <c r="A740" s="87">
        <v>6689</v>
      </c>
      <c r="B740" s="134">
        <v>45473</v>
      </c>
      <c r="C740" s="87">
        <v>3013</v>
      </c>
      <c r="D740" s="86" t="s">
        <v>1129</v>
      </c>
      <c r="E740" s="88">
        <v>14025827</v>
      </c>
      <c r="F740" s="88">
        <v>3950680</v>
      </c>
      <c r="G740" s="88">
        <v>0</v>
      </c>
      <c r="H740" s="88">
        <v>29697</v>
      </c>
      <c r="I740" s="88">
        <v>0</v>
      </c>
      <c r="J740" s="88">
        <v>1887011</v>
      </c>
      <c r="K740" s="88">
        <v>1058524</v>
      </c>
      <c r="L740" s="88">
        <v>0</v>
      </c>
      <c r="M740" s="88">
        <v>282132</v>
      </c>
      <c r="N740" s="88">
        <v>0</v>
      </c>
      <c r="O740" s="88">
        <v>0</v>
      </c>
      <c r="P740" s="88">
        <v>693316</v>
      </c>
      <c r="Q740" s="89">
        <v>0</v>
      </c>
      <c r="R740" s="89">
        <v>0.20587562164708001</v>
      </c>
      <c r="S740" s="89">
        <v>0</v>
      </c>
      <c r="T740" s="89">
        <v>0</v>
      </c>
      <c r="U740" s="89">
        <v>0</v>
      </c>
      <c r="V740" s="89">
        <v>0</v>
      </c>
      <c r="W740" s="89">
        <v>0</v>
      </c>
      <c r="X740" s="89">
        <v>0</v>
      </c>
      <c r="Y740" s="89">
        <v>0</v>
      </c>
      <c r="Z740" s="89">
        <v>7.126468099E-5</v>
      </c>
      <c r="AA740" s="89">
        <v>1.9703552791999999E-3</v>
      </c>
    </row>
    <row r="741" spans="1:27" x14ac:dyDescent="0.25">
      <c r="A741" s="87">
        <v>6690</v>
      </c>
      <c r="B741" s="134">
        <v>45473</v>
      </c>
      <c r="C741" s="87">
        <v>3014</v>
      </c>
      <c r="D741" s="86" t="s">
        <v>1130</v>
      </c>
      <c r="E741" s="88">
        <v>19772125</v>
      </c>
      <c r="F741" s="88">
        <v>16637007</v>
      </c>
      <c r="G741" s="88">
        <v>1018700</v>
      </c>
      <c r="H741" s="88">
        <v>0</v>
      </c>
      <c r="I741" s="88">
        <v>0</v>
      </c>
      <c r="J741" s="88">
        <v>2004326</v>
      </c>
      <c r="K741" s="88">
        <v>3985978</v>
      </c>
      <c r="L741" s="88">
        <v>0</v>
      </c>
      <c r="M741" s="88">
        <v>8006066</v>
      </c>
      <c r="N741" s="88">
        <v>0</v>
      </c>
      <c r="O741" s="88">
        <v>0</v>
      </c>
      <c r="P741" s="88">
        <v>1621937</v>
      </c>
      <c r="Q741" s="89">
        <v>1.7538825287260001E-2</v>
      </c>
      <c r="R741" s="89">
        <v>0</v>
      </c>
      <c r="S741" s="89">
        <v>0</v>
      </c>
      <c r="T741" s="89">
        <v>1.88613109152E-3</v>
      </c>
      <c r="U741" s="89">
        <v>1.11481887125E-2</v>
      </c>
      <c r="V741" s="89">
        <v>0</v>
      </c>
      <c r="W741" s="89">
        <v>0</v>
      </c>
      <c r="X741" s="89">
        <v>0</v>
      </c>
      <c r="Y741" s="89">
        <v>0</v>
      </c>
      <c r="Z741" s="89">
        <v>1.9287646326069999E-2</v>
      </c>
      <c r="AA741" s="89">
        <v>6.0688671776800004E-3</v>
      </c>
    </row>
    <row r="742" spans="1:27" x14ac:dyDescent="0.25">
      <c r="A742" s="87">
        <v>6700</v>
      </c>
      <c r="B742" s="134">
        <v>45473</v>
      </c>
      <c r="C742" s="87">
        <v>3021</v>
      </c>
      <c r="D742" s="86" t="s">
        <v>1131</v>
      </c>
      <c r="E742" s="88">
        <v>12334467</v>
      </c>
      <c r="F742" s="88">
        <v>4866294</v>
      </c>
      <c r="G742" s="88">
        <v>0</v>
      </c>
      <c r="H742" s="88">
        <v>0</v>
      </c>
      <c r="I742" s="88">
        <v>0</v>
      </c>
      <c r="J742" s="88">
        <v>1056924</v>
      </c>
      <c r="K742" s="88">
        <v>1906026</v>
      </c>
      <c r="L742" s="88">
        <v>0</v>
      </c>
      <c r="M742" s="88">
        <v>0</v>
      </c>
      <c r="N742" s="88">
        <v>0</v>
      </c>
      <c r="O742" s="88">
        <v>0</v>
      </c>
      <c r="P742" s="88">
        <v>1903344</v>
      </c>
      <c r="Q742" s="89">
        <v>0</v>
      </c>
      <c r="R742" s="89">
        <v>0</v>
      </c>
      <c r="S742" s="89">
        <v>0</v>
      </c>
      <c r="T742" s="89">
        <v>1.0179696853E-4</v>
      </c>
      <c r="U742" s="89">
        <v>0</v>
      </c>
      <c r="V742" s="89">
        <v>0</v>
      </c>
      <c r="W742" s="89">
        <v>0</v>
      </c>
      <c r="X742" s="89">
        <v>0</v>
      </c>
      <c r="Y742" s="89">
        <v>0</v>
      </c>
      <c r="Z742" s="89">
        <v>-1.6362250018000001E-3</v>
      </c>
      <c r="AA742" s="89">
        <v>-7.6915808050000004E-4</v>
      </c>
    </row>
    <row r="743" spans="1:27" x14ac:dyDescent="0.25">
      <c r="A743" s="87">
        <v>6711</v>
      </c>
      <c r="B743" s="134">
        <v>45473</v>
      </c>
      <c r="C743" s="87">
        <v>3028</v>
      </c>
      <c r="D743" s="86" t="s">
        <v>1132</v>
      </c>
      <c r="E743" s="88">
        <v>61855560</v>
      </c>
      <c r="F743" s="88">
        <v>27604337</v>
      </c>
      <c r="G743" s="88">
        <v>591250</v>
      </c>
      <c r="H743" s="88">
        <v>0</v>
      </c>
      <c r="I743" s="88">
        <v>0</v>
      </c>
      <c r="J743" s="88">
        <v>3049790</v>
      </c>
      <c r="K743" s="88">
        <v>4048508</v>
      </c>
      <c r="L743" s="88">
        <v>0</v>
      </c>
      <c r="M743" s="88">
        <v>18491558</v>
      </c>
      <c r="N743" s="88">
        <v>0</v>
      </c>
      <c r="O743" s="88">
        <v>0</v>
      </c>
      <c r="P743" s="88">
        <v>1423231</v>
      </c>
      <c r="Q743" s="89">
        <v>1.3602704112479999E-2</v>
      </c>
      <c r="R743" s="89">
        <v>0</v>
      </c>
      <c r="S743" s="89">
        <v>0</v>
      </c>
      <c r="T743" s="89">
        <v>1.8393949729E-3</v>
      </c>
      <c r="U743" s="89">
        <v>-7.4093060600000004E-5</v>
      </c>
      <c r="V743" s="89">
        <v>0</v>
      </c>
      <c r="W743" s="89">
        <v>-5.2978985536999996E-3</v>
      </c>
      <c r="X743" s="89">
        <v>0</v>
      </c>
      <c r="Y743" s="89">
        <v>0</v>
      </c>
      <c r="Z743" s="89">
        <v>3.8710529395599999E-3</v>
      </c>
      <c r="AA743" s="89">
        <v>-2.9075821067000001E-3</v>
      </c>
    </row>
    <row r="744" spans="1:27" x14ac:dyDescent="0.25">
      <c r="A744" s="87">
        <v>6722</v>
      </c>
      <c r="B744" s="134">
        <v>45473</v>
      </c>
      <c r="C744" s="87">
        <v>3034</v>
      </c>
      <c r="D744" s="86" t="s">
        <v>1133</v>
      </c>
      <c r="E744" s="88">
        <v>121241126</v>
      </c>
      <c r="F744" s="88">
        <v>66984021</v>
      </c>
      <c r="G744" s="88">
        <v>2014337</v>
      </c>
      <c r="H744" s="88">
        <v>0</v>
      </c>
      <c r="I744" s="88">
        <v>0</v>
      </c>
      <c r="J744" s="88">
        <v>5205583</v>
      </c>
      <c r="K744" s="88">
        <v>18549245</v>
      </c>
      <c r="L744" s="88">
        <v>0</v>
      </c>
      <c r="M744" s="88">
        <v>36531291</v>
      </c>
      <c r="N744" s="88">
        <v>0</v>
      </c>
      <c r="O744" s="88">
        <v>0</v>
      </c>
      <c r="P744" s="88">
        <v>4683565</v>
      </c>
      <c r="Q744" s="89">
        <v>1.2120997771529999E-2</v>
      </c>
      <c r="R744" s="89">
        <v>0</v>
      </c>
      <c r="S744" s="89">
        <v>0</v>
      </c>
      <c r="T744" s="89">
        <v>-1.816062324E-4</v>
      </c>
      <c r="U744" s="89">
        <v>1.57309644661E-3</v>
      </c>
      <c r="V744" s="89">
        <v>0</v>
      </c>
      <c r="W744" s="89">
        <v>1.7397500658999999E-4</v>
      </c>
      <c r="X744" s="89">
        <v>0</v>
      </c>
      <c r="Y744" s="89">
        <v>0</v>
      </c>
      <c r="Z744" s="89">
        <v>9.0297881788199991E-3</v>
      </c>
      <c r="AA744" s="89">
        <v>1.39718102097E-3</v>
      </c>
    </row>
    <row r="745" spans="1:27" x14ac:dyDescent="0.25">
      <c r="A745" s="87">
        <v>6723</v>
      </c>
      <c r="B745" s="134">
        <v>45473</v>
      </c>
      <c r="C745" s="87">
        <v>3035</v>
      </c>
      <c r="D745" s="86" t="s">
        <v>1134</v>
      </c>
      <c r="E745" s="88">
        <v>36191689</v>
      </c>
      <c r="F745" s="88">
        <v>11870018</v>
      </c>
      <c r="G745" s="88">
        <v>804519</v>
      </c>
      <c r="H745" s="88">
        <v>0</v>
      </c>
      <c r="I745" s="88">
        <v>0</v>
      </c>
      <c r="J745" s="88">
        <v>3608775</v>
      </c>
      <c r="K745" s="88">
        <v>2574768</v>
      </c>
      <c r="L745" s="88">
        <v>0</v>
      </c>
      <c r="M745" s="88">
        <v>2434337</v>
      </c>
      <c r="N745" s="88">
        <v>0</v>
      </c>
      <c r="O745" s="88">
        <v>0</v>
      </c>
      <c r="P745" s="88">
        <v>2447619</v>
      </c>
      <c r="Q745" s="89">
        <v>1.162410134383E-2</v>
      </c>
      <c r="R745" s="89">
        <v>0</v>
      </c>
      <c r="S745" s="89">
        <v>0</v>
      </c>
      <c r="T745" s="89">
        <v>0</v>
      </c>
      <c r="U745" s="89">
        <v>9.2105749095000003E-4</v>
      </c>
      <c r="V745" s="89">
        <v>0</v>
      </c>
      <c r="W745" s="89">
        <v>1.0131517237499999E-3</v>
      </c>
      <c r="X745" s="89">
        <v>0</v>
      </c>
      <c r="Y745" s="89">
        <v>0</v>
      </c>
      <c r="Z745" s="89">
        <v>5.6515475679000003E-3</v>
      </c>
      <c r="AA745" s="89">
        <v>2.6838646329999999E-3</v>
      </c>
    </row>
    <row r="746" spans="1:27" x14ac:dyDescent="0.25">
      <c r="A746" s="87">
        <v>6725</v>
      </c>
      <c r="B746" s="134">
        <v>45473</v>
      </c>
      <c r="C746" s="87">
        <v>3036</v>
      </c>
      <c r="D746" s="86" t="s">
        <v>1135</v>
      </c>
      <c r="E746" s="88">
        <v>15312176</v>
      </c>
      <c r="F746" s="88">
        <v>11371311</v>
      </c>
      <c r="G746" s="88">
        <v>0</v>
      </c>
      <c r="H746" s="88">
        <v>0</v>
      </c>
      <c r="I746" s="88">
        <v>0</v>
      </c>
      <c r="J746" s="88">
        <v>2750219</v>
      </c>
      <c r="K746" s="88">
        <v>2504125</v>
      </c>
      <c r="L746" s="88">
        <v>0</v>
      </c>
      <c r="M746" s="88">
        <v>0</v>
      </c>
      <c r="N746" s="88">
        <v>0</v>
      </c>
      <c r="O746" s="88">
        <v>0</v>
      </c>
      <c r="P746" s="88">
        <v>6116967</v>
      </c>
      <c r="Q746" s="89">
        <v>0</v>
      </c>
      <c r="R746" s="89">
        <v>0</v>
      </c>
      <c r="S746" s="89">
        <v>0</v>
      </c>
      <c r="T746" s="89">
        <v>-1.6707753220000001E-4</v>
      </c>
      <c r="U746" s="89">
        <v>1.5965348533900001E-3</v>
      </c>
      <c r="V746" s="89">
        <v>0</v>
      </c>
      <c r="W746" s="89">
        <v>0</v>
      </c>
      <c r="X746" s="89">
        <v>0</v>
      </c>
      <c r="Y746" s="89">
        <v>0</v>
      </c>
      <c r="Z746" s="89">
        <v>-5.9106552900000005E-4</v>
      </c>
      <c r="AA746" s="89">
        <v>-1.1375222099999999E-5</v>
      </c>
    </row>
    <row r="747" spans="1:27" x14ac:dyDescent="0.25">
      <c r="A747" s="87">
        <v>6726</v>
      </c>
      <c r="B747" s="134">
        <v>45473</v>
      </c>
      <c r="C747" s="87">
        <v>3037</v>
      </c>
      <c r="D747" s="86" t="s">
        <v>1136</v>
      </c>
      <c r="E747" s="88">
        <v>20188699</v>
      </c>
      <c r="F747" s="88">
        <v>8005997</v>
      </c>
      <c r="G747" s="88">
        <v>0</v>
      </c>
      <c r="H747" s="88">
        <v>0</v>
      </c>
      <c r="I747" s="88">
        <v>0</v>
      </c>
      <c r="J747" s="88">
        <v>2221744</v>
      </c>
      <c r="K747" s="88">
        <v>4048422</v>
      </c>
      <c r="L747" s="88">
        <v>0</v>
      </c>
      <c r="M747" s="88">
        <v>0</v>
      </c>
      <c r="N747" s="88">
        <v>0</v>
      </c>
      <c r="O747" s="88">
        <v>0</v>
      </c>
      <c r="P747" s="88">
        <v>1735831</v>
      </c>
      <c r="Q747" s="89">
        <v>0</v>
      </c>
      <c r="R747" s="89">
        <v>0</v>
      </c>
      <c r="S747" s="89">
        <v>0</v>
      </c>
      <c r="T747" s="89">
        <v>0</v>
      </c>
      <c r="U747" s="89">
        <v>1.3520242130800001E-3</v>
      </c>
      <c r="V747" s="89">
        <v>0</v>
      </c>
      <c r="W747" s="89">
        <v>0</v>
      </c>
      <c r="X747" s="89">
        <v>0</v>
      </c>
      <c r="Y747" s="89">
        <v>0</v>
      </c>
      <c r="Z747" s="89">
        <v>8.1778708653000001E-4</v>
      </c>
      <c r="AA747" s="89">
        <v>8.8864393003E-4</v>
      </c>
    </row>
    <row r="748" spans="1:27" x14ac:dyDescent="0.25">
      <c r="A748" s="87">
        <v>6733</v>
      </c>
      <c r="B748" s="134">
        <v>45473</v>
      </c>
      <c r="C748" s="87">
        <v>3039</v>
      </c>
      <c r="D748" s="86" t="s">
        <v>1137</v>
      </c>
      <c r="E748" s="88">
        <v>38764995</v>
      </c>
      <c r="F748" s="88">
        <v>28006586</v>
      </c>
      <c r="G748" s="88">
        <v>2071179</v>
      </c>
      <c r="H748" s="88">
        <v>0</v>
      </c>
      <c r="I748" s="88">
        <v>0</v>
      </c>
      <c r="J748" s="88">
        <v>3131715</v>
      </c>
      <c r="K748" s="88">
        <v>9915759</v>
      </c>
      <c r="L748" s="88">
        <v>0</v>
      </c>
      <c r="M748" s="88">
        <v>7324600</v>
      </c>
      <c r="N748" s="88">
        <v>0</v>
      </c>
      <c r="O748" s="88">
        <v>0</v>
      </c>
      <c r="P748" s="88">
        <v>5563333</v>
      </c>
      <c r="Q748" s="89">
        <v>2.2906158565189998E-2</v>
      </c>
      <c r="R748" s="89">
        <v>0</v>
      </c>
      <c r="S748" s="89">
        <v>0</v>
      </c>
      <c r="T748" s="89">
        <v>1.043759688379E-2</v>
      </c>
      <c r="U748" s="89">
        <v>9.9112461962099999E-3</v>
      </c>
      <c r="V748" s="89">
        <v>0</v>
      </c>
      <c r="W748" s="89">
        <v>2.8974226996700001E-3</v>
      </c>
      <c r="X748" s="89">
        <v>0</v>
      </c>
      <c r="Y748" s="89">
        <v>0</v>
      </c>
      <c r="Z748" s="89">
        <v>2.7204416199299998E-3</v>
      </c>
      <c r="AA748" s="89">
        <v>7.2076151403799998E-3</v>
      </c>
    </row>
    <row r="749" spans="1:27" x14ac:dyDescent="0.25">
      <c r="A749" s="87">
        <v>6739</v>
      </c>
      <c r="B749" s="134">
        <v>45473</v>
      </c>
      <c r="C749" s="87">
        <v>3041</v>
      </c>
      <c r="D749" s="86" t="s">
        <v>1138</v>
      </c>
      <c r="E749" s="88">
        <v>20546027</v>
      </c>
      <c r="F749" s="88">
        <v>7255465</v>
      </c>
      <c r="G749" s="88">
        <v>834318</v>
      </c>
      <c r="H749" s="88">
        <v>0</v>
      </c>
      <c r="I749" s="88">
        <v>0</v>
      </c>
      <c r="J749" s="88">
        <v>545782</v>
      </c>
      <c r="K749" s="88">
        <v>209284</v>
      </c>
      <c r="L749" s="88">
        <v>0</v>
      </c>
      <c r="M749" s="88">
        <v>1851066</v>
      </c>
      <c r="N749" s="88">
        <v>0</v>
      </c>
      <c r="O749" s="88">
        <v>0</v>
      </c>
      <c r="P749" s="88">
        <v>3815015</v>
      </c>
      <c r="Q749" s="89">
        <v>4.5552640728000002E-4</v>
      </c>
      <c r="R749" s="89">
        <v>0</v>
      </c>
      <c r="S749" s="89">
        <v>0</v>
      </c>
      <c r="T749" s="89">
        <v>0</v>
      </c>
      <c r="U749" s="89">
        <v>0</v>
      </c>
      <c r="V749" s="89">
        <v>0</v>
      </c>
      <c r="W749" s="89">
        <v>0</v>
      </c>
      <c r="X749" s="89">
        <v>0</v>
      </c>
      <c r="Y749" s="89">
        <v>0</v>
      </c>
      <c r="Z749" s="89">
        <v>5.3038338490000002E-5</v>
      </c>
      <c r="AA749" s="89">
        <v>5.618396715E-5</v>
      </c>
    </row>
    <row r="750" spans="1:27" x14ac:dyDescent="0.25">
      <c r="A750" s="87">
        <v>6743</v>
      </c>
      <c r="B750" s="134">
        <v>45473</v>
      </c>
      <c r="C750" s="87">
        <v>3044</v>
      </c>
      <c r="D750" s="86" t="s">
        <v>1139</v>
      </c>
      <c r="E750" s="88">
        <v>594232550</v>
      </c>
      <c r="F750" s="88">
        <v>376582189</v>
      </c>
      <c r="G750" s="88">
        <v>9222941</v>
      </c>
      <c r="H750" s="88">
        <v>0</v>
      </c>
      <c r="I750" s="88">
        <v>0</v>
      </c>
      <c r="J750" s="88">
        <v>98058190</v>
      </c>
      <c r="K750" s="88">
        <v>140196351</v>
      </c>
      <c r="L750" s="88">
        <v>0</v>
      </c>
      <c r="M750" s="88">
        <v>72276004</v>
      </c>
      <c r="N750" s="88">
        <v>0</v>
      </c>
      <c r="O750" s="88">
        <v>0</v>
      </c>
      <c r="P750" s="88">
        <v>56828703</v>
      </c>
      <c r="Q750" s="89">
        <v>7.8416929658600004E-3</v>
      </c>
      <c r="R750" s="89">
        <v>0</v>
      </c>
      <c r="S750" s="89">
        <v>0</v>
      </c>
      <c r="T750" s="89">
        <v>1.1384961567099999E-3</v>
      </c>
      <c r="U750" s="89">
        <v>2.5045463450700002E-3</v>
      </c>
      <c r="V750" s="89">
        <v>0</v>
      </c>
      <c r="W750" s="89">
        <v>8.49425323619E-6</v>
      </c>
      <c r="X750" s="89">
        <v>0</v>
      </c>
      <c r="Y750" s="89">
        <v>0</v>
      </c>
      <c r="Z750" s="89">
        <v>7.4523255922599998E-3</v>
      </c>
      <c r="AA750" s="89">
        <v>2.47322026331E-3</v>
      </c>
    </row>
    <row r="751" spans="1:27" x14ac:dyDescent="0.25">
      <c r="A751" s="87">
        <v>6747</v>
      </c>
      <c r="B751" s="134">
        <v>45473</v>
      </c>
      <c r="C751" s="87">
        <v>3047</v>
      </c>
      <c r="D751" s="86" t="s">
        <v>1140</v>
      </c>
      <c r="E751" s="88">
        <v>64809493</v>
      </c>
      <c r="F751" s="88">
        <v>42011018</v>
      </c>
      <c r="G751" s="88">
        <v>2161281</v>
      </c>
      <c r="H751" s="88">
        <v>0</v>
      </c>
      <c r="I751" s="88">
        <v>0</v>
      </c>
      <c r="J751" s="88">
        <v>2555533</v>
      </c>
      <c r="K751" s="88">
        <v>16428799</v>
      </c>
      <c r="L751" s="88">
        <v>0</v>
      </c>
      <c r="M751" s="88">
        <v>15422626</v>
      </c>
      <c r="N751" s="88">
        <v>0</v>
      </c>
      <c r="O751" s="88">
        <v>158772</v>
      </c>
      <c r="P751" s="88">
        <v>5284007</v>
      </c>
      <c r="Q751" s="89">
        <v>8.6113679438100006E-3</v>
      </c>
      <c r="R751" s="89">
        <v>0</v>
      </c>
      <c r="S751" s="89">
        <v>0</v>
      </c>
      <c r="T751" s="89">
        <v>0</v>
      </c>
      <c r="U751" s="89">
        <v>1.05645312955E-3</v>
      </c>
      <c r="V751" s="89">
        <v>0</v>
      </c>
      <c r="W751" s="89">
        <v>0</v>
      </c>
      <c r="X751" s="89">
        <v>0</v>
      </c>
      <c r="Y751" s="89">
        <v>0</v>
      </c>
      <c r="Z751" s="89">
        <v>2.8861364331400001E-3</v>
      </c>
      <c r="AA751" s="89">
        <v>1.22395044991E-3</v>
      </c>
    </row>
    <row r="752" spans="1:27" x14ac:dyDescent="0.25">
      <c r="A752" s="87">
        <v>6772</v>
      </c>
      <c r="B752" s="134">
        <v>45473</v>
      </c>
      <c r="C752" s="87">
        <v>3059</v>
      </c>
      <c r="D752" s="86" t="s">
        <v>1141</v>
      </c>
      <c r="E752" s="88">
        <v>10650623</v>
      </c>
      <c r="F752" s="88">
        <v>8973833</v>
      </c>
      <c r="G752" s="88">
        <v>198177</v>
      </c>
      <c r="H752" s="88">
        <v>0</v>
      </c>
      <c r="I752" s="88">
        <v>0</v>
      </c>
      <c r="J752" s="88">
        <v>1345379</v>
      </c>
      <c r="K752" s="88">
        <v>4597962</v>
      </c>
      <c r="L752" s="88">
        <v>0</v>
      </c>
      <c r="M752" s="88">
        <v>2108708</v>
      </c>
      <c r="N752" s="88">
        <v>57001</v>
      </c>
      <c r="O752" s="88">
        <v>0</v>
      </c>
      <c r="P752" s="88">
        <v>666606</v>
      </c>
      <c r="Q752" s="89">
        <v>1.9985017546310001E-2</v>
      </c>
      <c r="R752" s="89">
        <v>0</v>
      </c>
      <c r="S752" s="89">
        <v>0</v>
      </c>
      <c r="T752" s="89">
        <v>3.5812314439999998E-3</v>
      </c>
      <c r="U752" s="89">
        <v>1.240694565992E-2</v>
      </c>
      <c r="V752" s="89">
        <v>0</v>
      </c>
      <c r="W752" s="89">
        <v>0</v>
      </c>
      <c r="X752" s="89">
        <v>0</v>
      </c>
      <c r="Y752" s="89">
        <v>0</v>
      </c>
      <c r="Z752" s="89">
        <v>1.451734897675E-2</v>
      </c>
      <c r="AA752" s="89">
        <v>8.3733552453900007E-3</v>
      </c>
    </row>
    <row r="753" spans="1:27" x14ac:dyDescent="0.25">
      <c r="A753" s="87">
        <v>6774</v>
      </c>
      <c r="B753" s="134">
        <v>45473</v>
      </c>
      <c r="C753" s="87">
        <v>3061</v>
      </c>
      <c r="D753" s="86" t="s">
        <v>1142</v>
      </c>
      <c r="E753" s="88">
        <v>359860569</v>
      </c>
      <c r="F753" s="88">
        <v>218951100</v>
      </c>
      <c r="G753" s="88">
        <v>4525659</v>
      </c>
      <c r="H753" s="88">
        <v>0</v>
      </c>
      <c r="I753" s="88">
        <v>0</v>
      </c>
      <c r="J753" s="88">
        <v>22743139</v>
      </c>
      <c r="K753" s="88">
        <v>85448814</v>
      </c>
      <c r="L753" s="88">
        <v>0</v>
      </c>
      <c r="M753" s="88">
        <v>76882397</v>
      </c>
      <c r="N753" s="88">
        <v>3707041</v>
      </c>
      <c r="O753" s="88">
        <v>1135588</v>
      </c>
      <c r="P753" s="88">
        <v>24508462</v>
      </c>
      <c r="Q753" s="89">
        <v>8.6114407395500008E-3</v>
      </c>
      <c r="R753" s="89">
        <v>0</v>
      </c>
      <c r="S753" s="89">
        <v>0</v>
      </c>
      <c r="T753" s="89">
        <v>1.0127642239000001E-3</v>
      </c>
      <c r="U753" s="89">
        <v>4.0704198406200003E-3</v>
      </c>
      <c r="V753" s="89">
        <v>0</v>
      </c>
      <c r="W753" s="89">
        <v>-1.5859616019999999E-4</v>
      </c>
      <c r="X753" s="89">
        <v>0</v>
      </c>
      <c r="Y753" s="89">
        <v>0</v>
      </c>
      <c r="Z753" s="89">
        <v>9.8620316126000005E-3</v>
      </c>
      <c r="AA753" s="89">
        <v>2.9069810826999999E-3</v>
      </c>
    </row>
    <row r="754" spans="1:27" x14ac:dyDescent="0.25">
      <c r="A754" s="87">
        <v>6778</v>
      </c>
      <c r="B754" s="134">
        <v>45473</v>
      </c>
      <c r="C754" s="87">
        <v>3065</v>
      </c>
      <c r="D754" s="86" t="s">
        <v>1143</v>
      </c>
      <c r="E754" s="88">
        <v>827193059</v>
      </c>
      <c r="F754" s="88">
        <v>646417886</v>
      </c>
      <c r="G754" s="88">
        <v>10115395</v>
      </c>
      <c r="H754" s="88">
        <v>0</v>
      </c>
      <c r="I754" s="88">
        <v>0</v>
      </c>
      <c r="J754" s="88">
        <v>38785743</v>
      </c>
      <c r="K754" s="88">
        <v>133714134</v>
      </c>
      <c r="L754" s="88">
        <v>0</v>
      </c>
      <c r="M754" s="88">
        <v>332395226</v>
      </c>
      <c r="N754" s="88">
        <v>88443588</v>
      </c>
      <c r="O754" s="88">
        <v>2659579</v>
      </c>
      <c r="P754" s="88">
        <v>40304221</v>
      </c>
      <c r="Q754" s="89">
        <v>9.2788015879299995E-3</v>
      </c>
      <c r="R754" s="89">
        <v>0</v>
      </c>
      <c r="S754" s="89">
        <v>0</v>
      </c>
      <c r="T754" s="89">
        <v>2.7801486388000002E-4</v>
      </c>
      <c r="U754" s="89">
        <v>1.2975791831600001E-3</v>
      </c>
      <c r="V754" s="89">
        <v>0</v>
      </c>
      <c r="W754" s="89">
        <v>-1.2887857227999999E-8</v>
      </c>
      <c r="X754" s="89">
        <v>0</v>
      </c>
      <c r="Y754" s="89">
        <v>0</v>
      </c>
      <c r="Z754" s="89">
        <v>2.5083835310800002E-3</v>
      </c>
      <c r="AA754" s="89">
        <v>6.0987629587000002E-4</v>
      </c>
    </row>
    <row r="755" spans="1:27" x14ac:dyDescent="0.25">
      <c r="A755" s="87">
        <v>6785</v>
      </c>
      <c r="B755" s="134">
        <v>45473</v>
      </c>
      <c r="C755" s="87">
        <v>3069</v>
      </c>
      <c r="D755" s="86" t="s">
        <v>1144</v>
      </c>
      <c r="E755" s="88">
        <v>99961572</v>
      </c>
      <c r="F755" s="88">
        <v>24432638</v>
      </c>
      <c r="G755" s="88">
        <v>2617354</v>
      </c>
      <c r="H755" s="88">
        <v>0</v>
      </c>
      <c r="I755" s="88">
        <v>0</v>
      </c>
      <c r="J755" s="88">
        <v>5597991</v>
      </c>
      <c r="K755" s="88">
        <v>10806967</v>
      </c>
      <c r="L755" s="88">
        <v>0</v>
      </c>
      <c r="M755" s="88">
        <v>2668186</v>
      </c>
      <c r="N755" s="88">
        <v>0</v>
      </c>
      <c r="O755" s="88">
        <v>0</v>
      </c>
      <c r="P755" s="88">
        <v>2742140</v>
      </c>
      <c r="Q755" s="89">
        <v>8.0748186716099995E-3</v>
      </c>
      <c r="R755" s="89">
        <v>0</v>
      </c>
      <c r="S755" s="89">
        <v>0</v>
      </c>
      <c r="T755" s="89">
        <v>0</v>
      </c>
      <c r="U755" s="89">
        <v>1.8409705897099999E-3</v>
      </c>
      <c r="V755" s="89">
        <v>0</v>
      </c>
      <c r="W755" s="89">
        <v>2.6597516779599999E-3</v>
      </c>
      <c r="X755" s="89">
        <v>0</v>
      </c>
      <c r="Y755" s="89">
        <v>0</v>
      </c>
      <c r="Z755" s="89">
        <v>8.4243512238999993E-3</v>
      </c>
      <c r="AA755" s="89">
        <v>3.1728279567099999E-3</v>
      </c>
    </row>
    <row r="756" spans="1:27" x14ac:dyDescent="0.25">
      <c r="A756" s="87">
        <v>6832</v>
      </c>
      <c r="B756" s="134">
        <v>45473</v>
      </c>
      <c r="C756" s="87">
        <v>3093</v>
      </c>
      <c r="D756" s="86" t="s">
        <v>1145</v>
      </c>
      <c r="E756" s="88">
        <v>225828271</v>
      </c>
      <c r="F756" s="88">
        <v>136402268</v>
      </c>
      <c r="G756" s="88">
        <v>11456501</v>
      </c>
      <c r="H756" s="88">
        <v>0</v>
      </c>
      <c r="I756" s="88">
        <v>0</v>
      </c>
      <c r="J756" s="88">
        <v>16860554</v>
      </c>
      <c r="K756" s="88">
        <v>47273951</v>
      </c>
      <c r="L756" s="88">
        <v>0</v>
      </c>
      <c r="M756" s="88">
        <v>47899171</v>
      </c>
      <c r="N756" s="88">
        <v>423107</v>
      </c>
      <c r="O756" s="88">
        <v>574783</v>
      </c>
      <c r="P756" s="88">
        <v>11914201</v>
      </c>
      <c r="Q756" s="89">
        <v>9.5450684784899997E-3</v>
      </c>
      <c r="R756" s="89">
        <v>0</v>
      </c>
      <c r="S756" s="89">
        <v>0</v>
      </c>
      <c r="T756" s="89">
        <v>7.4068555090000003E-5</v>
      </c>
      <c r="U756" s="89">
        <v>2.1547177357299999E-3</v>
      </c>
      <c r="V756" s="89">
        <v>0</v>
      </c>
      <c r="W756" s="89">
        <v>-5.0906137750000001E-4</v>
      </c>
      <c r="X756" s="89">
        <v>0</v>
      </c>
      <c r="Y756" s="89">
        <v>0</v>
      </c>
      <c r="Z756" s="89">
        <v>1.1766059074900001E-3</v>
      </c>
      <c r="AA756" s="89">
        <v>1.47628598404E-3</v>
      </c>
    </row>
    <row r="757" spans="1:27" x14ac:dyDescent="0.25">
      <c r="A757" s="87">
        <v>6844</v>
      </c>
      <c r="B757" s="134">
        <v>45473</v>
      </c>
      <c r="C757" s="87">
        <v>3100</v>
      </c>
      <c r="D757" s="86" t="s">
        <v>1146</v>
      </c>
      <c r="E757" s="88">
        <v>88063474</v>
      </c>
      <c r="F757" s="88">
        <v>50200391</v>
      </c>
      <c r="G757" s="88">
        <v>1627040</v>
      </c>
      <c r="H757" s="88">
        <v>0</v>
      </c>
      <c r="I757" s="88">
        <v>2344093</v>
      </c>
      <c r="J757" s="88">
        <v>10690294</v>
      </c>
      <c r="K757" s="88">
        <v>11329129</v>
      </c>
      <c r="L757" s="88">
        <v>0</v>
      </c>
      <c r="M757" s="88">
        <v>14191537</v>
      </c>
      <c r="N757" s="88">
        <v>2663564</v>
      </c>
      <c r="O757" s="88">
        <v>0</v>
      </c>
      <c r="P757" s="88">
        <v>7354729</v>
      </c>
      <c r="Q757" s="89">
        <v>5.4357690751E-3</v>
      </c>
      <c r="R757" s="89">
        <v>0</v>
      </c>
      <c r="S757" s="89">
        <v>4.4182909688900004E-3</v>
      </c>
      <c r="T757" s="89">
        <v>-1.600587458E-4</v>
      </c>
      <c r="U757" s="89">
        <v>2.0305006184500002E-3</v>
      </c>
      <c r="V757" s="89">
        <v>0</v>
      </c>
      <c r="W757" s="89">
        <v>1.5836667882E-4</v>
      </c>
      <c r="X757" s="89">
        <v>0</v>
      </c>
      <c r="Y757" s="89">
        <v>0</v>
      </c>
      <c r="Z757" s="89">
        <v>5.7908910372500002E-3</v>
      </c>
      <c r="AA757" s="89">
        <v>1.70722268197E-3</v>
      </c>
    </row>
    <row r="758" spans="1:27" x14ac:dyDescent="0.25">
      <c r="A758" s="87">
        <v>6853</v>
      </c>
      <c r="B758" s="134">
        <v>45473</v>
      </c>
      <c r="C758" s="87">
        <v>3107</v>
      </c>
      <c r="D758" s="86" t="s">
        <v>1147</v>
      </c>
      <c r="E758" s="88">
        <v>336582928</v>
      </c>
      <c r="F758" s="88">
        <v>139681658</v>
      </c>
      <c r="G758" s="88">
        <v>0</v>
      </c>
      <c r="H758" s="88">
        <v>0</v>
      </c>
      <c r="I758" s="88">
        <v>0</v>
      </c>
      <c r="J758" s="88">
        <v>12414961</v>
      </c>
      <c r="K758" s="88">
        <v>75342540</v>
      </c>
      <c r="L758" s="88">
        <v>0</v>
      </c>
      <c r="M758" s="88">
        <v>36320274</v>
      </c>
      <c r="N758" s="88">
        <v>39561</v>
      </c>
      <c r="O758" s="88">
        <v>0</v>
      </c>
      <c r="P758" s="88">
        <v>15564322</v>
      </c>
      <c r="Q758" s="89">
        <v>0</v>
      </c>
      <c r="R758" s="89">
        <v>0</v>
      </c>
      <c r="S758" s="89">
        <v>0</v>
      </c>
      <c r="T758" s="89">
        <v>4.5958024654199998E-3</v>
      </c>
      <c r="U758" s="89">
        <v>1.1001950173830001E-2</v>
      </c>
      <c r="V758" s="89">
        <v>0</v>
      </c>
      <c r="W758" s="89">
        <v>4.09232655664E-3</v>
      </c>
      <c r="X758" s="89">
        <v>0</v>
      </c>
      <c r="Y758" s="89">
        <v>0</v>
      </c>
      <c r="Z758" s="89">
        <v>2.0104870189799999E-3</v>
      </c>
      <c r="AA758" s="89">
        <v>7.46598196556E-3</v>
      </c>
    </row>
    <row r="759" spans="1:27" x14ac:dyDescent="0.25">
      <c r="A759" s="87">
        <v>6859</v>
      </c>
      <c r="B759" s="134">
        <v>45473</v>
      </c>
      <c r="C759" s="87">
        <v>3109</v>
      </c>
      <c r="D759" s="86" t="s">
        <v>1148</v>
      </c>
      <c r="E759" s="88">
        <v>32195575</v>
      </c>
      <c r="F759" s="88">
        <v>25093173</v>
      </c>
      <c r="G759" s="88">
        <v>0</v>
      </c>
      <c r="H759" s="88">
        <v>57284</v>
      </c>
      <c r="I759" s="88">
        <v>0</v>
      </c>
      <c r="J759" s="88">
        <v>5509393</v>
      </c>
      <c r="K759" s="88">
        <v>15082850</v>
      </c>
      <c r="L759" s="88">
        <v>0</v>
      </c>
      <c r="M759" s="88">
        <v>2159228</v>
      </c>
      <c r="N759" s="88">
        <v>0</v>
      </c>
      <c r="O759" s="88">
        <v>0</v>
      </c>
      <c r="P759" s="88">
        <v>2284418</v>
      </c>
      <c r="Q759" s="89">
        <v>0</v>
      </c>
      <c r="R759" s="89">
        <v>3.01668864231E-2</v>
      </c>
      <c r="S759" s="89">
        <v>0</v>
      </c>
      <c r="T759" s="89">
        <v>3.00604935984E-3</v>
      </c>
      <c r="U759" s="89">
        <v>6.6704385850200002E-3</v>
      </c>
      <c r="V759" s="89">
        <v>0</v>
      </c>
      <c r="W759" s="89">
        <v>-4.9111977570000004E-4</v>
      </c>
      <c r="X759" s="89">
        <v>0</v>
      </c>
      <c r="Y759" s="89">
        <v>0</v>
      </c>
      <c r="Z759" s="89">
        <v>1.376831853076E-2</v>
      </c>
      <c r="AA759" s="89">
        <v>6.0415369544900002E-3</v>
      </c>
    </row>
    <row r="760" spans="1:27" x14ac:dyDescent="0.25">
      <c r="A760" s="87">
        <v>6870</v>
      </c>
      <c r="B760" s="134">
        <v>45473</v>
      </c>
      <c r="C760" s="87">
        <v>3113</v>
      </c>
      <c r="D760" s="86" t="s">
        <v>1149</v>
      </c>
      <c r="E760" s="88">
        <v>166998862</v>
      </c>
      <c r="F760" s="88">
        <v>90821215</v>
      </c>
      <c r="G760" s="88">
        <v>2535883</v>
      </c>
      <c r="H760" s="88">
        <v>0</v>
      </c>
      <c r="I760" s="88">
        <v>0</v>
      </c>
      <c r="J760" s="88">
        <v>12336968</v>
      </c>
      <c r="K760" s="88">
        <v>22190623</v>
      </c>
      <c r="L760" s="88">
        <v>0</v>
      </c>
      <c r="M760" s="88">
        <v>35710171</v>
      </c>
      <c r="N760" s="88">
        <v>2054464</v>
      </c>
      <c r="O760" s="88">
        <v>595208</v>
      </c>
      <c r="P760" s="88">
        <v>15397898</v>
      </c>
      <c r="Q760" s="89">
        <v>1.556828949716E-2</v>
      </c>
      <c r="R760" s="89">
        <v>0</v>
      </c>
      <c r="S760" s="89">
        <v>0</v>
      </c>
      <c r="T760" s="89">
        <v>0</v>
      </c>
      <c r="U760" s="89">
        <v>1.30961492373E-3</v>
      </c>
      <c r="V760" s="89">
        <v>0</v>
      </c>
      <c r="W760" s="89">
        <v>-1.2146205769999999E-4</v>
      </c>
      <c r="X760" s="89">
        <v>0</v>
      </c>
      <c r="Y760" s="89">
        <v>0</v>
      </c>
      <c r="Z760" s="89">
        <v>6.3552312907999998E-4</v>
      </c>
      <c r="AA760" s="89">
        <v>8.2938290477999998E-4</v>
      </c>
    </row>
    <row r="761" spans="1:27" x14ac:dyDescent="0.25">
      <c r="A761" s="87">
        <v>6871</v>
      </c>
      <c r="B761" s="134">
        <v>45473</v>
      </c>
      <c r="C761" s="87">
        <v>3114</v>
      </c>
      <c r="D761" s="86" t="s">
        <v>1150</v>
      </c>
      <c r="E761" s="88">
        <v>41365569</v>
      </c>
      <c r="F761" s="88">
        <v>20528106</v>
      </c>
      <c r="G761" s="88">
        <v>1013050</v>
      </c>
      <c r="H761" s="88">
        <v>0</v>
      </c>
      <c r="I761" s="88">
        <v>0</v>
      </c>
      <c r="J761" s="88">
        <v>2248053</v>
      </c>
      <c r="K761" s="88">
        <v>3126865</v>
      </c>
      <c r="L761" s="88">
        <v>0</v>
      </c>
      <c r="M761" s="88">
        <v>4608054</v>
      </c>
      <c r="N761" s="88">
        <v>1710443</v>
      </c>
      <c r="O761" s="88">
        <v>1042846</v>
      </c>
      <c r="P761" s="88">
        <v>6778795</v>
      </c>
      <c r="Q761" s="89">
        <v>3.3581472422899998E-3</v>
      </c>
      <c r="R761" s="89">
        <v>0</v>
      </c>
      <c r="S761" s="89">
        <v>0</v>
      </c>
      <c r="T761" s="89">
        <v>0</v>
      </c>
      <c r="U761" s="89">
        <v>8.0328975222000005E-4</v>
      </c>
      <c r="V761" s="89">
        <v>0</v>
      </c>
      <c r="W761" s="89">
        <v>0</v>
      </c>
      <c r="X761" s="89">
        <v>0</v>
      </c>
      <c r="Y761" s="89">
        <v>0</v>
      </c>
      <c r="Z761" s="89">
        <v>6.95871675757E-3</v>
      </c>
      <c r="AA761" s="89">
        <v>2.5982393465700001E-3</v>
      </c>
    </row>
    <row r="762" spans="1:27" x14ac:dyDescent="0.25">
      <c r="A762" s="87">
        <v>6878</v>
      </c>
      <c r="B762" s="134">
        <v>45473</v>
      </c>
      <c r="C762" s="87">
        <v>3119</v>
      </c>
      <c r="D762" s="86" t="s">
        <v>1151</v>
      </c>
      <c r="E762" s="88">
        <v>79255068</v>
      </c>
      <c r="F762" s="88">
        <v>53977853</v>
      </c>
      <c r="G762" s="88">
        <v>2859069</v>
      </c>
      <c r="H762" s="88">
        <v>0</v>
      </c>
      <c r="I762" s="88">
        <v>0</v>
      </c>
      <c r="J762" s="88">
        <v>2218973</v>
      </c>
      <c r="K762" s="88">
        <v>15940537</v>
      </c>
      <c r="L762" s="88">
        <v>0</v>
      </c>
      <c r="M762" s="88">
        <v>28474614</v>
      </c>
      <c r="N762" s="88">
        <v>0</v>
      </c>
      <c r="O762" s="88">
        <v>0</v>
      </c>
      <c r="P762" s="88">
        <v>4484660</v>
      </c>
      <c r="Q762" s="89">
        <v>3.8607077903540003E-2</v>
      </c>
      <c r="R762" s="89">
        <v>0</v>
      </c>
      <c r="S762" s="89">
        <v>0</v>
      </c>
      <c r="T762" s="89">
        <v>-1.1284471901000001E-3</v>
      </c>
      <c r="U762" s="89">
        <v>4.7884767860900002E-3</v>
      </c>
      <c r="V762" s="89">
        <v>0</v>
      </c>
      <c r="W762" s="89">
        <v>0</v>
      </c>
      <c r="X762" s="89">
        <v>0</v>
      </c>
      <c r="Y762" s="89">
        <v>0</v>
      </c>
      <c r="Z762" s="89">
        <v>7.9390007635299995E-3</v>
      </c>
      <c r="AA762" s="89">
        <v>4.07958507176E-3</v>
      </c>
    </row>
    <row r="763" spans="1:27" x14ac:dyDescent="0.25">
      <c r="A763" s="87">
        <v>6885</v>
      </c>
      <c r="B763" s="134">
        <v>45473</v>
      </c>
      <c r="C763" s="87">
        <v>3122</v>
      </c>
      <c r="D763" s="86" t="s">
        <v>1152</v>
      </c>
      <c r="E763" s="88">
        <v>859823401</v>
      </c>
      <c r="F763" s="88">
        <v>512083837</v>
      </c>
      <c r="G763" s="88">
        <v>20606311</v>
      </c>
      <c r="H763" s="88">
        <v>6771</v>
      </c>
      <c r="I763" s="88">
        <v>0</v>
      </c>
      <c r="J763" s="88">
        <v>48767132</v>
      </c>
      <c r="K763" s="88">
        <v>121392624</v>
      </c>
      <c r="L763" s="88">
        <v>0</v>
      </c>
      <c r="M763" s="88">
        <v>205890150</v>
      </c>
      <c r="N763" s="88">
        <v>72605972</v>
      </c>
      <c r="O763" s="88">
        <v>981517</v>
      </c>
      <c r="P763" s="88">
        <v>41833360</v>
      </c>
      <c r="Q763" s="89">
        <v>1.557254006012E-2</v>
      </c>
      <c r="R763" s="89">
        <v>2.5667016767299999E-2</v>
      </c>
      <c r="S763" s="89">
        <v>0</v>
      </c>
      <c r="T763" s="89">
        <v>1.18768856986E-3</v>
      </c>
      <c r="U763" s="89">
        <v>3.4569222298400002E-3</v>
      </c>
      <c r="V763" s="89">
        <v>0</v>
      </c>
      <c r="W763" s="89">
        <v>-4.7589713950000001E-4</v>
      </c>
      <c r="X763" s="89">
        <v>3.4088694847999999E-4</v>
      </c>
      <c r="Y763" s="89">
        <v>9.0538876001900002E-3</v>
      </c>
      <c r="Z763" s="89">
        <v>2.9106504549710002E-2</v>
      </c>
      <c r="AA763" s="89">
        <v>4.0502078422199996E-3</v>
      </c>
    </row>
    <row r="764" spans="1:27" x14ac:dyDescent="0.25">
      <c r="A764" s="87">
        <v>6898</v>
      </c>
      <c r="B764" s="134">
        <v>45473</v>
      </c>
      <c r="C764" s="87">
        <v>3128</v>
      </c>
      <c r="D764" s="86" t="s">
        <v>1153</v>
      </c>
      <c r="E764" s="88">
        <v>19225693</v>
      </c>
      <c r="F764" s="88">
        <v>11186350</v>
      </c>
      <c r="G764" s="88">
        <v>316923</v>
      </c>
      <c r="H764" s="88">
        <v>0</v>
      </c>
      <c r="I764" s="88">
        <v>0</v>
      </c>
      <c r="J764" s="88">
        <v>3539385</v>
      </c>
      <c r="K764" s="88">
        <v>3770895</v>
      </c>
      <c r="L764" s="88">
        <v>0</v>
      </c>
      <c r="M764" s="88">
        <v>1843950</v>
      </c>
      <c r="N764" s="88">
        <v>0</v>
      </c>
      <c r="O764" s="88">
        <v>0</v>
      </c>
      <c r="P764" s="88">
        <v>1715194</v>
      </c>
      <c r="Q764" s="89">
        <v>2.0523385070900001E-3</v>
      </c>
      <c r="R764" s="89">
        <v>0</v>
      </c>
      <c r="S764" s="89">
        <v>0</v>
      </c>
      <c r="T764" s="89">
        <v>-9.6111893340000004E-4</v>
      </c>
      <c r="U764" s="89">
        <v>4.2890369290700002E-3</v>
      </c>
      <c r="V764" s="89">
        <v>0</v>
      </c>
      <c r="W764" s="89">
        <v>0</v>
      </c>
      <c r="X764" s="89">
        <v>0</v>
      </c>
      <c r="Y764" s="89">
        <v>0</v>
      </c>
      <c r="Z764" s="89">
        <v>4.3893394901200001E-3</v>
      </c>
      <c r="AA764" s="89">
        <v>1.7825480024100001E-3</v>
      </c>
    </row>
    <row r="765" spans="1:27" x14ac:dyDescent="0.25">
      <c r="A765" s="87">
        <v>6918</v>
      </c>
      <c r="B765" s="134">
        <v>45473</v>
      </c>
      <c r="C765" s="87">
        <v>3138</v>
      </c>
      <c r="D765" s="86" t="s">
        <v>1154</v>
      </c>
      <c r="E765" s="88">
        <v>248646692</v>
      </c>
      <c r="F765" s="88">
        <v>127548121</v>
      </c>
      <c r="G765" s="88">
        <v>3889503</v>
      </c>
      <c r="H765" s="88">
        <v>0</v>
      </c>
      <c r="I765" s="88">
        <v>0</v>
      </c>
      <c r="J765" s="88">
        <v>65431587</v>
      </c>
      <c r="K765" s="88">
        <v>10809854</v>
      </c>
      <c r="L765" s="88">
        <v>0</v>
      </c>
      <c r="M765" s="88">
        <v>11766640</v>
      </c>
      <c r="N765" s="88">
        <v>0</v>
      </c>
      <c r="O765" s="88">
        <v>0</v>
      </c>
      <c r="P765" s="88">
        <v>35650537</v>
      </c>
      <c r="Q765" s="89">
        <v>6.0159545639000001E-3</v>
      </c>
      <c r="R765" s="89">
        <v>0</v>
      </c>
      <c r="S765" s="89">
        <v>0</v>
      </c>
      <c r="T765" s="89">
        <v>7.0182709220000005E-4</v>
      </c>
      <c r="U765" s="89">
        <v>1.5448512213610001E-2</v>
      </c>
      <c r="V765" s="89">
        <v>0</v>
      </c>
      <c r="W765" s="89">
        <v>0</v>
      </c>
      <c r="X765" s="89">
        <v>0</v>
      </c>
      <c r="Y765" s="89">
        <v>0</v>
      </c>
      <c r="Z765" s="89">
        <v>3.11801574554E-3</v>
      </c>
      <c r="AA765" s="89">
        <v>2.8807956733000002E-3</v>
      </c>
    </row>
    <row r="766" spans="1:27" x14ac:dyDescent="0.25">
      <c r="A766" s="87">
        <v>6920</v>
      </c>
      <c r="B766" s="134">
        <v>45473</v>
      </c>
      <c r="C766" s="87">
        <v>3139</v>
      </c>
      <c r="D766" s="86" t="s">
        <v>1155</v>
      </c>
      <c r="E766" s="88">
        <v>42891681</v>
      </c>
      <c r="F766" s="88">
        <v>31602372</v>
      </c>
      <c r="G766" s="88">
        <v>0</v>
      </c>
      <c r="H766" s="88">
        <v>0</v>
      </c>
      <c r="I766" s="88">
        <v>0</v>
      </c>
      <c r="J766" s="88">
        <v>2838992</v>
      </c>
      <c r="K766" s="88">
        <v>8838738</v>
      </c>
      <c r="L766" s="88">
        <v>0</v>
      </c>
      <c r="M766" s="88">
        <v>15276029</v>
      </c>
      <c r="N766" s="88">
        <v>0</v>
      </c>
      <c r="O766" s="88">
        <v>0</v>
      </c>
      <c r="P766" s="88">
        <v>4648613</v>
      </c>
      <c r="Q766" s="89">
        <v>0</v>
      </c>
      <c r="R766" s="89">
        <v>0</v>
      </c>
      <c r="S766" s="89">
        <v>0</v>
      </c>
      <c r="T766" s="89">
        <v>0</v>
      </c>
      <c r="U766" s="89">
        <v>7.2751380991000001E-4</v>
      </c>
      <c r="V766" s="89">
        <v>0</v>
      </c>
      <c r="W766" s="89">
        <v>0</v>
      </c>
      <c r="X766" s="89">
        <v>0</v>
      </c>
      <c r="Y766" s="89">
        <v>0</v>
      </c>
      <c r="Z766" s="89">
        <v>3.7578139214E-4</v>
      </c>
      <c r="AA766" s="89">
        <v>2.5713799968000002E-4</v>
      </c>
    </row>
    <row r="767" spans="1:27" x14ac:dyDescent="0.25">
      <c r="A767" s="87">
        <v>6930</v>
      </c>
      <c r="B767" s="134">
        <v>45473</v>
      </c>
      <c r="C767" s="87">
        <v>3143</v>
      </c>
      <c r="D767" s="86" t="s">
        <v>1156</v>
      </c>
      <c r="E767" s="88">
        <v>17644438</v>
      </c>
      <c r="F767" s="88">
        <v>12194832</v>
      </c>
      <c r="G767" s="88">
        <v>0</v>
      </c>
      <c r="H767" s="88">
        <v>0</v>
      </c>
      <c r="I767" s="88">
        <v>0</v>
      </c>
      <c r="J767" s="88">
        <v>700414</v>
      </c>
      <c r="K767" s="88">
        <v>3239161</v>
      </c>
      <c r="L767" s="88">
        <v>0</v>
      </c>
      <c r="M767" s="88">
        <v>1910934</v>
      </c>
      <c r="N767" s="88">
        <v>0</v>
      </c>
      <c r="O767" s="88">
        <v>0</v>
      </c>
      <c r="P767" s="88">
        <v>6344323</v>
      </c>
      <c r="Q767" s="89">
        <v>0</v>
      </c>
      <c r="R767" s="89">
        <v>0</v>
      </c>
      <c r="S767" s="89">
        <v>0</v>
      </c>
      <c r="T767" s="89">
        <v>0</v>
      </c>
      <c r="U767" s="89">
        <v>1.2557722288660001E-2</v>
      </c>
      <c r="V767" s="89">
        <v>0</v>
      </c>
      <c r="W767" s="89">
        <v>0</v>
      </c>
      <c r="X767" s="89">
        <v>0</v>
      </c>
      <c r="Y767" s="89">
        <v>0</v>
      </c>
      <c r="Z767" s="89">
        <v>1.88371663886E-3</v>
      </c>
      <c r="AA767" s="89">
        <v>4.2805952035200002E-3</v>
      </c>
    </row>
    <row r="768" spans="1:27" x14ac:dyDescent="0.25">
      <c r="A768" s="87">
        <v>6936</v>
      </c>
      <c r="B768" s="134">
        <v>45473</v>
      </c>
      <c r="C768" s="87">
        <v>3146</v>
      </c>
      <c r="D768" s="86" t="s">
        <v>1157</v>
      </c>
      <c r="E768" s="88">
        <v>125198458</v>
      </c>
      <c r="F768" s="88">
        <v>35192087</v>
      </c>
      <c r="G768" s="88">
        <v>683372</v>
      </c>
      <c r="H768" s="88">
        <v>0</v>
      </c>
      <c r="I768" s="88">
        <v>251996</v>
      </c>
      <c r="J768" s="88">
        <v>2465278</v>
      </c>
      <c r="K768" s="88">
        <v>3984344</v>
      </c>
      <c r="L768" s="88">
        <v>0</v>
      </c>
      <c r="M768" s="88">
        <v>26609932</v>
      </c>
      <c r="N768" s="88">
        <v>0</v>
      </c>
      <c r="O768" s="88">
        <v>0</v>
      </c>
      <c r="P768" s="88">
        <v>1197165</v>
      </c>
      <c r="Q768" s="89">
        <v>-1.1454874073000001E-3</v>
      </c>
      <c r="R768" s="89">
        <v>0</v>
      </c>
      <c r="S768" s="89">
        <v>1.5304594191599999E-2</v>
      </c>
      <c r="T768" s="89">
        <v>0</v>
      </c>
      <c r="U768" s="89">
        <v>3.4299289100699999E-3</v>
      </c>
      <c r="V768" s="89">
        <v>0</v>
      </c>
      <c r="W768" s="89">
        <v>1.9074442987100001E-6</v>
      </c>
      <c r="X768" s="89">
        <v>0</v>
      </c>
      <c r="Y768" s="89">
        <v>0</v>
      </c>
      <c r="Z768" s="89">
        <v>6.2138006350599996E-3</v>
      </c>
      <c r="AA768" s="89">
        <v>7.0758582422000003E-4</v>
      </c>
    </row>
    <row r="769" spans="1:27" x14ac:dyDescent="0.25">
      <c r="A769" s="87">
        <v>6944</v>
      </c>
      <c r="B769" s="134">
        <v>45473</v>
      </c>
      <c r="C769" s="87">
        <v>3152</v>
      </c>
      <c r="D769" s="86" t="s">
        <v>1158</v>
      </c>
      <c r="E769" s="88">
        <v>9025465</v>
      </c>
      <c r="F769" s="88">
        <v>2330910</v>
      </c>
      <c r="G769" s="88">
        <v>0</v>
      </c>
      <c r="H769" s="88">
        <v>0</v>
      </c>
      <c r="I769" s="88">
        <v>0</v>
      </c>
      <c r="J769" s="88">
        <v>507160</v>
      </c>
      <c r="K769" s="88">
        <v>560668</v>
      </c>
      <c r="L769" s="88">
        <v>0</v>
      </c>
      <c r="M769" s="88">
        <v>0</v>
      </c>
      <c r="N769" s="88">
        <v>0</v>
      </c>
      <c r="O769" s="88">
        <v>0</v>
      </c>
      <c r="P769" s="88">
        <v>1263082</v>
      </c>
      <c r="Q769" s="89">
        <v>0</v>
      </c>
      <c r="R769" s="89">
        <v>0</v>
      </c>
      <c r="S769" s="89">
        <v>0</v>
      </c>
      <c r="T769" s="89">
        <v>0</v>
      </c>
      <c r="U769" s="89">
        <v>0</v>
      </c>
      <c r="V769" s="89">
        <v>0</v>
      </c>
      <c r="W769" s="89">
        <v>0</v>
      </c>
      <c r="X769" s="89">
        <v>0</v>
      </c>
      <c r="Y769" s="89">
        <v>0</v>
      </c>
      <c r="Z769" s="89">
        <v>-2.8888543158999999E-3</v>
      </c>
      <c r="AA769" s="89">
        <v>-2.0832346308000001E-3</v>
      </c>
    </row>
    <row r="770" spans="1:27" x14ac:dyDescent="0.25">
      <c r="A770" s="87">
        <v>6949</v>
      </c>
      <c r="B770" s="134">
        <v>45473</v>
      </c>
      <c r="C770" s="87">
        <v>3153</v>
      </c>
      <c r="D770" s="86" t="s">
        <v>1159</v>
      </c>
      <c r="E770" s="88">
        <v>14814536</v>
      </c>
      <c r="F770" s="88">
        <v>5239688</v>
      </c>
      <c r="G770" s="88">
        <v>170063</v>
      </c>
      <c r="H770" s="88">
        <v>0</v>
      </c>
      <c r="I770" s="88">
        <v>0</v>
      </c>
      <c r="J770" s="88">
        <v>1230399</v>
      </c>
      <c r="K770" s="88">
        <v>3647217</v>
      </c>
      <c r="L770" s="88">
        <v>0</v>
      </c>
      <c r="M770" s="88">
        <v>27686</v>
      </c>
      <c r="N770" s="88">
        <v>0</v>
      </c>
      <c r="O770" s="88">
        <v>0</v>
      </c>
      <c r="P770" s="88">
        <v>164323</v>
      </c>
      <c r="Q770" s="89">
        <v>7.66724037274E-3</v>
      </c>
      <c r="R770" s="89">
        <v>0</v>
      </c>
      <c r="S770" s="89">
        <v>0</v>
      </c>
      <c r="T770" s="89">
        <v>-2.8065566663999998E-3</v>
      </c>
      <c r="U770" s="89">
        <v>-5.615014647E-4</v>
      </c>
      <c r="V770" s="89">
        <v>0</v>
      </c>
      <c r="W770" s="89">
        <v>0</v>
      </c>
      <c r="X770" s="89">
        <v>0</v>
      </c>
      <c r="Y770" s="89">
        <v>0</v>
      </c>
      <c r="Z770" s="89">
        <v>-2.4978367444000002E-3</v>
      </c>
      <c r="AA770" s="89">
        <v>-9.335089696E-4</v>
      </c>
    </row>
    <row r="771" spans="1:27" x14ac:dyDescent="0.25">
      <c r="A771" s="87">
        <v>6974</v>
      </c>
      <c r="B771" s="134">
        <v>45473</v>
      </c>
      <c r="C771" s="87">
        <v>3165</v>
      </c>
      <c r="D771" s="86" t="s">
        <v>1160</v>
      </c>
      <c r="E771" s="88">
        <v>38208408</v>
      </c>
      <c r="F771" s="88">
        <v>27778182</v>
      </c>
      <c r="G771" s="88">
        <v>0</v>
      </c>
      <c r="H771" s="88">
        <v>0</v>
      </c>
      <c r="I771" s="88">
        <v>0</v>
      </c>
      <c r="J771" s="88">
        <v>3957123</v>
      </c>
      <c r="K771" s="88">
        <v>16668390</v>
      </c>
      <c r="L771" s="88">
        <v>0</v>
      </c>
      <c r="M771" s="88">
        <v>1925457</v>
      </c>
      <c r="N771" s="88">
        <v>0</v>
      </c>
      <c r="O771" s="88">
        <v>125903</v>
      </c>
      <c r="P771" s="88">
        <v>5101309</v>
      </c>
      <c r="Q771" s="89">
        <v>0</v>
      </c>
      <c r="R771" s="89">
        <v>0</v>
      </c>
      <c r="S771" s="89">
        <v>0</v>
      </c>
      <c r="T771" s="89">
        <v>0</v>
      </c>
      <c r="U771" s="89">
        <v>5.1313501095499999E-3</v>
      </c>
      <c r="V771" s="89">
        <v>0</v>
      </c>
      <c r="W771" s="89">
        <v>0</v>
      </c>
      <c r="X771" s="89">
        <v>0</v>
      </c>
      <c r="Y771" s="89">
        <v>0</v>
      </c>
      <c r="Z771" s="89">
        <v>1.2177452771139999E-2</v>
      </c>
      <c r="AA771" s="89">
        <v>5.4300692720700003E-3</v>
      </c>
    </row>
    <row r="772" spans="1:27" x14ac:dyDescent="0.25">
      <c r="A772" s="87">
        <v>6986</v>
      </c>
      <c r="B772" s="134">
        <v>45473</v>
      </c>
      <c r="C772" s="87">
        <v>3169</v>
      </c>
      <c r="D772" s="86" t="s">
        <v>1161</v>
      </c>
      <c r="E772" s="88">
        <v>152016243</v>
      </c>
      <c r="F772" s="88">
        <v>114214974</v>
      </c>
      <c r="G772" s="88">
        <v>0</v>
      </c>
      <c r="H772" s="88">
        <v>0</v>
      </c>
      <c r="I772" s="88">
        <v>0</v>
      </c>
      <c r="J772" s="88">
        <v>5505804</v>
      </c>
      <c r="K772" s="88">
        <v>45567600</v>
      </c>
      <c r="L772" s="88">
        <v>0</v>
      </c>
      <c r="M772" s="88">
        <v>39473920</v>
      </c>
      <c r="N772" s="88">
        <v>7604763</v>
      </c>
      <c r="O772" s="88">
        <v>1747113</v>
      </c>
      <c r="P772" s="88">
        <v>14315774</v>
      </c>
      <c r="Q772" s="89">
        <v>0</v>
      </c>
      <c r="R772" s="89">
        <v>0</v>
      </c>
      <c r="S772" s="89">
        <v>0</v>
      </c>
      <c r="T772" s="89">
        <v>-9.7144949770000002E-4</v>
      </c>
      <c r="U772" s="89">
        <v>4.9282927600999998E-4</v>
      </c>
      <c r="V772" s="89">
        <v>0</v>
      </c>
      <c r="W772" s="89">
        <v>-3.75757467E-5</v>
      </c>
      <c r="X772" s="89">
        <v>0</v>
      </c>
      <c r="Y772" s="89">
        <v>-2.7315012378999999E-3</v>
      </c>
      <c r="Z772" s="89">
        <v>1.30681099623E-3</v>
      </c>
      <c r="AA772" s="89">
        <v>2.4167542921999999E-4</v>
      </c>
    </row>
    <row r="773" spans="1:27" x14ac:dyDescent="0.25">
      <c r="A773" s="87">
        <v>6992</v>
      </c>
      <c r="B773" s="134">
        <v>45473</v>
      </c>
      <c r="C773" s="87">
        <v>3171</v>
      </c>
      <c r="D773" s="86" t="s">
        <v>1162</v>
      </c>
      <c r="E773" s="88">
        <v>17003811</v>
      </c>
      <c r="F773" s="88">
        <v>9050270</v>
      </c>
      <c r="G773" s="88">
        <v>0</v>
      </c>
      <c r="H773" s="88">
        <v>0</v>
      </c>
      <c r="I773" s="88">
        <v>0</v>
      </c>
      <c r="J773" s="88">
        <v>799169</v>
      </c>
      <c r="K773" s="88">
        <v>2866416</v>
      </c>
      <c r="L773" s="88">
        <v>0</v>
      </c>
      <c r="M773" s="88">
        <v>3218885</v>
      </c>
      <c r="N773" s="88">
        <v>576402</v>
      </c>
      <c r="O773" s="88">
        <v>0</v>
      </c>
      <c r="P773" s="88">
        <v>1589398</v>
      </c>
      <c r="Q773" s="89">
        <v>0</v>
      </c>
      <c r="R773" s="89">
        <v>0</v>
      </c>
      <c r="S773" s="89">
        <v>0</v>
      </c>
      <c r="T773" s="89">
        <v>0</v>
      </c>
      <c r="U773" s="89">
        <v>1.558593331587E-2</v>
      </c>
      <c r="V773" s="89">
        <v>0</v>
      </c>
      <c r="W773" s="89">
        <v>0</v>
      </c>
      <c r="X773" s="89">
        <v>0</v>
      </c>
      <c r="Y773" s="89">
        <v>0</v>
      </c>
      <c r="Z773" s="89">
        <v>3.6305394938299998E-3</v>
      </c>
      <c r="AA773" s="89">
        <v>5.8205577739599999E-3</v>
      </c>
    </row>
    <row r="774" spans="1:27" x14ac:dyDescent="0.25">
      <c r="A774" s="87">
        <v>7002</v>
      </c>
      <c r="B774" s="134">
        <v>45473</v>
      </c>
      <c r="C774" s="87">
        <v>3177</v>
      </c>
      <c r="D774" s="86" t="s">
        <v>1163</v>
      </c>
      <c r="E774" s="88">
        <v>87776149</v>
      </c>
      <c r="F774" s="88">
        <v>38672380</v>
      </c>
      <c r="G774" s="88">
        <v>750802</v>
      </c>
      <c r="H774" s="88">
        <v>0</v>
      </c>
      <c r="I774" s="88">
        <v>0</v>
      </c>
      <c r="J774" s="88">
        <v>1346451</v>
      </c>
      <c r="K774" s="88">
        <v>12248529</v>
      </c>
      <c r="L774" s="88">
        <v>0</v>
      </c>
      <c r="M774" s="88">
        <v>13789052</v>
      </c>
      <c r="N774" s="88">
        <v>4073973</v>
      </c>
      <c r="O774" s="88">
        <v>3908860</v>
      </c>
      <c r="P774" s="88">
        <v>2554713</v>
      </c>
      <c r="Q774" s="89">
        <v>6.4301125217E-3</v>
      </c>
      <c r="R774" s="89">
        <v>0</v>
      </c>
      <c r="S774" s="89">
        <v>0</v>
      </c>
      <c r="T774" s="89">
        <v>0</v>
      </c>
      <c r="U774" s="89">
        <v>5.2522389830000004E-4</v>
      </c>
      <c r="V774" s="89">
        <v>0</v>
      </c>
      <c r="W774" s="89">
        <v>6.4530842112000002E-4</v>
      </c>
      <c r="X774" s="89">
        <v>0</v>
      </c>
      <c r="Y774" s="89">
        <v>0</v>
      </c>
      <c r="Z774" s="89">
        <v>2.5808732477199999E-3</v>
      </c>
      <c r="AA774" s="89">
        <v>7.6431749791999997E-4</v>
      </c>
    </row>
    <row r="775" spans="1:27" x14ac:dyDescent="0.25">
      <c r="A775" s="87">
        <v>7020</v>
      </c>
      <c r="B775" s="134">
        <v>45473</v>
      </c>
      <c r="C775" s="87">
        <v>3183</v>
      </c>
      <c r="D775" s="86" t="s">
        <v>1164</v>
      </c>
      <c r="E775" s="88">
        <v>40725752</v>
      </c>
      <c r="F775" s="88">
        <v>22099048</v>
      </c>
      <c r="G775" s="88">
        <v>155017</v>
      </c>
      <c r="H775" s="88">
        <v>0</v>
      </c>
      <c r="I775" s="88">
        <v>356867</v>
      </c>
      <c r="J775" s="88">
        <v>2227948</v>
      </c>
      <c r="K775" s="88">
        <v>5260527</v>
      </c>
      <c r="L775" s="88">
        <v>0</v>
      </c>
      <c r="M775" s="88">
        <v>12005104</v>
      </c>
      <c r="N775" s="88">
        <v>1224189</v>
      </c>
      <c r="O775" s="88">
        <v>98327</v>
      </c>
      <c r="P775" s="88">
        <v>771069</v>
      </c>
      <c r="Q775" s="89">
        <v>0</v>
      </c>
      <c r="R775" s="89">
        <v>0</v>
      </c>
      <c r="S775" s="89">
        <v>0</v>
      </c>
      <c r="T775" s="89">
        <v>-7.3944307740000004E-4</v>
      </c>
      <c r="U775" s="89">
        <v>0</v>
      </c>
      <c r="V775" s="89">
        <v>0</v>
      </c>
      <c r="W775" s="89">
        <v>-1.926214924E-4</v>
      </c>
      <c r="X775" s="89">
        <v>0</v>
      </c>
      <c r="Y775" s="89">
        <v>0</v>
      </c>
      <c r="Z775" s="89">
        <v>0</v>
      </c>
      <c r="AA775" s="89">
        <v>-1.8474253300000001E-4</v>
      </c>
    </row>
    <row r="776" spans="1:27" x14ac:dyDescent="0.25">
      <c r="A776" s="87">
        <v>7021</v>
      </c>
      <c r="B776" s="134">
        <v>45473</v>
      </c>
      <c r="C776" s="87">
        <v>3184</v>
      </c>
      <c r="D776" s="86" t="s">
        <v>1165</v>
      </c>
      <c r="E776" s="88">
        <v>12215639</v>
      </c>
      <c r="F776" s="88">
        <v>6016171</v>
      </c>
      <c r="G776" s="88">
        <v>894501</v>
      </c>
      <c r="H776" s="88">
        <v>0</v>
      </c>
      <c r="I776" s="88">
        <v>0</v>
      </c>
      <c r="J776" s="88">
        <v>689412</v>
      </c>
      <c r="K776" s="88">
        <v>1755289</v>
      </c>
      <c r="L776" s="88">
        <v>0</v>
      </c>
      <c r="M776" s="88">
        <v>748920</v>
      </c>
      <c r="N776" s="88">
        <v>0</v>
      </c>
      <c r="O776" s="88">
        <v>0</v>
      </c>
      <c r="P776" s="88">
        <v>1928049</v>
      </c>
      <c r="Q776" s="89">
        <v>1.9918486344299999E-3</v>
      </c>
      <c r="R776" s="89">
        <v>0</v>
      </c>
      <c r="S776" s="89">
        <v>0</v>
      </c>
      <c r="T776" s="89">
        <v>1.42358481434E-3</v>
      </c>
      <c r="U776" s="89">
        <v>-2.9300951114000001E-3</v>
      </c>
      <c r="V776" s="89">
        <v>0</v>
      </c>
      <c r="W776" s="89">
        <v>0</v>
      </c>
      <c r="X776" s="89">
        <v>0</v>
      </c>
      <c r="Y776" s="89">
        <v>0</v>
      </c>
      <c r="Z776" s="89">
        <v>-5.8755830300000005E-4</v>
      </c>
      <c r="AA776" s="89">
        <v>-6.5627204219999996E-4</v>
      </c>
    </row>
    <row r="777" spans="1:27" x14ac:dyDescent="0.25">
      <c r="A777" s="87">
        <v>7022</v>
      </c>
      <c r="B777" s="134">
        <v>45473</v>
      </c>
      <c r="C777" s="87">
        <v>3185</v>
      </c>
      <c r="D777" s="86" t="s">
        <v>1166</v>
      </c>
      <c r="E777" s="88">
        <v>4384003</v>
      </c>
      <c r="F777" s="88">
        <v>2498388</v>
      </c>
      <c r="G777" s="88">
        <v>0</v>
      </c>
      <c r="H777" s="88">
        <v>0</v>
      </c>
      <c r="I777" s="88">
        <v>0</v>
      </c>
      <c r="J777" s="88">
        <v>1132373</v>
      </c>
      <c r="K777" s="88">
        <v>388051</v>
      </c>
      <c r="L777" s="88">
        <v>0</v>
      </c>
      <c r="M777" s="88">
        <v>0</v>
      </c>
      <c r="N777" s="88">
        <v>0</v>
      </c>
      <c r="O777" s="88">
        <v>0</v>
      </c>
      <c r="P777" s="88">
        <v>977964</v>
      </c>
      <c r="Q777" s="89">
        <v>0</v>
      </c>
      <c r="R777" s="89">
        <v>0</v>
      </c>
      <c r="S777" s="89">
        <v>0</v>
      </c>
      <c r="T777" s="89">
        <v>-2.7937428541000001E-6</v>
      </c>
      <c r="U777" s="89">
        <v>-2.2176059575E-3</v>
      </c>
      <c r="V777" s="89">
        <v>0</v>
      </c>
      <c r="W777" s="89">
        <v>0</v>
      </c>
      <c r="X777" s="89">
        <v>0</v>
      </c>
      <c r="Y777" s="89">
        <v>0</v>
      </c>
      <c r="Z777" s="89">
        <v>2.0916244631999999E-4</v>
      </c>
      <c r="AA777" s="89">
        <v>-2.4639158569999999E-4</v>
      </c>
    </row>
    <row r="778" spans="1:27" x14ac:dyDescent="0.25">
      <c r="A778" s="87">
        <v>7023</v>
      </c>
      <c r="B778" s="134">
        <v>45473</v>
      </c>
      <c r="C778" s="87">
        <v>3186</v>
      </c>
      <c r="D778" s="86" t="s">
        <v>1167</v>
      </c>
      <c r="E778" s="88">
        <v>20380804</v>
      </c>
      <c r="F778" s="88">
        <v>14688652</v>
      </c>
      <c r="G778" s="88">
        <v>533713</v>
      </c>
      <c r="H778" s="88">
        <v>0</v>
      </c>
      <c r="I778" s="88">
        <v>0</v>
      </c>
      <c r="J778" s="88">
        <v>3377374</v>
      </c>
      <c r="K778" s="88">
        <v>6032180</v>
      </c>
      <c r="L778" s="88">
        <v>0</v>
      </c>
      <c r="M778" s="88">
        <v>2816560</v>
      </c>
      <c r="N778" s="88">
        <v>0</v>
      </c>
      <c r="O778" s="88">
        <v>0</v>
      </c>
      <c r="P778" s="88">
        <v>1928825</v>
      </c>
      <c r="Q778" s="89">
        <v>9.4185403884599998E-3</v>
      </c>
      <c r="R778" s="89">
        <v>0.23357664233577</v>
      </c>
      <c r="S778" s="89">
        <v>0</v>
      </c>
      <c r="T778" s="89">
        <v>1.0989796795800001E-3</v>
      </c>
      <c r="U778" s="89">
        <v>5.1859243206900003E-3</v>
      </c>
      <c r="V778" s="89">
        <v>0</v>
      </c>
      <c r="W778" s="89">
        <v>0</v>
      </c>
      <c r="X778" s="89">
        <v>0</v>
      </c>
      <c r="Y778" s="89">
        <v>0</v>
      </c>
      <c r="Z778" s="89">
        <v>1.468856987516E-2</v>
      </c>
      <c r="AA778" s="89">
        <v>4.3173723479900004E-3</v>
      </c>
    </row>
    <row r="779" spans="1:27" x14ac:dyDescent="0.25">
      <c r="A779" s="87">
        <v>7024</v>
      </c>
      <c r="B779" s="134">
        <v>45473</v>
      </c>
      <c r="C779" s="87">
        <v>3187</v>
      </c>
      <c r="D779" s="86" t="s">
        <v>1168</v>
      </c>
      <c r="E779" s="88">
        <v>5826521</v>
      </c>
      <c r="F779" s="88">
        <v>4687708</v>
      </c>
      <c r="G779" s="88">
        <v>0</v>
      </c>
      <c r="H779" s="88">
        <v>0</v>
      </c>
      <c r="I779" s="88">
        <v>0</v>
      </c>
      <c r="J779" s="88">
        <v>1835256</v>
      </c>
      <c r="K779" s="88">
        <v>882174</v>
      </c>
      <c r="L779" s="88">
        <v>0</v>
      </c>
      <c r="M779" s="88">
        <v>0</v>
      </c>
      <c r="N779" s="88">
        <v>0</v>
      </c>
      <c r="O779" s="88">
        <v>0</v>
      </c>
      <c r="P779" s="88">
        <v>1970277</v>
      </c>
      <c r="Q779" s="89">
        <v>0</v>
      </c>
      <c r="R779" s="89">
        <v>0</v>
      </c>
      <c r="S779" s="89">
        <v>0</v>
      </c>
      <c r="T779" s="89">
        <v>0</v>
      </c>
      <c r="U779" s="89">
        <v>0</v>
      </c>
      <c r="V779" s="89">
        <v>0</v>
      </c>
      <c r="W779" s="89">
        <v>0</v>
      </c>
      <c r="X779" s="89">
        <v>0</v>
      </c>
      <c r="Y779" s="89">
        <v>0</v>
      </c>
      <c r="Z779" s="89">
        <v>3.2050338540499999E-3</v>
      </c>
      <c r="AA779" s="89">
        <v>1.1625189402899999E-3</v>
      </c>
    </row>
    <row r="780" spans="1:27" x14ac:dyDescent="0.25">
      <c r="A780" s="87">
        <v>7027</v>
      </c>
      <c r="B780" s="134">
        <v>45473</v>
      </c>
      <c r="C780" s="87">
        <v>3188</v>
      </c>
      <c r="D780" s="86" t="s">
        <v>1169</v>
      </c>
      <c r="E780" s="88">
        <v>11928437</v>
      </c>
      <c r="F780" s="88">
        <v>7485182</v>
      </c>
      <c r="G780" s="88">
        <v>0</v>
      </c>
      <c r="H780" s="88">
        <v>6261</v>
      </c>
      <c r="I780" s="88">
        <v>0</v>
      </c>
      <c r="J780" s="88">
        <v>3490564</v>
      </c>
      <c r="K780" s="88">
        <v>3683516</v>
      </c>
      <c r="L780" s="88">
        <v>0</v>
      </c>
      <c r="M780" s="88">
        <v>0</v>
      </c>
      <c r="N780" s="88">
        <v>0</v>
      </c>
      <c r="O780" s="88">
        <v>0</v>
      </c>
      <c r="P780" s="88">
        <v>304841</v>
      </c>
      <c r="Q780" s="89">
        <v>0</v>
      </c>
      <c r="R780" s="89">
        <v>0.11579940242887</v>
      </c>
      <c r="S780" s="89">
        <v>0</v>
      </c>
      <c r="T780" s="89">
        <v>2.0249376616799999E-3</v>
      </c>
      <c r="U780" s="89">
        <v>2.8941738982699999E-3</v>
      </c>
      <c r="V780" s="89">
        <v>0</v>
      </c>
      <c r="W780" s="89">
        <v>0</v>
      </c>
      <c r="X780" s="89">
        <v>0</v>
      </c>
      <c r="Y780" s="89">
        <v>0</v>
      </c>
      <c r="Z780" s="89">
        <v>1.5132410194E-4</v>
      </c>
      <c r="AA780" s="89">
        <v>2.31000697539E-3</v>
      </c>
    </row>
    <row r="781" spans="1:27" x14ac:dyDescent="0.25">
      <c r="A781" s="87">
        <v>7039</v>
      </c>
      <c r="B781" s="134">
        <v>45473</v>
      </c>
      <c r="C781" s="87">
        <v>3193</v>
      </c>
      <c r="D781" s="86" t="s">
        <v>1170</v>
      </c>
      <c r="E781" s="88">
        <v>25172041</v>
      </c>
      <c r="F781" s="88">
        <v>17514914</v>
      </c>
      <c r="G781" s="88">
        <v>0</v>
      </c>
      <c r="H781" s="88">
        <v>757</v>
      </c>
      <c r="I781" s="88">
        <v>0</v>
      </c>
      <c r="J781" s="88">
        <v>8444883</v>
      </c>
      <c r="K781" s="88">
        <v>4666948</v>
      </c>
      <c r="L781" s="88">
        <v>0</v>
      </c>
      <c r="M781" s="88">
        <v>2552182</v>
      </c>
      <c r="N781" s="88">
        <v>0</v>
      </c>
      <c r="O781" s="88">
        <v>0</v>
      </c>
      <c r="P781" s="88">
        <v>1850144</v>
      </c>
      <c r="Q781" s="89">
        <v>0</v>
      </c>
      <c r="R781" s="89">
        <v>9.5707070707070005E-2</v>
      </c>
      <c r="S781" s="89">
        <v>0</v>
      </c>
      <c r="T781" s="89">
        <v>1.26353834074E-3</v>
      </c>
      <c r="U781" s="89">
        <v>-1.838176829E-4</v>
      </c>
      <c r="V781" s="89">
        <v>0</v>
      </c>
      <c r="W781" s="89">
        <v>0</v>
      </c>
      <c r="X781" s="89">
        <v>0</v>
      </c>
      <c r="Y781" s="89">
        <v>0</v>
      </c>
      <c r="Z781" s="89">
        <v>6.1041217889100004E-3</v>
      </c>
      <c r="AA781" s="89">
        <v>1.2562247813499999E-3</v>
      </c>
    </row>
    <row r="782" spans="1:27" x14ac:dyDescent="0.25">
      <c r="A782" s="87">
        <v>7045</v>
      </c>
      <c r="B782" s="134">
        <v>45473</v>
      </c>
      <c r="C782" s="87">
        <v>3196</v>
      </c>
      <c r="D782" s="86" t="s">
        <v>1171</v>
      </c>
      <c r="E782" s="88">
        <v>1659485</v>
      </c>
      <c r="F782" s="88">
        <v>640876</v>
      </c>
      <c r="G782" s="88">
        <v>0</v>
      </c>
      <c r="H782" s="88">
        <v>0</v>
      </c>
      <c r="I782" s="88">
        <v>0</v>
      </c>
      <c r="J782" s="88">
        <v>132546</v>
      </c>
      <c r="K782" s="88">
        <v>77502</v>
      </c>
      <c r="L782" s="88">
        <v>0</v>
      </c>
      <c r="M782" s="88">
        <v>0</v>
      </c>
      <c r="N782" s="88">
        <v>0</v>
      </c>
      <c r="O782" s="88">
        <v>0</v>
      </c>
      <c r="P782" s="88">
        <v>430828</v>
      </c>
      <c r="Q782" s="89">
        <v>0</v>
      </c>
      <c r="R782" s="89">
        <v>0</v>
      </c>
      <c r="S782" s="89">
        <v>0</v>
      </c>
      <c r="T782" s="89">
        <v>0</v>
      </c>
      <c r="U782" s="89">
        <v>0</v>
      </c>
      <c r="V782" s="89">
        <v>0</v>
      </c>
      <c r="W782" s="89">
        <v>0</v>
      </c>
      <c r="X782" s="89">
        <v>0</v>
      </c>
      <c r="Y782" s="89">
        <v>0</v>
      </c>
      <c r="Z782" s="89">
        <v>0</v>
      </c>
      <c r="AA782" s="89">
        <v>0</v>
      </c>
    </row>
    <row r="783" spans="1:27" x14ac:dyDescent="0.25">
      <c r="A783" s="87">
        <v>7063</v>
      </c>
      <c r="B783" s="134">
        <v>45473</v>
      </c>
      <c r="C783" s="87">
        <v>3208</v>
      </c>
      <c r="D783" s="86" t="s">
        <v>1172</v>
      </c>
      <c r="E783" s="88">
        <v>275767580</v>
      </c>
      <c r="F783" s="88">
        <v>196931988</v>
      </c>
      <c r="G783" s="88">
        <v>5140250</v>
      </c>
      <c r="H783" s="88">
        <v>0</v>
      </c>
      <c r="I783" s="88">
        <v>0</v>
      </c>
      <c r="J783" s="88">
        <v>26116565</v>
      </c>
      <c r="K783" s="88">
        <v>82620447</v>
      </c>
      <c r="L783" s="88">
        <v>0</v>
      </c>
      <c r="M783" s="88">
        <v>61915375</v>
      </c>
      <c r="N783" s="88">
        <v>8790138</v>
      </c>
      <c r="O783" s="88">
        <v>0</v>
      </c>
      <c r="P783" s="88">
        <v>12349213</v>
      </c>
      <c r="Q783" s="89">
        <v>1.7265998099360001E-2</v>
      </c>
      <c r="R783" s="89">
        <v>0</v>
      </c>
      <c r="S783" s="89">
        <v>0</v>
      </c>
      <c r="T783" s="89">
        <v>4.5141091697E-4</v>
      </c>
      <c r="U783" s="89">
        <v>3.2719537845199999E-3</v>
      </c>
      <c r="V783" s="89">
        <v>0</v>
      </c>
      <c r="W783" s="89">
        <v>-4.10214502E-5</v>
      </c>
      <c r="X783" s="89">
        <v>0</v>
      </c>
      <c r="Y783" s="89">
        <v>0</v>
      </c>
      <c r="Z783" s="89">
        <v>1.1134212776040001E-2</v>
      </c>
      <c r="AA783" s="89">
        <v>2.6147490102700001E-3</v>
      </c>
    </row>
    <row r="784" spans="1:27" x14ac:dyDescent="0.25">
      <c r="A784" s="87">
        <v>7064</v>
      </c>
      <c r="B784" s="134">
        <v>45473</v>
      </c>
      <c r="C784" s="87">
        <v>3209</v>
      </c>
      <c r="D784" s="86" t="s">
        <v>1173</v>
      </c>
      <c r="E784" s="88">
        <v>659364856</v>
      </c>
      <c r="F784" s="88">
        <v>487989066</v>
      </c>
      <c r="G784" s="88">
        <v>18085590</v>
      </c>
      <c r="H784" s="88">
        <v>3983</v>
      </c>
      <c r="I784" s="88">
        <v>3137691</v>
      </c>
      <c r="J784" s="88">
        <v>24380614</v>
      </c>
      <c r="K784" s="88">
        <v>39441816</v>
      </c>
      <c r="L784" s="88">
        <v>0</v>
      </c>
      <c r="M784" s="88">
        <v>328732535</v>
      </c>
      <c r="N784" s="88">
        <v>50608011</v>
      </c>
      <c r="O784" s="88">
        <v>4141910</v>
      </c>
      <c r="P784" s="88">
        <v>19456916</v>
      </c>
      <c r="Q784" s="89">
        <v>1.455314432057E-2</v>
      </c>
      <c r="R784" s="89">
        <v>0.22495836118955001</v>
      </c>
      <c r="S784" s="89">
        <v>5.6245703275499999E-3</v>
      </c>
      <c r="T784" s="89">
        <v>3.4301751324100002E-3</v>
      </c>
      <c r="U784" s="89">
        <v>7.5303788673700004E-3</v>
      </c>
      <c r="V784" s="89">
        <v>0</v>
      </c>
      <c r="W784" s="89">
        <v>3.3993092929999997E-5</v>
      </c>
      <c r="X784" s="89">
        <v>4.9795585209999995E-4</v>
      </c>
      <c r="Y784" s="89">
        <v>0</v>
      </c>
      <c r="Z784" s="89">
        <v>1.3985540218680001E-2</v>
      </c>
      <c r="AA784" s="89">
        <v>2.1771539056300001E-3</v>
      </c>
    </row>
    <row r="785" spans="1:27" x14ac:dyDescent="0.25">
      <c r="A785" s="87">
        <v>7066</v>
      </c>
      <c r="B785" s="134">
        <v>45473</v>
      </c>
      <c r="C785" s="87">
        <v>3211</v>
      </c>
      <c r="D785" s="86" t="s">
        <v>1174</v>
      </c>
      <c r="E785" s="88">
        <v>37308112</v>
      </c>
      <c r="F785" s="88">
        <v>22105442</v>
      </c>
      <c r="G785" s="88">
        <v>357974</v>
      </c>
      <c r="H785" s="88">
        <v>0</v>
      </c>
      <c r="I785" s="88">
        <v>0</v>
      </c>
      <c r="J785" s="88">
        <v>2158854</v>
      </c>
      <c r="K785" s="88">
        <v>10831605</v>
      </c>
      <c r="L785" s="88">
        <v>0</v>
      </c>
      <c r="M785" s="88">
        <v>7207394</v>
      </c>
      <c r="N785" s="88">
        <v>0</v>
      </c>
      <c r="O785" s="88">
        <v>0</v>
      </c>
      <c r="P785" s="88">
        <v>1549615</v>
      </c>
      <c r="Q785" s="89">
        <v>1.332562045466E-2</v>
      </c>
      <c r="R785" s="89">
        <v>0</v>
      </c>
      <c r="S785" s="89">
        <v>0</v>
      </c>
      <c r="T785" s="89">
        <v>0</v>
      </c>
      <c r="U785" s="89">
        <v>2.1068985459E-3</v>
      </c>
      <c r="V785" s="89">
        <v>0</v>
      </c>
      <c r="W785" s="89">
        <v>0</v>
      </c>
      <c r="X785" s="89">
        <v>0</v>
      </c>
      <c r="Y785" s="89">
        <v>0</v>
      </c>
      <c r="Z785" s="89">
        <v>2.6295724283300001E-3</v>
      </c>
      <c r="AA785" s="89">
        <v>1.58621372749E-3</v>
      </c>
    </row>
    <row r="786" spans="1:27" x14ac:dyDescent="0.25">
      <c r="A786" s="87">
        <v>7067</v>
      </c>
      <c r="B786" s="134">
        <v>45473</v>
      </c>
      <c r="C786" s="87">
        <v>3212</v>
      </c>
      <c r="D786" s="86" t="s">
        <v>1175</v>
      </c>
      <c r="E786" s="88">
        <v>39662160</v>
      </c>
      <c r="F786" s="88">
        <v>21125629</v>
      </c>
      <c r="G786" s="88">
        <v>0</v>
      </c>
      <c r="H786" s="88">
        <v>0</v>
      </c>
      <c r="I786" s="88">
        <v>0</v>
      </c>
      <c r="J786" s="88">
        <v>2284675</v>
      </c>
      <c r="K786" s="88">
        <v>8746397</v>
      </c>
      <c r="L786" s="88">
        <v>0</v>
      </c>
      <c r="M786" s="88">
        <v>4351601</v>
      </c>
      <c r="N786" s="88">
        <v>564668</v>
      </c>
      <c r="O786" s="88">
        <v>673465</v>
      </c>
      <c r="P786" s="88">
        <v>4504823</v>
      </c>
      <c r="Q786" s="89">
        <v>0</v>
      </c>
      <c r="R786" s="89">
        <v>0</v>
      </c>
      <c r="S786" s="89">
        <v>0</v>
      </c>
      <c r="T786" s="89">
        <v>2.1471388831200001E-3</v>
      </c>
      <c r="U786" s="89">
        <v>1.22400721419E-3</v>
      </c>
      <c r="V786" s="89">
        <v>0</v>
      </c>
      <c r="W786" s="89">
        <v>0</v>
      </c>
      <c r="X786" s="89">
        <v>0</v>
      </c>
      <c r="Y786" s="89">
        <v>-1.0148401569000001E-3</v>
      </c>
      <c r="Z786" s="89">
        <v>2.841029458545E-2</v>
      </c>
      <c r="AA786" s="89">
        <v>7.2190954767800001E-3</v>
      </c>
    </row>
    <row r="787" spans="1:27" x14ac:dyDescent="0.25">
      <c r="A787" s="87">
        <v>7069</v>
      </c>
      <c r="B787" s="134">
        <v>45473</v>
      </c>
      <c r="C787" s="87">
        <v>3214</v>
      </c>
      <c r="D787" s="86" t="s">
        <v>1176</v>
      </c>
      <c r="E787" s="88">
        <v>9583577</v>
      </c>
      <c r="F787" s="88">
        <v>7423582</v>
      </c>
      <c r="G787" s="88">
        <v>0</v>
      </c>
      <c r="H787" s="88">
        <v>0</v>
      </c>
      <c r="I787" s="88">
        <v>0</v>
      </c>
      <c r="J787" s="88">
        <v>2328000</v>
      </c>
      <c r="K787" s="88">
        <v>3434705</v>
      </c>
      <c r="L787" s="88">
        <v>0</v>
      </c>
      <c r="M787" s="88">
        <v>0</v>
      </c>
      <c r="N787" s="88">
        <v>0</v>
      </c>
      <c r="O787" s="88">
        <v>0</v>
      </c>
      <c r="P787" s="88">
        <v>1660877</v>
      </c>
      <c r="Q787" s="89">
        <v>0</v>
      </c>
      <c r="R787" s="89">
        <v>0</v>
      </c>
      <c r="S787" s="89">
        <v>0</v>
      </c>
      <c r="T787" s="89">
        <v>9.2112829703E-4</v>
      </c>
      <c r="U787" s="89">
        <v>-1.1047389629E-3</v>
      </c>
      <c r="V787" s="89">
        <v>0</v>
      </c>
      <c r="W787" s="89">
        <v>0</v>
      </c>
      <c r="X787" s="89">
        <v>0</v>
      </c>
      <c r="Y787" s="89">
        <v>0</v>
      </c>
      <c r="Z787" s="89">
        <v>2.28773855726E-3</v>
      </c>
      <c r="AA787" s="89">
        <v>2.7877037304E-4</v>
      </c>
    </row>
    <row r="788" spans="1:27" x14ac:dyDescent="0.25">
      <c r="A788" s="87">
        <v>7072</v>
      </c>
      <c r="B788" s="134">
        <v>45473</v>
      </c>
      <c r="C788" s="87">
        <v>3217</v>
      </c>
      <c r="D788" s="86" t="s">
        <v>1177</v>
      </c>
      <c r="E788" s="88">
        <v>21581740</v>
      </c>
      <c r="F788" s="88">
        <v>16294264</v>
      </c>
      <c r="G788" s="88">
        <v>0</v>
      </c>
      <c r="H788" s="88">
        <v>0</v>
      </c>
      <c r="I788" s="88">
        <v>0</v>
      </c>
      <c r="J788" s="88">
        <v>5218480</v>
      </c>
      <c r="K788" s="88">
        <v>9854879</v>
      </c>
      <c r="L788" s="88">
        <v>0</v>
      </c>
      <c r="M788" s="88">
        <v>40050</v>
      </c>
      <c r="N788" s="88">
        <v>0</v>
      </c>
      <c r="O788" s="88">
        <v>0</v>
      </c>
      <c r="P788" s="88">
        <v>1180855</v>
      </c>
      <c r="Q788" s="89">
        <v>0</v>
      </c>
      <c r="R788" s="89">
        <v>0</v>
      </c>
      <c r="S788" s="89">
        <v>0</v>
      </c>
      <c r="T788" s="89">
        <v>1.72751863573E-3</v>
      </c>
      <c r="U788" s="89">
        <v>3.9723281899999999E-5</v>
      </c>
      <c r="V788" s="89">
        <v>0</v>
      </c>
      <c r="W788" s="89">
        <v>0</v>
      </c>
      <c r="X788" s="89">
        <v>0</v>
      </c>
      <c r="Y788" s="89">
        <v>0</v>
      </c>
      <c r="Z788" s="89">
        <v>2.4266827715099999E-3</v>
      </c>
      <c r="AA788" s="89">
        <v>8.2258352016000003E-4</v>
      </c>
    </row>
    <row r="789" spans="1:27" x14ac:dyDescent="0.25">
      <c r="A789" s="87">
        <v>7088</v>
      </c>
      <c r="B789" s="134">
        <v>45473</v>
      </c>
      <c r="C789" s="87">
        <v>3226</v>
      </c>
      <c r="D789" s="86" t="s">
        <v>1178</v>
      </c>
      <c r="E789" s="88">
        <v>33934067</v>
      </c>
      <c r="F789" s="88">
        <v>13856374</v>
      </c>
      <c r="G789" s="88">
        <v>940656</v>
      </c>
      <c r="H789" s="88">
        <v>0</v>
      </c>
      <c r="I789" s="88">
        <v>0</v>
      </c>
      <c r="J789" s="88">
        <v>4334217</v>
      </c>
      <c r="K789" s="88">
        <v>3236670</v>
      </c>
      <c r="L789" s="88">
        <v>0</v>
      </c>
      <c r="M789" s="88">
        <v>2668336</v>
      </c>
      <c r="N789" s="88">
        <v>0</v>
      </c>
      <c r="O789" s="88">
        <v>0</v>
      </c>
      <c r="P789" s="88">
        <v>2676495</v>
      </c>
      <c r="Q789" s="89">
        <v>1.0535499520100001E-3</v>
      </c>
      <c r="R789" s="89">
        <v>0</v>
      </c>
      <c r="S789" s="89">
        <v>0</v>
      </c>
      <c r="T789" s="89">
        <v>6.7287424908999999E-4</v>
      </c>
      <c r="U789" s="89">
        <v>-9.2644697900000003E-4</v>
      </c>
      <c r="V789" s="89">
        <v>0</v>
      </c>
      <c r="W789" s="89">
        <v>0</v>
      </c>
      <c r="X789" s="89">
        <v>0</v>
      </c>
      <c r="Y789" s="89">
        <v>0</v>
      </c>
      <c r="Z789" s="89">
        <v>-6.7195744922999998E-6</v>
      </c>
      <c r="AA789" s="89">
        <v>3.4760228409999999E-5</v>
      </c>
    </row>
    <row r="790" spans="1:27" x14ac:dyDescent="0.25">
      <c r="A790" s="87">
        <v>7091</v>
      </c>
      <c r="B790" s="134">
        <v>45473</v>
      </c>
      <c r="C790" s="87">
        <v>3228</v>
      </c>
      <c r="D790" s="86" t="s">
        <v>1179</v>
      </c>
      <c r="E790" s="88">
        <v>566057657</v>
      </c>
      <c r="F790" s="88">
        <v>330774961</v>
      </c>
      <c r="G790" s="88">
        <v>8566177</v>
      </c>
      <c r="H790" s="88">
        <v>0</v>
      </c>
      <c r="I790" s="88">
        <v>0</v>
      </c>
      <c r="J790" s="88">
        <v>28610192</v>
      </c>
      <c r="K790" s="88">
        <v>106545973</v>
      </c>
      <c r="L790" s="88">
        <v>0</v>
      </c>
      <c r="M790" s="88">
        <v>154843764</v>
      </c>
      <c r="N790" s="88">
        <v>0</v>
      </c>
      <c r="O790" s="88">
        <v>0</v>
      </c>
      <c r="P790" s="88">
        <v>32208855</v>
      </c>
      <c r="Q790" s="89">
        <v>1.897334075788E-2</v>
      </c>
      <c r="R790" s="89">
        <v>0</v>
      </c>
      <c r="S790" s="89">
        <v>0</v>
      </c>
      <c r="T790" s="89">
        <v>-5.5591409400000002E-5</v>
      </c>
      <c r="U790" s="89">
        <v>4.3801864766699998E-3</v>
      </c>
      <c r="V790" s="89">
        <v>0</v>
      </c>
      <c r="W790" s="89">
        <v>4.3012525090100003E-6</v>
      </c>
      <c r="X790" s="89">
        <v>0</v>
      </c>
      <c r="Y790" s="89">
        <v>0</v>
      </c>
      <c r="Z790" s="89">
        <v>2.1043243163189999E-2</v>
      </c>
      <c r="AA790" s="89">
        <v>4.49177174716E-3</v>
      </c>
    </row>
    <row r="791" spans="1:27" x14ac:dyDescent="0.25">
      <c r="A791" s="87">
        <v>7092</v>
      </c>
      <c r="B791" s="134">
        <v>45473</v>
      </c>
      <c r="C791" s="87">
        <v>3229</v>
      </c>
      <c r="D791" s="86" t="s">
        <v>1180</v>
      </c>
      <c r="E791" s="88">
        <v>2680272</v>
      </c>
      <c r="F791" s="88">
        <v>1786366</v>
      </c>
      <c r="G791" s="88">
        <v>0</v>
      </c>
      <c r="H791" s="88">
        <v>0</v>
      </c>
      <c r="I791" s="88">
        <v>0</v>
      </c>
      <c r="J791" s="88">
        <v>949854</v>
      </c>
      <c r="K791" s="88">
        <v>434396</v>
      </c>
      <c r="L791" s="88">
        <v>0</v>
      </c>
      <c r="M791" s="88">
        <v>0</v>
      </c>
      <c r="N791" s="88">
        <v>0</v>
      </c>
      <c r="O791" s="88">
        <v>0</v>
      </c>
      <c r="P791" s="88">
        <v>402116</v>
      </c>
      <c r="Q791" s="89">
        <v>0</v>
      </c>
      <c r="R791" s="89">
        <v>0</v>
      </c>
      <c r="S791" s="89">
        <v>0</v>
      </c>
      <c r="T791" s="89">
        <v>3.2861662121999997E-4</v>
      </c>
      <c r="U791" s="89">
        <v>1.634874971032E-2</v>
      </c>
      <c r="V791" s="89">
        <v>0</v>
      </c>
      <c r="W791" s="89">
        <v>0</v>
      </c>
      <c r="X791" s="89">
        <v>0</v>
      </c>
      <c r="Y791" s="89">
        <v>0</v>
      </c>
      <c r="Z791" s="89">
        <v>1.8137556130940001E-2</v>
      </c>
      <c r="AA791" s="89">
        <v>7.3619667413099997E-3</v>
      </c>
    </row>
    <row r="792" spans="1:27" x14ac:dyDescent="0.25">
      <c r="A792" s="87">
        <v>7101</v>
      </c>
      <c r="B792" s="134">
        <v>45473</v>
      </c>
      <c r="C792" s="87">
        <v>3234</v>
      </c>
      <c r="D792" s="86" t="s">
        <v>1181</v>
      </c>
      <c r="E792" s="88">
        <v>151206166</v>
      </c>
      <c r="F792" s="88">
        <v>75006892</v>
      </c>
      <c r="G792" s="88">
        <v>3435274</v>
      </c>
      <c r="H792" s="88">
        <v>0</v>
      </c>
      <c r="I792" s="88">
        <v>0</v>
      </c>
      <c r="J792" s="88">
        <v>10590309</v>
      </c>
      <c r="K792" s="88">
        <v>13089984</v>
      </c>
      <c r="L792" s="88">
        <v>0</v>
      </c>
      <c r="M792" s="88">
        <v>39012435</v>
      </c>
      <c r="N792" s="88">
        <v>0</v>
      </c>
      <c r="O792" s="88">
        <v>0</v>
      </c>
      <c r="P792" s="88">
        <v>8878890</v>
      </c>
      <c r="Q792" s="89">
        <v>7.3138680728999997E-3</v>
      </c>
      <c r="R792" s="89">
        <v>0</v>
      </c>
      <c r="S792" s="89">
        <v>0</v>
      </c>
      <c r="T792" s="89">
        <v>0</v>
      </c>
      <c r="U792" s="89">
        <v>1.7261156483699999E-3</v>
      </c>
      <c r="V792" s="89">
        <v>0</v>
      </c>
      <c r="W792" s="89">
        <v>0</v>
      </c>
      <c r="X792" s="89">
        <v>0</v>
      </c>
      <c r="Y792" s="89">
        <v>0</v>
      </c>
      <c r="Z792" s="89">
        <v>1.1876098988400001E-3</v>
      </c>
      <c r="AA792" s="89">
        <v>7.2083768122E-4</v>
      </c>
    </row>
    <row r="793" spans="1:27" x14ac:dyDescent="0.25">
      <c r="A793" s="87">
        <v>7118</v>
      </c>
      <c r="B793" s="134">
        <v>45473</v>
      </c>
      <c r="C793" s="87">
        <v>3239</v>
      </c>
      <c r="D793" s="86" t="s">
        <v>1182</v>
      </c>
      <c r="E793" s="88">
        <v>15069348</v>
      </c>
      <c r="F793" s="88">
        <v>10865106</v>
      </c>
      <c r="G793" s="88">
        <v>0</v>
      </c>
      <c r="H793" s="88">
        <v>0</v>
      </c>
      <c r="I793" s="88">
        <v>0</v>
      </c>
      <c r="J793" s="88">
        <v>3833770</v>
      </c>
      <c r="K793" s="88">
        <v>2960900</v>
      </c>
      <c r="L793" s="88">
        <v>0</v>
      </c>
      <c r="M793" s="88">
        <v>3363451</v>
      </c>
      <c r="N793" s="88">
        <v>0</v>
      </c>
      <c r="O793" s="88">
        <v>0</v>
      </c>
      <c r="P793" s="88">
        <v>706985</v>
      </c>
      <c r="Q793" s="89">
        <v>0</v>
      </c>
      <c r="R793" s="89">
        <v>0</v>
      </c>
      <c r="S793" s="89">
        <v>0</v>
      </c>
      <c r="T793" s="89">
        <v>0</v>
      </c>
      <c r="U793" s="89">
        <v>2.0749442582999999E-4</v>
      </c>
      <c r="V793" s="89">
        <v>0</v>
      </c>
      <c r="W793" s="89">
        <v>-8.6280894080000003E-4</v>
      </c>
      <c r="X793" s="89">
        <v>0</v>
      </c>
      <c r="Y793" s="89">
        <v>0</v>
      </c>
      <c r="Z793" s="89">
        <v>-3.3503511015999998E-3</v>
      </c>
      <c r="AA793" s="89">
        <v>-5.8619309190000002E-4</v>
      </c>
    </row>
    <row r="794" spans="1:27" x14ac:dyDescent="0.25">
      <c r="A794" s="87">
        <v>7126</v>
      </c>
      <c r="B794" s="134">
        <v>45473</v>
      </c>
      <c r="C794" s="87">
        <v>3241</v>
      </c>
      <c r="D794" s="86" t="s">
        <v>1183</v>
      </c>
      <c r="E794" s="88">
        <v>632755</v>
      </c>
      <c r="F794" s="88">
        <v>411968</v>
      </c>
      <c r="G794" s="88">
        <v>0</v>
      </c>
      <c r="H794" s="88">
        <v>0</v>
      </c>
      <c r="I794" s="88">
        <v>0</v>
      </c>
      <c r="J794" s="88">
        <v>126099</v>
      </c>
      <c r="K794" s="88">
        <v>245133</v>
      </c>
      <c r="L794" s="88">
        <v>0</v>
      </c>
      <c r="M794" s="88">
        <v>0</v>
      </c>
      <c r="N794" s="88">
        <v>0</v>
      </c>
      <c r="O794" s="88">
        <v>0</v>
      </c>
      <c r="P794" s="88">
        <v>40737</v>
      </c>
      <c r="Q794" s="89">
        <v>0</v>
      </c>
      <c r="R794" s="89">
        <v>0</v>
      </c>
      <c r="S794" s="89">
        <v>0</v>
      </c>
      <c r="T794" s="89">
        <v>0</v>
      </c>
      <c r="U794" s="89">
        <v>0</v>
      </c>
      <c r="V794" s="89">
        <v>0</v>
      </c>
      <c r="W794" s="89">
        <v>0</v>
      </c>
      <c r="X794" s="89">
        <v>0</v>
      </c>
      <c r="Y794" s="89">
        <v>0</v>
      </c>
      <c r="Z794" s="89">
        <v>0</v>
      </c>
      <c r="AA794" s="89">
        <v>0</v>
      </c>
    </row>
    <row r="795" spans="1:27" x14ac:dyDescent="0.25">
      <c r="A795" s="87">
        <v>7129</v>
      </c>
      <c r="B795" s="134">
        <v>45473</v>
      </c>
      <c r="C795" s="87">
        <v>3243</v>
      </c>
      <c r="D795" s="86" t="s">
        <v>1184</v>
      </c>
      <c r="E795" s="88">
        <v>150909468</v>
      </c>
      <c r="F795" s="88">
        <v>100444495</v>
      </c>
      <c r="G795" s="88">
        <v>8149908</v>
      </c>
      <c r="H795" s="88">
        <v>0</v>
      </c>
      <c r="I795" s="88">
        <v>0</v>
      </c>
      <c r="J795" s="88">
        <v>33458309</v>
      </c>
      <c r="K795" s="88">
        <v>42802208</v>
      </c>
      <c r="L795" s="88">
        <v>0</v>
      </c>
      <c r="M795" s="88">
        <v>5125752</v>
      </c>
      <c r="N795" s="88">
        <v>0</v>
      </c>
      <c r="O795" s="88">
        <v>0</v>
      </c>
      <c r="P795" s="88">
        <v>10908318</v>
      </c>
      <c r="Q795" s="89">
        <v>2.6505463003610001E-2</v>
      </c>
      <c r="R795" s="89">
        <v>0</v>
      </c>
      <c r="S795" s="89">
        <v>0</v>
      </c>
      <c r="T795" s="89">
        <v>8.5211788564000003E-4</v>
      </c>
      <c r="U795" s="89">
        <v>2.4703285398000002E-3</v>
      </c>
      <c r="V795" s="89">
        <v>0</v>
      </c>
      <c r="W795" s="89">
        <v>0</v>
      </c>
      <c r="X795" s="89">
        <v>0</v>
      </c>
      <c r="Y795" s="89">
        <v>0</v>
      </c>
      <c r="Z795" s="89">
        <v>1.4214722415770001E-2</v>
      </c>
      <c r="AA795" s="89">
        <v>5.2360817385200004E-3</v>
      </c>
    </row>
    <row r="796" spans="1:27" x14ac:dyDescent="0.25">
      <c r="A796" s="87">
        <v>7149</v>
      </c>
      <c r="B796" s="134">
        <v>45473</v>
      </c>
      <c r="C796" s="87">
        <v>3254</v>
      </c>
      <c r="D796" s="86" t="s">
        <v>1185</v>
      </c>
      <c r="E796" s="88">
        <v>41184580</v>
      </c>
      <c r="F796" s="88">
        <v>10217025</v>
      </c>
      <c r="G796" s="88">
        <v>603838</v>
      </c>
      <c r="H796" s="88">
        <v>0</v>
      </c>
      <c r="I796" s="88">
        <v>0</v>
      </c>
      <c r="J796" s="88">
        <v>2333853</v>
      </c>
      <c r="K796" s="88">
        <v>1612328</v>
      </c>
      <c r="L796" s="88">
        <v>0</v>
      </c>
      <c r="M796" s="88">
        <v>2872698</v>
      </c>
      <c r="N796" s="88">
        <v>0</v>
      </c>
      <c r="O796" s="88">
        <v>0</v>
      </c>
      <c r="P796" s="88">
        <v>2794308</v>
      </c>
      <c r="Q796" s="89">
        <v>1.25407171954E-2</v>
      </c>
      <c r="R796" s="89">
        <v>0</v>
      </c>
      <c r="S796" s="89">
        <v>0</v>
      </c>
      <c r="T796" s="89">
        <v>0</v>
      </c>
      <c r="U796" s="89">
        <v>8.2828866860999995E-3</v>
      </c>
      <c r="V796" s="89">
        <v>0</v>
      </c>
      <c r="W796" s="89">
        <v>6.0471987767000003E-4</v>
      </c>
      <c r="X796" s="89">
        <v>0</v>
      </c>
      <c r="Y796" s="89">
        <v>0</v>
      </c>
      <c r="Z796" s="89">
        <v>5.5877172767899996E-3</v>
      </c>
      <c r="AA796" s="89">
        <v>3.38173762564E-3</v>
      </c>
    </row>
    <row r="797" spans="1:27" x14ac:dyDescent="0.25">
      <c r="A797" s="87">
        <v>7151</v>
      </c>
      <c r="B797" s="134">
        <v>45473</v>
      </c>
      <c r="C797" s="87">
        <v>3255</v>
      </c>
      <c r="D797" s="86" t="s">
        <v>1186</v>
      </c>
      <c r="E797" s="88">
        <v>179240871</v>
      </c>
      <c r="F797" s="88">
        <v>120374304</v>
      </c>
      <c r="G797" s="88">
        <v>2150881</v>
      </c>
      <c r="H797" s="88">
        <v>0</v>
      </c>
      <c r="I797" s="88">
        <v>0</v>
      </c>
      <c r="J797" s="88">
        <v>30665706</v>
      </c>
      <c r="K797" s="88">
        <v>58395660</v>
      </c>
      <c r="L797" s="88">
        <v>0</v>
      </c>
      <c r="M797" s="88">
        <v>20063757</v>
      </c>
      <c r="N797" s="88">
        <v>0</v>
      </c>
      <c r="O797" s="88">
        <v>0</v>
      </c>
      <c r="P797" s="88">
        <v>9098300</v>
      </c>
      <c r="Q797" s="89">
        <v>1.196392946897E-2</v>
      </c>
      <c r="R797" s="89">
        <v>0</v>
      </c>
      <c r="S797" s="89">
        <v>0</v>
      </c>
      <c r="T797" s="89">
        <v>1.2646505856899999E-3</v>
      </c>
      <c r="U797" s="89">
        <v>3.8439037377200002E-3</v>
      </c>
      <c r="V797" s="89">
        <v>0</v>
      </c>
      <c r="W797" s="89">
        <v>8.750885906E-4</v>
      </c>
      <c r="X797" s="89">
        <v>0</v>
      </c>
      <c r="Y797" s="89">
        <v>0</v>
      </c>
      <c r="Z797" s="89">
        <v>4.4965480754999999E-3</v>
      </c>
      <c r="AA797" s="89">
        <v>2.8680329541600001E-3</v>
      </c>
    </row>
    <row r="798" spans="1:27" x14ac:dyDescent="0.25">
      <c r="A798" s="87">
        <v>7154</v>
      </c>
      <c r="B798" s="134">
        <v>45473</v>
      </c>
      <c r="C798" s="87">
        <v>3258</v>
      </c>
      <c r="D798" s="86" t="s">
        <v>1187</v>
      </c>
      <c r="E798" s="88">
        <v>24095938</v>
      </c>
      <c r="F798" s="88">
        <v>19559236</v>
      </c>
      <c r="G798" s="88">
        <v>515679</v>
      </c>
      <c r="H798" s="88">
        <v>0</v>
      </c>
      <c r="I798" s="88">
        <v>0</v>
      </c>
      <c r="J798" s="88">
        <v>2789005</v>
      </c>
      <c r="K798" s="88">
        <v>10838158</v>
      </c>
      <c r="L798" s="88">
        <v>0</v>
      </c>
      <c r="M798" s="88">
        <v>2993638</v>
      </c>
      <c r="N798" s="88">
        <v>0</v>
      </c>
      <c r="O798" s="88">
        <v>0</v>
      </c>
      <c r="P798" s="88">
        <v>2422757</v>
      </c>
      <c r="Q798" s="89">
        <v>1.8678977499609999E-2</v>
      </c>
      <c r="R798" s="89">
        <v>0</v>
      </c>
      <c r="S798" s="89">
        <v>0</v>
      </c>
      <c r="T798" s="89">
        <v>0</v>
      </c>
      <c r="U798" s="89">
        <v>1.6918045294700001E-3</v>
      </c>
      <c r="V798" s="89">
        <v>0</v>
      </c>
      <c r="W798" s="89">
        <v>0</v>
      </c>
      <c r="X798" s="89">
        <v>0</v>
      </c>
      <c r="Y798" s="89">
        <v>0</v>
      </c>
      <c r="Z798" s="89">
        <v>1.7309117584800001E-3</v>
      </c>
      <c r="AA798" s="89">
        <v>1.8829481752899999E-3</v>
      </c>
    </row>
    <row r="799" spans="1:27" x14ac:dyDescent="0.25">
      <c r="A799" s="87">
        <v>7172</v>
      </c>
      <c r="B799" s="134">
        <v>45473</v>
      </c>
      <c r="C799" s="87">
        <v>3269</v>
      </c>
      <c r="D799" s="86" t="s">
        <v>1188</v>
      </c>
      <c r="E799" s="88">
        <v>1301621</v>
      </c>
      <c r="F799" s="88">
        <v>71790</v>
      </c>
      <c r="G799" s="88">
        <v>0</v>
      </c>
      <c r="H799" s="88">
        <v>0</v>
      </c>
      <c r="I799" s="88">
        <v>0</v>
      </c>
      <c r="J799" s="88">
        <v>8528</v>
      </c>
      <c r="K799" s="88">
        <v>0</v>
      </c>
      <c r="L799" s="88">
        <v>0</v>
      </c>
      <c r="M799" s="88">
        <v>0</v>
      </c>
      <c r="N799" s="88">
        <v>0</v>
      </c>
      <c r="O799" s="88">
        <v>0</v>
      </c>
      <c r="P799" s="88">
        <v>63262</v>
      </c>
      <c r="Q799" s="89">
        <v>0</v>
      </c>
      <c r="R799" s="89">
        <v>0</v>
      </c>
      <c r="S799" s="89">
        <v>0</v>
      </c>
      <c r="T799" s="89">
        <v>0</v>
      </c>
      <c r="U799" s="89">
        <v>0</v>
      </c>
      <c r="V799" s="89">
        <v>0</v>
      </c>
      <c r="W799" s="89">
        <v>0</v>
      </c>
      <c r="X799" s="89">
        <v>0</v>
      </c>
      <c r="Y799" s="89">
        <v>0</v>
      </c>
      <c r="Z799" s="89">
        <v>2.6822511191850001E-2</v>
      </c>
      <c r="AA799" s="89">
        <v>2.168822458561E-2</v>
      </c>
    </row>
    <row r="800" spans="1:27" x14ac:dyDescent="0.25">
      <c r="A800" s="87">
        <v>7182</v>
      </c>
      <c r="B800" s="134">
        <v>45473</v>
      </c>
      <c r="C800" s="87">
        <v>3275</v>
      </c>
      <c r="D800" s="86" t="s">
        <v>1189</v>
      </c>
      <c r="E800" s="88">
        <v>55344230</v>
      </c>
      <c r="F800" s="88">
        <v>33126303</v>
      </c>
      <c r="G800" s="88">
        <v>0</v>
      </c>
      <c r="H800" s="88">
        <v>18996</v>
      </c>
      <c r="I800" s="88">
        <v>0</v>
      </c>
      <c r="J800" s="88">
        <v>2357473</v>
      </c>
      <c r="K800" s="88">
        <v>11521067</v>
      </c>
      <c r="L800" s="88">
        <v>0</v>
      </c>
      <c r="M800" s="88">
        <v>15321010</v>
      </c>
      <c r="N800" s="88">
        <v>0</v>
      </c>
      <c r="O800" s="88">
        <v>0</v>
      </c>
      <c r="P800" s="88">
        <v>3907757</v>
      </c>
      <c r="Q800" s="89">
        <v>0</v>
      </c>
      <c r="R800" s="89">
        <v>3.9978662831509998E-2</v>
      </c>
      <c r="S800" s="89">
        <v>0</v>
      </c>
      <c r="T800" s="89">
        <v>7.8793107522E-4</v>
      </c>
      <c r="U800" s="89">
        <v>-3.0634817299999997E-4</v>
      </c>
      <c r="V800" s="89">
        <v>0</v>
      </c>
      <c r="W800" s="89">
        <v>1.752821384E-5</v>
      </c>
      <c r="X800" s="89">
        <v>0</v>
      </c>
      <c r="Y800" s="89">
        <v>0</v>
      </c>
      <c r="Z800" s="89">
        <v>4.3951654981300003E-3</v>
      </c>
      <c r="AA800" s="89">
        <v>5.1825258104999997E-4</v>
      </c>
    </row>
    <row r="801" spans="1:27" x14ac:dyDescent="0.25">
      <c r="A801" s="87">
        <v>7184</v>
      </c>
      <c r="B801" s="134">
        <v>45473</v>
      </c>
      <c r="C801" s="87">
        <v>3277</v>
      </c>
      <c r="D801" s="86" t="s">
        <v>1190</v>
      </c>
      <c r="E801" s="88">
        <v>126527017</v>
      </c>
      <c r="F801" s="88">
        <v>68379968</v>
      </c>
      <c r="G801" s="88">
        <v>8458286</v>
      </c>
      <c r="H801" s="88">
        <v>266741</v>
      </c>
      <c r="I801" s="88">
        <v>25014</v>
      </c>
      <c r="J801" s="88">
        <v>4381328</v>
      </c>
      <c r="K801" s="88">
        <v>14451498</v>
      </c>
      <c r="L801" s="88">
        <v>0</v>
      </c>
      <c r="M801" s="88">
        <v>19082921</v>
      </c>
      <c r="N801" s="88">
        <v>0</v>
      </c>
      <c r="O801" s="88">
        <v>0</v>
      </c>
      <c r="P801" s="88">
        <v>21714180</v>
      </c>
      <c r="Q801" s="89">
        <v>1.7649177047109998E-2</v>
      </c>
      <c r="R801" s="89">
        <v>1.9992092377250002E-2</v>
      </c>
      <c r="S801" s="89">
        <v>3.9644168533360002E-2</v>
      </c>
      <c r="T801" s="89">
        <v>7.803065304E-4</v>
      </c>
      <c r="U801" s="89">
        <v>3.1512528607399999E-3</v>
      </c>
      <c r="V801" s="89">
        <v>0</v>
      </c>
      <c r="W801" s="89">
        <v>0</v>
      </c>
      <c r="X801" s="89">
        <v>0</v>
      </c>
      <c r="Y801" s="89">
        <v>0</v>
      </c>
      <c r="Z801" s="89">
        <v>1.4867173260019999E-2</v>
      </c>
      <c r="AA801" s="89">
        <v>7.7564122999700001E-3</v>
      </c>
    </row>
    <row r="802" spans="1:27" x14ac:dyDescent="0.25">
      <c r="A802" s="87">
        <v>7210</v>
      </c>
      <c r="B802" s="134">
        <v>45473</v>
      </c>
      <c r="C802" s="87">
        <v>3290</v>
      </c>
      <c r="D802" s="86" t="s">
        <v>1191</v>
      </c>
      <c r="E802" s="88">
        <v>8603921</v>
      </c>
      <c r="F802" s="88">
        <v>5220323</v>
      </c>
      <c r="G802" s="88">
        <v>0</v>
      </c>
      <c r="H802" s="88">
        <v>0</v>
      </c>
      <c r="I802" s="88">
        <v>0</v>
      </c>
      <c r="J802" s="88">
        <v>569254</v>
      </c>
      <c r="K802" s="88">
        <v>2650506</v>
      </c>
      <c r="L802" s="88">
        <v>0</v>
      </c>
      <c r="M802" s="88">
        <v>1008781</v>
      </c>
      <c r="N802" s="88">
        <v>0</v>
      </c>
      <c r="O802" s="88">
        <v>164891</v>
      </c>
      <c r="P802" s="88">
        <v>826889</v>
      </c>
      <c r="Q802" s="89">
        <v>0</v>
      </c>
      <c r="R802" s="89">
        <v>0</v>
      </c>
      <c r="S802" s="89">
        <v>0</v>
      </c>
      <c r="T802" s="89">
        <v>0</v>
      </c>
      <c r="U802" s="89">
        <v>0</v>
      </c>
      <c r="V802" s="89">
        <v>0</v>
      </c>
      <c r="W802" s="89">
        <v>0</v>
      </c>
      <c r="X802" s="89">
        <v>0</v>
      </c>
      <c r="Y802" s="89">
        <v>0</v>
      </c>
      <c r="Z802" s="89">
        <v>0</v>
      </c>
      <c r="AA802" s="89">
        <v>0</v>
      </c>
    </row>
    <row r="803" spans="1:27" x14ac:dyDescent="0.25">
      <c r="A803" s="87">
        <v>7219</v>
      </c>
      <c r="B803" s="134">
        <v>45473</v>
      </c>
      <c r="C803" s="87">
        <v>3296</v>
      </c>
      <c r="D803" s="86" t="s">
        <v>1192</v>
      </c>
      <c r="E803" s="88">
        <v>225371592</v>
      </c>
      <c r="F803" s="88">
        <v>134359432</v>
      </c>
      <c r="G803" s="88">
        <v>1402379</v>
      </c>
      <c r="H803" s="88">
        <v>0</v>
      </c>
      <c r="I803" s="88">
        <v>0</v>
      </c>
      <c r="J803" s="88">
        <v>5255193</v>
      </c>
      <c r="K803" s="88">
        <v>15115611</v>
      </c>
      <c r="L803" s="88">
        <v>0</v>
      </c>
      <c r="M803" s="88">
        <v>103433373</v>
      </c>
      <c r="N803" s="88">
        <v>1866248</v>
      </c>
      <c r="O803" s="88">
        <v>336344</v>
      </c>
      <c r="P803" s="88">
        <v>6950284</v>
      </c>
      <c r="Q803" s="89">
        <v>6.2826901215700002E-3</v>
      </c>
      <c r="R803" s="89">
        <v>0</v>
      </c>
      <c r="S803" s="89">
        <v>0</v>
      </c>
      <c r="T803" s="89">
        <v>0</v>
      </c>
      <c r="U803" s="89">
        <v>1.04208921672E-3</v>
      </c>
      <c r="V803" s="89">
        <v>0</v>
      </c>
      <c r="W803" s="89">
        <v>-6.0901166600000002E-5</v>
      </c>
      <c r="X803" s="89">
        <v>0</v>
      </c>
      <c r="Y803" s="89">
        <v>0</v>
      </c>
      <c r="Z803" s="89">
        <v>1.7217771241E-4</v>
      </c>
      <c r="AA803" s="89">
        <v>1.3298617152E-4</v>
      </c>
    </row>
    <row r="804" spans="1:27" x14ac:dyDescent="0.25">
      <c r="A804" s="87">
        <v>7244</v>
      </c>
      <c r="B804" s="134">
        <v>45473</v>
      </c>
      <c r="C804" s="87">
        <v>3308</v>
      </c>
      <c r="D804" s="86" t="s">
        <v>1193</v>
      </c>
      <c r="E804" s="88">
        <v>126978604</v>
      </c>
      <c r="F804" s="88">
        <v>105751823</v>
      </c>
      <c r="G804" s="88">
        <v>325132</v>
      </c>
      <c r="H804" s="88">
        <v>0</v>
      </c>
      <c r="I804" s="88">
        <v>0</v>
      </c>
      <c r="J804" s="88">
        <v>19247092</v>
      </c>
      <c r="K804" s="88">
        <v>59836751</v>
      </c>
      <c r="L804" s="88">
        <v>0</v>
      </c>
      <c r="M804" s="88">
        <v>24019369</v>
      </c>
      <c r="N804" s="88">
        <v>0</v>
      </c>
      <c r="O804" s="88">
        <v>0</v>
      </c>
      <c r="P804" s="88">
        <v>2323480</v>
      </c>
      <c r="Q804" s="89">
        <v>1.6026628644199999E-3</v>
      </c>
      <c r="R804" s="89">
        <v>0</v>
      </c>
      <c r="S804" s="89">
        <v>0</v>
      </c>
      <c r="T804" s="89">
        <v>8.2040040539999994E-5</v>
      </c>
      <c r="U804" s="89">
        <v>1.8121995369400001E-3</v>
      </c>
      <c r="V804" s="89">
        <v>0</v>
      </c>
      <c r="W804" s="89">
        <v>-7.4586208534999997E-7</v>
      </c>
      <c r="X804" s="89">
        <v>0</v>
      </c>
      <c r="Y804" s="89">
        <v>0</v>
      </c>
      <c r="Z804" s="89">
        <v>3.9790555704900003E-3</v>
      </c>
      <c r="AA804" s="89">
        <v>1.15430556061E-3</v>
      </c>
    </row>
    <row r="805" spans="1:27" x14ac:dyDescent="0.25">
      <c r="A805" s="87">
        <v>7253</v>
      </c>
      <c r="B805" s="134">
        <v>45473</v>
      </c>
      <c r="C805" s="87">
        <v>3316</v>
      </c>
      <c r="D805" s="86" t="s">
        <v>1194</v>
      </c>
      <c r="E805" s="88">
        <v>4716134</v>
      </c>
      <c r="F805" s="88">
        <v>2596435</v>
      </c>
      <c r="G805" s="88">
        <v>0</v>
      </c>
      <c r="H805" s="88">
        <v>0</v>
      </c>
      <c r="I805" s="88">
        <v>0</v>
      </c>
      <c r="J805" s="88">
        <v>1012565</v>
      </c>
      <c r="K805" s="88">
        <v>807831</v>
      </c>
      <c r="L805" s="88">
        <v>0</v>
      </c>
      <c r="M805" s="88">
        <v>0</v>
      </c>
      <c r="N805" s="88">
        <v>0</v>
      </c>
      <c r="O805" s="88">
        <v>0</v>
      </c>
      <c r="P805" s="88">
        <v>776039</v>
      </c>
      <c r="Q805" s="89">
        <v>0</v>
      </c>
      <c r="R805" s="89">
        <v>0</v>
      </c>
      <c r="S805" s="89">
        <v>0</v>
      </c>
      <c r="T805" s="89">
        <v>0</v>
      </c>
      <c r="U805" s="89">
        <v>0</v>
      </c>
      <c r="V805" s="89">
        <v>0</v>
      </c>
      <c r="W805" s="89">
        <v>0</v>
      </c>
      <c r="X805" s="89">
        <v>0</v>
      </c>
      <c r="Y805" s="89">
        <v>0</v>
      </c>
      <c r="Z805" s="89">
        <v>2.6423866226620001E-2</v>
      </c>
      <c r="AA805" s="89">
        <v>4.8543135220699999E-3</v>
      </c>
    </row>
    <row r="806" spans="1:27" x14ac:dyDescent="0.25">
      <c r="A806" s="87">
        <v>7256</v>
      </c>
      <c r="B806" s="134">
        <v>45473</v>
      </c>
      <c r="C806" s="87">
        <v>3317</v>
      </c>
      <c r="D806" s="86" t="s">
        <v>1195</v>
      </c>
      <c r="E806" s="88">
        <v>132960</v>
      </c>
      <c r="F806" s="88">
        <v>25111</v>
      </c>
      <c r="G806" s="88">
        <v>0</v>
      </c>
      <c r="H806" s="88">
        <v>0</v>
      </c>
      <c r="I806" s="88">
        <v>0</v>
      </c>
      <c r="J806" s="88">
        <v>0</v>
      </c>
      <c r="K806" s="88">
        <v>20626</v>
      </c>
      <c r="L806" s="88">
        <v>0</v>
      </c>
      <c r="M806" s="88">
        <v>0</v>
      </c>
      <c r="N806" s="88">
        <v>0</v>
      </c>
      <c r="O806" s="88">
        <v>0</v>
      </c>
      <c r="P806" s="88">
        <v>4485</v>
      </c>
      <c r="Q806" s="89">
        <v>0</v>
      </c>
      <c r="R806" s="89">
        <v>0</v>
      </c>
      <c r="S806" s="89">
        <v>0</v>
      </c>
      <c r="T806" s="89">
        <v>0</v>
      </c>
      <c r="U806" s="89">
        <v>0</v>
      </c>
      <c r="V806" s="89">
        <v>0</v>
      </c>
      <c r="W806" s="89">
        <v>0</v>
      </c>
      <c r="X806" s="89">
        <v>0</v>
      </c>
      <c r="Y806" s="89">
        <v>0</v>
      </c>
      <c r="Z806" s="89">
        <v>0</v>
      </c>
      <c r="AA806" s="89">
        <v>0</v>
      </c>
    </row>
    <row r="807" spans="1:27" x14ac:dyDescent="0.25">
      <c r="A807" s="87">
        <v>7264</v>
      </c>
      <c r="B807" s="134">
        <v>45473</v>
      </c>
      <c r="C807" s="87">
        <v>3321</v>
      </c>
      <c r="D807" s="86" t="s">
        <v>1196</v>
      </c>
      <c r="E807" s="88">
        <v>121471111</v>
      </c>
      <c r="F807" s="88">
        <v>91213795</v>
      </c>
      <c r="G807" s="88">
        <v>3411955</v>
      </c>
      <c r="H807" s="88">
        <v>0</v>
      </c>
      <c r="I807" s="88">
        <v>0</v>
      </c>
      <c r="J807" s="88">
        <v>4273708</v>
      </c>
      <c r="K807" s="88">
        <v>26840167</v>
      </c>
      <c r="L807" s="88">
        <v>0</v>
      </c>
      <c r="M807" s="88">
        <v>30944677</v>
      </c>
      <c r="N807" s="88">
        <v>22969785</v>
      </c>
      <c r="O807" s="88">
        <v>99459</v>
      </c>
      <c r="P807" s="88">
        <v>2674044</v>
      </c>
      <c r="Q807" s="89">
        <v>2.17040604764E-2</v>
      </c>
      <c r="R807" s="89">
        <v>0</v>
      </c>
      <c r="S807" s="89">
        <v>0</v>
      </c>
      <c r="T807" s="89">
        <v>-7.8645167380000003E-4</v>
      </c>
      <c r="U807" s="89">
        <v>1.6019853778949999E-2</v>
      </c>
      <c r="V807" s="89">
        <v>0</v>
      </c>
      <c r="W807" s="89">
        <v>-6.3834137099999999E-4</v>
      </c>
      <c r="X807" s="89">
        <v>0</v>
      </c>
      <c r="Y807" s="89">
        <v>2.2932745898760001E-2</v>
      </c>
      <c r="Z807" s="89">
        <v>1.8641734122460001E-2</v>
      </c>
      <c r="AA807" s="89">
        <v>6.0980270563800003E-3</v>
      </c>
    </row>
    <row r="808" spans="1:27" x14ac:dyDescent="0.25">
      <c r="A808" s="87">
        <v>7289</v>
      </c>
      <c r="B808" s="134">
        <v>45473</v>
      </c>
      <c r="C808" s="87">
        <v>3336</v>
      </c>
      <c r="D808" s="86" t="s">
        <v>1197</v>
      </c>
      <c r="E808" s="88">
        <v>36638457</v>
      </c>
      <c r="F808" s="88">
        <v>10554647</v>
      </c>
      <c r="G808" s="88">
        <v>201968</v>
      </c>
      <c r="H808" s="88">
        <v>7493</v>
      </c>
      <c r="I808" s="88">
        <v>0</v>
      </c>
      <c r="J808" s="88">
        <v>1458306</v>
      </c>
      <c r="K808" s="88">
        <v>4161321</v>
      </c>
      <c r="L808" s="88">
        <v>0</v>
      </c>
      <c r="M808" s="88">
        <v>2165622</v>
      </c>
      <c r="N808" s="88">
        <v>1541789</v>
      </c>
      <c r="O808" s="88">
        <v>0</v>
      </c>
      <c r="P808" s="88">
        <v>1018148</v>
      </c>
      <c r="Q808" s="89">
        <v>3.3347549919999997E-5</v>
      </c>
      <c r="R808" s="89">
        <v>9.1654185127630003E-2</v>
      </c>
      <c r="S808" s="89">
        <v>0</v>
      </c>
      <c r="T808" s="89">
        <v>0</v>
      </c>
      <c r="U808" s="89">
        <v>-9.212952972E-4</v>
      </c>
      <c r="V808" s="89">
        <v>0</v>
      </c>
      <c r="W808" s="89">
        <v>-2.139664721E-3</v>
      </c>
      <c r="X808" s="89">
        <v>0</v>
      </c>
      <c r="Y808" s="89">
        <v>0</v>
      </c>
      <c r="Z808" s="89">
        <v>6.51128095549E-3</v>
      </c>
      <c r="AA808" s="89">
        <v>-7.7096633699999995E-5</v>
      </c>
    </row>
    <row r="809" spans="1:27" x14ac:dyDescent="0.25">
      <c r="A809" s="87">
        <v>7297</v>
      </c>
      <c r="B809" s="134">
        <v>45473</v>
      </c>
      <c r="C809" s="87">
        <v>3341</v>
      </c>
      <c r="D809" s="86" t="s">
        <v>1198</v>
      </c>
      <c r="E809" s="88">
        <v>117308438</v>
      </c>
      <c r="F809" s="88">
        <v>90944628</v>
      </c>
      <c r="G809" s="88">
        <v>4427237</v>
      </c>
      <c r="H809" s="88">
        <v>2519</v>
      </c>
      <c r="I809" s="88">
        <v>0</v>
      </c>
      <c r="J809" s="88">
        <v>24894892</v>
      </c>
      <c r="K809" s="88">
        <v>30000266</v>
      </c>
      <c r="L809" s="88">
        <v>0</v>
      </c>
      <c r="M809" s="88">
        <v>24535440</v>
      </c>
      <c r="N809" s="88">
        <v>0</v>
      </c>
      <c r="O809" s="88">
        <v>0</v>
      </c>
      <c r="P809" s="88">
        <v>7084274</v>
      </c>
      <c r="Q809" s="89">
        <v>1.5525999356180001E-2</v>
      </c>
      <c r="R809" s="89">
        <v>0.66666666666666996</v>
      </c>
      <c r="S809" s="89">
        <v>0</v>
      </c>
      <c r="T809" s="89">
        <v>2.5198231067000002E-4</v>
      </c>
      <c r="U809" s="89">
        <v>1.8440248905E-3</v>
      </c>
      <c r="V809" s="89">
        <v>0</v>
      </c>
      <c r="W809" s="89">
        <v>2.8349442622999999E-4</v>
      </c>
      <c r="X809" s="89">
        <v>0</v>
      </c>
      <c r="Y809" s="89">
        <v>0</v>
      </c>
      <c r="Z809" s="89">
        <v>1.7534079977459999E-2</v>
      </c>
      <c r="AA809" s="89">
        <v>2.8963154107200001E-3</v>
      </c>
    </row>
    <row r="810" spans="1:27" x14ac:dyDescent="0.25">
      <c r="A810" s="87">
        <v>7301</v>
      </c>
      <c r="B810" s="134">
        <v>45473</v>
      </c>
      <c r="C810" s="87">
        <v>3343</v>
      </c>
      <c r="D810" s="86" t="s">
        <v>1199</v>
      </c>
      <c r="E810" s="88">
        <v>703738</v>
      </c>
      <c r="F810" s="88">
        <v>154537</v>
      </c>
      <c r="G810" s="88">
        <v>0</v>
      </c>
      <c r="H810" s="88">
        <v>0</v>
      </c>
      <c r="I810" s="88">
        <v>0</v>
      </c>
      <c r="J810" s="88">
        <v>2721</v>
      </c>
      <c r="K810" s="88">
        <v>25671</v>
      </c>
      <c r="L810" s="88">
        <v>0</v>
      </c>
      <c r="M810" s="88">
        <v>0</v>
      </c>
      <c r="N810" s="88">
        <v>0</v>
      </c>
      <c r="O810" s="88">
        <v>0</v>
      </c>
      <c r="P810" s="88">
        <v>126146</v>
      </c>
      <c r="Q810" s="89">
        <v>0</v>
      </c>
      <c r="R810" s="89">
        <v>0</v>
      </c>
      <c r="S810" s="89">
        <v>0</v>
      </c>
      <c r="T810" s="89">
        <v>0</v>
      </c>
      <c r="U810" s="89">
        <v>0</v>
      </c>
      <c r="V810" s="89">
        <v>0</v>
      </c>
      <c r="W810" s="89">
        <v>0</v>
      </c>
      <c r="X810" s="89">
        <v>0</v>
      </c>
      <c r="Y810" s="89">
        <v>0</v>
      </c>
      <c r="Z810" s="89">
        <v>-1.2025271556E-3</v>
      </c>
      <c r="AA810" s="89">
        <v>-9.4938803259999997E-4</v>
      </c>
    </row>
    <row r="811" spans="1:27" x14ac:dyDescent="0.25">
      <c r="A811" s="87">
        <v>7307</v>
      </c>
      <c r="B811" s="134">
        <v>45473</v>
      </c>
      <c r="C811" s="87">
        <v>3347</v>
      </c>
      <c r="D811" s="86" t="s">
        <v>1200</v>
      </c>
      <c r="E811" s="88">
        <v>29720520</v>
      </c>
      <c r="F811" s="88">
        <v>5219186</v>
      </c>
      <c r="G811" s="88">
        <v>520141</v>
      </c>
      <c r="H811" s="88">
        <v>0</v>
      </c>
      <c r="I811" s="88">
        <v>0</v>
      </c>
      <c r="J811" s="88">
        <v>901933</v>
      </c>
      <c r="K811" s="88">
        <v>2524580</v>
      </c>
      <c r="L811" s="88">
        <v>0</v>
      </c>
      <c r="M811" s="88">
        <v>1383</v>
      </c>
      <c r="N811" s="88">
        <v>0</v>
      </c>
      <c r="O811" s="88">
        <v>0</v>
      </c>
      <c r="P811" s="88">
        <v>1271147</v>
      </c>
      <c r="Q811" s="89">
        <v>1.4697702080500001E-2</v>
      </c>
      <c r="R811" s="89">
        <v>0</v>
      </c>
      <c r="S811" s="89">
        <v>0</v>
      </c>
      <c r="T811" s="89">
        <v>0</v>
      </c>
      <c r="U811" s="89">
        <v>1.3106387583099999E-3</v>
      </c>
      <c r="V811" s="89">
        <v>0</v>
      </c>
      <c r="W811" s="89">
        <v>0</v>
      </c>
      <c r="X811" s="89">
        <v>0</v>
      </c>
      <c r="Y811" s="89">
        <v>0</v>
      </c>
      <c r="Z811" s="89">
        <v>2.5366816050600002E-3</v>
      </c>
      <c r="AA811" s="89">
        <v>2.5403071908500002E-3</v>
      </c>
    </row>
    <row r="812" spans="1:27" x14ac:dyDescent="0.25">
      <c r="A812" s="87">
        <v>7331</v>
      </c>
      <c r="B812" s="134">
        <v>45473</v>
      </c>
      <c r="C812" s="87">
        <v>3357</v>
      </c>
      <c r="D812" s="86" t="s">
        <v>1201</v>
      </c>
      <c r="E812" s="88">
        <v>27772454</v>
      </c>
      <c r="F812" s="88">
        <v>15084017</v>
      </c>
      <c r="G812" s="88">
        <v>1010115</v>
      </c>
      <c r="H812" s="88">
        <v>3393</v>
      </c>
      <c r="I812" s="88">
        <v>14767</v>
      </c>
      <c r="J812" s="88">
        <v>2678221</v>
      </c>
      <c r="K812" s="88">
        <v>4825193</v>
      </c>
      <c r="L812" s="88">
        <v>0</v>
      </c>
      <c r="M812" s="88">
        <v>3912978</v>
      </c>
      <c r="N812" s="88">
        <v>755185</v>
      </c>
      <c r="O812" s="88">
        <v>50000</v>
      </c>
      <c r="P812" s="88">
        <v>1834165</v>
      </c>
      <c r="Q812" s="89">
        <v>-1.0781957030000001E-4</v>
      </c>
      <c r="R812" s="89">
        <v>1.294498381877E-2</v>
      </c>
      <c r="S812" s="89">
        <v>0</v>
      </c>
      <c r="T812" s="89">
        <v>0</v>
      </c>
      <c r="U812" s="89">
        <v>7.5658402182000005E-4</v>
      </c>
      <c r="V812" s="89">
        <v>0</v>
      </c>
      <c r="W812" s="89">
        <v>0</v>
      </c>
      <c r="X812" s="89">
        <v>0</v>
      </c>
      <c r="Y812" s="89">
        <v>0</v>
      </c>
      <c r="Z812" s="89">
        <v>1.5273939941E-3</v>
      </c>
      <c r="AA812" s="89">
        <v>4.2980296897000001E-4</v>
      </c>
    </row>
    <row r="813" spans="1:27" x14ac:dyDescent="0.25">
      <c r="A813" s="87">
        <v>7345</v>
      </c>
      <c r="B813" s="134">
        <v>45473</v>
      </c>
      <c r="C813" s="87">
        <v>3367</v>
      </c>
      <c r="D813" s="86" t="s">
        <v>1202</v>
      </c>
      <c r="E813" s="88">
        <v>668091249</v>
      </c>
      <c r="F813" s="88">
        <v>529792579</v>
      </c>
      <c r="G813" s="88">
        <v>16547965</v>
      </c>
      <c r="H813" s="88">
        <v>0</v>
      </c>
      <c r="I813" s="88">
        <v>0</v>
      </c>
      <c r="J813" s="88">
        <v>135142529</v>
      </c>
      <c r="K813" s="88">
        <v>159080505</v>
      </c>
      <c r="L813" s="88">
        <v>0</v>
      </c>
      <c r="M813" s="88">
        <v>27923690</v>
      </c>
      <c r="N813" s="88">
        <v>17706929</v>
      </c>
      <c r="O813" s="88">
        <v>1443731</v>
      </c>
      <c r="P813" s="88">
        <v>171947230</v>
      </c>
      <c r="Q813" s="89">
        <v>1.6449193831329999E-2</v>
      </c>
      <c r="R813" s="89">
        <v>0</v>
      </c>
      <c r="S813" s="89">
        <v>0</v>
      </c>
      <c r="T813" s="89">
        <v>3.3103420568099998E-3</v>
      </c>
      <c r="U813" s="89">
        <v>1.8238448480240001E-2</v>
      </c>
      <c r="V813" s="89">
        <v>0</v>
      </c>
      <c r="W813" s="89">
        <v>1.64859928983E-3</v>
      </c>
      <c r="X813" s="89">
        <v>0</v>
      </c>
      <c r="Y813" s="89">
        <v>0</v>
      </c>
      <c r="Z813" s="89">
        <v>1.977798501529E-2</v>
      </c>
      <c r="AA813" s="89">
        <v>1.2541288824989999E-2</v>
      </c>
    </row>
    <row r="814" spans="1:27" x14ac:dyDescent="0.25">
      <c r="A814" s="87">
        <v>7376</v>
      </c>
      <c r="B814" s="134">
        <v>45473</v>
      </c>
      <c r="C814" s="87">
        <v>3387</v>
      </c>
      <c r="D814" s="86" t="s">
        <v>1203</v>
      </c>
      <c r="E814" s="88">
        <v>17267276</v>
      </c>
      <c r="F814" s="88">
        <v>7527634</v>
      </c>
      <c r="G814" s="88">
        <v>714015</v>
      </c>
      <c r="H814" s="88">
        <v>63638</v>
      </c>
      <c r="I814" s="88">
        <v>0</v>
      </c>
      <c r="J814" s="88">
        <v>1918034</v>
      </c>
      <c r="K814" s="88">
        <v>1923358</v>
      </c>
      <c r="L814" s="88">
        <v>0</v>
      </c>
      <c r="M814" s="88">
        <v>1193908</v>
      </c>
      <c r="N814" s="88">
        <v>0</v>
      </c>
      <c r="O814" s="88">
        <v>0</v>
      </c>
      <c r="P814" s="88">
        <v>1714681</v>
      </c>
      <c r="Q814" s="89">
        <v>-7.6122534083999998E-3</v>
      </c>
      <c r="R814" s="89">
        <v>2.1023575983699999E-2</v>
      </c>
      <c r="S814" s="89">
        <v>0</v>
      </c>
      <c r="T814" s="89">
        <v>5.0758047658299998E-3</v>
      </c>
      <c r="U814" s="89">
        <v>-1.9228482347000001E-3</v>
      </c>
      <c r="V814" s="89">
        <v>0</v>
      </c>
      <c r="W814" s="89">
        <v>0</v>
      </c>
      <c r="X814" s="89">
        <v>0</v>
      </c>
      <c r="Y814" s="89">
        <v>0</v>
      </c>
      <c r="Z814" s="89">
        <v>-4.6662291826000003E-3</v>
      </c>
      <c r="AA814" s="89">
        <v>-6.6789442979999999E-4</v>
      </c>
    </row>
    <row r="815" spans="1:27" x14ac:dyDescent="0.25">
      <c r="A815" s="87">
        <v>7383</v>
      </c>
      <c r="B815" s="134">
        <v>45473</v>
      </c>
      <c r="C815" s="87">
        <v>3391</v>
      </c>
      <c r="D815" s="86" t="s">
        <v>1204</v>
      </c>
      <c r="E815" s="88">
        <v>13851737</v>
      </c>
      <c r="F815" s="88">
        <v>11797278</v>
      </c>
      <c r="G815" s="88">
        <v>326653</v>
      </c>
      <c r="H815" s="88">
        <v>0</v>
      </c>
      <c r="I815" s="88">
        <v>0</v>
      </c>
      <c r="J815" s="88">
        <v>3542520</v>
      </c>
      <c r="K815" s="88">
        <v>6757885</v>
      </c>
      <c r="L815" s="88">
        <v>0</v>
      </c>
      <c r="M815" s="88">
        <v>89299</v>
      </c>
      <c r="N815" s="88">
        <v>0</v>
      </c>
      <c r="O815" s="88">
        <v>0</v>
      </c>
      <c r="P815" s="88">
        <v>1080920</v>
      </c>
      <c r="Q815" s="89">
        <v>9.5274636581400007E-3</v>
      </c>
      <c r="R815" s="89">
        <v>0</v>
      </c>
      <c r="S815" s="89">
        <v>0</v>
      </c>
      <c r="T815" s="89">
        <v>0</v>
      </c>
      <c r="U815" s="89">
        <v>3.1820575268700002E-3</v>
      </c>
      <c r="V815" s="89">
        <v>0</v>
      </c>
      <c r="W815" s="89">
        <v>0</v>
      </c>
      <c r="X815" s="89">
        <v>0</v>
      </c>
      <c r="Y815" s="89">
        <v>0</v>
      </c>
      <c r="Z815" s="89">
        <v>-1.1287790037000001E-3</v>
      </c>
      <c r="AA815" s="89">
        <v>2.0153385605100002E-3</v>
      </c>
    </row>
    <row r="816" spans="1:27" x14ac:dyDescent="0.25">
      <c r="A816" s="87">
        <v>7392</v>
      </c>
      <c r="B816" s="134">
        <v>45473</v>
      </c>
      <c r="C816" s="87">
        <v>3395</v>
      </c>
      <c r="D816" s="86" t="s">
        <v>1205</v>
      </c>
      <c r="E816" s="88">
        <v>18624858</v>
      </c>
      <c r="F816" s="88">
        <v>12280736</v>
      </c>
      <c r="G816" s="88">
        <v>297829</v>
      </c>
      <c r="H816" s="88">
        <v>0</v>
      </c>
      <c r="I816" s="88">
        <v>0</v>
      </c>
      <c r="J816" s="88">
        <v>3294862</v>
      </c>
      <c r="K816" s="88">
        <v>7086165</v>
      </c>
      <c r="L816" s="88">
        <v>0</v>
      </c>
      <c r="M816" s="88">
        <v>220772</v>
      </c>
      <c r="N816" s="88">
        <v>0</v>
      </c>
      <c r="O816" s="88">
        <v>0</v>
      </c>
      <c r="P816" s="88">
        <v>1381108</v>
      </c>
      <c r="Q816" s="89">
        <v>2.34960364261E-3</v>
      </c>
      <c r="R816" s="89">
        <v>0</v>
      </c>
      <c r="S816" s="89">
        <v>0</v>
      </c>
      <c r="T816" s="89">
        <v>1.08355678107E-3</v>
      </c>
      <c r="U816" s="89">
        <v>7.5708517611999999E-4</v>
      </c>
      <c r="V816" s="89">
        <v>0</v>
      </c>
      <c r="W816" s="89">
        <v>1.20984699298E-2</v>
      </c>
      <c r="X816" s="89">
        <v>0</v>
      </c>
      <c r="Y816" s="89">
        <v>0</v>
      </c>
      <c r="Z816" s="89">
        <v>2.2773631569999999E-3</v>
      </c>
      <c r="AA816" s="89">
        <v>1.69920316941E-3</v>
      </c>
    </row>
    <row r="817" spans="1:27" x14ac:dyDescent="0.25">
      <c r="A817" s="87">
        <v>7405</v>
      </c>
      <c r="B817" s="134">
        <v>45473</v>
      </c>
      <c r="C817" s="87">
        <v>3402</v>
      </c>
      <c r="D817" s="86" t="s">
        <v>1206</v>
      </c>
      <c r="E817" s="88">
        <v>23097634</v>
      </c>
      <c r="F817" s="88">
        <v>17014273</v>
      </c>
      <c r="G817" s="88">
        <v>0</v>
      </c>
      <c r="H817" s="88">
        <v>0</v>
      </c>
      <c r="I817" s="88">
        <v>0</v>
      </c>
      <c r="J817" s="88">
        <v>3689724</v>
      </c>
      <c r="K817" s="88">
        <v>8158768</v>
      </c>
      <c r="L817" s="88">
        <v>0</v>
      </c>
      <c r="M817" s="88">
        <v>1548371</v>
      </c>
      <c r="N817" s="88">
        <v>0</v>
      </c>
      <c r="O817" s="88">
        <v>0</v>
      </c>
      <c r="P817" s="88">
        <v>3617410</v>
      </c>
      <c r="Q817" s="89">
        <v>0</v>
      </c>
      <c r="R817" s="89">
        <v>0</v>
      </c>
      <c r="S817" s="89">
        <v>0</v>
      </c>
      <c r="T817" s="89">
        <v>0</v>
      </c>
      <c r="U817" s="89">
        <v>1.3613005795299999E-3</v>
      </c>
      <c r="V817" s="89">
        <v>0</v>
      </c>
      <c r="W817" s="89">
        <v>0</v>
      </c>
      <c r="X817" s="89">
        <v>0</v>
      </c>
      <c r="Y817" s="89">
        <v>0</v>
      </c>
      <c r="Z817" s="89">
        <v>3.7228992769899999E-3</v>
      </c>
      <c r="AA817" s="89">
        <v>1.4551701599500001E-3</v>
      </c>
    </row>
    <row r="818" spans="1:27" x14ac:dyDescent="0.25">
      <c r="A818" s="87">
        <v>7415</v>
      </c>
      <c r="B818" s="134">
        <v>45473</v>
      </c>
      <c r="C818" s="87">
        <v>3408</v>
      </c>
      <c r="D818" s="86" t="s">
        <v>1207</v>
      </c>
      <c r="E818" s="88">
        <v>124168938</v>
      </c>
      <c r="F818" s="88">
        <v>48824136</v>
      </c>
      <c r="G818" s="88">
        <v>143769</v>
      </c>
      <c r="H818" s="88">
        <v>0</v>
      </c>
      <c r="I818" s="88">
        <v>0</v>
      </c>
      <c r="J818" s="88">
        <v>15755684</v>
      </c>
      <c r="K818" s="88">
        <v>20671813</v>
      </c>
      <c r="L818" s="88">
        <v>0</v>
      </c>
      <c r="M818" s="88">
        <v>10704761</v>
      </c>
      <c r="N818" s="88">
        <v>0</v>
      </c>
      <c r="O818" s="88">
        <v>0</v>
      </c>
      <c r="P818" s="88">
        <v>1548108</v>
      </c>
      <c r="Q818" s="89">
        <v>1.7335338294680001E-2</v>
      </c>
      <c r="R818" s="89">
        <v>0</v>
      </c>
      <c r="S818" s="89">
        <v>0</v>
      </c>
      <c r="T818" s="89">
        <v>3.7184168448E-4</v>
      </c>
      <c r="U818" s="89">
        <v>1.9652793589999999E-4</v>
      </c>
      <c r="V818" s="89">
        <v>0</v>
      </c>
      <c r="W818" s="89">
        <v>-2.2836090999999998E-5</v>
      </c>
      <c r="X818" s="89">
        <v>0</v>
      </c>
      <c r="Y818" s="89">
        <v>0</v>
      </c>
      <c r="Z818" s="89">
        <v>4.4548507254400004E-3</v>
      </c>
      <c r="AA818" s="89">
        <v>3.9723054036999998E-4</v>
      </c>
    </row>
    <row r="819" spans="1:27" x14ac:dyDescent="0.25">
      <c r="A819" s="87">
        <v>7423</v>
      </c>
      <c r="B819" s="134">
        <v>45473</v>
      </c>
      <c r="C819" s="87">
        <v>3413</v>
      </c>
      <c r="D819" s="86" t="s">
        <v>1208</v>
      </c>
      <c r="E819" s="88">
        <v>33110972</v>
      </c>
      <c r="F819" s="88">
        <v>23188607</v>
      </c>
      <c r="G819" s="88">
        <v>0</v>
      </c>
      <c r="H819" s="88">
        <v>0</v>
      </c>
      <c r="I819" s="88">
        <v>0</v>
      </c>
      <c r="J819" s="88">
        <v>2965198</v>
      </c>
      <c r="K819" s="88">
        <v>1312972</v>
      </c>
      <c r="L819" s="88">
        <v>0</v>
      </c>
      <c r="M819" s="88">
        <v>17790071</v>
      </c>
      <c r="N819" s="88">
        <v>0</v>
      </c>
      <c r="O819" s="88">
        <v>0</v>
      </c>
      <c r="P819" s="88">
        <v>1120366</v>
      </c>
      <c r="Q819" s="89">
        <v>0</v>
      </c>
      <c r="R819" s="89">
        <v>0</v>
      </c>
      <c r="S819" s="89">
        <v>0</v>
      </c>
      <c r="T819" s="89">
        <v>0</v>
      </c>
      <c r="U819" s="89">
        <v>2.8959396703999999E-4</v>
      </c>
      <c r="V819" s="89">
        <v>0</v>
      </c>
      <c r="W819" s="89">
        <v>0</v>
      </c>
      <c r="X819" s="89">
        <v>0</v>
      </c>
      <c r="Y819" s="89">
        <v>0</v>
      </c>
      <c r="Z819" s="89">
        <v>1.289724245009E-2</v>
      </c>
      <c r="AA819" s="89">
        <v>8.2926657453000002E-4</v>
      </c>
    </row>
    <row r="820" spans="1:27" x14ac:dyDescent="0.25">
      <c r="A820" s="87">
        <v>7428</v>
      </c>
      <c r="B820" s="134">
        <v>45473</v>
      </c>
      <c r="C820" s="87">
        <v>3416</v>
      </c>
      <c r="D820" s="86" t="s">
        <v>1209</v>
      </c>
      <c r="E820" s="88">
        <v>114105224</v>
      </c>
      <c r="F820" s="88">
        <v>49603060</v>
      </c>
      <c r="G820" s="88">
        <v>3593350</v>
      </c>
      <c r="H820" s="88">
        <v>4040</v>
      </c>
      <c r="I820" s="88">
        <v>0</v>
      </c>
      <c r="J820" s="88">
        <v>4938772</v>
      </c>
      <c r="K820" s="88">
        <v>19975939</v>
      </c>
      <c r="L820" s="88">
        <v>0</v>
      </c>
      <c r="M820" s="88">
        <v>7449402</v>
      </c>
      <c r="N820" s="88">
        <v>0</v>
      </c>
      <c r="O820" s="88">
        <v>0</v>
      </c>
      <c r="P820" s="88">
        <v>13641557</v>
      </c>
      <c r="Q820" s="89">
        <v>5.0890349005699997E-3</v>
      </c>
      <c r="R820" s="89">
        <v>0</v>
      </c>
      <c r="S820" s="89">
        <v>0</v>
      </c>
      <c r="T820" s="89">
        <v>2.7207392871399999E-3</v>
      </c>
      <c r="U820" s="89">
        <v>2.3472939516599998E-3</v>
      </c>
      <c r="V820" s="89">
        <v>0</v>
      </c>
      <c r="W820" s="89">
        <v>4.6879605534999998E-4</v>
      </c>
      <c r="X820" s="89">
        <v>0</v>
      </c>
      <c r="Y820" s="89">
        <v>0</v>
      </c>
      <c r="Z820" s="89">
        <v>3.6663572162999999E-3</v>
      </c>
      <c r="AA820" s="89">
        <v>2.61736309578E-3</v>
      </c>
    </row>
    <row r="821" spans="1:27" x14ac:dyDescent="0.25">
      <c r="A821" s="87">
        <v>7448</v>
      </c>
      <c r="B821" s="134">
        <v>45473</v>
      </c>
      <c r="C821" s="87">
        <v>3424</v>
      </c>
      <c r="D821" s="86" t="s">
        <v>1210</v>
      </c>
      <c r="E821" s="88">
        <v>981454524</v>
      </c>
      <c r="F821" s="88">
        <v>715063132</v>
      </c>
      <c r="G821" s="88">
        <v>24686176</v>
      </c>
      <c r="H821" s="88">
        <v>700</v>
      </c>
      <c r="I821" s="88">
        <v>14357835</v>
      </c>
      <c r="J821" s="88">
        <v>77605417</v>
      </c>
      <c r="K821" s="88">
        <v>201639803</v>
      </c>
      <c r="L821" s="88">
        <v>0</v>
      </c>
      <c r="M821" s="88">
        <v>276480486</v>
      </c>
      <c r="N821" s="88">
        <v>81242690</v>
      </c>
      <c r="O821" s="88">
        <v>2541566</v>
      </c>
      <c r="P821" s="88">
        <v>36508460</v>
      </c>
      <c r="Q821" s="89">
        <v>2.4102605123830001E-2</v>
      </c>
      <c r="R821" s="89">
        <v>0</v>
      </c>
      <c r="S821" s="89">
        <v>3.4215292615099998E-3</v>
      </c>
      <c r="T821" s="89">
        <v>9.0425078877999997E-4</v>
      </c>
      <c r="U821" s="89">
        <v>3.5203487780699999E-3</v>
      </c>
      <c r="V821" s="89">
        <v>0</v>
      </c>
      <c r="W821" s="89">
        <v>-1.55587039E-5</v>
      </c>
      <c r="X821" s="89">
        <v>-7.1612140499999999E-5</v>
      </c>
      <c r="Y821" s="89">
        <v>-8.303760391E-4</v>
      </c>
      <c r="Z821" s="89">
        <v>2.058201114278E-2</v>
      </c>
      <c r="AA821" s="89">
        <v>3.4373255509499998E-3</v>
      </c>
    </row>
    <row r="822" spans="1:27" x14ac:dyDescent="0.25">
      <c r="A822" s="87">
        <v>7465</v>
      </c>
      <c r="B822" s="134">
        <v>45473</v>
      </c>
      <c r="C822" s="87">
        <v>3435</v>
      </c>
      <c r="D822" s="86" t="s">
        <v>1211</v>
      </c>
      <c r="E822" s="88">
        <v>184291822</v>
      </c>
      <c r="F822" s="88">
        <v>134486552</v>
      </c>
      <c r="G822" s="88">
        <v>5241288</v>
      </c>
      <c r="H822" s="88">
        <v>0</v>
      </c>
      <c r="I822" s="88">
        <v>0</v>
      </c>
      <c r="J822" s="88">
        <v>14484174</v>
      </c>
      <c r="K822" s="88">
        <v>32947299</v>
      </c>
      <c r="L822" s="88">
        <v>0</v>
      </c>
      <c r="M822" s="88">
        <v>48224527</v>
      </c>
      <c r="N822" s="88">
        <v>9042464</v>
      </c>
      <c r="O822" s="88">
        <v>1264031</v>
      </c>
      <c r="P822" s="88">
        <v>23282769</v>
      </c>
      <c r="Q822" s="89">
        <v>1.120564143652E-2</v>
      </c>
      <c r="R822" s="89">
        <v>0</v>
      </c>
      <c r="S822" s="89">
        <v>0</v>
      </c>
      <c r="T822" s="89">
        <v>5.9517894182000005E-4</v>
      </c>
      <c r="U822" s="89">
        <v>4.8664683024200002E-3</v>
      </c>
      <c r="V822" s="89">
        <v>0</v>
      </c>
      <c r="W822" s="89">
        <v>-2.693046301E-4</v>
      </c>
      <c r="X822" s="89">
        <v>0</v>
      </c>
      <c r="Y822" s="89">
        <v>0</v>
      </c>
      <c r="Z822" s="89">
        <v>2.9815055320899998E-3</v>
      </c>
      <c r="AA822" s="89">
        <v>2.2780466700000001E-3</v>
      </c>
    </row>
    <row r="823" spans="1:27" x14ac:dyDescent="0.25">
      <c r="A823" s="87">
        <v>7471</v>
      </c>
      <c r="B823" s="134">
        <v>45473</v>
      </c>
      <c r="C823" s="87">
        <v>3436</v>
      </c>
      <c r="D823" s="86" t="s">
        <v>1212</v>
      </c>
      <c r="E823" s="88">
        <v>36222479</v>
      </c>
      <c r="F823" s="88">
        <v>17951990</v>
      </c>
      <c r="G823" s="88">
        <v>0</v>
      </c>
      <c r="H823" s="88">
        <v>0</v>
      </c>
      <c r="I823" s="88">
        <v>0</v>
      </c>
      <c r="J823" s="88">
        <v>1617413</v>
      </c>
      <c r="K823" s="88">
        <v>1996079</v>
      </c>
      <c r="L823" s="88">
        <v>0</v>
      </c>
      <c r="M823" s="88">
        <v>9085672</v>
      </c>
      <c r="N823" s="88">
        <v>0</v>
      </c>
      <c r="O823" s="88">
        <v>0</v>
      </c>
      <c r="P823" s="88">
        <v>5252826</v>
      </c>
      <c r="Q823" s="89">
        <v>0</v>
      </c>
      <c r="R823" s="89">
        <v>0</v>
      </c>
      <c r="S823" s="89">
        <v>0</v>
      </c>
      <c r="T823" s="89">
        <v>5.6663273803999996E-4</v>
      </c>
      <c r="U823" s="89">
        <v>3.7712953899000001E-4</v>
      </c>
      <c r="V823" s="89">
        <v>0</v>
      </c>
      <c r="W823" s="89">
        <v>0</v>
      </c>
      <c r="X823" s="89">
        <v>0</v>
      </c>
      <c r="Y823" s="89">
        <v>0</v>
      </c>
      <c r="Z823" s="89">
        <v>1.5655809735930001E-2</v>
      </c>
      <c r="AA823" s="89">
        <v>6.0219369460599997E-3</v>
      </c>
    </row>
    <row r="824" spans="1:27" x14ac:dyDescent="0.25">
      <c r="A824" s="87">
        <v>7473</v>
      </c>
      <c r="B824" s="134">
        <v>45473</v>
      </c>
      <c r="C824" s="87">
        <v>3438</v>
      </c>
      <c r="D824" s="86" t="s">
        <v>1213</v>
      </c>
      <c r="E824" s="88">
        <v>6453215</v>
      </c>
      <c r="F824" s="88">
        <v>4607837</v>
      </c>
      <c r="G824" s="88">
        <v>0</v>
      </c>
      <c r="H824" s="88">
        <v>0</v>
      </c>
      <c r="I824" s="88">
        <v>0</v>
      </c>
      <c r="J824" s="88">
        <v>955759</v>
      </c>
      <c r="K824" s="88">
        <v>2021756</v>
      </c>
      <c r="L824" s="88">
        <v>0</v>
      </c>
      <c r="M824" s="88">
        <v>0</v>
      </c>
      <c r="N824" s="88">
        <v>0</v>
      </c>
      <c r="O824" s="88">
        <v>0</v>
      </c>
      <c r="P824" s="88">
        <v>1630322</v>
      </c>
      <c r="Q824" s="89">
        <v>0</v>
      </c>
      <c r="R824" s="89">
        <v>0</v>
      </c>
      <c r="S824" s="89">
        <v>0</v>
      </c>
      <c r="T824" s="89">
        <v>0</v>
      </c>
      <c r="U824" s="89">
        <v>3.0290697439300002E-3</v>
      </c>
      <c r="V824" s="89">
        <v>0</v>
      </c>
      <c r="W824" s="89">
        <v>0</v>
      </c>
      <c r="X824" s="89">
        <v>0</v>
      </c>
      <c r="Y824" s="89">
        <v>0</v>
      </c>
      <c r="Z824" s="89">
        <v>3.9763440544599996E-3</v>
      </c>
      <c r="AA824" s="89">
        <v>2.89186247261E-3</v>
      </c>
    </row>
    <row r="825" spans="1:27" x14ac:dyDescent="0.25">
      <c r="A825" s="87">
        <v>7482</v>
      </c>
      <c r="B825" s="134">
        <v>45473</v>
      </c>
      <c r="C825" s="87">
        <v>3443</v>
      </c>
      <c r="D825" s="86" t="s">
        <v>1214</v>
      </c>
      <c r="E825" s="88">
        <v>27920148</v>
      </c>
      <c r="F825" s="88">
        <v>24400496</v>
      </c>
      <c r="G825" s="88">
        <v>1074925</v>
      </c>
      <c r="H825" s="88">
        <v>0</v>
      </c>
      <c r="I825" s="88">
        <v>0</v>
      </c>
      <c r="J825" s="88">
        <v>5792113</v>
      </c>
      <c r="K825" s="88">
        <v>9427637</v>
      </c>
      <c r="L825" s="88">
        <v>0</v>
      </c>
      <c r="M825" s="88">
        <v>6996061</v>
      </c>
      <c r="N825" s="88">
        <v>0</v>
      </c>
      <c r="O825" s="88">
        <v>0</v>
      </c>
      <c r="P825" s="88">
        <v>1109760</v>
      </c>
      <c r="Q825" s="89">
        <v>1.8683636195689999E-2</v>
      </c>
      <c r="R825" s="89">
        <v>0</v>
      </c>
      <c r="S825" s="89">
        <v>0</v>
      </c>
      <c r="T825" s="89">
        <v>2.3016134354499999E-3</v>
      </c>
      <c r="U825" s="89">
        <v>3.0237848744899998E-3</v>
      </c>
      <c r="V825" s="89">
        <v>0</v>
      </c>
      <c r="W825" s="89">
        <v>0</v>
      </c>
      <c r="X825" s="89">
        <v>0</v>
      </c>
      <c r="Y825" s="89">
        <v>0</v>
      </c>
      <c r="Z825" s="89">
        <v>1.393281408367E-2</v>
      </c>
      <c r="AA825" s="89">
        <v>3.4048698188999999E-3</v>
      </c>
    </row>
    <row r="826" spans="1:27" x14ac:dyDescent="0.25">
      <c r="A826" s="87">
        <v>7504</v>
      </c>
      <c r="B826" s="134">
        <v>45473</v>
      </c>
      <c r="C826" s="87">
        <v>3450</v>
      </c>
      <c r="D826" s="86" t="s">
        <v>1215</v>
      </c>
      <c r="E826" s="88">
        <v>8337017</v>
      </c>
      <c r="F826" s="88">
        <v>980911</v>
      </c>
      <c r="G826" s="88">
        <v>0</v>
      </c>
      <c r="H826" s="88">
        <v>0</v>
      </c>
      <c r="I826" s="88">
        <v>0</v>
      </c>
      <c r="J826" s="88">
        <v>27316</v>
      </c>
      <c r="K826" s="88">
        <v>0</v>
      </c>
      <c r="L826" s="88">
        <v>0</v>
      </c>
      <c r="M826" s="88">
        <v>0</v>
      </c>
      <c r="N826" s="88">
        <v>0</v>
      </c>
      <c r="O826" s="88">
        <v>0</v>
      </c>
      <c r="P826" s="88">
        <v>953595</v>
      </c>
      <c r="Q826" s="89">
        <v>0</v>
      </c>
      <c r="R826" s="89">
        <v>0</v>
      </c>
      <c r="S826" s="89">
        <v>0</v>
      </c>
      <c r="T826" s="89">
        <v>0</v>
      </c>
      <c r="U826" s="89">
        <v>0</v>
      </c>
      <c r="V826" s="89">
        <v>0</v>
      </c>
      <c r="W826" s="89">
        <v>0</v>
      </c>
      <c r="X826" s="89">
        <v>0</v>
      </c>
      <c r="Y826" s="89">
        <v>0</v>
      </c>
      <c r="Z826" s="89">
        <v>8.4367939964560004E-2</v>
      </c>
      <c r="AA826" s="89">
        <v>8.0648506295210004E-2</v>
      </c>
    </row>
    <row r="827" spans="1:27" x14ac:dyDescent="0.25">
      <c r="A827" s="87">
        <v>7509</v>
      </c>
      <c r="B827" s="134">
        <v>45473</v>
      </c>
      <c r="C827" s="87">
        <v>3453</v>
      </c>
      <c r="D827" s="86" t="s">
        <v>1216</v>
      </c>
      <c r="E827" s="88">
        <v>69134740</v>
      </c>
      <c r="F827" s="88">
        <v>28435309</v>
      </c>
      <c r="G827" s="88">
        <v>4132611</v>
      </c>
      <c r="H827" s="88">
        <v>0</v>
      </c>
      <c r="I827" s="88">
        <v>0</v>
      </c>
      <c r="J827" s="88">
        <v>1239517</v>
      </c>
      <c r="K827" s="88">
        <v>6058245</v>
      </c>
      <c r="L827" s="88">
        <v>0</v>
      </c>
      <c r="M827" s="88">
        <v>14572162</v>
      </c>
      <c r="N827" s="88">
        <v>0</v>
      </c>
      <c r="O827" s="88">
        <v>0</v>
      </c>
      <c r="P827" s="88">
        <v>2432774</v>
      </c>
      <c r="Q827" s="89">
        <v>1.0740861186860001E-2</v>
      </c>
      <c r="R827" s="89">
        <v>0</v>
      </c>
      <c r="S827" s="89">
        <v>0</v>
      </c>
      <c r="T827" s="89">
        <v>0</v>
      </c>
      <c r="U827" s="89">
        <v>2.8971468557899998E-3</v>
      </c>
      <c r="V827" s="89">
        <v>0</v>
      </c>
      <c r="W827" s="89">
        <v>-9.3422712785999997E-6</v>
      </c>
      <c r="X827" s="89">
        <v>0</v>
      </c>
      <c r="Y827" s="89">
        <v>0</v>
      </c>
      <c r="Z827" s="89">
        <v>9.4469396770099998E-3</v>
      </c>
      <c r="AA827" s="89">
        <v>3.1191611000000001E-3</v>
      </c>
    </row>
    <row r="828" spans="1:27" x14ac:dyDescent="0.25">
      <c r="A828" s="87">
        <v>7520</v>
      </c>
      <c r="B828" s="134">
        <v>45473</v>
      </c>
      <c r="C828" s="87">
        <v>3456</v>
      </c>
      <c r="D828" s="86" t="s">
        <v>874</v>
      </c>
      <c r="E828" s="88">
        <v>51368851</v>
      </c>
      <c r="F828" s="88">
        <v>22117463</v>
      </c>
      <c r="G828" s="88">
        <v>528619</v>
      </c>
      <c r="H828" s="88">
        <v>12320</v>
      </c>
      <c r="I828" s="88">
        <v>0</v>
      </c>
      <c r="J828" s="88">
        <v>2602948</v>
      </c>
      <c r="K828" s="88">
        <v>6275370</v>
      </c>
      <c r="L828" s="88">
        <v>0</v>
      </c>
      <c r="M828" s="88">
        <v>6451589</v>
      </c>
      <c r="N828" s="88">
        <v>924169</v>
      </c>
      <c r="O828" s="88">
        <v>769140</v>
      </c>
      <c r="P828" s="88">
        <v>4553308</v>
      </c>
      <c r="Q828" s="89">
        <v>1.7524404351720001E-2</v>
      </c>
      <c r="R828" s="89">
        <v>0.116663668266</v>
      </c>
      <c r="S828" s="89">
        <v>0</v>
      </c>
      <c r="T828" s="89">
        <v>-1.2621613791E-3</v>
      </c>
      <c r="U828" s="89">
        <v>-2.1476614615E-3</v>
      </c>
      <c r="V828" s="89">
        <v>0</v>
      </c>
      <c r="W828" s="89">
        <v>0</v>
      </c>
      <c r="X828" s="89">
        <v>0</v>
      </c>
      <c r="Y828" s="89">
        <v>0</v>
      </c>
      <c r="Z828" s="89">
        <v>3.3167429031500002E-2</v>
      </c>
      <c r="AA828" s="89">
        <v>7.20370594284E-3</v>
      </c>
    </row>
    <row r="829" spans="1:27" x14ac:dyDescent="0.25">
      <c r="A829" s="87">
        <v>7524</v>
      </c>
      <c r="B829" s="134">
        <v>45473</v>
      </c>
      <c r="C829" s="87">
        <v>3459</v>
      </c>
      <c r="D829" s="86" t="s">
        <v>1217</v>
      </c>
      <c r="E829" s="88">
        <v>282038568</v>
      </c>
      <c r="F829" s="88">
        <v>136290441</v>
      </c>
      <c r="G829" s="88">
        <v>297299</v>
      </c>
      <c r="H829" s="88">
        <v>0</v>
      </c>
      <c r="I829" s="88">
        <v>0</v>
      </c>
      <c r="J829" s="88">
        <v>32900080</v>
      </c>
      <c r="K829" s="88">
        <v>39432802</v>
      </c>
      <c r="L829" s="88">
        <v>0</v>
      </c>
      <c r="M829" s="88">
        <v>28478123</v>
      </c>
      <c r="N829" s="88">
        <v>9899877</v>
      </c>
      <c r="O829" s="88">
        <v>8861459</v>
      </c>
      <c r="P829" s="88">
        <v>16420800</v>
      </c>
      <c r="Q829" s="89">
        <v>6.8104043934599998E-3</v>
      </c>
      <c r="R829" s="89">
        <v>0</v>
      </c>
      <c r="S829" s="89">
        <v>0</v>
      </c>
      <c r="T829" s="89">
        <v>3.8295084660000002E-4</v>
      </c>
      <c r="U829" s="89">
        <v>7.1274401075999995E-4</v>
      </c>
      <c r="V829" s="89">
        <v>0</v>
      </c>
      <c r="W829" s="89">
        <v>4.5709478721999997E-4</v>
      </c>
      <c r="X829" s="89">
        <v>0</v>
      </c>
      <c r="Y829" s="89">
        <v>0</v>
      </c>
      <c r="Z829" s="89">
        <v>5.4225062083000002E-3</v>
      </c>
      <c r="AA829" s="89">
        <v>1.1115747313600001E-3</v>
      </c>
    </row>
    <row r="830" spans="1:27" x14ac:dyDescent="0.25">
      <c r="A830" s="87">
        <v>7532</v>
      </c>
      <c r="B830" s="134">
        <v>45473</v>
      </c>
      <c r="C830" s="87">
        <v>3463</v>
      </c>
      <c r="D830" s="86" t="s">
        <v>1218</v>
      </c>
      <c r="E830" s="88">
        <v>44814133</v>
      </c>
      <c r="F830" s="88">
        <v>21242217</v>
      </c>
      <c r="G830" s="88">
        <v>758243</v>
      </c>
      <c r="H830" s="88">
        <v>20869</v>
      </c>
      <c r="I830" s="88">
        <v>0</v>
      </c>
      <c r="J830" s="88">
        <v>3472532</v>
      </c>
      <c r="K830" s="88">
        <v>5406756</v>
      </c>
      <c r="L830" s="88">
        <v>0</v>
      </c>
      <c r="M830" s="88">
        <v>7026787</v>
      </c>
      <c r="N830" s="88">
        <v>0</v>
      </c>
      <c r="O830" s="88">
        <v>0</v>
      </c>
      <c r="P830" s="88">
        <v>4557030</v>
      </c>
      <c r="Q830" s="89">
        <v>1.060511863892E-2</v>
      </c>
      <c r="R830" s="89">
        <v>7.0742595970570005E-2</v>
      </c>
      <c r="S830" s="89">
        <v>0</v>
      </c>
      <c r="T830" s="89">
        <v>-7.5929839041999998E-6</v>
      </c>
      <c r="U830" s="89">
        <v>3.7668872489600002E-3</v>
      </c>
      <c r="V830" s="89">
        <v>0</v>
      </c>
      <c r="W830" s="89">
        <v>-7.3282015700000004E-4</v>
      </c>
      <c r="X830" s="89">
        <v>0</v>
      </c>
      <c r="Y830" s="89">
        <v>0</v>
      </c>
      <c r="Z830" s="89">
        <v>3.5364653769300002E-3</v>
      </c>
      <c r="AA830" s="89">
        <v>1.3699196184899999E-3</v>
      </c>
    </row>
    <row r="831" spans="1:27" x14ac:dyDescent="0.25">
      <c r="A831" s="87">
        <v>7534</v>
      </c>
      <c r="B831" s="134">
        <v>45473</v>
      </c>
      <c r="C831" s="87">
        <v>3464</v>
      </c>
      <c r="D831" s="86" t="s">
        <v>1219</v>
      </c>
      <c r="E831" s="88">
        <v>12968251</v>
      </c>
      <c r="F831" s="88">
        <v>6498557</v>
      </c>
      <c r="G831" s="88">
        <v>114739</v>
      </c>
      <c r="H831" s="88">
        <v>17729</v>
      </c>
      <c r="I831" s="88">
        <v>0</v>
      </c>
      <c r="J831" s="88">
        <v>2747268</v>
      </c>
      <c r="K831" s="88">
        <v>3162772</v>
      </c>
      <c r="L831" s="88">
        <v>0</v>
      </c>
      <c r="M831" s="88">
        <v>0</v>
      </c>
      <c r="N831" s="88">
        <v>0</v>
      </c>
      <c r="O831" s="88">
        <v>0</v>
      </c>
      <c r="P831" s="88">
        <v>456049</v>
      </c>
      <c r="Q831" s="89">
        <v>6.38392904013E-3</v>
      </c>
      <c r="R831" s="89">
        <v>2.4726472760780001E-2</v>
      </c>
      <c r="S831" s="89">
        <v>0</v>
      </c>
      <c r="T831" s="89">
        <v>0</v>
      </c>
      <c r="U831" s="89">
        <v>-7.4640281599999995E-5</v>
      </c>
      <c r="V831" s="89">
        <v>0</v>
      </c>
      <c r="W831" s="89">
        <v>0</v>
      </c>
      <c r="X831" s="89">
        <v>0</v>
      </c>
      <c r="Y831" s="89">
        <v>0</v>
      </c>
      <c r="Z831" s="89">
        <v>-1.1234197163999999E-3</v>
      </c>
      <c r="AA831" s="89">
        <v>3.412520366E-5</v>
      </c>
    </row>
    <row r="832" spans="1:27" x14ac:dyDescent="0.25">
      <c r="A832" s="87">
        <v>7546</v>
      </c>
      <c r="B832" s="134">
        <v>45473</v>
      </c>
      <c r="C832" s="87">
        <v>3469</v>
      </c>
      <c r="D832" s="86" t="s">
        <v>1220</v>
      </c>
      <c r="E832" s="88">
        <v>26701521</v>
      </c>
      <c r="F832" s="88">
        <v>14647780</v>
      </c>
      <c r="G832" s="88">
        <v>328529</v>
      </c>
      <c r="H832" s="88">
        <v>0</v>
      </c>
      <c r="I832" s="88">
        <v>0</v>
      </c>
      <c r="J832" s="88">
        <v>1765871</v>
      </c>
      <c r="K832" s="88">
        <v>4271272</v>
      </c>
      <c r="L832" s="88">
        <v>0</v>
      </c>
      <c r="M832" s="88">
        <v>5886345</v>
      </c>
      <c r="N832" s="88">
        <v>103851</v>
      </c>
      <c r="O832" s="88">
        <v>0</v>
      </c>
      <c r="P832" s="88">
        <v>2291913</v>
      </c>
      <c r="Q832" s="89">
        <v>2.344377875831E-2</v>
      </c>
      <c r="R832" s="89">
        <v>0</v>
      </c>
      <c r="S832" s="89">
        <v>0</v>
      </c>
      <c r="T832" s="89">
        <v>0</v>
      </c>
      <c r="U832" s="89">
        <v>4.0734721410700002E-3</v>
      </c>
      <c r="V832" s="89">
        <v>0</v>
      </c>
      <c r="W832" s="89">
        <v>0</v>
      </c>
      <c r="X832" s="89">
        <v>0</v>
      </c>
      <c r="Y832" s="89">
        <v>0</v>
      </c>
      <c r="Z832" s="89">
        <v>3.3826531550999999E-3</v>
      </c>
      <c r="AA832" s="89">
        <v>2.24844261302E-3</v>
      </c>
    </row>
    <row r="833" spans="1:27" x14ac:dyDescent="0.25">
      <c r="A833" s="87">
        <v>7552</v>
      </c>
      <c r="B833" s="134">
        <v>45473</v>
      </c>
      <c r="C833" s="87">
        <v>3474</v>
      </c>
      <c r="D833" s="86" t="s">
        <v>1221</v>
      </c>
      <c r="E833" s="88">
        <v>203226169</v>
      </c>
      <c r="F833" s="88">
        <v>116706221</v>
      </c>
      <c r="G833" s="88">
        <v>8595070</v>
      </c>
      <c r="H833" s="88">
        <v>0</v>
      </c>
      <c r="I833" s="88">
        <v>0</v>
      </c>
      <c r="J833" s="88">
        <v>24492148</v>
      </c>
      <c r="K833" s="88">
        <v>34835701</v>
      </c>
      <c r="L833" s="88">
        <v>0</v>
      </c>
      <c r="M833" s="88">
        <v>25667126</v>
      </c>
      <c r="N833" s="88">
        <v>0</v>
      </c>
      <c r="O833" s="88">
        <v>0</v>
      </c>
      <c r="P833" s="88">
        <v>23116176</v>
      </c>
      <c r="Q833" s="89">
        <v>1.849629679334E-2</v>
      </c>
      <c r="R833" s="89">
        <v>0</v>
      </c>
      <c r="S833" s="89">
        <v>0</v>
      </c>
      <c r="T833" s="89">
        <v>1.2422873983999999E-4</v>
      </c>
      <c r="U833" s="89">
        <v>2.38955532555E-3</v>
      </c>
      <c r="V833" s="89">
        <v>0</v>
      </c>
      <c r="W833" s="89">
        <v>0</v>
      </c>
      <c r="X833" s="89">
        <v>0</v>
      </c>
      <c r="Y833" s="89">
        <v>0</v>
      </c>
      <c r="Z833" s="89">
        <v>1.505310271204E-2</v>
      </c>
      <c r="AA833" s="89">
        <v>5.2155722416900004E-3</v>
      </c>
    </row>
    <row r="834" spans="1:27" x14ac:dyDescent="0.25">
      <c r="A834" s="87">
        <v>7557</v>
      </c>
      <c r="B834" s="134">
        <v>45473</v>
      </c>
      <c r="C834" s="87">
        <v>3477</v>
      </c>
      <c r="D834" s="86" t="s">
        <v>1222</v>
      </c>
      <c r="E834" s="88">
        <v>103619076</v>
      </c>
      <c r="F834" s="88">
        <v>65798235</v>
      </c>
      <c r="G834" s="88">
        <v>928148</v>
      </c>
      <c r="H834" s="88">
        <v>60864</v>
      </c>
      <c r="I834" s="88">
        <v>0</v>
      </c>
      <c r="J834" s="88">
        <v>3611918</v>
      </c>
      <c r="K834" s="88">
        <v>26276003</v>
      </c>
      <c r="L834" s="88">
        <v>0</v>
      </c>
      <c r="M834" s="88">
        <v>30766282</v>
      </c>
      <c r="N834" s="88">
        <v>0</v>
      </c>
      <c r="O834" s="88">
        <v>0</v>
      </c>
      <c r="P834" s="88">
        <v>4155020</v>
      </c>
      <c r="Q834" s="89">
        <v>1.1244452773229999E-2</v>
      </c>
      <c r="R834" s="89">
        <v>2.1565617775720001E-2</v>
      </c>
      <c r="S834" s="89">
        <v>0</v>
      </c>
      <c r="T834" s="89">
        <v>0</v>
      </c>
      <c r="U834" s="89">
        <v>1.85956956385E-3</v>
      </c>
      <c r="V834" s="89">
        <v>0</v>
      </c>
      <c r="W834" s="89">
        <v>0</v>
      </c>
      <c r="X834" s="89">
        <v>0</v>
      </c>
      <c r="Y834" s="89">
        <v>0</v>
      </c>
      <c r="Z834" s="89">
        <v>1.5040399775839999E-2</v>
      </c>
      <c r="AA834" s="89">
        <v>1.85496878924E-3</v>
      </c>
    </row>
    <row r="835" spans="1:27" x14ac:dyDescent="0.25">
      <c r="A835" s="87">
        <v>7573</v>
      </c>
      <c r="B835" s="134">
        <v>45473</v>
      </c>
      <c r="C835" s="87">
        <v>3490</v>
      </c>
      <c r="D835" s="86" t="s">
        <v>1223</v>
      </c>
      <c r="E835" s="88">
        <v>505639775</v>
      </c>
      <c r="F835" s="88">
        <v>427973838</v>
      </c>
      <c r="G835" s="88">
        <v>15236598</v>
      </c>
      <c r="H835" s="88">
        <v>0</v>
      </c>
      <c r="I835" s="88">
        <v>0</v>
      </c>
      <c r="J835" s="88">
        <v>30518267</v>
      </c>
      <c r="K835" s="88">
        <v>37512787</v>
      </c>
      <c r="L835" s="88">
        <v>0</v>
      </c>
      <c r="M835" s="88">
        <v>306991345</v>
      </c>
      <c r="N835" s="88">
        <v>12425711</v>
      </c>
      <c r="O835" s="88">
        <v>4199280</v>
      </c>
      <c r="P835" s="88">
        <v>21089851</v>
      </c>
      <c r="Q835" s="89">
        <v>6.3617424364899996E-3</v>
      </c>
      <c r="R835" s="89">
        <v>0</v>
      </c>
      <c r="S835" s="89">
        <v>0</v>
      </c>
      <c r="T835" s="89">
        <v>6.6287216198999998E-4</v>
      </c>
      <c r="U835" s="89">
        <v>1.4681927104E-3</v>
      </c>
      <c r="V835" s="89">
        <v>0</v>
      </c>
      <c r="W835" s="89">
        <v>2.2651741807000001E-4</v>
      </c>
      <c r="X835" s="89">
        <v>0</v>
      </c>
      <c r="Y835" s="89">
        <v>1.3749888580379999E-2</v>
      </c>
      <c r="Z835" s="89">
        <v>1.234417381039E-2</v>
      </c>
      <c r="AA835" s="89">
        <v>1.31619559119E-3</v>
      </c>
    </row>
    <row r="836" spans="1:27" x14ac:dyDescent="0.25">
      <c r="A836" s="87">
        <v>7576</v>
      </c>
      <c r="B836" s="134">
        <v>45473</v>
      </c>
      <c r="C836" s="87">
        <v>3492</v>
      </c>
      <c r="D836" s="86" t="s">
        <v>1224</v>
      </c>
      <c r="E836" s="88">
        <v>65514954</v>
      </c>
      <c r="F836" s="88">
        <v>44665473</v>
      </c>
      <c r="G836" s="88">
        <v>1071570</v>
      </c>
      <c r="H836" s="88">
        <v>0</v>
      </c>
      <c r="I836" s="88">
        <v>0</v>
      </c>
      <c r="J836" s="88">
        <v>2857789</v>
      </c>
      <c r="K836" s="88">
        <v>8555320</v>
      </c>
      <c r="L836" s="88">
        <v>0</v>
      </c>
      <c r="M836" s="88">
        <v>29472956</v>
      </c>
      <c r="N836" s="88">
        <v>264000</v>
      </c>
      <c r="O836" s="88">
        <v>0</v>
      </c>
      <c r="P836" s="88">
        <v>2443838</v>
      </c>
      <c r="Q836" s="89">
        <v>2.0587564304289999E-2</v>
      </c>
      <c r="R836" s="89">
        <v>0</v>
      </c>
      <c r="S836" s="89">
        <v>0</v>
      </c>
      <c r="T836" s="89">
        <v>7.6281369962000005E-4</v>
      </c>
      <c r="U836" s="89">
        <v>9.1435474433900002E-3</v>
      </c>
      <c r="V836" s="89">
        <v>0</v>
      </c>
      <c r="W836" s="89">
        <v>0</v>
      </c>
      <c r="X836" s="89">
        <v>0</v>
      </c>
      <c r="Y836" s="89">
        <v>0</v>
      </c>
      <c r="Z836" s="89">
        <v>1.83946605661E-2</v>
      </c>
      <c r="AA836" s="89">
        <v>2.89275713119E-3</v>
      </c>
    </row>
    <row r="837" spans="1:27" x14ac:dyDescent="0.25">
      <c r="A837" s="87">
        <v>7590</v>
      </c>
      <c r="B837" s="134">
        <v>45473</v>
      </c>
      <c r="C837" s="87">
        <v>3499</v>
      </c>
      <c r="D837" s="86" t="s">
        <v>1225</v>
      </c>
      <c r="E837" s="88">
        <v>949758414</v>
      </c>
      <c r="F837" s="88">
        <v>730826611</v>
      </c>
      <c r="G837" s="88">
        <v>4851840</v>
      </c>
      <c r="H837" s="88">
        <v>0</v>
      </c>
      <c r="I837" s="88">
        <v>0</v>
      </c>
      <c r="J837" s="88">
        <v>160452936</v>
      </c>
      <c r="K837" s="88">
        <v>241614614</v>
      </c>
      <c r="L837" s="88">
        <v>0</v>
      </c>
      <c r="M837" s="88">
        <v>251329066</v>
      </c>
      <c r="N837" s="88">
        <v>57701026</v>
      </c>
      <c r="O837" s="88">
        <v>934140</v>
      </c>
      <c r="P837" s="88">
        <v>13942989</v>
      </c>
      <c r="Q837" s="89">
        <v>1.67303088022E-2</v>
      </c>
      <c r="R837" s="89">
        <v>0</v>
      </c>
      <c r="S837" s="89">
        <v>0</v>
      </c>
      <c r="T837" s="89">
        <v>1.57109161347E-3</v>
      </c>
      <c r="U837" s="89">
        <v>3.5791314469500002E-3</v>
      </c>
      <c r="V837" s="89">
        <v>0</v>
      </c>
      <c r="W837" s="89">
        <v>0</v>
      </c>
      <c r="X837" s="89">
        <v>0</v>
      </c>
      <c r="Y837" s="89">
        <v>0</v>
      </c>
      <c r="Z837" s="89">
        <v>7.4754215147199996E-3</v>
      </c>
      <c r="AA837" s="89">
        <v>1.82630106517E-3</v>
      </c>
    </row>
    <row r="838" spans="1:27" x14ac:dyDescent="0.25">
      <c r="A838" s="87">
        <v>7599</v>
      </c>
      <c r="B838" s="134">
        <v>45473</v>
      </c>
      <c r="C838" s="87">
        <v>3506</v>
      </c>
      <c r="D838" s="86" t="s">
        <v>1226</v>
      </c>
      <c r="E838" s="88">
        <v>15454300</v>
      </c>
      <c r="F838" s="88">
        <v>8575596</v>
      </c>
      <c r="G838" s="88">
        <v>0</v>
      </c>
      <c r="H838" s="88">
        <v>0</v>
      </c>
      <c r="I838" s="88">
        <v>458326</v>
      </c>
      <c r="J838" s="88">
        <v>560274</v>
      </c>
      <c r="K838" s="88">
        <v>2622594</v>
      </c>
      <c r="L838" s="88">
        <v>0</v>
      </c>
      <c r="M838" s="88">
        <v>3388659</v>
      </c>
      <c r="N838" s="88">
        <v>0</v>
      </c>
      <c r="O838" s="88">
        <v>0</v>
      </c>
      <c r="P838" s="88">
        <v>1545743</v>
      </c>
      <c r="Q838" s="89">
        <v>0</v>
      </c>
      <c r="R838" s="89">
        <v>0</v>
      </c>
      <c r="S838" s="89">
        <v>0</v>
      </c>
      <c r="T838" s="89">
        <v>0</v>
      </c>
      <c r="U838" s="89">
        <v>-1.4624188816000001E-3</v>
      </c>
      <c r="V838" s="89">
        <v>0</v>
      </c>
      <c r="W838" s="89">
        <v>0</v>
      </c>
      <c r="X838" s="89">
        <v>0</v>
      </c>
      <c r="Y838" s="89">
        <v>0</v>
      </c>
      <c r="Z838" s="89">
        <v>-5.8718113092999999E-3</v>
      </c>
      <c r="AA838" s="89">
        <v>-1.4983178735000001E-3</v>
      </c>
    </row>
    <row r="839" spans="1:27" x14ac:dyDescent="0.25">
      <c r="A839" s="87">
        <v>7608</v>
      </c>
      <c r="B839" s="134">
        <v>45473</v>
      </c>
      <c r="C839" s="87">
        <v>3511</v>
      </c>
      <c r="D839" s="86" t="s">
        <v>1227</v>
      </c>
      <c r="E839" s="88">
        <v>839300782</v>
      </c>
      <c r="F839" s="88">
        <v>684214225</v>
      </c>
      <c r="G839" s="88">
        <v>20071808</v>
      </c>
      <c r="H839" s="88">
        <v>240595</v>
      </c>
      <c r="I839" s="88">
        <v>0</v>
      </c>
      <c r="J839" s="88">
        <v>20587009</v>
      </c>
      <c r="K839" s="88">
        <v>38359451</v>
      </c>
      <c r="L839" s="88">
        <v>0</v>
      </c>
      <c r="M839" s="88">
        <v>389188945</v>
      </c>
      <c r="N839" s="88">
        <v>196095998</v>
      </c>
      <c r="O839" s="88">
        <v>500000</v>
      </c>
      <c r="P839" s="88">
        <v>19170419</v>
      </c>
      <c r="Q839" s="89">
        <v>2.9233441250600001E-2</v>
      </c>
      <c r="R839" s="89">
        <v>0</v>
      </c>
      <c r="S839" s="89">
        <v>0</v>
      </c>
      <c r="T839" s="89">
        <v>2.34636089953E-3</v>
      </c>
      <c r="U839" s="89">
        <v>3.7447555253499998E-3</v>
      </c>
      <c r="V839" s="89">
        <v>0</v>
      </c>
      <c r="W839" s="89">
        <v>-1.4673051859999999E-4</v>
      </c>
      <c r="X839" s="89">
        <v>0</v>
      </c>
      <c r="Y839" s="89">
        <v>0</v>
      </c>
      <c r="Z839" s="89">
        <v>2.0069072325450001E-2</v>
      </c>
      <c r="AA839" s="89">
        <v>1.95261420832E-3</v>
      </c>
    </row>
    <row r="840" spans="1:27" x14ac:dyDescent="0.25">
      <c r="A840" s="87">
        <v>7610</v>
      </c>
      <c r="B840" s="134">
        <v>45473</v>
      </c>
      <c r="C840" s="87">
        <v>3513</v>
      </c>
      <c r="D840" s="86" t="s">
        <v>1228</v>
      </c>
      <c r="E840" s="88">
        <v>25936020</v>
      </c>
      <c r="F840" s="88">
        <v>21236619</v>
      </c>
      <c r="G840" s="88">
        <v>227958</v>
      </c>
      <c r="H840" s="88">
        <v>0</v>
      </c>
      <c r="I840" s="88">
        <v>0</v>
      </c>
      <c r="J840" s="88">
        <v>2332687</v>
      </c>
      <c r="K840" s="88">
        <v>13082766</v>
      </c>
      <c r="L840" s="88">
        <v>0</v>
      </c>
      <c r="M840" s="88">
        <v>4220239</v>
      </c>
      <c r="N840" s="88">
        <v>0</v>
      </c>
      <c r="O840" s="88">
        <v>0</v>
      </c>
      <c r="P840" s="88">
        <v>1372969</v>
      </c>
      <c r="Q840" s="89">
        <v>1.0069157263330001E-2</v>
      </c>
      <c r="R840" s="89">
        <v>0</v>
      </c>
      <c r="S840" s="89">
        <v>0</v>
      </c>
      <c r="T840" s="89">
        <v>7.7342025658000001E-4</v>
      </c>
      <c r="U840" s="89">
        <v>5.3684777078400001E-3</v>
      </c>
      <c r="V840" s="89">
        <v>0</v>
      </c>
      <c r="W840" s="89">
        <v>1.45277856758E-3</v>
      </c>
      <c r="X840" s="89">
        <v>0</v>
      </c>
      <c r="Y840" s="89">
        <v>0</v>
      </c>
      <c r="Z840" s="89">
        <v>1.075342649057E-2</v>
      </c>
      <c r="AA840" s="89">
        <v>4.3779590189399996E-3</v>
      </c>
    </row>
    <row r="841" spans="1:27" x14ac:dyDescent="0.25">
      <c r="A841" s="87">
        <v>7628</v>
      </c>
      <c r="B841" s="134">
        <v>45473</v>
      </c>
      <c r="C841" s="87">
        <v>3522</v>
      </c>
      <c r="D841" s="86" t="s">
        <v>1229</v>
      </c>
      <c r="E841" s="88">
        <v>48571738</v>
      </c>
      <c r="F841" s="88">
        <v>11213581</v>
      </c>
      <c r="G841" s="88">
        <v>2029692</v>
      </c>
      <c r="H841" s="88">
        <v>108453</v>
      </c>
      <c r="I841" s="88">
        <v>17013</v>
      </c>
      <c r="J841" s="88">
        <v>1369833</v>
      </c>
      <c r="K841" s="88">
        <v>4281646</v>
      </c>
      <c r="L841" s="88">
        <v>0</v>
      </c>
      <c r="M841" s="88">
        <v>494672</v>
      </c>
      <c r="N841" s="88">
        <v>0</v>
      </c>
      <c r="O841" s="88">
        <v>0</v>
      </c>
      <c r="P841" s="88">
        <v>2912272</v>
      </c>
      <c r="Q841" s="89">
        <v>2.3328976768089999E-2</v>
      </c>
      <c r="R841" s="89">
        <v>2.5013818215449998E-2</v>
      </c>
      <c r="S841" s="89">
        <v>0</v>
      </c>
      <c r="T841" s="89">
        <v>2.7063435007099999E-3</v>
      </c>
      <c r="U841" s="89">
        <v>1.4941336192310001E-2</v>
      </c>
      <c r="V841" s="89">
        <v>0</v>
      </c>
      <c r="W841" s="89">
        <v>0</v>
      </c>
      <c r="X841" s="89">
        <v>0</v>
      </c>
      <c r="Y841" s="89">
        <v>0</v>
      </c>
      <c r="Z841" s="89">
        <v>2.5113390278319998E-2</v>
      </c>
      <c r="AA841" s="89">
        <v>1.7162169101849999E-2</v>
      </c>
    </row>
    <row r="842" spans="1:27" x14ac:dyDescent="0.25">
      <c r="A842" s="87">
        <v>7633</v>
      </c>
      <c r="B842" s="134">
        <v>45473</v>
      </c>
      <c r="C842" s="87">
        <v>3525</v>
      </c>
      <c r="D842" s="86" t="s">
        <v>1230</v>
      </c>
      <c r="E842" s="88">
        <v>20993283</v>
      </c>
      <c r="F842" s="88">
        <v>12154215</v>
      </c>
      <c r="G842" s="88">
        <v>0</v>
      </c>
      <c r="H842" s="88">
        <v>0</v>
      </c>
      <c r="I842" s="88">
        <v>0</v>
      </c>
      <c r="J842" s="88">
        <v>1278758</v>
      </c>
      <c r="K842" s="88">
        <v>2955333</v>
      </c>
      <c r="L842" s="88">
        <v>0</v>
      </c>
      <c r="M842" s="88">
        <v>6062015</v>
      </c>
      <c r="N842" s="88">
        <v>0</v>
      </c>
      <c r="O842" s="88">
        <v>0</v>
      </c>
      <c r="P842" s="88">
        <v>1858109</v>
      </c>
      <c r="Q842" s="89">
        <v>0</v>
      </c>
      <c r="R842" s="89">
        <v>0</v>
      </c>
      <c r="S842" s="89">
        <v>0</v>
      </c>
      <c r="T842" s="89">
        <v>0</v>
      </c>
      <c r="U842" s="89">
        <v>6.3367779259999998E-4</v>
      </c>
      <c r="V842" s="89">
        <v>0</v>
      </c>
      <c r="W842" s="89">
        <v>-8.4016958020000001E-4</v>
      </c>
      <c r="X842" s="89">
        <v>0</v>
      </c>
      <c r="Y842" s="89">
        <v>0</v>
      </c>
      <c r="Z842" s="89">
        <v>4.2797753033500001E-3</v>
      </c>
      <c r="AA842" s="89">
        <v>7.2052047814000003E-4</v>
      </c>
    </row>
    <row r="843" spans="1:27" x14ac:dyDescent="0.25">
      <c r="A843" s="87">
        <v>7641</v>
      </c>
      <c r="B843" s="134">
        <v>45473</v>
      </c>
      <c r="C843" s="87">
        <v>3531</v>
      </c>
      <c r="D843" s="86" t="s">
        <v>1231</v>
      </c>
      <c r="E843" s="88">
        <v>100685722</v>
      </c>
      <c r="F843" s="88">
        <v>71886430</v>
      </c>
      <c r="G843" s="88">
        <v>0</v>
      </c>
      <c r="H843" s="88">
        <v>19384</v>
      </c>
      <c r="I843" s="88">
        <v>0</v>
      </c>
      <c r="J843" s="88">
        <v>5754578</v>
      </c>
      <c r="K843" s="88">
        <v>31733133</v>
      </c>
      <c r="L843" s="88">
        <v>0</v>
      </c>
      <c r="M843" s="88">
        <v>23947626</v>
      </c>
      <c r="N843" s="88">
        <v>179110</v>
      </c>
      <c r="O843" s="88">
        <v>116588</v>
      </c>
      <c r="P843" s="88">
        <v>10136011</v>
      </c>
      <c r="Q843" s="89">
        <v>0</v>
      </c>
      <c r="R843" s="89">
        <v>1.322866571769E-2</v>
      </c>
      <c r="S843" s="89">
        <v>0</v>
      </c>
      <c r="T843" s="89">
        <v>1.31387293717E-3</v>
      </c>
      <c r="U843" s="89">
        <v>2.32775263199E-3</v>
      </c>
      <c r="V843" s="89">
        <v>0</v>
      </c>
      <c r="W843" s="89">
        <v>0</v>
      </c>
      <c r="X843" s="89">
        <v>0</v>
      </c>
      <c r="Y843" s="89">
        <v>0</v>
      </c>
      <c r="Z843" s="89">
        <v>6.62469681909E-3</v>
      </c>
      <c r="AA843" s="89">
        <v>2.1172628336000002E-3</v>
      </c>
    </row>
    <row r="844" spans="1:27" x14ac:dyDescent="0.25">
      <c r="A844" s="87">
        <v>7644</v>
      </c>
      <c r="B844" s="134">
        <v>45473</v>
      </c>
      <c r="C844" s="87">
        <v>3532</v>
      </c>
      <c r="D844" s="86" t="s">
        <v>1232</v>
      </c>
      <c r="E844" s="88">
        <v>35524362</v>
      </c>
      <c r="F844" s="88">
        <v>13796697</v>
      </c>
      <c r="G844" s="88">
        <v>0</v>
      </c>
      <c r="H844" s="88">
        <v>0</v>
      </c>
      <c r="I844" s="88">
        <v>0</v>
      </c>
      <c r="J844" s="88">
        <v>2721967</v>
      </c>
      <c r="K844" s="88">
        <v>7308994</v>
      </c>
      <c r="L844" s="88">
        <v>0</v>
      </c>
      <c r="M844" s="88">
        <v>10927</v>
      </c>
      <c r="N844" s="88">
        <v>0</v>
      </c>
      <c r="O844" s="88">
        <v>0</v>
      </c>
      <c r="P844" s="88">
        <v>3754809</v>
      </c>
      <c r="Q844" s="89">
        <v>0</v>
      </c>
      <c r="R844" s="89">
        <v>0</v>
      </c>
      <c r="S844" s="89">
        <v>0</v>
      </c>
      <c r="T844" s="89">
        <v>0</v>
      </c>
      <c r="U844" s="89">
        <v>2.8183845220500002E-3</v>
      </c>
      <c r="V844" s="89">
        <v>0</v>
      </c>
      <c r="W844" s="89">
        <v>0</v>
      </c>
      <c r="X844" s="89">
        <v>0</v>
      </c>
      <c r="Y844" s="89">
        <v>0</v>
      </c>
      <c r="Z844" s="89">
        <v>5.5766966568499996E-3</v>
      </c>
      <c r="AA844" s="89">
        <v>3.07990356084E-3</v>
      </c>
    </row>
    <row r="845" spans="1:27" x14ac:dyDescent="0.25">
      <c r="A845" s="87">
        <v>7652</v>
      </c>
      <c r="B845" s="134">
        <v>45473</v>
      </c>
      <c r="C845" s="87">
        <v>3536</v>
      </c>
      <c r="D845" s="86" t="s">
        <v>1233</v>
      </c>
      <c r="E845" s="88">
        <v>70796638</v>
      </c>
      <c r="F845" s="88">
        <v>34012300</v>
      </c>
      <c r="G845" s="88">
        <v>486323</v>
      </c>
      <c r="H845" s="88">
        <v>0</v>
      </c>
      <c r="I845" s="88">
        <v>0</v>
      </c>
      <c r="J845" s="88">
        <v>1092388</v>
      </c>
      <c r="K845" s="88">
        <v>8223909</v>
      </c>
      <c r="L845" s="88">
        <v>0</v>
      </c>
      <c r="M845" s="88">
        <v>22166495</v>
      </c>
      <c r="N845" s="88">
        <v>788919</v>
      </c>
      <c r="O845" s="88">
        <v>0</v>
      </c>
      <c r="P845" s="88">
        <v>1254266</v>
      </c>
      <c r="Q845" s="89">
        <v>2.0739741535630001E-2</v>
      </c>
      <c r="R845" s="89">
        <v>0</v>
      </c>
      <c r="S845" s="89">
        <v>0</v>
      </c>
      <c r="T845" s="89">
        <v>6.4518667138999998E-4</v>
      </c>
      <c r="U845" s="89">
        <v>3.8259700423999999E-4</v>
      </c>
      <c r="V845" s="89">
        <v>0</v>
      </c>
      <c r="W845" s="89">
        <v>-1.254522453E-4</v>
      </c>
      <c r="X845" s="89">
        <v>0</v>
      </c>
      <c r="Y845" s="89">
        <v>0</v>
      </c>
      <c r="Z845" s="89">
        <v>1.286769899815E-2</v>
      </c>
      <c r="AA845" s="89">
        <v>7.7137731522000002E-4</v>
      </c>
    </row>
    <row r="846" spans="1:27" x14ac:dyDescent="0.25">
      <c r="A846" s="87">
        <v>7656</v>
      </c>
      <c r="B846" s="134">
        <v>45473</v>
      </c>
      <c r="C846" s="87">
        <v>3539</v>
      </c>
      <c r="D846" s="86" t="s">
        <v>1234</v>
      </c>
      <c r="E846" s="88">
        <v>25118273</v>
      </c>
      <c r="F846" s="88">
        <v>7296860</v>
      </c>
      <c r="G846" s="88">
        <v>0</v>
      </c>
      <c r="H846" s="88">
        <v>0</v>
      </c>
      <c r="I846" s="88">
        <v>0</v>
      </c>
      <c r="J846" s="88">
        <v>2096924</v>
      </c>
      <c r="K846" s="88">
        <v>1658574</v>
      </c>
      <c r="L846" s="88">
        <v>0</v>
      </c>
      <c r="M846" s="88">
        <v>2518475</v>
      </c>
      <c r="N846" s="88">
        <v>0</v>
      </c>
      <c r="O846" s="88">
        <v>0</v>
      </c>
      <c r="P846" s="88">
        <v>1022887</v>
      </c>
      <c r="Q846" s="89">
        <v>0</v>
      </c>
      <c r="R846" s="89">
        <v>0</v>
      </c>
      <c r="S846" s="89">
        <v>0</v>
      </c>
      <c r="T846" s="89">
        <v>-1.4987416693E-3</v>
      </c>
      <c r="U846" s="89">
        <v>4.1884874089400002E-3</v>
      </c>
      <c r="V846" s="89">
        <v>0</v>
      </c>
      <c r="W846" s="89">
        <v>0</v>
      </c>
      <c r="X846" s="89">
        <v>0</v>
      </c>
      <c r="Y846" s="89">
        <v>0</v>
      </c>
      <c r="Z846" s="89">
        <v>6.8516859458499996E-3</v>
      </c>
      <c r="AA846" s="89">
        <v>1.59343712314E-3</v>
      </c>
    </row>
    <row r="847" spans="1:27" x14ac:dyDescent="0.25">
      <c r="A847" s="87">
        <v>7662</v>
      </c>
      <c r="B847" s="134">
        <v>45473</v>
      </c>
      <c r="C847" s="87">
        <v>3544</v>
      </c>
      <c r="D847" s="86" t="s">
        <v>1235</v>
      </c>
      <c r="E847" s="88">
        <v>14904077</v>
      </c>
      <c r="F847" s="88">
        <v>8811944</v>
      </c>
      <c r="G847" s="88">
        <v>0</v>
      </c>
      <c r="H847" s="88">
        <v>0</v>
      </c>
      <c r="I847" s="88">
        <v>0</v>
      </c>
      <c r="J847" s="88">
        <v>590743</v>
      </c>
      <c r="K847" s="88">
        <v>6711506</v>
      </c>
      <c r="L847" s="88">
        <v>0</v>
      </c>
      <c r="M847" s="88">
        <v>62272</v>
      </c>
      <c r="N847" s="88">
        <v>0</v>
      </c>
      <c r="O847" s="88">
        <v>0</v>
      </c>
      <c r="P847" s="88">
        <v>1447423</v>
      </c>
      <c r="Q847" s="89">
        <v>0</v>
      </c>
      <c r="R847" s="89">
        <v>0</v>
      </c>
      <c r="S847" s="89">
        <v>0</v>
      </c>
      <c r="T847" s="89">
        <v>0</v>
      </c>
      <c r="U847" s="89">
        <v>4.0435887809000002E-4</v>
      </c>
      <c r="V847" s="89">
        <v>0</v>
      </c>
      <c r="W847" s="89">
        <v>0</v>
      </c>
      <c r="X847" s="89">
        <v>0</v>
      </c>
      <c r="Y847" s="89">
        <v>0</v>
      </c>
      <c r="Z847" s="89">
        <v>7.0360809464900002E-3</v>
      </c>
      <c r="AA847" s="89">
        <v>1.3659210859499999E-3</v>
      </c>
    </row>
    <row r="848" spans="1:27" x14ac:dyDescent="0.25">
      <c r="A848" s="87">
        <v>7672</v>
      </c>
      <c r="B848" s="134">
        <v>45473</v>
      </c>
      <c r="C848" s="87">
        <v>3550</v>
      </c>
      <c r="D848" s="86" t="s">
        <v>1236</v>
      </c>
      <c r="E848" s="88">
        <v>54213468</v>
      </c>
      <c r="F848" s="88">
        <v>18316391</v>
      </c>
      <c r="G848" s="88">
        <v>420119</v>
      </c>
      <c r="H848" s="88">
        <v>0</v>
      </c>
      <c r="I848" s="88">
        <v>0</v>
      </c>
      <c r="J848" s="88">
        <v>1518642</v>
      </c>
      <c r="K848" s="88">
        <v>8799988</v>
      </c>
      <c r="L848" s="88">
        <v>0</v>
      </c>
      <c r="M848" s="88">
        <v>3036406</v>
      </c>
      <c r="N848" s="88">
        <v>0</v>
      </c>
      <c r="O848" s="88">
        <v>0</v>
      </c>
      <c r="P848" s="88">
        <v>4541236</v>
      </c>
      <c r="Q848" s="89">
        <v>-2.6077527584E-3</v>
      </c>
      <c r="R848" s="89">
        <v>0</v>
      </c>
      <c r="S848" s="89">
        <v>0</v>
      </c>
      <c r="T848" s="89">
        <v>0</v>
      </c>
      <c r="U848" s="89">
        <v>-1.0962617680999999E-3</v>
      </c>
      <c r="V848" s="89">
        <v>0</v>
      </c>
      <c r="W848" s="89">
        <v>0</v>
      </c>
      <c r="X848" s="89">
        <v>0</v>
      </c>
      <c r="Y848" s="89">
        <v>0</v>
      </c>
      <c r="Z848" s="89">
        <v>7.6975801828999999E-4</v>
      </c>
      <c r="AA848" s="89">
        <v>-3.8022844279999999E-4</v>
      </c>
    </row>
    <row r="849" spans="1:27" x14ac:dyDescent="0.25">
      <c r="A849" s="87">
        <v>7674</v>
      </c>
      <c r="B849" s="134">
        <v>45473</v>
      </c>
      <c r="C849" s="87">
        <v>3552</v>
      </c>
      <c r="D849" s="86" t="s">
        <v>1237</v>
      </c>
      <c r="E849" s="88">
        <v>71478010</v>
      </c>
      <c r="F849" s="88">
        <v>42161293</v>
      </c>
      <c r="G849" s="88">
        <v>773014</v>
      </c>
      <c r="H849" s="88">
        <v>0</v>
      </c>
      <c r="I849" s="88">
        <v>0</v>
      </c>
      <c r="J849" s="88">
        <v>6809562</v>
      </c>
      <c r="K849" s="88">
        <v>15694680</v>
      </c>
      <c r="L849" s="88">
        <v>0</v>
      </c>
      <c r="M849" s="88">
        <v>9324963</v>
      </c>
      <c r="N849" s="88">
        <v>5646499</v>
      </c>
      <c r="O849" s="88">
        <v>120218</v>
      </c>
      <c r="P849" s="88">
        <v>3792358</v>
      </c>
      <c r="Q849" s="89">
        <v>8.6142217758299992E-3</v>
      </c>
      <c r="R849" s="89">
        <v>0</v>
      </c>
      <c r="S849" s="89">
        <v>0</v>
      </c>
      <c r="T849" s="89">
        <v>-1.3025670120000001E-4</v>
      </c>
      <c r="U849" s="89">
        <v>1.0089302277949999E-2</v>
      </c>
      <c r="V849" s="89">
        <v>0</v>
      </c>
      <c r="W849" s="89">
        <v>0</v>
      </c>
      <c r="X849" s="89">
        <v>0</v>
      </c>
      <c r="Y849" s="89">
        <v>0</v>
      </c>
      <c r="Z849" s="89">
        <v>1.9873903824630001E-2</v>
      </c>
      <c r="AA849" s="89">
        <v>5.1050562663299999E-3</v>
      </c>
    </row>
    <row r="850" spans="1:27" x14ac:dyDescent="0.25">
      <c r="A850" s="87">
        <v>7677</v>
      </c>
      <c r="B850" s="134">
        <v>45473</v>
      </c>
      <c r="C850" s="87">
        <v>3555</v>
      </c>
      <c r="D850" s="86" t="s">
        <v>1238</v>
      </c>
      <c r="E850" s="88">
        <v>1695571</v>
      </c>
      <c r="F850" s="88">
        <v>1406004</v>
      </c>
      <c r="G850" s="88">
        <v>0</v>
      </c>
      <c r="H850" s="88">
        <v>0</v>
      </c>
      <c r="I850" s="88">
        <v>0</v>
      </c>
      <c r="J850" s="88">
        <v>402245</v>
      </c>
      <c r="K850" s="88">
        <v>443623</v>
      </c>
      <c r="L850" s="88">
        <v>0</v>
      </c>
      <c r="M850" s="88">
        <v>0</v>
      </c>
      <c r="N850" s="88">
        <v>0</v>
      </c>
      <c r="O850" s="88">
        <v>0</v>
      </c>
      <c r="P850" s="88">
        <v>560136</v>
      </c>
      <c r="Q850" s="89">
        <v>0</v>
      </c>
      <c r="R850" s="89">
        <v>0</v>
      </c>
      <c r="S850" s="89">
        <v>0</v>
      </c>
      <c r="T850" s="89">
        <v>0</v>
      </c>
      <c r="U850" s="89">
        <v>3.7889291462600001E-3</v>
      </c>
      <c r="V850" s="89">
        <v>0</v>
      </c>
      <c r="W850" s="89">
        <v>0</v>
      </c>
      <c r="X850" s="89">
        <v>0</v>
      </c>
      <c r="Y850" s="89">
        <v>0</v>
      </c>
      <c r="Z850" s="89">
        <v>1.046719364794E-2</v>
      </c>
      <c r="AA850" s="89">
        <v>5.0149978246600002E-3</v>
      </c>
    </row>
    <row r="851" spans="1:27" x14ac:dyDescent="0.25">
      <c r="A851" s="87">
        <v>7684</v>
      </c>
      <c r="B851" s="134">
        <v>45473</v>
      </c>
      <c r="C851" s="87">
        <v>3560</v>
      </c>
      <c r="D851" s="86" t="s">
        <v>1239</v>
      </c>
      <c r="E851" s="88">
        <v>556614</v>
      </c>
      <c r="F851" s="88">
        <v>367087</v>
      </c>
      <c r="G851" s="88">
        <v>0</v>
      </c>
      <c r="H851" s="88">
        <v>3709</v>
      </c>
      <c r="I851" s="88">
        <v>0</v>
      </c>
      <c r="J851" s="88">
        <v>68226</v>
      </c>
      <c r="K851" s="88">
        <v>165151</v>
      </c>
      <c r="L851" s="88">
        <v>0</v>
      </c>
      <c r="M851" s="88">
        <v>0</v>
      </c>
      <c r="N851" s="88">
        <v>0</v>
      </c>
      <c r="O851" s="88">
        <v>0</v>
      </c>
      <c r="P851" s="88">
        <v>129999</v>
      </c>
      <c r="Q851" s="89">
        <v>0</v>
      </c>
      <c r="R851" s="89">
        <v>3.0150753768840001E-2</v>
      </c>
      <c r="S851" s="89">
        <v>0</v>
      </c>
      <c r="T851" s="89">
        <v>0</v>
      </c>
      <c r="U851" s="89">
        <v>1.2527348436700001E-3</v>
      </c>
      <c r="V851" s="89">
        <v>0</v>
      </c>
      <c r="W851" s="89">
        <v>0</v>
      </c>
      <c r="X851" s="89">
        <v>0</v>
      </c>
      <c r="Y851" s="89">
        <v>0</v>
      </c>
      <c r="Z851" s="89">
        <v>3.9121275955500004E-3</v>
      </c>
      <c r="AA851" s="89">
        <v>2.38603951389E-3</v>
      </c>
    </row>
    <row r="852" spans="1:27" x14ac:dyDescent="0.25">
      <c r="A852" s="87">
        <v>7688</v>
      </c>
      <c r="B852" s="134">
        <v>45473</v>
      </c>
      <c r="C852" s="87">
        <v>3561</v>
      </c>
      <c r="D852" s="86" t="s">
        <v>1240</v>
      </c>
      <c r="E852" s="88">
        <v>570590098</v>
      </c>
      <c r="F852" s="88">
        <v>494330238</v>
      </c>
      <c r="G852" s="88">
        <v>13036336</v>
      </c>
      <c r="H852" s="88">
        <v>0</v>
      </c>
      <c r="I852" s="88">
        <v>0</v>
      </c>
      <c r="J852" s="88">
        <v>100198471</v>
      </c>
      <c r="K852" s="88">
        <v>205641528</v>
      </c>
      <c r="L852" s="88">
        <v>0</v>
      </c>
      <c r="M852" s="88">
        <v>148889738</v>
      </c>
      <c r="N852" s="88">
        <v>15741623</v>
      </c>
      <c r="O852" s="88">
        <v>2575393</v>
      </c>
      <c r="P852" s="88">
        <v>8247159</v>
      </c>
      <c r="Q852" s="89">
        <v>1.5689353397589999E-2</v>
      </c>
      <c r="R852" s="89">
        <v>0</v>
      </c>
      <c r="S852" s="89">
        <v>0</v>
      </c>
      <c r="T852" s="89">
        <v>2.6002022751000001E-4</v>
      </c>
      <c r="U852" s="89">
        <v>6.973284904E-4</v>
      </c>
      <c r="V852" s="89">
        <v>0</v>
      </c>
      <c r="W852" s="89">
        <v>4.6753974080000001E-5</v>
      </c>
      <c r="X852" s="89">
        <v>0</v>
      </c>
      <c r="Y852" s="89">
        <v>0</v>
      </c>
      <c r="Z852" s="89">
        <v>2.1342930047550002E-2</v>
      </c>
      <c r="AA852" s="89">
        <v>1.2603234349400001E-3</v>
      </c>
    </row>
    <row r="853" spans="1:27" x14ac:dyDescent="0.25">
      <c r="A853" s="87">
        <v>7700</v>
      </c>
      <c r="B853" s="134">
        <v>45473</v>
      </c>
      <c r="C853" s="87">
        <v>3570</v>
      </c>
      <c r="D853" s="86" t="s">
        <v>1241</v>
      </c>
      <c r="E853" s="88">
        <v>2128755</v>
      </c>
      <c r="F853" s="88">
        <v>1403155</v>
      </c>
      <c r="G853" s="88">
        <v>0</v>
      </c>
      <c r="H853" s="88">
        <v>0</v>
      </c>
      <c r="I853" s="88">
        <v>0</v>
      </c>
      <c r="J853" s="88">
        <v>336074</v>
      </c>
      <c r="K853" s="88">
        <v>792252</v>
      </c>
      <c r="L853" s="88">
        <v>0</v>
      </c>
      <c r="M853" s="88">
        <v>0</v>
      </c>
      <c r="N853" s="88">
        <v>0</v>
      </c>
      <c r="O853" s="88">
        <v>0</v>
      </c>
      <c r="P853" s="88">
        <v>274829</v>
      </c>
      <c r="Q853" s="89">
        <v>0</v>
      </c>
      <c r="R853" s="89">
        <v>0</v>
      </c>
      <c r="S853" s="89">
        <v>0</v>
      </c>
      <c r="T853" s="89">
        <v>1.031059088385E-2</v>
      </c>
      <c r="U853" s="89">
        <v>0</v>
      </c>
      <c r="V853" s="89">
        <v>0</v>
      </c>
      <c r="W853" s="89">
        <v>0</v>
      </c>
      <c r="X853" s="89">
        <v>0</v>
      </c>
      <c r="Y853" s="89">
        <v>0</v>
      </c>
      <c r="Z853" s="89">
        <v>-1.0031867811E-2</v>
      </c>
      <c r="AA853" s="89">
        <v>7.0286151049000004E-4</v>
      </c>
    </row>
    <row r="854" spans="1:27" x14ac:dyDescent="0.25">
      <c r="A854" s="87">
        <v>7715</v>
      </c>
      <c r="B854" s="134">
        <v>45473</v>
      </c>
      <c r="C854" s="87">
        <v>3575</v>
      </c>
      <c r="D854" s="86" t="s">
        <v>1242</v>
      </c>
      <c r="E854" s="88">
        <v>10952442</v>
      </c>
      <c r="F854" s="88">
        <v>7854121</v>
      </c>
      <c r="G854" s="88">
        <v>0</v>
      </c>
      <c r="H854" s="88">
        <v>18600</v>
      </c>
      <c r="I854" s="88">
        <v>0</v>
      </c>
      <c r="J854" s="88">
        <v>1687921</v>
      </c>
      <c r="K854" s="88">
        <v>5513899</v>
      </c>
      <c r="L854" s="88">
        <v>0</v>
      </c>
      <c r="M854" s="88">
        <v>0</v>
      </c>
      <c r="N854" s="88">
        <v>0</v>
      </c>
      <c r="O854" s="88">
        <v>0</v>
      </c>
      <c r="P854" s="88">
        <v>633700</v>
      </c>
      <c r="Q854" s="89">
        <v>0</v>
      </c>
      <c r="R854" s="89">
        <v>7.8633562673770002E-2</v>
      </c>
      <c r="S854" s="89">
        <v>0</v>
      </c>
      <c r="T854" s="89">
        <v>0</v>
      </c>
      <c r="U854" s="89">
        <v>-9.6858078900000005E-5</v>
      </c>
      <c r="V854" s="89">
        <v>0</v>
      </c>
      <c r="W854" s="89">
        <v>0</v>
      </c>
      <c r="X854" s="89">
        <v>0</v>
      </c>
      <c r="Y854" s="89">
        <v>0</v>
      </c>
      <c r="Z854" s="89">
        <v>4.6004495678400002E-3</v>
      </c>
      <c r="AA854" s="89">
        <v>3.6697704787E-4</v>
      </c>
    </row>
    <row r="855" spans="1:27" x14ac:dyDescent="0.25">
      <c r="A855" s="87">
        <v>7716</v>
      </c>
      <c r="B855" s="134">
        <v>45473</v>
      </c>
      <c r="C855" s="87">
        <v>3576</v>
      </c>
      <c r="D855" s="86" t="s">
        <v>1243</v>
      </c>
      <c r="E855" s="88">
        <v>28627717</v>
      </c>
      <c r="F855" s="88">
        <v>14074412</v>
      </c>
      <c r="G855" s="88">
        <v>0</v>
      </c>
      <c r="H855" s="88">
        <v>0</v>
      </c>
      <c r="I855" s="88">
        <v>0</v>
      </c>
      <c r="J855" s="88">
        <v>2178743</v>
      </c>
      <c r="K855" s="88">
        <v>2228718</v>
      </c>
      <c r="L855" s="88">
        <v>0</v>
      </c>
      <c r="M855" s="88">
        <v>8314384</v>
      </c>
      <c r="N855" s="88">
        <v>18353</v>
      </c>
      <c r="O855" s="88">
        <v>85847</v>
      </c>
      <c r="P855" s="88">
        <v>1248367</v>
      </c>
      <c r="Q855" s="89">
        <v>0</v>
      </c>
      <c r="R855" s="89">
        <v>0</v>
      </c>
      <c r="S855" s="89">
        <v>0</v>
      </c>
      <c r="T855" s="89">
        <v>0</v>
      </c>
      <c r="U855" s="89">
        <v>-5.9607024359999996E-4</v>
      </c>
      <c r="V855" s="89">
        <v>0</v>
      </c>
      <c r="W855" s="89">
        <v>2.2418804503300002E-3</v>
      </c>
      <c r="X855" s="89">
        <v>0</v>
      </c>
      <c r="Y855" s="89">
        <v>0</v>
      </c>
      <c r="Z855" s="89">
        <v>-6.841461245E-4</v>
      </c>
      <c r="AA855" s="89">
        <v>1.2874414809200001E-3</v>
      </c>
    </row>
    <row r="856" spans="1:27" x14ac:dyDescent="0.25">
      <c r="A856" s="87">
        <v>7717</v>
      </c>
      <c r="B856" s="134">
        <v>45473</v>
      </c>
      <c r="C856" s="87">
        <v>3577</v>
      </c>
      <c r="D856" s="86" t="s">
        <v>1244</v>
      </c>
      <c r="E856" s="88">
        <v>140077228</v>
      </c>
      <c r="F856" s="88">
        <v>55297191</v>
      </c>
      <c r="G856" s="88">
        <v>2929015</v>
      </c>
      <c r="H856" s="88">
        <v>0</v>
      </c>
      <c r="I856" s="88">
        <v>2427561</v>
      </c>
      <c r="J856" s="88">
        <v>13459553</v>
      </c>
      <c r="K856" s="88">
        <v>13884725</v>
      </c>
      <c r="L856" s="88">
        <v>0</v>
      </c>
      <c r="M856" s="88">
        <v>12537348</v>
      </c>
      <c r="N856" s="88">
        <v>1005373</v>
      </c>
      <c r="O856" s="88">
        <v>1333993</v>
      </c>
      <c r="P856" s="88">
        <v>7719623</v>
      </c>
      <c r="Q856" s="89">
        <v>1.164122493761E-2</v>
      </c>
      <c r="R856" s="89">
        <v>0</v>
      </c>
      <c r="S856" s="89">
        <v>0</v>
      </c>
      <c r="T856" s="89">
        <v>4.2718001092000002E-4</v>
      </c>
      <c r="U856" s="89">
        <v>2.0588406468999999E-3</v>
      </c>
      <c r="V856" s="89">
        <v>0</v>
      </c>
      <c r="W856" s="89">
        <v>-1.491864741E-4</v>
      </c>
      <c r="X856" s="89">
        <v>0</v>
      </c>
      <c r="Y856" s="89">
        <v>0</v>
      </c>
      <c r="Z856" s="89">
        <v>8.8837983800399995E-3</v>
      </c>
      <c r="AA856" s="89">
        <v>2.4724753175699998E-3</v>
      </c>
    </row>
    <row r="857" spans="1:27" x14ac:dyDescent="0.25">
      <c r="A857" s="87">
        <v>7722</v>
      </c>
      <c r="B857" s="134">
        <v>45473</v>
      </c>
      <c r="C857" s="87">
        <v>3579</v>
      </c>
      <c r="D857" s="86" t="s">
        <v>1245</v>
      </c>
      <c r="E857" s="88">
        <v>259123540</v>
      </c>
      <c r="F857" s="88">
        <v>145781699</v>
      </c>
      <c r="G857" s="88">
        <v>4084251</v>
      </c>
      <c r="H857" s="88">
        <v>0</v>
      </c>
      <c r="I857" s="88">
        <v>0</v>
      </c>
      <c r="J857" s="88">
        <v>24032350</v>
      </c>
      <c r="K857" s="88">
        <v>56761633</v>
      </c>
      <c r="L857" s="88">
        <v>0</v>
      </c>
      <c r="M857" s="88">
        <v>28679340</v>
      </c>
      <c r="N857" s="88">
        <v>10902021</v>
      </c>
      <c r="O857" s="88">
        <v>0</v>
      </c>
      <c r="P857" s="88">
        <v>21322105</v>
      </c>
      <c r="Q857" s="89">
        <v>8.7608573733599995E-3</v>
      </c>
      <c r="R857" s="89">
        <v>0</v>
      </c>
      <c r="S857" s="89">
        <v>0</v>
      </c>
      <c r="T857" s="89">
        <v>7.6394516247000005E-4</v>
      </c>
      <c r="U857" s="89">
        <v>7.0901965642000003E-4</v>
      </c>
      <c r="V857" s="89">
        <v>0</v>
      </c>
      <c r="W857" s="89">
        <v>-1.014873418E-4</v>
      </c>
      <c r="X857" s="89">
        <v>0</v>
      </c>
      <c r="Y857" s="89">
        <v>0</v>
      </c>
      <c r="Z857" s="89">
        <v>7.4827601800800001E-3</v>
      </c>
      <c r="AA857" s="89">
        <v>1.7083230329899999E-3</v>
      </c>
    </row>
    <row r="858" spans="1:27" x14ac:dyDescent="0.25">
      <c r="A858" s="87">
        <v>7723</v>
      </c>
      <c r="B858" s="134">
        <v>45473</v>
      </c>
      <c r="C858" s="87">
        <v>3580</v>
      </c>
      <c r="D858" s="86" t="s">
        <v>1246</v>
      </c>
      <c r="E858" s="88">
        <v>312397065</v>
      </c>
      <c r="F858" s="88">
        <v>190043879</v>
      </c>
      <c r="G858" s="88">
        <v>7836338</v>
      </c>
      <c r="H858" s="88">
        <v>0</v>
      </c>
      <c r="I858" s="88">
        <v>192045</v>
      </c>
      <c r="J858" s="88">
        <v>3449091</v>
      </c>
      <c r="K858" s="88">
        <v>23515053</v>
      </c>
      <c r="L858" s="88">
        <v>0</v>
      </c>
      <c r="M858" s="88">
        <v>124652442</v>
      </c>
      <c r="N858" s="88">
        <v>9775367</v>
      </c>
      <c r="O858" s="88">
        <v>7083337</v>
      </c>
      <c r="P858" s="88">
        <v>13540205</v>
      </c>
      <c r="Q858" s="89">
        <v>1.028733592286E-2</v>
      </c>
      <c r="R858" s="89">
        <v>0</v>
      </c>
      <c r="S858" s="89">
        <v>0</v>
      </c>
      <c r="T858" s="89">
        <v>0</v>
      </c>
      <c r="U858" s="89">
        <v>1.9537542056499999E-3</v>
      </c>
      <c r="V858" s="89">
        <v>0</v>
      </c>
      <c r="W858" s="89">
        <v>7.8603876434000001E-4</v>
      </c>
      <c r="X858" s="89">
        <v>0</v>
      </c>
      <c r="Y858" s="89">
        <v>8.9497939843899994E-3</v>
      </c>
      <c r="Z858" s="89">
        <v>1.2590971297770001E-2</v>
      </c>
      <c r="AA858" s="89">
        <v>2.5795352900799999E-3</v>
      </c>
    </row>
    <row r="859" spans="1:27" x14ac:dyDescent="0.25">
      <c r="A859" s="87">
        <v>7724</v>
      </c>
      <c r="B859" s="134">
        <v>45473</v>
      </c>
      <c r="C859" s="87">
        <v>3581</v>
      </c>
      <c r="D859" s="86" t="s">
        <v>1247</v>
      </c>
      <c r="E859" s="88">
        <v>32969243</v>
      </c>
      <c r="F859" s="88">
        <v>15469178</v>
      </c>
      <c r="G859" s="88">
        <v>205902</v>
      </c>
      <c r="H859" s="88">
        <v>0</v>
      </c>
      <c r="I859" s="88">
        <v>0</v>
      </c>
      <c r="J859" s="88">
        <v>5865497</v>
      </c>
      <c r="K859" s="88">
        <v>3260793</v>
      </c>
      <c r="L859" s="88">
        <v>0</v>
      </c>
      <c r="M859" s="88">
        <v>5529887</v>
      </c>
      <c r="N859" s="88">
        <v>0</v>
      </c>
      <c r="O859" s="88">
        <v>0</v>
      </c>
      <c r="P859" s="88">
        <v>607099</v>
      </c>
      <c r="Q859" s="89">
        <v>5.2454214421400001E-3</v>
      </c>
      <c r="R859" s="89">
        <v>0</v>
      </c>
      <c r="S859" s="89">
        <v>0</v>
      </c>
      <c r="T859" s="89">
        <v>0</v>
      </c>
      <c r="U859" s="89">
        <v>-3.7970965249999999E-4</v>
      </c>
      <c r="V859" s="89">
        <v>0</v>
      </c>
      <c r="W859" s="89">
        <v>0</v>
      </c>
      <c r="X859" s="89">
        <v>0</v>
      </c>
      <c r="Y859" s="89">
        <v>0</v>
      </c>
      <c r="Z859" s="89">
        <v>1.8831793781839998E-2</v>
      </c>
      <c r="AA859" s="89">
        <v>8.9942984652000002E-4</v>
      </c>
    </row>
    <row r="860" spans="1:27" x14ac:dyDescent="0.25">
      <c r="A860" s="87">
        <v>7731</v>
      </c>
      <c r="B860" s="134">
        <v>45473</v>
      </c>
      <c r="C860" s="87">
        <v>3585</v>
      </c>
      <c r="D860" s="86" t="s">
        <v>1248</v>
      </c>
      <c r="E860" s="88">
        <v>12009558</v>
      </c>
      <c r="F860" s="88">
        <v>5130358</v>
      </c>
      <c r="G860" s="88">
        <v>0</v>
      </c>
      <c r="H860" s="88">
        <v>154559</v>
      </c>
      <c r="I860" s="88">
        <v>0</v>
      </c>
      <c r="J860" s="88">
        <v>2074585</v>
      </c>
      <c r="K860" s="88">
        <v>2024596</v>
      </c>
      <c r="L860" s="88">
        <v>0</v>
      </c>
      <c r="M860" s="88">
        <v>0</v>
      </c>
      <c r="N860" s="88">
        <v>0</v>
      </c>
      <c r="O860" s="88">
        <v>0</v>
      </c>
      <c r="P860" s="88">
        <v>876618</v>
      </c>
      <c r="Q860" s="89">
        <v>0</v>
      </c>
      <c r="R860" s="89">
        <v>6.081338076159E-2</v>
      </c>
      <c r="S860" s="89">
        <v>0</v>
      </c>
      <c r="T860" s="89">
        <v>0</v>
      </c>
      <c r="U860" s="89">
        <v>-1.3406883913999999E-3</v>
      </c>
      <c r="V860" s="89">
        <v>0</v>
      </c>
      <c r="W860" s="89">
        <v>0</v>
      </c>
      <c r="X860" s="89">
        <v>0</v>
      </c>
      <c r="Y860" s="89">
        <v>0</v>
      </c>
      <c r="Z860" s="89">
        <v>1.477906491962E-2</v>
      </c>
      <c r="AA860" s="89">
        <v>4.6971683384899997E-3</v>
      </c>
    </row>
    <row r="861" spans="1:27" x14ac:dyDescent="0.25">
      <c r="A861" s="87">
        <v>7748</v>
      </c>
      <c r="B861" s="134">
        <v>45473</v>
      </c>
      <c r="C861" s="87">
        <v>3596</v>
      </c>
      <c r="D861" s="86" t="s">
        <v>1249</v>
      </c>
      <c r="E861" s="88">
        <v>344773609</v>
      </c>
      <c r="F861" s="88">
        <v>144496117</v>
      </c>
      <c r="G861" s="88">
        <v>8389003</v>
      </c>
      <c r="H861" s="88">
        <v>0</v>
      </c>
      <c r="I861" s="88">
        <v>0</v>
      </c>
      <c r="J861" s="88">
        <v>27444944</v>
      </c>
      <c r="K861" s="88">
        <v>26610893</v>
      </c>
      <c r="L861" s="88">
        <v>0</v>
      </c>
      <c r="M861" s="88">
        <v>66673009</v>
      </c>
      <c r="N861" s="88">
        <v>10459278</v>
      </c>
      <c r="O861" s="88">
        <v>0</v>
      </c>
      <c r="P861" s="88">
        <v>4918990</v>
      </c>
      <c r="Q861" s="89">
        <v>5.5004856804399998E-3</v>
      </c>
      <c r="R861" s="89">
        <v>0</v>
      </c>
      <c r="S861" s="89">
        <v>0</v>
      </c>
      <c r="T861" s="89">
        <v>1.03929251359E-3</v>
      </c>
      <c r="U861" s="89">
        <v>1.8393248555099999E-3</v>
      </c>
      <c r="V861" s="89">
        <v>0</v>
      </c>
      <c r="W861" s="89">
        <v>-2.4962174529999999E-4</v>
      </c>
      <c r="X861" s="89">
        <v>0</v>
      </c>
      <c r="Y861" s="89">
        <v>0</v>
      </c>
      <c r="Z861" s="89">
        <v>5.3437996181899998E-3</v>
      </c>
      <c r="AA861" s="89">
        <v>8.9185872810000004E-4</v>
      </c>
    </row>
    <row r="862" spans="1:27" x14ac:dyDescent="0.25">
      <c r="A862" s="87">
        <v>7770</v>
      </c>
      <c r="B862" s="134">
        <v>45473</v>
      </c>
      <c r="C862" s="87">
        <v>3606</v>
      </c>
      <c r="D862" s="86" t="s">
        <v>1250</v>
      </c>
      <c r="E862" s="88">
        <v>111288943</v>
      </c>
      <c r="F862" s="88">
        <v>64789360</v>
      </c>
      <c r="G862" s="88">
        <v>2546794</v>
      </c>
      <c r="H862" s="88">
        <v>53342</v>
      </c>
      <c r="I862" s="88">
        <v>0</v>
      </c>
      <c r="J862" s="88">
        <v>11123476</v>
      </c>
      <c r="K862" s="88">
        <v>24604986</v>
      </c>
      <c r="L862" s="88">
        <v>0</v>
      </c>
      <c r="M862" s="88">
        <v>14693766</v>
      </c>
      <c r="N862" s="88">
        <v>2872058</v>
      </c>
      <c r="O862" s="88">
        <v>0</v>
      </c>
      <c r="P862" s="88">
        <v>8894938</v>
      </c>
      <c r="Q862" s="89">
        <v>1.4202618896800001E-2</v>
      </c>
      <c r="R862" s="89">
        <v>0.15027117571764001</v>
      </c>
      <c r="S862" s="89">
        <v>0</v>
      </c>
      <c r="T862" s="89">
        <v>-1.5073416500000001E-5</v>
      </c>
      <c r="U862" s="89">
        <v>4.7276278085299998E-3</v>
      </c>
      <c r="V862" s="89">
        <v>0</v>
      </c>
      <c r="W862" s="89">
        <v>1.46060080132E-3</v>
      </c>
      <c r="X862" s="89">
        <v>0</v>
      </c>
      <c r="Y862" s="89">
        <v>0</v>
      </c>
      <c r="Z862" s="89">
        <v>4.7121389287349998E-2</v>
      </c>
      <c r="AA862" s="89">
        <v>9.7880243899399998E-3</v>
      </c>
    </row>
    <row r="863" spans="1:27" x14ac:dyDescent="0.25">
      <c r="A863" s="87">
        <v>7772</v>
      </c>
      <c r="B863" s="134">
        <v>45473</v>
      </c>
      <c r="C863" s="87">
        <v>3607</v>
      </c>
      <c r="D863" s="86" t="s">
        <v>1251</v>
      </c>
      <c r="E863" s="88">
        <v>35766788</v>
      </c>
      <c r="F863" s="88">
        <v>14662378</v>
      </c>
      <c r="G863" s="88">
        <v>1714011</v>
      </c>
      <c r="H863" s="88">
        <v>0</v>
      </c>
      <c r="I863" s="88">
        <v>0</v>
      </c>
      <c r="J863" s="88">
        <v>2185677</v>
      </c>
      <c r="K863" s="88">
        <v>6794641</v>
      </c>
      <c r="L863" s="88">
        <v>0</v>
      </c>
      <c r="M863" s="88">
        <v>2921820</v>
      </c>
      <c r="N863" s="88">
        <v>0</v>
      </c>
      <c r="O863" s="88">
        <v>0</v>
      </c>
      <c r="P863" s="88">
        <v>1046230</v>
      </c>
      <c r="Q863" s="89">
        <v>9.4819367823500006E-3</v>
      </c>
      <c r="R863" s="89">
        <v>0</v>
      </c>
      <c r="S863" s="89">
        <v>0</v>
      </c>
      <c r="T863" s="89">
        <v>0</v>
      </c>
      <c r="U863" s="89">
        <v>1.93594169169E-3</v>
      </c>
      <c r="V863" s="89">
        <v>0</v>
      </c>
      <c r="W863" s="89">
        <v>-2.3498955900000001E-5</v>
      </c>
      <c r="X863" s="89">
        <v>0</v>
      </c>
      <c r="Y863" s="89">
        <v>0</v>
      </c>
      <c r="Z863" s="89">
        <v>1.046883355659E-2</v>
      </c>
      <c r="AA863" s="89">
        <v>2.9161680483599998E-3</v>
      </c>
    </row>
    <row r="864" spans="1:27" x14ac:dyDescent="0.25">
      <c r="A864" s="87">
        <v>7776</v>
      </c>
      <c r="B864" s="134">
        <v>45473</v>
      </c>
      <c r="C864" s="87">
        <v>3609</v>
      </c>
      <c r="D864" s="86" t="s">
        <v>1252</v>
      </c>
      <c r="E864" s="88">
        <v>335299495</v>
      </c>
      <c r="F864" s="88">
        <v>235607124</v>
      </c>
      <c r="G864" s="88">
        <v>6930673</v>
      </c>
      <c r="H864" s="88">
        <v>0</v>
      </c>
      <c r="I864" s="88">
        <v>0</v>
      </c>
      <c r="J864" s="88">
        <v>9545383</v>
      </c>
      <c r="K864" s="88">
        <v>57139305</v>
      </c>
      <c r="L864" s="88">
        <v>0</v>
      </c>
      <c r="M864" s="88">
        <v>87429573</v>
      </c>
      <c r="N864" s="88">
        <v>32568884</v>
      </c>
      <c r="O864" s="88">
        <v>3537199</v>
      </c>
      <c r="P864" s="88">
        <v>38456107</v>
      </c>
      <c r="Q864" s="89">
        <v>1.9071879940500001E-2</v>
      </c>
      <c r="R864" s="89">
        <v>0</v>
      </c>
      <c r="S864" s="89">
        <v>0</v>
      </c>
      <c r="T864" s="89">
        <v>8.2528700185000004E-4</v>
      </c>
      <c r="U864" s="89">
        <v>3.6697257912E-3</v>
      </c>
      <c r="V864" s="89">
        <v>0</v>
      </c>
      <c r="W864" s="89">
        <v>-2.88581396E-5</v>
      </c>
      <c r="X864" s="89">
        <v>0</v>
      </c>
      <c r="Y864" s="89">
        <v>0</v>
      </c>
      <c r="Z864" s="89">
        <v>8.2093656088900006E-3</v>
      </c>
      <c r="AA864" s="89">
        <v>2.8744964263100001E-3</v>
      </c>
    </row>
    <row r="865" spans="1:27" x14ac:dyDescent="0.25">
      <c r="A865" s="87">
        <v>7790</v>
      </c>
      <c r="B865" s="134">
        <v>45473</v>
      </c>
      <c r="C865" s="87">
        <v>3616</v>
      </c>
      <c r="D865" s="86" t="s">
        <v>1253</v>
      </c>
      <c r="E865" s="88">
        <v>18678168</v>
      </c>
      <c r="F865" s="88">
        <v>15761751</v>
      </c>
      <c r="G865" s="88">
        <v>0</v>
      </c>
      <c r="H865" s="88">
        <v>14672</v>
      </c>
      <c r="I865" s="88">
        <v>0</v>
      </c>
      <c r="J865" s="88">
        <v>6471491</v>
      </c>
      <c r="K865" s="88">
        <v>5715321</v>
      </c>
      <c r="L865" s="88">
        <v>0</v>
      </c>
      <c r="M865" s="88">
        <v>0</v>
      </c>
      <c r="N865" s="88">
        <v>0</v>
      </c>
      <c r="O865" s="88">
        <v>0</v>
      </c>
      <c r="P865" s="88">
        <v>3560267</v>
      </c>
      <c r="Q865" s="89">
        <v>0</v>
      </c>
      <c r="R865" s="89">
        <v>-1.09782642986E-2</v>
      </c>
      <c r="S865" s="89">
        <v>0</v>
      </c>
      <c r="T865" s="89">
        <v>0</v>
      </c>
      <c r="U865" s="89">
        <v>1.3011248390400001E-3</v>
      </c>
      <c r="V865" s="89">
        <v>0</v>
      </c>
      <c r="W865" s="89">
        <v>0</v>
      </c>
      <c r="X865" s="89">
        <v>0</v>
      </c>
      <c r="Y865" s="89">
        <v>0</v>
      </c>
      <c r="Z865" s="89">
        <v>2.41564230377E-3</v>
      </c>
      <c r="AA865" s="89">
        <v>1.0358516863700001E-3</v>
      </c>
    </row>
    <row r="866" spans="1:27" x14ac:dyDescent="0.25">
      <c r="A866" s="87">
        <v>7817</v>
      </c>
      <c r="B866" s="134">
        <v>45473</v>
      </c>
      <c r="C866" s="87">
        <v>3633</v>
      </c>
      <c r="D866" s="86" t="s">
        <v>1254</v>
      </c>
      <c r="E866" s="88">
        <v>124902947</v>
      </c>
      <c r="F866" s="88">
        <v>46294503</v>
      </c>
      <c r="G866" s="88">
        <v>2064503</v>
      </c>
      <c r="H866" s="88">
        <v>0</v>
      </c>
      <c r="I866" s="88">
        <v>101334</v>
      </c>
      <c r="J866" s="88">
        <v>11553298</v>
      </c>
      <c r="K866" s="88">
        <v>15358684</v>
      </c>
      <c r="L866" s="88">
        <v>0</v>
      </c>
      <c r="M866" s="88">
        <v>10498302</v>
      </c>
      <c r="N866" s="88">
        <v>4963326</v>
      </c>
      <c r="O866" s="88">
        <v>0</v>
      </c>
      <c r="P866" s="88">
        <v>1755056</v>
      </c>
      <c r="Q866" s="89">
        <v>1.82576290355E-2</v>
      </c>
      <c r="R866" s="89">
        <v>0</v>
      </c>
      <c r="S866" s="89">
        <v>0</v>
      </c>
      <c r="T866" s="89">
        <v>0</v>
      </c>
      <c r="U866" s="89">
        <v>3.5952771796300001E-3</v>
      </c>
      <c r="V866" s="89">
        <v>0</v>
      </c>
      <c r="W866" s="89">
        <v>-6.5052582001999999E-6</v>
      </c>
      <c r="X866" s="89">
        <v>0</v>
      </c>
      <c r="Y866" s="89">
        <v>0</v>
      </c>
      <c r="Z866" s="89">
        <v>6.2549497083999996E-4</v>
      </c>
      <c r="AA866" s="89">
        <v>2.0721728039900002E-3</v>
      </c>
    </row>
    <row r="867" spans="1:27" x14ac:dyDescent="0.25">
      <c r="A867" s="87">
        <v>7821</v>
      </c>
      <c r="B867" s="134">
        <v>45473</v>
      </c>
      <c r="C867" s="87">
        <v>3634</v>
      </c>
      <c r="D867" s="86" t="s">
        <v>1255</v>
      </c>
      <c r="E867" s="88">
        <v>51008210</v>
      </c>
      <c r="F867" s="88">
        <v>25973042</v>
      </c>
      <c r="G867" s="88">
        <v>753471</v>
      </c>
      <c r="H867" s="88">
        <v>0</v>
      </c>
      <c r="I867" s="88">
        <v>1913675</v>
      </c>
      <c r="J867" s="88">
        <v>5165476</v>
      </c>
      <c r="K867" s="88">
        <v>9589527</v>
      </c>
      <c r="L867" s="88">
        <v>0</v>
      </c>
      <c r="M867" s="88">
        <v>4904276</v>
      </c>
      <c r="N867" s="88">
        <v>0</v>
      </c>
      <c r="O867" s="88">
        <v>0</v>
      </c>
      <c r="P867" s="88">
        <v>3646617</v>
      </c>
      <c r="Q867" s="89">
        <v>2.618282528E-3</v>
      </c>
      <c r="R867" s="89">
        <v>0</v>
      </c>
      <c r="S867" s="89">
        <v>-3.2516193987999999E-6</v>
      </c>
      <c r="T867" s="89">
        <v>0</v>
      </c>
      <c r="U867" s="89">
        <v>3.2050182180000001E-4</v>
      </c>
      <c r="V867" s="89">
        <v>0</v>
      </c>
      <c r="W867" s="89">
        <v>2.0143524522999999E-4</v>
      </c>
      <c r="X867" s="89">
        <v>0</v>
      </c>
      <c r="Y867" s="89">
        <v>0</v>
      </c>
      <c r="Z867" s="89">
        <v>1.4786014821790001E-2</v>
      </c>
      <c r="AA867" s="89">
        <v>2.2008661362700002E-3</v>
      </c>
    </row>
    <row r="868" spans="1:27" x14ac:dyDescent="0.25">
      <c r="A868" s="87">
        <v>7822</v>
      </c>
      <c r="B868" s="134">
        <v>45473</v>
      </c>
      <c r="C868" s="87">
        <v>3635</v>
      </c>
      <c r="D868" s="86" t="s">
        <v>1256</v>
      </c>
      <c r="E868" s="88">
        <v>100272283</v>
      </c>
      <c r="F868" s="88">
        <v>49998126</v>
      </c>
      <c r="G868" s="88">
        <v>1021579</v>
      </c>
      <c r="H868" s="88">
        <v>0</v>
      </c>
      <c r="I868" s="88">
        <v>0</v>
      </c>
      <c r="J868" s="88">
        <v>16713584</v>
      </c>
      <c r="K868" s="88">
        <v>24533256</v>
      </c>
      <c r="L868" s="88">
        <v>0</v>
      </c>
      <c r="M868" s="88">
        <v>667487</v>
      </c>
      <c r="N868" s="88">
        <v>0</v>
      </c>
      <c r="O868" s="88">
        <v>0</v>
      </c>
      <c r="P868" s="88">
        <v>7062220</v>
      </c>
      <c r="Q868" s="89">
        <v>1.061073995976E-2</v>
      </c>
      <c r="R868" s="89">
        <v>0</v>
      </c>
      <c r="S868" s="89">
        <v>0</v>
      </c>
      <c r="T868" s="89">
        <v>-2.8719359599999999E-5</v>
      </c>
      <c r="U868" s="89">
        <v>9.9614282234999994E-4</v>
      </c>
      <c r="V868" s="89">
        <v>0</v>
      </c>
      <c r="W868" s="89">
        <v>0</v>
      </c>
      <c r="X868" s="89">
        <v>0</v>
      </c>
      <c r="Y868" s="89">
        <v>0</v>
      </c>
      <c r="Z868" s="89">
        <v>5.6978397025700001E-3</v>
      </c>
      <c r="AA868" s="89">
        <v>1.8146512080000001E-3</v>
      </c>
    </row>
    <row r="869" spans="1:27" x14ac:dyDescent="0.25">
      <c r="A869" s="87">
        <v>7825</v>
      </c>
      <c r="B869" s="134">
        <v>45473</v>
      </c>
      <c r="C869" s="87">
        <v>3637</v>
      </c>
      <c r="D869" s="86" t="s">
        <v>1257</v>
      </c>
      <c r="E869" s="88">
        <v>163710328</v>
      </c>
      <c r="F869" s="88">
        <v>105899021</v>
      </c>
      <c r="G869" s="88">
        <v>3932988</v>
      </c>
      <c r="H869" s="88">
        <v>0</v>
      </c>
      <c r="I869" s="88">
        <v>0</v>
      </c>
      <c r="J869" s="88">
        <v>5456737</v>
      </c>
      <c r="K869" s="88">
        <v>21358201</v>
      </c>
      <c r="L869" s="88">
        <v>0</v>
      </c>
      <c r="M869" s="88">
        <v>34423532</v>
      </c>
      <c r="N869" s="88">
        <v>38996459</v>
      </c>
      <c r="O869" s="88">
        <v>0</v>
      </c>
      <c r="P869" s="88">
        <v>1731104</v>
      </c>
      <c r="Q869" s="89">
        <v>8.9261916468799992E-3</v>
      </c>
      <c r="R869" s="89">
        <v>0</v>
      </c>
      <c r="S869" s="89">
        <v>0</v>
      </c>
      <c r="T869" s="89">
        <v>1.0959527523500001E-3</v>
      </c>
      <c r="U869" s="89">
        <v>2.6651279929899999E-3</v>
      </c>
      <c r="V869" s="89">
        <v>0</v>
      </c>
      <c r="W869" s="89">
        <v>4.2291459490000003E-5</v>
      </c>
      <c r="X869" s="89">
        <v>0</v>
      </c>
      <c r="Y869" s="89">
        <v>0</v>
      </c>
      <c r="Z869" s="89">
        <v>6.68789807372E-3</v>
      </c>
      <c r="AA869" s="89">
        <v>1.2257675601E-3</v>
      </c>
    </row>
    <row r="870" spans="1:27" x14ac:dyDescent="0.25">
      <c r="A870" s="87">
        <v>7842</v>
      </c>
      <c r="B870" s="134">
        <v>45473</v>
      </c>
      <c r="C870" s="87">
        <v>3651</v>
      </c>
      <c r="D870" s="86" t="s">
        <v>1258</v>
      </c>
      <c r="E870" s="88">
        <v>33774373</v>
      </c>
      <c r="F870" s="88">
        <v>15685841</v>
      </c>
      <c r="G870" s="88">
        <v>0</v>
      </c>
      <c r="H870" s="88">
        <v>0</v>
      </c>
      <c r="I870" s="88">
        <v>0</v>
      </c>
      <c r="J870" s="88">
        <v>1459227</v>
      </c>
      <c r="K870" s="88">
        <v>4342509</v>
      </c>
      <c r="L870" s="88">
        <v>0</v>
      </c>
      <c r="M870" s="88">
        <v>8116072</v>
      </c>
      <c r="N870" s="88">
        <v>0</v>
      </c>
      <c r="O870" s="88">
        <v>0</v>
      </c>
      <c r="P870" s="88">
        <v>1768035</v>
      </c>
      <c r="Q870" s="89">
        <v>0</v>
      </c>
      <c r="R870" s="89">
        <v>0</v>
      </c>
      <c r="S870" s="89">
        <v>0</v>
      </c>
      <c r="T870" s="89">
        <v>0</v>
      </c>
      <c r="U870" s="89">
        <v>0</v>
      </c>
      <c r="V870" s="89">
        <v>0</v>
      </c>
      <c r="W870" s="89">
        <v>0</v>
      </c>
      <c r="X870" s="89">
        <v>0</v>
      </c>
      <c r="Y870" s="89">
        <v>0</v>
      </c>
      <c r="Z870" s="89">
        <v>1.4538352228799999E-3</v>
      </c>
      <c r="AA870" s="89">
        <v>1.6072982416000001E-4</v>
      </c>
    </row>
    <row r="871" spans="1:27" x14ac:dyDescent="0.25">
      <c r="A871" s="87">
        <v>7844</v>
      </c>
      <c r="B871" s="134">
        <v>45473</v>
      </c>
      <c r="C871" s="87">
        <v>3652</v>
      </c>
      <c r="D871" s="86" t="s">
        <v>1259</v>
      </c>
      <c r="E871" s="88">
        <v>2417932</v>
      </c>
      <c r="F871" s="88">
        <v>1364176</v>
      </c>
      <c r="G871" s="88">
        <v>159549</v>
      </c>
      <c r="H871" s="88">
        <v>18431</v>
      </c>
      <c r="I871" s="88">
        <v>0</v>
      </c>
      <c r="J871" s="88">
        <v>271745</v>
      </c>
      <c r="K871" s="88">
        <v>662292</v>
      </c>
      <c r="L871" s="88">
        <v>0</v>
      </c>
      <c r="M871" s="88">
        <v>0</v>
      </c>
      <c r="N871" s="88">
        <v>0</v>
      </c>
      <c r="O871" s="88">
        <v>0</v>
      </c>
      <c r="P871" s="88">
        <v>252159</v>
      </c>
      <c r="Q871" s="89">
        <v>-1.3048725350599999E-2</v>
      </c>
      <c r="R871" s="89">
        <v>2.0226835360109999E-2</v>
      </c>
      <c r="S871" s="89">
        <v>0</v>
      </c>
      <c r="T871" s="89">
        <v>0</v>
      </c>
      <c r="U871" s="89">
        <v>0</v>
      </c>
      <c r="V871" s="89">
        <v>0</v>
      </c>
      <c r="W871" s="89">
        <v>0</v>
      </c>
      <c r="X871" s="89">
        <v>0</v>
      </c>
      <c r="Y871" s="89">
        <v>0</v>
      </c>
      <c r="Z871" s="89">
        <v>7.4672022557500002E-3</v>
      </c>
      <c r="AA871" s="89">
        <v>-1.064208235E-4</v>
      </c>
    </row>
    <row r="872" spans="1:27" x14ac:dyDescent="0.25">
      <c r="A872" s="87">
        <v>7846</v>
      </c>
      <c r="B872" s="134">
        <v>45473</v>
      </c>
      <c r="C872" s="87">
        <v>3654</v>
      </c>
      <c r="D872" s="86" t="s">
        <v>1260</v>
      </c>
      <c r="E872" s="88">
        <v>37546109</v>
      </c>
      <c r="F872" s="88">
        <v>17114231</v>
      </c>
      <c r="G872" s="88">
        <v>0</v>
      </c>
      <c r="H872" s="88">
        <v>0</v>
      </c>
      <c r="I872" s="88">
        <v>0</v>
      </c>
      <c r="J872" s="88">
        <v>5782327</v>
      </c>
      <c r="K872" s="88">
        <v>2274704</v>
      </c>
      <c r="L872" s="88">
        <v>0</v>
      </c>
      <c r="M872" s="88">
        <v>2929244</v>
      </c>
      <c r="N872" s="88">
        <v>0</v>
      </c>
      <c r="O872" s="88">
        <v>0</v>
      </c>
      <c r="P872" s="88">
        <v>6127956</v>
      </c>
      <c r="Q872" s="89">
        <v>0</v>
      </c>
      <c r="R872" s="89">
        <v>0</v>
      </c>
      <c r="S872" s="89">
        <v>0</v>
      </c>
      <c r="T872" s="89">
        <v>3.2439960650000002E-4</v>
      </c>
      <c r="U872" s="89">
        <v>3.3795442059700001E-3</v>
      </c>
      <c r="V872" s="89">
        <v>0</v>
      </c>
      <c r="W872" s="89">
        <v>0</v>
      </c>
      <c r="X872" s="89">
        <v>0</v>
      </c>
      <c r="Y872" s="89">
        <v>0</v>
      </c>
      <c r="Z872" s="89">
        <v>4.9285365757499996E-3</v>
      </c>
      <c r="AA872" s="89">
        <v>2.1617887199300002E-3</v>
      </c>
    </row>
    <row r="873" spans="1:27" x14ac:dyDescent="0.25">
      <c r="A873" s="87">
        <v>7870</v>
      </c>
      <c r="B873" s="134">
        <v>45473</v>
      </c>
      <c r="C873" s="87">
        <v>3663</v>
      </c>
      <c r="D873" s="86" t="s">
        <v>1261</v>
      </c>
      <c r="E873" s="88">
        <v>228485971</v>
      </c>
      <c r="F873" s="88">
        <v>134562247</v>
      </c>
      <c r="G873" s="88">
        <v>0</v>
      </c>
      <c r="H873" s="88">
        <v>0</v>
      </c>
      <c r="I873" s="88">
        <v>0</v>
      </c>
      <c r="J873" s="88">
        <v>8583624</v>
      </c>
      <c r="K873" s="88">
        <v>26777929</v>
      </c>
      <c r="L873" s="88">
        <v>0</v>
      </c>
      <c r="M873" s="88">
        <v>34344829</v>
      </c>
      <c r="N873" s="88">
        <v>831497</v>
      </c>
      <c r="O873" s="88">
        <v>0</v>
      </c>
      <c r="P873" s="88">
        <v>64024368</v>
      </c>
      <c r="Q873" s="89">
        <v>0</v>
      </c>
      <c r="R873" s="89">
        <v>0</v>
      </c>
      <c r="S873" s="89">
        <v>0</v>
      </c>
      <c r="T873" s="89">
        <v>1.2908070163799999E-3</v>
      </c>
      <c r="U873" s="89">
        <v>3.4309993385000002E-4</v>
      </c>
      <c r="V873" s="89">
        <v>0</v>
      </c>
      <c r="W873" s="89">
        <v>3.0697471113E-4</v>
      </c>
      <c r="X873" s="89">
        <v>0</v>
      </c>
      <c r="Y873" s="89">
        <v>0</v>
      </c>
      <c r="Z873" s="89">
        <v>5.0950595293600002E-3</v>
      </c>
      <c r="AA873" s="89">
        <v>2.31314124692E-3</v>
      </c>
    </row>
    <row r="874" spans="1:27" x14ac:dyDescent="0.25">
      <c r="A874" s="87">
        <v>7873</v>
      </c>
      <c r="B874" s="134">
        <v>45473</v>
      </c>
      <c r="C874" s="87">
        <v>3664</v>
      </c>
      <c r="D874" s="86" t="s">
        <v>1262</v>
      </c>
      <c r="E874" s="88">
        <v>113104018</v>
      </c>
      <c r="F874" s="88">
        <v>50156444</v>
      </c>
      <c r="G874" s="88">
        <v>1671026</v>
      </c>
      <c r="H874" s="88">
        <v>0</v>
      </c>
      <c r="I874" s="88">
        <v>0</v>
      </c>
      <c r="J874" s="88">
        <v>7041276</v>
      </c>
      <c r="K874" s="88">
        <v>29558068</v>
      </c>
      <c r="L874" s="88">
        <v>0</v>
      </c>
      <c r="M874" s="88">
        <v>4549384</v>
      </c>
      <c r="N874" s="88">
        <v>0</v>
      </c>
      <c r="O874" s="88">
        <v>0</v>
      </c>
      <c r="P874" s="88">
        <v>7336690</v>
      </c>
      <c r="Q874" s="89">
        <v>6.95652794801E-3</v>
      </c>
      <c r="R874" s="89">
        <v>0</v>
      </c>
      <c r="S874" s="89">
        <v>0</v>
      </c>
      <c r="T874" s="89">
        <v>0</v>
      </c>
      <c r="U874" s="89">
        <v>7.3434870619000004E-4</v>
      </c>
      <c r="V874" s="89">
        <v>0</v>
      </c>
      <c r="W874" s="89">
        <v>-7.7300870059999998E-7</v>
      </c>
      <c r="X874" s="89">
        <v>0</v>
      </c>
      <c r="Y874" s="89">
        <v>0</v>
      </c>
      <c r="Z874" s="89">
        <v>2.6149539610899998E-3</v>
      </c>
      <c r="AA874" s="89">
        <v>1.2025702303E-3</v>
      </c>
    </row>
    <row r="875" spans="1:27" x14ac:dyDescent="0.25">
      <c r="A875" s="87">
        <v>7875</v>
      </c>
      <c r="B875" s="134">
        <v>45473</v>
      </c>
      <c r="C875" s="87">
        <v>3665</v>
      </c>
      <c r="D875" s="86" t="s">
        <v>1263</v>
      </c>
      <c r="E875" s="88">
        <v>515477784</v>
      </c>
      <c r="F875" s="88">
        <v>380196664</v>
      </c>
      <c r="G875" s="88">
        <v>2426115</v>
      </c>
      <c r="H875" s="88">
        <v>0</v>
      </c>
      <c r="I875" s="88">
        <v>0</v>
      </c>
      <c r="J875" s="88">
        <v>8284376</v>
      </c>
      <c r="K875" s="88">
        <v>20587637</v>
      </c>
      <c r="L875" s="88">
        <v>0</v>
      </c>
      <c r="M875" s="88">
        <v>284216524</v>
      </c>
      <c r="N875" s="88">
        <v>61551881</v>
      </c>
      <c r="O875" s="88">
        <v>0</v>
      </c>
      <c r="P875" s="88">
        <v>3130131</v>
      </c>
      <c r="Q875" s="89">
        <v>1.067286266506E-2</v>
      </c>
      <c r="R875" s="89">
        <v>0</v>
      </c>
      <c r="S875" s="89">
        <v>0</v>
      </c>
      <c r="T875" s="89">
        <v>0</v>
      </c>
      <c r="U875" s="89">
        <v>2.6215840316900002E-3</v>
      </c>
      <c r="V875" s="89">
        <v>0</v>
      </c>
      <c r="W875" s="89">
        <v>0</v>
      </c>
      <c r="X875" s="89">
        <v>0</v>
      </c>
      <c r="Y875" s="89">
        <v>0</v>
      </c>
      <c r="Z875" s="89">
        <v>6.2713426417100003E-3</v>
      </c>
      <c r="AA875" s="89">
        <v>1.9773959158999999E-4</v>
      </c>
    </row>
    <row r="876" spans="1:27" x14ac:dyDescent="0.25">
      <c r="A876" s="87">
        <v>7877</v>
      </c>
      <c r="B876" s="134">
        <v>45473</v>
      </c>
      <c r="C876" s="87">
        <v>3667</v>
      </c>
      <c r="D876" s="86" t="s">
        <v>1264</v>
      </c>
      <c r="E876" s="88">
        <v>994248</v>
      </c>
      <c r="F876" s="88">
        <v>472104</v>
      </c>
      <c r="G876" s="88">
        <v>0</v>
      </c>
      <c r="H876" s="88">
        <v>0</v>
      </c>
      <c r="I876" s="88">
        <v>0</v>
      </c>
      <c r="J876" s="88">
        <v>0</v>
      </c>
      <c r="K876" s="88">
        <v>103382</v>
      </c>
      <c r="L876" s="88">
        <v>0</v>
      </c>
      <c r="M876" s="88">
        <v>41971</v>
      </c>
      <c r="N876" s="88">
        <v>0</v>
      </c>
      <c r="O876" s="88">
        <v>0</v>
      </c>
      <c r="P876" s="88">
        <v>326751</v>
      </c>
      <c r="Q876" s="89">
        <v>0</v>
      </c>
      <c r="R876" s="89">
        <v>0</v>
      </c>
      <c r="S876" s="89">
        <v>0</v>
      </c>
      <c r="T876" s="89">
        <v>0</v>
      </c>
      <c r="U876" s="89">
        <v>0</v>
      </c>
      <c r="V876" s="89">
        <v>0</v>
      </c>
      <c r="W876" s="89">
        <v>0</v>
      </c>
      <c r="X876" s="89">
        <v>0</v>
      </c>
      <c r="Y876" s="89">
        <v>0</v>
      </c>
      <c r="Z876" s="89">
        <v>0</v>
      </c>
      <c r="AA876" s="89">
        <v>0</v>
      </c>
    </row>
    <row r="877" spans="1:27" x14ac:dyDescent="0.25">
      <c r="A877" s="87">
        <v>7907</v>
      </c>
      <c r="B877" s="134">
        <v>45473</v>
      </c>
      <c r="C877" s="87">
        <v>3685</v>
      </c>
      <c r="D877" s="86" t="s">
        <v>1265</v>
      </c>
      <c r="E877" s="88">
        <v>32844240</v>
      </c>
      <c r="F877" s="88">
        <v>14327333</v>
      </c>
      <c r="G877" s="88">
        <v>0</v>
      </c>
      <c r="H877" s="88">
        <v>253</v>
      </c>
      <c r="I877" s="88">
        <v>0</v>
      </c>
      <c r="J877" s="88">
        <v>3971424</v>
      </c>
      <c r="K877" s="88">
        <v>5630859</v>
      </c>
      <c r="L877" s="88">
        <v>0</v>
      </c>
      <c r="M877" s="88">
        <v>1005152</v>
      </c>
      <c r="N877" s="88">
        <v>0</v>
      </c>
      <c r="O877" s="88">
        <v>0</v>
      </c>
      <c r="P877" s="88">
        <v>3719645</v>
      </c>
      <c r="Q877" s="89">
        <v>0</v>
      </c>
      <c r="R877" s="89">
        <v>0</v>
      </c>
      <c r="S877" s="89">
        <v>0</v>
      </c>
      <c r="T877" s="89">
        <v>0</v>
      </c>
      <c r="U877" s="89">
        <v>-1.027729604E-4</v>
      </c>
      <c r="V877" s="89">
        <v>0</v>
      </c>
      <c r="W877" s="89">
        <v>0</v>
      </c>
      <c r="X877" s="89">
        <v>0</v>
      </c>
      <c r="Y877" s="89">
        <v>0</v>
      </c>
      <c r="Z877" s="89">
        <v>4.0821511000299999E-3</v>
      </c>
      <c r="AA877" s="89">
        <v>1.07511091276E-3</v>
      </c>
    </row>
    <row r="878" spans="1:27" x14ac:dyDescent="0.25">
      <c r="A878" s="87">
        <v>7910</v>
      </c>
      <c r="B878" s="134">
        <v>45473</v>
      </c>
      <c r="C878" s="87">
        <v>3686</v>
      </c>
      <c r="D878" s="86" t="s">
        <v>1266</v>
      </c>
      <c r="E878" s="88">
        <v>6847390</v>
      </c>
      <c r="F878" s="88">
        <v>4572074</v>
      </c>
      <c r="G878" s="88">
        <v>386012</v>
      </c>
      <c r="H878" s="88">
        <v>2863</v>
      </c>
      <c r="I878" s="88">
        <v>0</v>
      </c>
      <c r="J878" s="88">
        <v>607905</v>
      </c>
      <c r="K878" s="88">
        <v>1622205</v>
      </c>
      <c r="L878" s="88">
        <v>0</v>
      </c>
      <c r="M878" s="88">
        <v>1851424</v>
      </c>
      <c r="N878" s="88">
        <v>0</v>
      </c>
      <c r="O878" s="88">
        <v>0</v>
      </c>
      <c r="P878" s="88">
        <v>101665</v>
      </c>
      <c r="Q878" s="89">
        <v>8.8640055461999996E-3</v>
      </c>
      <c r="R878" s="89">
        <v>0</v>
      </c>
      <c r="S878" s="89">
        <v>0</v>
      </c>
      <c r="T878" s="89">
        <v>-1.0074101193999999E-3</v>
      </c>
      <c r="U878" s="89">
        <v>2.2766599230599999E-3</v>
      </c>
      <c r="V878" s="89">
        <v>0</v>
      </c>
      <c r="W878" s="89">
        <v>0</v>
      </c>
      <c r="X878" s="89">
        <v>0</v>
      </c>
      <c r="Y878" s="89">
        <v>0</v>
      </c>
      <c r="Z878" s="89">
        <v>9.9395308716599996E-3</v>
      </c>
      <c r="AA878" s="89">
        <v>1.8468638703800001E-3</v>
      </c>
    </row>
    <row r="879" spans="1:27" x14ac:dyDescent="0.25">
      <c r="A879" s="87">
        <v>7916</v>
      </c>
      <c r="B879" s="134">
        <v>45473</v>
      </c>
      <c r="C879" s="87">
        <v>3691</v>
      </c>
      <c r="D879" s="86" t="s">
        <v>1267</v>
      </c>
      <c r="E879" s="88">
        <v>931931932</v>
      </c>
      <c r="F879" s="88">
        <v>705388308</v>
      </c>
      <c r="G879" s="88">
        <v>27227517</v>
      </c>
      <c r="H879" s="88">
        <v>0</v>
      </c>
      <c r="I879" s="88">
        <v>0</v>
      </c>
      <c r="J879" s="88">
        <v>133530879</v>
      </c>
      <c r="K879" s="88">
        <v>190427324</v>
      </c>
      <c r="L879" s="88">
        <v>0</v>
      </c>
      <c r="M879" s="88">
        <v>228488552</v>
      </c>
      <c r="N879" s="88">
        <v>30929144</v>
      </c>
      <c r="O879" s="88">
        <v>3375391</v>
      </c>
      <c r="P879" s="88">
        <v>91409501</v>
      </c>
      <c r="Q879" s="89">
        <v>1.387308680935E-2</v>
      </c>
      <c r="R879" s="89">
        <v>0</v>
      </c>
      <c r="S879" s="89">
        <v>0</v>
      </c>
      <c r="T879" s="89">
        <v>4.7506563708000002E-4</v>
      </c>
      <c r="U879" s="89">
        <v>2.7192454692299998E-3</v>
      </c>
      <c r="V879" s="89">
        <v>0</v>
      </c>
      <c r="W879" s="89">
        <v>0</v>
      </c>
      <c r="X879" s="89">
        <v>0</v>
      </c>
      <c r="Y879" s="89">
        <v>0</v>
      </c>
      <c r="Z879" s="89">
        <v>7.9586088189700002E-3</v>
      </c>
      <c r="AA879" s="89">
        <v>2.4371706967600002E-3</v>
      </c>
    </row>
    <row r="880" spans="1:27" x14ac:dyDescent="0.25">
      <c r="A880" s="87">
        <v>7925</v>
      </c>
      <c r="B880" s="134">
        <v>45473</v>
      </c>
      <c r="C880" s="87">
        <v>3696</v>
      </c>
      <c r="D880" s="86" t="s">
        <v>1268</v>
      </c>
      <c r="E880" s="88">
        <v>131196005</v>
      </c>
      <c r="F880" s="88">
        <v>93075797</v>
      </c>
      <c r="G880" s="88">
        <v>2815147</v>
      </c>
      <c r="H880" s="88">
        <v>0</v>
      </c>
      <c r="I880" s="88">
        <v>0</v>
      </c>
      <c r="J880" s="88">
        <v>13734539</v>
      </c>
      <c r="K880" s="88">
        <v>26254897</v>
      </c>
      <c r="L880" s="88">
        <v>0</v>
      </c>
      <c r="M880" s="88">
        <v>42938629</v>
      </c>
      <c r="N880" s="88">
        <v>2017498</v>
      </c>
      <c r="O880" s="88">
        <v>0</v>
      </c>
      <c r="P880" s="88">
        <v>5315087</v>
      </c>
      <c r="Q880" s="89">
        <v>8.0915234733400006E-3</v>
      </c>
      <c r="R880" s="89">
        <v>0</v>
      </c>
      <c r="S880" s="89">
        <v>0</v>
      </c>
      <c r="T880" s="89">
        <v>3.6596947851000002E-4</v>
      </c>
      <c r="U880" s="89">
        <v>-1.5164663189000001E-3</v>
      </c>
      <c r="V880" s="89">
        <v>0</v>
      </c>
      <c r="W880" s="89">
        <v>-6.2034496700000003E-4</v>
      </c>
      <c r="X880" s="89">
        <v>0</v>
      </c>
      <c r="Y880" s="89">
        <v>0</v>
      </c>
      <c r="Z880" s="89">
        <v>-5.1448916717999997E-3</v>
      </c>
      <c r="AA880" s="89">
        <v>-7.8992090529999995E-4</v>
      </c>
    </row>
    <row r="881" spans="1:27" x14ac:dyDescent="0.25">
      <c r="A881" s="87">
        <v>7927</v>
      </c>
      <c r="B881" s="134">
        <v>45473</v>
      </c>
      <c r="C881" s="87">
        <v>3697</v>
      </c>
      <c r="D881" s="86" t="s">
        <v>1269</v>
      </c>
      <c r="E881" s="88">
        <v>67795557</v>
      </c>
      <c r="F881" s="88">
        <v>44211083</v>
      </c>
      <c r="G881" s="88">
        <v>523082</v>
      </c>
      <c r="H881" s="88">
        <v>0</v>
      </c>
      <c r="I881" s="88">
        <v>0</v>
      </c>
      <c r="J881" s="88">
        <v>3779559</v>
      </c>
      <c r="K881" s="88">
        <v>3898395</v>
      </c>
      <c r="L881" s="88">
        <v>0</v>
      </c>
      <c r="M881" s="88">
        <v>32605736</v>
      </c>
      <c r="N881" s="88">
        <v>829128</v>
      </c>
      <c r="O881" s="88">
        <v>1215692</v>
      </c>
      <c r="P881" s="88">
        <v>1359491</v>
      </c>
      <c r="Q881" s="89">
        <v>2.4949068933890001E-2</v>
      </c>
      <c r="R881" s="89">
        <v>0</v>
      </c>
      <c r="S881" s="89">
        <v>0</v>
      </c>
      <c r="T881" s="89">
        <v>6.2497074933999999E-3</v>
      </c>
      <c r="U881" s="89">
        <v>4.7079789510499999E-3</v>
      </c>
      <c r="V881" s="89">
        <v>0</v>
      </c>
      <c r="W881" s="89">
        <v>0</v>
      </c>
      <c r="X881" s="89">
        <v>0</v>
      </c>
      <c r="Y881" s="89">
        <v>2.124091034726E-2</v>
      </c>
      <c r="Z881" s="89">
        <v>3.6757723220049998E-2</v>
      </c>
      <c r="AA881" s="89">
        <v>2.9693716441799999E-3</v>
      </c>
    </row>
    <row r="882" spans="1:27" x14ac:dyDescent="0.25">
      <c r="A882" s="87">
        <v>7955</v>
      </c>
      <c r="B882" s="134">
        <v>45473</v>
      </c>
      <c r="C882" s="87">
        <v>3712</v>
      </c>
      <c r="D882" s="86" t="s">
        <v>1270</v>
      </c>
      <c r="E882" s="88">
        <v>110475565</v>
      </c>
      <c r="F882" s="88">
        <v>76648001</v>
      </c>
      <c r="G882" s="88">
        <v>1662015</v>
      </c>
      <c r="H882" s="88">
        <v>0</v>
      </c>
      <c r="I882" s="88">
        <v>0</v>
      </c>
      <c r="J882" s="88">
        <v>13565832</v>
      </c>
      <c r="K882" s="88">
        <v>14616643</v>
      </c>
      <c r="L882" s="88">
        <v>0</v>
      </c>
      <c r="M882" s="88">
        <v>22969013</v>
      </c>
      <c r="N882" s="88">
        <v>7923116</v>
      </c>
      <c r="O882" s="88">
        <v>0</v>
      </c>
      <c r="P882" s="88">
        <v>15911382</v>
      </c>
      <c r="Q882" s="89">
        <v>1.060060472598E-2</v>
      </c>
      <c r="R882" s="89">
        <v>0</v>
      </c>
      <c r="S882" s="89">
        <v>0</v>
      </c>
      <c r="T882" s="89">
        <v>3.20032914283E-3</v>
      </c>
      <c r="U882" s="89">
        <v>7.9190632315399995E-3</v>
      </c>
      <c r="V882" s="89">
        <v>0</v>
      </c>
      <c r="W882" s="89">
        <v>-5.8740600289999996E-4</v>
      </c>
      <c r="X882" s="89">
        <v>0</v>
      </c>
      <c r="Y882" s="89">
        <v>0</v>
      </c>
      <c r="Z882" s="89">
        <v>1.680772458526E-2</v>
      </c>
      <c r="AA882" s="89">
        <v>7.4634148324900004E-3</v>
      </c>
    </row>
    <row r="883" spans="1:27" x14ac:dyDescent="0.25">
      <c r="A883" s="87">
        <v>7958</v>
      </c>
      <c r="B883" s="134">
        <v>45473</v>
      </c>
      <c r="C883" s="87">
        <v>3714</v>
      </c>
      <c r="D883" s="86" t="s">
        <v>1271</v>
      </c>
      <c r="E883" s="88">
        <v>35904688</v>
      </c>
      <c r="F883" s="88">
        <v>10515622</v>
      </c>
      <c r="G883" s="88">
        <v>800838</v>
      </c>
      <c r="H883" s="88">
        <v>0</v>
      </c>
      <c r="I883" s="88">
        <v>0</v>
      </c>
      <c r="J883" s="88">
        <v>1367388</v>
      </c>
      <c r="K883" s="88">
        <v>1529406</v>
      </c>
      <c r="L883" s="88">
        <v>0</v>
      </c>
      <c r="M883" s="88">
        <v>4623512</v>
      </c>
      <c r="N883" s="88">
        <v>0</v>
      </c>
      <c r="O883" s="88">
        <v>0</v>
      </c>
      <c r="P883" s="88">
        <v>2194478</v>
      </c>
      <c r="Q883" s="89">
        <v>7.5272734866700004E-3</v>
      </c>
      <c r="R883" s="89">
        <v>0</v>
      </c>
      <c r="S883" s="89">
        <v>0</v>
      </c>
      <c r="T883" s="89">
        <v>7.7206346121100004E-3</v>
      </c>
      <c r="U883" s="89">
        <v>2.4025680462100001E-3</v>
      </c>
      <c r="V883" s="89">
        <v>0</v>
      </c>
      <c r="W883" s="89">
        <v>-6.5156095499999995E-5</v>
      </c>
      <c r="X883" s="89">
        <v>0</v>
      </c>
      <c r="Y883" s="89">
        <v>0</v>
      </c>
      <c r="Z883" s="89">
        <v>2.050126557803E-2</v>
      </c>
      <c r="AA883" s="89">
        <v>5.1682746132800002E-3</v>
      </c>
    </row>
    <row r="884" spans="1:27" x14ac:dyDescent="0.25">
      <c r="A884" s="87">
        <v>7960</v>
      </c>
      <c r="B884" s="134">
        <v>45473</v>
      </c>
      <c r="C884" s="87">
        <v>3715</v>
      </c>
      <c r="D884" s="86" t="s">
        <v>1272</v>
      </c>
      <c r="E884" s="88">
        <v>396591500</v>
      </c>
      <c r="F884" s="88">
        <v>207971274</v>
      </c>
      <c r="G884" s="88">
        <v>0</v>
      </c>
      <c r="H884" s="88">
        <v>0</v>
      </c>
      <c r="I884" s="88">
        <v>0</v>
      </c>
      <c r="J884" s="88">
        <v>58723401</v>
      </c>
      <c r="K884" s="88">
        <v>64614660</v>
      </c>
      <c r="L884" s="88">
        <v>0</v>
      </c>
      <c r="M884" s="88">
        <v>68322463</v>
      </c>
      <c r="N884" s="88">
        <v>0</v>
      </c>
      <c r="O884" s="88">
        <v>0</v>
      </c>
      <c r="P884" s="88">
        <v>16310750</v>
      </c>
      <c r="Q884" s="89">
        <v>0</v>
      </c>
      <c r="R884" s="89">
        <v>0</v>
      </c>
      <c r="S884" s="89">
        <v>0</v>
      </c>
      <c r="T884" s="89">
        <v>4.5349486590000001E-4</v>
      </c>
      <c r="U884" s="89">
        <v>1.2243532109399999E-3</v>
      </c>
      <c r="V884" s="89">
        <v>0</v>
      </c>
      <c r="W884" s="89">
        <v>0</v>
      </c>
      <c r="X884" s="89">
        <v>0</v>
      </c>
      <c r="Y884" s="89">
        <v>0</v>
      </c>
      <c r="Z884" s="89">
        <v>8.4954477039399998E-3</v>
      </c>
      <c r="AA884" s="89">
        <v>1.26476499228E-3</v>
      </c>
    </row>
    <row r="885" spans="1:27" x14ac:dyDescent="0.25">
      <c r="A885" s="87">
        <v>7970</v>
      </c>
      <c r="B885" s="134">
        <v>45473</v>
      </c>
      <c r="C885" s="87">
        <v>3720</v>
      </c>
      <c r="D885" s="86" t="s">
        <v>1273</v>
      </c>
      <c r="E885" s="88">
        <v>84171783</v>
      </c>
      <c r="F885" s="88">
        <v>36138161</v>
      </c>
      <c r="G885" s="88">
        <v>0</v>
      </c>
      <c r="H885" s="88">
        <v>687309</v>
      </c>
      <c r="I885" s="88">
        <v>0</v>
      </c>
      <c r="J885" s="88">
        <v>12513982</v>
      </c>
      <c r="K885" s="88">
        <v>861849</v>
      </c>
      <c r="L885" s="88">
        <v>0</v>
      </c>
      <c r="M885" s="88">
        <v>0</v>
      </c>
      <c r="N885" s="88">
        <v>0</v>
      </c>
      <c r="O885" s="88">
        <v>0</v>
      </c>
      <c r="P885" s="88">
        <v>22075021</v>
      </c>
      <c r="Q885" s="89">
        <v>0</v>
      </c>
      <c r="R885" s="89">
        <v>1.0491847168450001E-2</v>
      </c>
      <c r="S885" s="89">
        <v>0</v>
      </c>
      <c r="T885" s="89">
        <v>4.687733358E-5</v>
      </c>
      <c r="U885" s="89">
        <v>7.10189146134E-3</v>
      </c>
      <c r="V885" s="89">
        <v>0</v>
      </c>
      <c r="W885" s="89">
        <v>0</v>
      </c>
      <c r="X885" s="89">
        <v>0</v>
      </c>
      <c r="Y885" s="89">
        <v>0</v>
      </c>
      <c r="Z885" s="89">
        <v>1.9788248034699999E-3</v>
      </c>
      <c r="AA885" s="89">
        <v>1.5061461373399999E-3</v>
      </c>
    </row>
    <row r="886" spans="1:27" x14ac:dyDescent="0.25">
      <c r="A886" s="87">
        <v>7989</v>
      </c>
      <c r="B886" s="134">
        <v>45473</v>
      </c>
      <c r="C886" s="87">
        <v>3727</v>
      </c>
      <c r="D886" s="86" t="s">
        <v>1274</v>
      </c>
      <c r="E886" s="88">
        <v>30809841</v>
      </c>
      <c r="F886" s="88">
        <v>9018379</v>
      </c>
      <c r="G886" s="88">
        <v>0</v>
      </c>
      <c r="H886" s="88">
        <v>3786</v>
      </c>
      <c r="I886" s="88">
        <v>0</v>
      </c>
      <c r="J886" s="88">
        <v>4849387</v>
      </c>
      <c r="K886" s="88">
        <v>967972</v>
      </c>
      <c r="L886" s="88">
        <v>0</v>
      </c>
      <c r="M886" s="88">
        <v>0</v>
      </c>
      <c r="N886" s="88">
        <v>0</v>
      </c>
      <c r="O886" s="88">
        <v>0</v>
      </c>
      <c r="P886" s="88">
        <v>3197234</v>
      </c>
      <c r="Q886" s="89">
        <v>0</v>
      </c>
      <c r="R886" s="89">
        <v>0</v>
      </c>
      <c r="S886" s="89">
        <v>0</v>
      </c>
      <c r="T886" s="89">
        <v>6.5255543198999995E-4</v>
      </c>
      <c r="U886" s="89">
        <v>2.4620374541000002E-4</v>
      </c>
      <c r="V886" s="89">
        <v>0</v>
      </c>
      <c r="W886" s="89">
        <v>0</v>
      </c>
      <c r="X886" s="89">
        <v>0</v>
      </c>
      <c r="Y886" s="89">
        <v>0</v>
      </c>
      <c r="Z886" s="89">
        <v>-2.0317666259999999E-4</v>
      </c>
      <c r="AA886" s="89">
        <v>1.8635627169E-4</v>
      </c>
    </row>
    <row r="887" spans="1:27" x14ac:dyDescent="0.25">
      <c r="A887" s="87">
        <v>7992</v>
      </c>
      <c r="B887" s="134">
        <v>45473</v>
      </c>
      <c r="C887" s="87">
        <v>3729</v>
      </c>
      <c r="D887" s="86" t="s">
        <v>1275</v>
      </c>
      <c r="E887" s="88">
        <v>54147560</v>
      </c>
      <c r="F887" s="88">
        <v>39845280</v>
      </c>
      <c r="G887" s="88">
        <v>0</v>
      </c>
      <c r="H887" s="88">
        <v>0</v>
      </c>
      <c r="I887" s="88">
        <v>0</v>
      </c>
      <c r="J887" s="88">
        <v>3764286</v>
      </c>
      <c r="K887" s="88">
        <v>5668562</v>
      </c>
      <c r="L887" s="88">
        <v>0</v>
      </c>
      <c r="M887" s="88">
        <v>25493932</v>
      </c>
      <c r="N887" s="88">
        <v>0</v>
      </c>
      <c r="O887" s="88">
        <v>0</v>
      </c>
      <c r="P887" s="88">
        <v>4918500</v>
      </c>
      <c r="Q887" s="89">
        <v>0</v>
      </c>
      <c r="R887" s="89">
        <v>0</v>
      </c>
      <c r="S887" s="89">
        <v>0</v>
      </c>
      <c r="T887" s="89">
        <v>1.1386721026E-4</v>
      </c>
      <c r="U887" s="89">
        <v>1.9872474175099998E-3</v>
      </c>
      <c r="V887" s="89">
        <v>0</v>
      </c>
      <c r="W887" s="89">
        <v>0</v>
      </c>
      <c r="X887" s="89">
        <v>0</v>
      </c>
      <c r="Y887" s="89">
        <v>0</v>
      </c>
      <c r="Z887" s="89">
        <v>1.7361095582680001E-2</v>
      </c>
      <c r="AA887" s="89">
        <v>2.3924127753099998E-3</v>
      </c>
    </row>
    <row r="888" spans="1:27" x14ac:dyDescent="0.25">
      <c r="A888" s="87">
        <v>7999</v>
      </c>
      <c r="B888" s="134">
        <v>45473</v>
      </c>
      <c r="C888" s="87">
        <v>3730</v>
      </c>
      <c r="D888" s="86" t="s">
        <v>1276</v>
      </c>
      <c r="E888" s="88">
        <v>6002587</v>
      </c>
      <c r="F888" s="88">
        <v>4114963</v>
      </c>
      <c r="G888" s="88">
        <v>0</v>
      </c>
      <c r="H888" s="88">
        <v>0</v>
      </c>
      <c r="I888" s="88">
        <v>0</v>
      </c>
      <c r="J888" s="88">
        <v>349053</v>
      </c>
      <c r="K888" s="88">
        <v>2118236</v>
      </c>
      <c r="L888" s="88">
        <v>0</v>
      </c>
      <c r="M888" s="88">
        <v>0</v>
      </c>
      <c r="N888" s="88">
        <v>0</v>
      </c>
      <c r="O888" s="88">
        <v>0</v>
      </c>
      <c r="P888" s="88">
        <v>1647674</v>
      </c>
      <c r="Q888" s="89">
        <v>0</v>
      </c>
      <c r="R888" s="89">
        <v>0</v>
      </c>
      <c r="S888" s="89">
        <v>0</v>
      </c>
      <c r="T888" s="89">
        <v>0</v>
      </c>
      <c r="U888" s="89">
        <v>1.3054223988999999E-3</v>
      </c>
      <c r="V888" s="89">
        <v>0</v>
      </c>
      <c r="W888" s="89">
        <v>0</v>
      </c>
      <c r="X888" s="89">
        <v>0</v>
      </c>
      <c r="Y888" s="89">
        <v>0</v>
      </c>
      <c r="Z888" s="89">
        <v>6.7563465672100002E-3</v>
      </c>
      <c r="AA888" s="89">
        <v>3.4299498589299999E-3</v>
      </c>
    </row>
    <row r="889" spans="1:27" x14ac:dyDescent="0.25">
      <c r="A889" s="87">
        <v>8000</v>
      </c>
      <c r="B889" s="134">
        <v>45473</v>
      </c>
      <c r="C889" s="87">
        <v>3731</v>
      </c>
      <c r="D889" s="86" t="s">
        <v>1277</v>
      </c>
      <c r="E889" s="88">
        <v>129915410</v>
      </c>
      <c r="F889" s="88">
        <v>45177851</v>
      </c>
      <c r="G889" s="88">
        <v>898197</v>
      </c>
      <c r="H889" s="88">
        <v>0</v>
      </c>
      <c r="I889" s="88">
        <v>0</v>
      </c>
      <c r="J889" s="88">
        <v>1324580</v>
      </c>
      <c r="K889" s="88">
        <v>1318906</v>
      </c>
      <c r="L889" s="88">
        <v>0</v>
      </c>
      <c r="M889" s="88">
        <v>29956890</v>
      </c>
      <c r="N889" s="88">
        <v>5453592</v>
      </c>
      <c r="O889" s="88">
        <v>5000756</v>
      </c>
      <c r="P889" s="88">
        <v>1224929</v>
      </c>
      <c r="Q889" s="89">
        <v>1.0719232996499999E-3</v>
      </c>
      <c r="R889" s="89">
        <v>0</v>
      </c>
      <c r="S889" s="89">
        <v>0</v>
      </c>
      <c r="T889" s="89">
        <v>0</v>
      </c>
      <c r="U889" s="89">
        <v>-9.9839006530000004E-4</v>
      </c>
      <c r="V889" s="89">
        <v>0</v>
      </c>
      <c r="W889" s="89">
        <v>0</v>
      </c>
      <c r="X889" s="89">
        <v>0</v>
      </c>
      <c r="Y889" s="89">
        <v>0</v>
      </c>
      <c r="Z889" s="89">
        <v>-1.0208849164000001E-3</v>
      </c>
      <c r="AA889" s="89">
        <v>-6.0175955699999999E-5</v>
      </c>
    </row>
    <row r="890" spans="1:27" x14ac:dyDescent="0.25">
      <c r="A890" s="87">
        <v>8001</v>
      </c>
      <c r="B890" s="134">
        <v>45473</v>
      </c>
      <c r="C890" s="87">
        <v>3732</v>
      </c>
      <c r="D890" s="86" t="s">
        <v>1278</v>
      </c>
      <c r="E890" s="88">
        <v>3874917</v>
      </c>
      <c r="F890" s="88">
        <v>1756951</v>
      </c>
      <c r="G890" s="88">
        <v>0</v>
      </c>
      <c r="H890" s="88">
        <v>0</v>
      </c>
      <c r="I890" s="88">
        <v>0</v>
      </c>
      <c r="J890" s="88">
        <v>400541</v>
      </c>
      <c r="K890" s="88">
        <v>895796</v>
      </c>
      <c r="L890" s="88">
        <v>0</v>
      </c>
      <c r="M890" s="88">
        <v>0</v>
      </c>
      <c r="N890" s="88">
        <v>0</v>
      </c>
      <c r="O890" s="88">
        <v>0</v>
      </c>
      <c r="P890" s="88">
        <v>460615</v>
      </c>
      <c r="Q890" s="89">
        <v>0</v>
      </c>
      <c r="R890" s="89">
        <v>0</v>
      </c>
      <c r="S890" s="89">
        <v>0</v>
      </c>
      <c r="T890" s="89">
        <v>1.6147714991000001E-4</v>
      </c>
      <c r="U890" s="89">
        <v>4.4904097258700003E-3</v>
      </c>
      <c r="V890" s="89">
        <v>0</v>
      </c>
      <c r="W890" s="89">
        <v>0</v>
      </c>
      <c r="X890" s="89">
        <v>0</v>
      </c>
      <c r="Y890" s="89">
        <v>0</v>
      </c>
      <c r="Z890" s="89">
        <v>4.5237504698999998E-4</v>
      </c>
      <c r="AA890" s="89">
        <v>2.4327122205300001E-3</v>
      </c>
    </row>
    <row r="891" spans="1:27" x14ac:dyDescent="0.25">
      <c r="A891" s="87">
        <v>8006</v>
      </c>
      <c r="B891" s="134">
        <v>45473</v>
      </c>
      <c r="C891" s="87">
        <v>3736</v>
      </c>
      <c r="D891" s="86" t="s">
        <v>1279</v>
      </c>
      <c r="E891" s="88">
        <v>9213727</v>
      </c>
      <c r="F891" s="88">
        <v>4636116</v>
      </c>
      <c r="G891" s="88">
        <v>75543</v>
      </c>
      <c r="H891" s="88">
        <v>0</v>
      </c>
      <c r="I891" s="88">
        <v>0</v>
      </c>
      <c r="J891" s="88">
        <v>1177993</v>
      </c>
      <c r="K891" s="88">
        <v>1728969</v>
      </c>
      <c r="L891" s="88">
        <v>0</v>
      </c>
      <c r="M891" s="88">
        <v>682078</v>
      </c>
      <c r="N891" s="88">
        <v>0</v>
      </c>
      <c r="O891" s="88">
        <v>0</v>
      </c>
      <c r="P891" s="88">
        <v>971533</v>
      </c>
      <c r="Q891" s="89">
        <v>0</v>
      </c>
      <c r="R891" s="89">
        <v>0</v>
      </c>
      <c r="S891" s="89">
        <v>0</v>
      </c>
      <c r="T891" s="89">
        <v>0</v>
      </c>
      <c r="U891" s="89">
        <v>0</v>
      </c>
      <c r="V891" s="89">
        <v>0</v>
      </c>
      <c r="W891" s="89">
        <v>0</v>
      </c>
      <c r="X891" s="89">
        <v>0</v>
      </c>
      <c r="Y891" s="89">
        <v>0</v>
      </c>
      <c r="Z891" s="89">
        <v>-2.91705433E-5</v>
      </c>
      <c r="AA891" s="89">
        <v>-5.9043642923999997E-6</v>
      </c>
    </row>
    <row r="892" spans="1:27" x14ac:dyDescent="0.25">
      <c r="A892" s="87">
        <v>8037</v>
      </c>
      <c r="B892" s="134">
        <v>45473</v>
      </c>
      <c r="C892" s="87">
        <v>3750</v>
      </c>
      <c r="D892" s="86" t="s">
        <v>1281</v>
      </c>
      <c r="E892" s="88">
        <v>15095521</v>
      </c>
      <c r="F892" s="88">
        <v>7511086</v>
      </c>
      <c r="G892" s="88">
        <v>0</v>
      </c>
      <c r="H892" s="88">
        <v>0</v>
      </c>
      <c r="I892" s="88">
        <v>0</v>
      </c>
      <c r="J892" s="88">
        <v>887204</v>
      </c>
      <c r="K892" s="88">
        <v>2367995</v>
      </c>
      <c r="L892" s="88">
        <v>0</v>
      </c>
      <c r="M892" s="88">
        <v>2629688</v>
      </c>
      <c r="N892" s="88">
        <v>0</v>
      </c>
      <c r="O892" s="88">
        <v>0</v>
      </c>
      <c r="P892" s="88">
        <v>1626199</v>
      </c>
      <c r="Q892" s="89">
        <v>0</v>
      </c>
      <c r="R892" s="89">
        <v>0</v>
      </c>
      <c r="S892" s="89">
        <v>0</v>
      </c>
      <c r="T892" s="89">
        <v>4.9913636849599997E-3</v>
      </c>
      <c r="U892" s="89">
        <v>7.7630081202900002E-3</v>
      </c>
      <c r="V892" s="89">
        <v>0</v>
      </c>
      <c r="W892" s="89">
        <v>6.8061470468300002E-3</v>
      </c>
      <c r="X892" s="89">
        <v>0</v>
      </c>
      <c r="Y892" s="89">
        <v>0</v>
      </c>
      <c r="Z892" s="89">
        <v>5.3527561059200004E-3</v>
      </c>
      <c r="AA892" s="89">
        <v>6.5360366308199998E-3</v>
      </c>
    </row>
    <row r="893" spans="1:27" x14ac:dyDescent="0.25">
      <c r="A893" s="87">
        <v>8039</v>
      </c>
      <c r="B893" s="134">
        <v>45473</v>
      </c>
      <c r="C893" s="87">
        <v>3752</v>
      </c>
      <c r="D893" s="86" t="s">
        <v>1282</v>
      </c>
      <c r="E893" s="88">
        <v>39596041</v>
      </c>
      <c r="F893" s="88">
        <v>23595936</v>
      </c>
      <c r="G893" s="88">
        <v>506107</v>
      </c>
      <c r="H893" s="88">
        <v>0</v>
      </c>
      <c r="I893" s="88">
        <v>0</v>
      </c>
      <c r="J893" s="88">
        <v>5606241</v>
      </c>
      <c r="K893" s="88">
        <v>6616394</v>
      </c>
      <c r="L893" s="88">
        <v>0</v>
      </c>
      <c r="M893" s="88">
        <v>5363480</v>
      </c>
      <c r="N893" s="88">
        <v>400000</v>
      </c>
      <c r="O893" s="88">
        <v>0</v>
      </c>
      <c r="P893" s="88">
        <v>5103714</v>
      </c>
      <c r="Q893" s="89">
        <v>1.84988582234E-3</v>
      </c>
      <c r="R893" s="89">
        <v>0</v>
      </c>
      <c r="S893" s="89">
        <v>0</v>
      </c>
      <c r="T893" s="89">
        <v>0</v>
      </c>
      <c r="U893" s="89">
        <v>6.5804171838999999E-4</v>
      </c>
      <c r="V893" s="89">
        <v>0</v>
      </c>
      <c r="W893" s="89">
        <v>0</v>
      </c>
      <c r="X893" s="89">
        <v>0</v>
      </c>
      <c r="Y893" s="89">
        <v>0</v>
      </c>
      <c r="Z893" s="89">
        <v>4.4362800130100001E-3</v>
      </c>
      <c r="AA893" s="89">
        <v>1.17052101326E-3</v>
      </c>
    </row>
    <row r="894" spans="1:27" x14ac:dyDescent="0.25">
      <c r="A894" s="87">
        <v>8052</v>
      </c>
      <c r="B894" s="134">
        <v>45473</v>
      </c>
      <c r="C894" s="87">
        <v>3761</v>
      </c>
      <c r="D894" s="86" t="s">
        <v>1283</v>
      </c>
      <c r="E894" s="88">
        <v>9757917</v>
      </c>
      <c r="F894" s="88">
        <v>4294129</v>
      </c>
      <c r="G894" s="88">
        <v>144247</v>
      </c>
      <c r="H894" s="88">
        <v>273083</v>
      </c>
      <c r="I894" s="88">
        <v>0</v>
      </c>
      <c r="J894" s="88">
        <v>652449</v>
      </c>
      <c r="K894" s="88">
        <v>2397846</v>
      </c>
      <c r="L894" s="88">
        <v>0</v>
      </c>
      <c r="M894" s="88">
        <v>0</v>
      </c>
      <c r="N894" s="88">
        <v>0</v>
      </c>
      <c r="O894" s="88">
        <v>0</v>
      </c>
      <c r="P894" s="88">
        <v>826504</v>
      </c>
      <c r="Q894" s="89">
        <v>1.1687621364199999E-3</v>
      </c>
      <c r="R894" s="89">
        <v>1.8516099118039999E-2</v>
      </c>
      <c r="S894" s="89">
        <v>0</v>
      </c>
      <c r="T894" s="89">
        <v>-4.4263557900000001E-5</v>
      </c>
      <c r="U894" s="89">
        <v>1.65255778818E-3</v>
      </c>
      <c r="V894" s="89">
        <v>0</v>
      </c>
      <c r="W894" s="89">
        <v>0</v>
      </c>
      <c r="X894" s="89">
        <v>0</v>
      </c>
      <c r="Y894" s="89">
        <v>0</v>
      </c>
      <c r="Z894" s="89">
        <v>4.9022809813600004E-3</v>
      </c>
      <c r="AA894" s="89">
        <v>3.2195992036399999E-3</v>
      </c>
    </row>
    <row r="895" spans="1:27" x14ac:dyDescent="0.25">
      <c r="A895" s="87">
        <v>8059</v>
      </c>
      <c r="B895" s="134">
        <v>45473</v>
      </c>
      <c r="C895" s="87">
        <v>3765</v>
      </c>
      <c r="D895" s="86" t="s">
        <v>1284</v>
      </c>
      <c r="E895" s="88">
        <v>65070583</v>
      </c>
      <c r="F895" s="88">
        <v>49365162</v>
      </c>
      <c r="G895" s="88">
        <v>615287</v>
      </c>
      <c r="H895" s="88">
        <v>0</v>
      </c>
      <c r="I895" s="88">
        <v>0</v>
      </c>
      <c r="J895" s="88">
        <v>16863848</v>
      </c>
      <c r="K895" s="88">
        <v>26634335</v>
      </c>
      <c r="L895" s="88">
        <v>0</v>
      </c>
      <c r="M895" s="88">
        <v>76021</v>
      </c>
      <c r="N895" s="88">
        <v>0</v>
      </c>
      <c r="O895" s="88">
        <v>0</v>
      </c>
      <c r="P895" s="88">
        <v>5175671</v>
      </c>
      <c r="Q895" s="89">
        <v>3.0835848897300001E-3</v>
      </c>
      <c r="R895" s="89">
        <v>0</v>
      </c>
      <c r="S895" s="89">
        <v>0</v>
      </c>
      <c r="T895" s="89">
        <v>-1.189253772E-4</v>
      </c>
      <c r="U895" s="89">
        <v>1.09908160249E-3</v>
      </c>
      <c r="V895" s="89">
        <v>0</v>
      </c>
      <c r="W895" s="89">
        <v>0</v>
      </c>
      <c r="X895" s="89">
        <v>0</v>
      </c>
      <c r="Y895" s="89">
        <v>0</v>
      </c>
      <c r="Z895" s="89">
        <v>4.7809552395899997E-3</v>
      </c>
      <c r="AA895" s="89">
        <v>1.05722282394E-3</v>
      </c>
    </row>
    <row r="896" spans="1:27" x14ac:dyDescent="0.25">
      <c r="A896" s="87">
        <v>8069</v>
      </c>
      <c r="B896" s="134">
        <v>45473</v>
      </c>
      <c r="C896" s="87">
        <v>3771</v>
      </c>
      <c r="D896" s="86" t="s">
        <v>1285</v>
      </c>
      <c r="E896" s="88">
        <v>22451583</v>
      </c>
      <c r="F896" s="88">
        <v>7258165</v>
      </c>
      <c r="G896" s="88">
        <v>0</v>
      </c>
      <c r="H896" s="88">
        <v>102712</v>
      </c>
      <c r="I896" s="88">
        <v>0</v>
      </c>
      <c r="J896" s="88">
        <v>2974132</v>
      </c>
      <c r="K896" s="88">
        <v>1954369</v>
      </c>
      <c r="L896" s="88">
        <v>0</v>
      </c>
      <c r="M896" s="88">
        <v>52536</v>
      </c>
      <c r="N896" s="88">
        <v>0</v>
      </c>
      <c r="O896" s="88">
        <v>0</v>
      </c>
      <c r="P896" s="88">
        <v>2174416</v>
      </c>
      <c r="Q896" s="89">
        <v>0</v>
      </c>
      <c r="R896" s="89">
        <v>6.0159784224900004E-3</v>
      </c>
      <c r="S896" s="89">
        <v>0</v>
      </c>
      <c r="T896" s="89">
        <v>4.7772039353899997E-3</v>
      </c>
      <c r="U896" s="89">
        <v>-3.4640756220000002E-3</v>
      </c>
      <c r="V896" s="89">
        <v>0</v>
      </c>
      <c r="W896" s="89">
        <v>1.2107123831699999E-3</v>
      </c>
      <c r="X896" s="89">
        <v>0</v>
      </c>
      <c r="Y896" s="89">
        <v>0</v>
      </c>
      <c r="Z896" s="89">
        <v>7.3150885894299996E-3</v>
      </c>
      <c r="AA896" s="89">
        <v>3.3350111007599999E-3</v>
      </c>
    </row>
    <row r="897" spans="1:27" x14ac:dyDescent="0.25">
      <c r="A897" s="87">
        <v>8072</v>
      </c>
      <c r="B897" s="134">
        <v>45473</v>
      </c>
      <c r="C897" s="87">
        <v>3772</v>
      </c>
      <c r="D897" s="86" t="s">
        <v>1286</v>
      </c>
      <c r="E897" s="88">
        <v>1323298</v>
      </c>
      <c r="F897" s="88">
        <v>615061</v>
      </c>
      <c r="G897" s="88">
        <v>0</v>
      </c>
      <c r="H897" s="88">
        <v>0</v>
      </c>
      <c r="I897" s="88">
        <v>0</v>
      </c>
      <c r="J897" s="88">
        <v>398690</v>
      </c>
      <c r="K897" s="88">
        <v>124991</v>
      </c>
      <c r="L897" s="88">
        <v>0</v>
      </c>
      <c r="M897" s="88">
        <v>0</v>
      </c>
      <c r="N897" s="88">
        <v>0</v>
      </c>
      <c r="O897" s="88">
        <v>0</v>
      </c>
      <c r="P897" s="88">
        <v>91380</v>
      </c>
      <c r="Q897" s="89">
        <v>0</v>
      </c>
      <c r="R897" s="89">
        <v>0</v>
      </c>
      <c r="S897" s="89">
        <v>0</v>
      </c>
      <c r="T897" s="89">
        <v>0</v>
      </c>
      <c r="U897" s="89">
        <v>0</v>
      </c>
      <c r="V897" s="89">
        <v>0</v>
      </c>
      <c r="W897" s="89">
        <v>0</v>
      </c>
      <c r="X897" s="89">
        <v>0</v>
      </c>
      <c r="Y897" s="89">
        <v>0</v>
      </c>
      <c r="Z897" s="89">
        <v>0</v>
      </c>
      <c r="AA897" s="89">
        <v>0</v>
      </c>
    </row>
    <row r="898" spans="1:27" x14ac:dyDescent="0.25">
      <c r="A898" s="87">
        <v>8074</v>
      </c>
      <c r="B898" s="134">
        <v>45473</v>
      </c>
      <c r="C898" s="87">
        <v>3774</v>
      </c>
      <c r="D898" s="86" t="s">
        <v>1287</v>
      </c>
      <c r="E898" s="88">
        <v>13836089</v>
      </c>
      <c r="F898" s="88">
        <v>3342009</v>
      </c>
      <c r="G898" s="88">
        <v>0</v>
      </c>
      <c r="H898" s="88">
        <v>0</v>
      </c>
      <c r="I898" s="88">
        <v>0</v>
      </c>
      <c r="J898" s="88">
        <v>1051447</v>
      </c>
      <c r="K898" s="88">
        <v>1533820</v>
      </c>
      <c r="L898" s="88">
        <v>0</v>
      </c>
      <c r="M898" s="88">
        <v>0</v>
      </c>
      <c r="N898" s="88">
        <v>0</v>
      </c>
      <c r="O898" s="88">
        <v>0</v>
      </c>
      <c r="P898" s="88">
        <v>756740</v>
      </c>
      <c r="Q898" s="89">
        <v>0</v>
      </c>
      <c r="R898" s="89">
        <v>0</v>
      </c>
      <c r="S898" s="89">
        <v>0</v>
      </c>
      <c r="T898" s="89">
        <v>0</v>
      </c>
      <c r="U898" s="89">
        <v>0</v>
      </c>
      <c r="V898" s="89">
        <v>0</v>
      </c>
      <c r="W898" s="89">
        <v>0</v>
      </c>
      <c r="X898" s="89">
        <v>0</v>
      </c>
      <c r="Y898" s="89">
        <v>0</v>
      </c>
      <c r="Z898" s="89">
        <v>2.5848733167700001E-3</v>
      </c>
      <c r="AA898" s="89">
        <v>6.6653501393999998E-4</v>
      </c>
    </row>
    <row r="899" spans="1:27" x14ac:dyDescent="0.25">
      <c r="A899" s="87">
        <v>8077</v>
      </c>
      <c r="B899" s="134">
        <v>45473</v>
      </c>
      <c r="C899" s="87">
        <v>3776</v>
      </c>
      <c r="D899" s="86" t="s">
        <v>1288</v>
      </c>
      <c r="E899" s="88">
        <v>28339256</v>
      </c>
      <c r="F899" s="88">
        <v>14046146</v>
      </c>
      <c r="G899" s="88">
        <v>832425</v>
      </c>
      <c r="H899" s="88">
        <v>0</v>
      </c>
      <c r="I899" s="88">
        <v>0</v>
      </c>
      <c r="J899" s="88">
        <v>2183233</v>
      </c>
      <c r="K899" s="88">
        <v>6372438</v>
      </c>
      <c r="L899" s="88">
        <v>0</v>
      </c>
      <c r="M899" s="88">
        <v>3369480</v>
      </c>
      <c r="N899" s="88">
        <v>0</v>
      </c>
      <c r="O899" s="88">
        <v>0</v>
      </c>
      <c r="P899" s="88">
        <v>1288570</v>
      </c>
      <c r="Q899" s="89">
        <v>5.98553767669E-3</v>
      </c>
      <c r="R899" s="89">
        <v>0</v>
      </c>
      <c r="S899" s="89">
        <v>0</v>
      </c>
      <c r="T899" s="89">
        <v>0</v>
      </c>
      <c r="U899" s="89">
        <v>2.2873721892599998E-3</v>
      </c>
      <c r="V899" s="89">
        <v>0</v>
      </c>
      <c r="W899" s="89">
        <v>0</v>
      </c>
      <c r="X899" s="89">
        <v>0</v>
      </c>
      <c r="Y899" s="89">
        <v>0</v>
      </c>
      <c r="Z899" s="89">
        <v>2.4793848667920001E-2</v>
      </c>
      <c r="AA899" s="89">
        <v>5.2026043932999998E-3</v>
      </c>
    </row>
    <row r="900" spans="1:27" x14ac:dyDescent="0.25">
      <c r="A900" s="87">
        <v>8080</v>
      </c>
      <c r="B900" s="134">
        <v>45473</v>
      </c>
      <c r="C900" s="87">
        <v>3777</v>
      </c>
      <c r="D900" s="86" t="s">
        <v>1289</v>
      </c>
      <c r="E900" s="88">
        <v>200494588</v>
      </c>
      <c r="F900" s="88">
        <v>165933221</v>
      </c>
      <c r="G900" s="88">
        <v>6135230</v>
      </c>
      <c r="H900" s="88">
        <v>0</v>
      </c>
      <c r="I900" s="88">
        <v>0</v>
      </c>
      <c r="J900" s="88">
        <v>10368009</v>
      </c>
      <c r="K900" s="88">
        <v>95970800</v>
      </c>
      <c r="L900" s="88">
        <v>0</v>
      </c>
      <c r="M900" s="88">
        <v>8347158</v>
      </c>
      <c r="N900" s="88">
        <v>395514</v>
      </c>
      <c r="O900" s="88">
        <v>1532491</v>
      </c>
      <c r="P900" s="88">
        <v>43184019</v>
      </c>
      <c r="Q900" s="89">
        <v>2.676019005642E-2</v>
      </c>
      <c r="R900" s="89">
        <v>0</v>
      </c>
      <c r="S900" s="89">
        <v>0</v>
      </c>
      <c r="T900" s="89">
        <v>6.0205456169400004E-3</v>
      </c>
      <c r="U900" s="89">
        <v>1.4188532906760001E-2</v>
      </c>
      <c r="V900" s="89">
        <v>0</v>
      </c>
      <c r="W900" s="89">
        <v>-1.4997018900000001E-4</v>
      </c>
      <c r="X900" s="89">
        <v>0</v>
      </c>
      <c r="Y900" s="89">
        <v>7.0751534538300003E-3</v>
      </c>
      <c r="Z900" s="89">
        <v>7.0165544734599999E-3</v>
      </c>
      <c r="AA900" s="89">
        <v>1.1918654128950001E-2</v>
      </c>
    </row>
    <row r="901" spans="1:27" x14ac:dyDescent="0.25">
      <c r="A901" s="87">
        <v>8097</v>
      </c>
      <c r="B901" s="134">
        <v>45473</v>
      </c>
      <c r="C901" s="87">
        <v>3785</v>
      </c>
      <c r="D901" s="86" t="s">
        <v>1290</v>
      </c>
      <c r="E901" s="88">
        <v>1814454</v>
      </c>
      <c r="F901" s="88">
        <v>811073</v>
      </c>
      <c r="G901" s="88">
        <v>0</v>
      </c>
      <c r="H901" s="88">
        <v>0</v>
      </c>
      <c r="I901" s="88">
        <v>0</v>
      </c>
      <c r="J901" s="88">
        <v>222293</v>
      </c>
      <c r="K901" s="88">
        <v>263260</v>
      </c>
      <c r="L901" s="88">
        <v>0</v>
      </c>
      <c r="M901" s="88">
        <v>0</v>
      </c>
      <c r="N901" s="88">
        <v>0</v>
      </c>
      <c r="O901" s="88">
        <v>0</v>
      </c>
      <c r="P901" s="88">
        <v>325519</v>
      </c>
      <c r="Q901" s="89">
        <v>0</v>
      </c>
      <c r="R901" s="89">
        <v>0</v>
      </c>
      <c r="S901" s="89">
        <v>0</v>
      </c>
      <c r="T901" s="89">
        <v>0</v>
      </c>
      <c r="U901" s="89">
        <v>0</v>
      </c>
      <c r="V901" s="89">
        <v>0</v>
      </c>
      <c r="W901" s="89">
        <v>0</v>
      </c>
      <c r="X901" s="89">
        <v>0</v>
      </c>
      <c r="Y901" s="89">
        <v>0</v>
      </c>
      <c r="Z901" s="89">
        <v>3.8679243131600001E-3</v>
      </c>
      <c r="AA901" s="89">
        <v>2.5623771357599998E-3</v>
      </c>
    </row>
    <row r="902" spans="1:27" x14ac:dyDescent="0.25">
      <c r="A902" s="87">
        <v>8100</v>
      </c>
      <c r="B902" s="134">
        <v>45473</v>
      </c>
      <c r="C902" s="87">
        <v>3787</v>
      </c>
      <c r="D902" s="86" t="s">
        <v>1291</v>
      </c>
      <c r="E902" s="88">
        <v>104581485</v>
      </c>
      <c r="F902" s="88">
        <v>61205843</v>
      </c>
      <c r="G902" s="88">
        <v>0</v>
      </c>
      <c r="H902" s="88">
        <v>0</v>
      </c>
      <c r="I902" s="88">
        <v>6227531</v>
      </c>
      <c r="J902" s="88">
        <v>14770092</v>
      </c>
      <c r="K902" s="88">
        <v>8455360</v>
      </c>
      <c r="L902" s="88">
        <v>0</v>
      </c>
      <c r="M902" s="88">
        <v>22153631</v>
      </c>
      <c r="N902" s="88">
        <v>0</v>
      </c>
      <c r="O902" s="88">
        <v>0</v>
      </c>
      <c r="P902" s="88">
        <v>9599228</v>
      </c>
      <c r="Q902" s="89">
        <v>0</v>
      </c>
      <c r="R902" s="89">
        <v>0</v>
      </c>
      <c r="S902" s="89">
        <v>0</v>
      </c>
      <c r="T902" s="89">
        <v>-1.7870029040000001E-4</v>
      </c>
      <c r="U902" s="89">
        <v>1.22520538119E-3</v>
      </c>
      <c r="V902" s="89">
        <v>0</v>
      </c>
      <c r="W902" s="89">
        <v>0</v>
      </c>
      <c r="X902" s="89">
        <v>0</v>
      </c>
      <c r="Y902" s="89">
        <v>0</v>
      </c>
      <c r="Z902" s="89">
        <v>3.3930632381599999E-3</v>
      </c>
      <c r="AA902" s="89">
        <v>7.5917059649999999E-4</v>
      </c>
    </row>
    <row r="903" spans="1:27" x14ac:dyDescent="0.25">
      <c r="A903" s="87">
        <v>8110</v>
      </c>
      <c r="B903" s="134">
        <v>45473</v>
      </c>
      <c r="C903" s="87">
        <v>3794</v>
      </c>
      <c r="D903" s="86" t="s">
        <v>1292</v>
      </c>
      <c r="E903" s="88">
        <v>217355113</v>
      </c>
      <c r="F903" s="88">
        <v>183065418</v>
      </c>
      <c r="G903" s="88">
        <v>10383226</v>
      </c>
      <c r="H903" s="88">
        <v>0</v>
      </c>
      <c r="I903" s="88">
        <v>4270293</v>
      </c>
      <c r="J903" s="88">
        <v>31639590</v>
      </c>
      <c r="K903" s="88">
        <v>70169304</v>
      </c>
      <c r="L903" s="88">
        <v>0</v>
      </c>
      <c r="M903" s="88">
        <v>33702869</v>
      </c>
      <c r="N903" s="88">
        <v>22828952</v>
      </c>
      <c r="O903" s="88">
        <v>322484</v>
      </c>
      <c r="P903" s="88">
        <v>9748700</v>
      </c>
      <c r="Q903" s="89">
        <v>9.8397807614799999E-3</v>
      </c>
      <c r="R903" s="89">
        <v>0</v>
      </c>
      <c r="S903" s="89">
        <v>0</v>
      </c>
      <c r="T903" s="89">
        <v>1.3715277698000001E-4</v>
      </c>
      <c r="U903" s="89">
        <v>2.61876050991E-3</v>
      </c>
      <c r="V903" s="89">
        <v>0</v>
      </c>
      <c r="W903" s="89">
        <v>3.4313655292699999E-6</v>
      </c>
      <c r="X903" s="89">
        <v>0</v>
      </c>
      <c r="Y903" s="89">
        <v>0</v>
      </c>
      <c r="Z903" s="89">
        <v>1.383658707688E-2</v>
      </c>
      <c r="AA903" s="89">
        <v>2.4398842374999999E-3</v>
      </c>
    </row>
    <row r="904" spans="1:27" x14ac:dyDescent="0.25">
      <c r="A904" s="87">
        <v>8113</v>
      </c>
      <c r="B904" s="134">
        <v>45473</v>
      </c>
      <c r="C904" s="87">
        <v>3796</v>
      </c>
      <c r="D904" s="86" t="s">
        <v>1293</v>
      </c>
      <c r="E904" s="88">
        <v>76316878</v>
      </c>
      <c r="F904" s="88">
        <v>35348599</v>
      </c>
      <c r="G904" s="88">
        <v>2320913</v>
      </c>
      <c r="H904" s="88">
        <v>0</v>
      </c>
      <c r="I904" s="88">
        <v>0</v>
      </c>
      <c r="J904" s="88">
        <v>4515080</v>
      </c>
      <c r="K904" s="88">
        <v>10141797</v>
      </c>
      <c r="L904" s="88">
        <v>0</v>
      </c>
      <c r="M904" s="88">
        <v>12365921</v>
      </c>
      <c r="N904" s="88">
        <v>0</v>
      </c>
      <c r="O904" s="88">
        <v>0</v>
      </c>
      <c r="P904" s="88">
        <v>6004888</v>
      </c>
      <c r="Q904" s="89">
        <v>1.262932269059E-2</v>
      </c>
      <c r="R904" s="89">
        <v>0</v>
      </c>
      <c r="S904" s="89">
        <v>0</v>
      </c>
      <c r="T904" s="89">
        <v>0</v>
      </c>
      <c r="U904" s="89">
        <v>4.2489019372400003E-3</v>
      </c>
      <c r="V904" s="89">
        <v>0</v>
      </c>
      <c r="W904" s="89">
        <v>-8.6577217685999994E-8</v>
      </c>
      <c r="X904" s="89">
        <v>0</v>
      </c>
      <c r="Y904" s="89">
        <v>0</v>
      </c>
      <c r="Z904" s="89">
        <v>8.0530634377200001E-3</v>
      </c>
      <c r="AA904" s="89">
        <v>3.2817731619100001E-3</v>
      </c>
    </row>
    <row r="905" spans="1:27" x14ac:dyDescent="0.25">
      <c r="A905" s="87">
        <v>8118</v>
      </c>
      <c r="B905" s="134">
        <v>45473</v>
      </c>
      <c r="C905" s="87">
        <v>3800</v>
      </c>
      <c r="D905" s="86" t="s">
        <v>1294</v>
      </c>
      <c r="E905" s="88">
        <v>13472790</v>
      </c>
      <c r="F905" s="88">
        <v>8276349</v>
      </c>
      <c r="G905" s="88">
        <v>0</v>
      </c>
      <c r="H905" s="88">
        <v>0</v>
      </c>
      <c r="I905" s="88">
        <v>0</v>
      </c>
      <c r="J905" s="88">
        <v>3020764</v>
      </c>
      <c r="K905" s="88">
        <v>1085914</v>
      </c>
      <c r="L905" s="88">
        <v>0</v>
      </c>
      <c r="M905" s="88">
        <v>1168906</v>
      </c>
      <c r="N905" s="88">
        <v>0</v>
      </c>
      <c r="O905" s="88">
        <v>0</v>
      </c>
      <c r="P905" s="88">
        <v>3000765</v>
      </c>
      <c r="Q905" s="89">
        <v>0</v>
      </c>
      <c r="R905" s="89">
        <v>0</v>
      </c>
      <c r="S905" s="89">
        <v>0</v>
      </c>
      <c r="T905" s="89">
        <v>4.6972117429599997E-3</v>
      </c>
      <c r="U905" s="89">
        <v>3.1159045645700002E-3</v>
      </c>
      <c r="V905" s="89">
        <v>0</v>
      </c>
      <c r="W905" s="89">
        <v>2.7699035404279999E-2</v>
      </c>
      <c r="X905" s="89">
        <v>0</v>
      </c>
      <c r="Y905" s="89">
        <v>0</v>
      </c>
      <c r="Z905" s="89">
        <v>4.8772558538620003E-2</v>
      </c>
      <c r="AA905" s="89">
        <v>2.7695076858109999E-2</v>
      </c>
    </row>
    <row r="906" spans="1:27" x14ac:dyDescent="0.25">
      <c r="A906" s="87">
        <v>8119</v>
      </c>
      <c r="B906" s="134">
        <v>45473</v>
      </c>
      <c r="C906" s="87">
        <v>3801</v>
      </c>
      <c r="D906" s="86" t="s">
        <v>1295</v>
      </c>
      <c r="E906" s="88">
        <v>29040252</v>
      </c>
      <c r="F906" s="88">
        <v>22003648</v>
      </c>
      <c r="G906" s="88">
        <v>725425</v>
      </c>
      <c r="H906" s="88">
        <v>0</v>
      </c>
      <c r="I906" s="88">
        <v>0</v>
      </c>
      <c r="J906" s="88">
        <v>3277021</v>
      </c>
      <c r="K906" s="88">
        <v>6907828</v>
      </c>
      <c r="L906" s="88">
        <v>0</v>
      </c>
      <c r="M906" s="88">
        <v>6812257</v>
      </c>
      <c r="N906" s="88">
        <v>0</v>
      </c>
      <c r="O906" s="88">
        <v>0</v>
      </c>
      <c r="P906" s="88">
        <v>4281117</v>
      </c>
      <c r="Q906" s="89">
        <v>2.8588950769600002E-3</v>
      </c>
      <c r="R906" s="89">
        <v>0</v>
      </c>
      <c r="S906" s="89">
        <v>0</v>
      </c>
      <c r="T906" s="89">
        <v>0</v>
      </c>
      <c r="U906" s="89">
        <v>2.2247301719000002E-3</v>
      </c>
      <c r="V906" s="89">
        <v>0</v>
      </c>
      <c r="W906" s="89">
        <v>0</v>
      </c>
      <c r="X906" s="89">
        <v>0</v>
      </c>
      <c r="Y906" s="89">
        <v>0</v>
      </c>
      <c r="Z906" s="89">
        <v>2.95135013012E-3</v>
      </c>
      <c r="AA906" s="89">
        <v>1.3089024327499999E-3</v>
      </c>
    </row>
    <row r="907" spans="1:27" x14ac:dyDescent="0.25">
      <c r="A907" s="87">
        <v>8129</v>
      </c>
      <c r="B907" s="134">
        <v>45473</v>
      </c>
      <c r="C907" s="87">
        <v>3808</v>
      </c>
      <c r="D907" s="86" t="s">
        <v>1296</v>
      </c>
      <c r="E907" s="88">
        <v>21079076</v>
      </c>
      <c r="F907" s="88">
        <v>14737622</v>
      </c>
      <c r="G907" s="88">
        <v>183024</v>
      </c>
      <c r="H907" s="88">
        <v>53111</v>
      </c>
      <c r="I907" s="88">
        <v>0</v>
      </c>
      <c r="J907" s="88">
        <v>2932524</v>
      </c>
      <c r="K907" s="88">
        <v>6208979</v>
      </c>
      <c r="L907" s="88">
        <v>0</v>
      </c>
      <c r="M907" s="88">
        <v>1498015</v>
      </c>
      <c r="N907" s="88">
        <v>0</v>
      </c>
      <c r="O907" s="88">
        <v>0</v>
      </c>
      <c r="P907" s="88">
        <v>3861969</v>
      </c>
      <c r="Q907" s="89">
        <v>1.440887653423E-2</v>
      </c>
      <c r="R907" s="89">
        <v>4.1002341258440003E-2</v>
      </c>
      <c r="S907" s="89">
        <v>0</v>
      </c>
      <c r="T907" s="89">
        <v>-2.5790492499999999E-5</v>
      </c>
      <c r="U907" s="89">
        <v>4.9570327908500002E-3</v>
      </c>
      <c r="V907" s="89">
        <v>0</v>
      </c>
      <c r="W907" s="89">
        <v>0</v>
      </c>
      <c r="X907" s="89">
        <v>0</v>
      </c>
      <c r="Y907" s="89">
        <v>0</v>
      </c>
      <c r="Z907" s="89">
        <v>8.3850808745699994E-3</v>
      </c>
      <c r="AA907" s="89">
        <v>4.7969987411299996E-3</v>
      </c>
    </row>
    <row r="908" spans="1:27" x14ac:dyDescent="0.25">
      <c r="A908" s="87">
        <v>8132</v>
      </c>
      <c r="B908" s="134">
        <v>45473</v>
      </c>
      <c r="C908" s="87">
        <v>3810</v>
      </c>
      <c r="D908" s="86" t="s">
        <v>1297</v>
      </c>
      <c r="E908" s="88">
        <v>67704904</v>
      </c>
      <c r="F908" s="88">
        <v>42282638</v>
      </c>
      <c r="G908" s="88">
        <v>1225258</v>
      </c>
      <c r="H908" s="88">
        <v>0</v>
      </c>
      <c r="I908" s="88">
        <v>0</v>
      </c>
      <c r="J908" s="88">
        <v>7454306</v>
      </c>
      <c r="K908" s="88">
        <v>17247459</v>
      </c>
      <c r="L908" s="88">
        <v>0</v>
      </c>
      <c r="M908" s="88">
        <v>11165910</v>
      </c>
      <c r="N908" s="88">
        <v>0</v>
      </c>
      <c r="O908" s="88">
        <v>0</v>
      </c>
      <c r="P908" s="88">
        <v>5189704</v>
      </c>
      <c r="Q908" s="89">
        <v>3.7554360817000001E-3</v>
      </c>
      <c r="R908" s="89">
        <v>0</v>
      </c>
      <c r="S908" s="89">
        <v>0</v>
      </c>
      <c r="T908" s="89">
        <v>5.4660517978000005E-4</v>
      </c>
      <c r="U908" s="89">
        <v>2.8289997129999999E-4</v>
      </c>
      <c r="V908" s="89">
        <v>0</v>
      </c>
      <c r="W908" s="89">
        <v>0</v>
      </c>
      <c r="X908" s="89">
        <v>0</v>
      </c>
      <c r="Y908" s="89">
        <v>0</v>
      </c>
      <c r="Z908" s="89">
        <v>1.7625570748899999E-3</v>
      </c>
      <c r="AA908" s="89">
        <v>5.2769517627000002E-4</v>
      </c>
    </row>
    <row r="909" spans="1:27" x14ac:dyDescent="0.25">
      <c r="A909" s="87">
        <v>8141</v>
      </c>
      <c r="B909" s="134">
        <v>45473</v>
      </c>
      <c r="C909" s="87">
        <v>3813</v>
      </c>
      <c r="D909" s="86" t="s">
        <v>1298</v>
      </c>
      <c r="E909" s="88">
        <v>16056942</v>
      </c>
      <c r="F909" s="88">
        <v>10088438</v>
      </c>
      <c r="G909" s="88">
        <v>0</v>
      </c>
      <c r="H909" s="88">
        <v>0</v>
      </c>
      <c r="I909" s="88">
        <v>0</v>
      </c>
      <c r="J909" s="88">
        <v>1756079</v>
      </c>
      <c r="K909" s="88">
        <v>2558167</v>
      </c>
      <c r="L909" s="88">
        <v>0</v>
      </c>
      <c r="M909" s="88">
        <v>3257211</v>
      </c>
      <c r="N909" s="88">
        <v>0</v>
      </c>
      <c r="O909" s="88">
        <v>0</v>
      </c>
      <c r="P909" s="88">
        <v>2516981</v>
      </c>
      <c r="Q909" s="89">
        <v>0</v>
      </c>
      <c r="R909" s="89">
        <v>0</v>
      </c>
      <c r="S909" s="89">
        <v>0</v>
      </c>
      <c r="T909" s="89">
        <v>0</v>
      </c>
      <c r="U909" s="89">
        <v>0</v>
      </c>
      <c r="V909" s="89">
        <v>0</v>
      </c>
      <c r="W909" s="89">
        <v>-5.2840581992999996E-3</v>
      </c>
      <c r="X909" s="89">
        <v>0</v>
      </c>
      <c r="Y909" s="89">
        <v>0</v>
      </c>
      <c r="Z909" s="89">
        <v>1.2045883569900001E-2</v>
      </c>
      <c r="AA909" s="89">
        <v>6.3099866030999995E-4</v>
      </c>
    </row>
    <row r="910" spans="1:27" x14ac:dyDescent="0.25">
      <c r="A910" s="87">
        <v>8169</v>
      </c>
      <c r="B910" s="134">
        <v>45473</v>
      </c>
      <c r="C910" s="87">
        <v>3825</v>
      </c>
      <c r="D910" s="86" t="s">
        <v>1299</v>
      </c>
      <c r="E910" s="88">
        <v>663517209</v>
      </c>
      <c r="F910" s="88">
        <v>566901543</v>
      </c>
      <c r="G910" s="88">
        <v>12617457</v>
      </c>
      <c r="H910" s="88">
        <v>0</v>
      </c>
      <c r="I910" s="88">
        <v>0</v>
      </c>
      <c r="J910" s="88">
        <v>97684698</v>
      </c>
      <c r="K910" s="88">
        <v>258711898</v>
      </c>
      <c r="L910" s="88">
        <v>0</v>
      </c>
      <c r="M910" s="88">
        <v>164254214</v>
      </c>
      <c r="N910" s="88">
        <v>11252548</v>
      </c>
      <c r="O910" s="88">
        <v>0</v>
      </c>
      <c r="P910" s="88">
        <v>22380728</v>
      </c>
      <c r="Q910" s="89">
        <v>2.350609634771E-2</v>
      </c>
      <c r="R910" s="89">
        <v>0</v>
      </c>
      <c r="S910" s="89">
        <v>0</v>
      </c>
      <c r="T910" s="89">
        <v>1.3119273136999999E-4</v>
      </c>
      <c r="U910" s="89">
        <v>3.7672726822800002E-3</v>
      </c>
      <c r="V910" s="89">
        <v>0</v>
      </c>
      <c r="W910" s="89">
        <v>0</v>
      </c>
      <c r="X910" s="89">
        <v>0</v>
      </c>
      <c r="Y910" s="89">
        <v>0</v>
      </c>
      <c r="Z910" s="89">
        <v>2.7162078978880001E-2</v>
      </c>
      <c r="AA910" s="89">
        <v>3.6718321529699998E-3</v>
      </c>
    </row>
    <row r="911" spans="1:27" x14ac:dyDescent="0.25">
      <c r="A911" s="87">
        <v>8187</v>
      </c>
      <c r="B911" s="134">
        <v>45473</v>
      </c>
      <c r="C911" s="87">
        <v>3832</v>
      </c>
      <c r="D911" s="86" t="s">
        <v>1300</v>
      </c>
      <c r="E911" s="88">
        <v>387346040</v>
      </c>
      <c r="F911" s="88">
        <v>305328882</v>
      </c>
      <c r="G911" s="88">
        <v>20804958</v>
      </c>
      <c r="H911" s="88">
        <v>100716</v>
      </c>
      <c r="I911" s="88">
        <v>0</v>
      </c>
      <c r="J911" s="88">
        <v>24183879</v>
      </c>
      <c r="K911" s="88">
        <v>53478887</v>
      </c>
      <c r="L911" s="88">
        <v>0</v>
      </c>
      <c r="M911" s="88">
        <v>85790964</v>
      </c>
      <c r="N911" s="88">
        <v>70959378</v>
      </c>
      <c r="O911" s="88">
        <v>422964</v>
      </c>
      <c r="P911" s="88">
        <v>49587136</v>
      </c>
      <c r="Q911" s="89">
        <v>1.6656731551269999E-2</v>
      </c>
      <c r="R911" s="89">
        <v>0</v>
      </c>
      <c r="S911" s="89">
        <v>0</v>
      </c>
      <c r="T911" s="89">
        <v>1.0505673923100001E-3</v>
      </c>
      <c r="U911" s="89">
        <v>1.164344500091E-2</v>
      </c>
      <c r="V911" s="89">
        <v>0</v>
      </c>
      <c r="W911" s="89">
        <v>-2.4895562399999998E-5</v>
      </c>
      <c r="X911" s="89">
        <v>0</v>
      </c>
      <c r="Y911" s="89">
        <v>3.6142738054999998E-4</v>
      </c>
      <c r="Z911" s="89">
        <v>7.4899059609199996E-3</v>
      </c>
      <c r="AA911" s="89">
        <v>5.0114903446599997E-3</v>
      </c>
    </row>
    <row r="912" spans="1:27" x14ac:dyDescent="0.25">
      <c r="A912" s="87">
        <v>8197</v>
      </c>
      <c r="B912" s="134">
        <v>45473</v>
      </c>
      <c r="C912" s="87">
        <v>3838</v>
      </c>
      <c r="D912" s="86" t="s">
        <v>1301</v>
      </c>
      <c r="E912" s="88">
        <v>24552045</v>
      </c>
      <c r="F912" s="88">
        <v>13855795</v>
      </c>
      <c r="G912" s="88">
        <v>381429</v>
      </c>
      <c r="H912" s="88">
        <v>0</v>
      </c>
      <c r="I912" s="88">
        <v>0</v>
      </c>
      <c r="J912" s="88">
        <v>1110482</v>
      </c>
      <c r="K912" s="88">
        <v>8038093</v>
      </c>
      <c r="L912" s="88">
        <v>0</v>
      </c>
      <c r="M912" s="88">
        <v>2298128</v>
      </c>
      <c r="N912" s="88">
        <v>0</v>
      </c>
      <c r="O912" s="88">
        <v>0</v>
      </c>
      <c r="P912" s="88">
        <v>2027663</v>
      </c>
      <c r="Q912" s="89">
        <v>1.92062884354E-3</v>
      </c>
      <c r="R912" s="89">
        <v>0</v>
      </c>
      <c r="S912" s="89">
        <v>0</v>
      </c>
      <c r="T912" s="89">
        <v>0</v>
      </c>
      <c r="U912" s="89">
        <v>-1.7493289928000001E-3</v>
      </c>
      <c r="V912" s="89">
        <v>0</v>
      </c>
      <c r="W912" s="89">
        <v>0</v>
      </c>
      <c r="X912" s="89">
        <v>0</v>
      </c>
      <c r="Y912" s="89">
        <v>0</v>
      </c>
      <c r="Z912" s="89">
        <v>-5.4014191538999997E-3</v>
      </c>
      <c r="AA912" s="89">
        <v>-1.6978018416999999E-3</v>
      </c>
    </row>
    <row r="913" spans="1:27" x14ac:dyDescent="0.25">
      <c r="A913" s="87">
        <v>8212</v>
      </c>
      <c r="B913" s="134">
        <v>45473</v>
      </c>
      <c r="C913" s="87">
        <v>3842</v>
      </c>
      <c r="D913" s="86" t="s">
        <v>1302</v>
      </c>
      <c r="E913" s="88">
        <v>124743574</v>
      </c>
      <c r="F913" s="88">
        <v>85824106</v>
      </c>
      <c r="G913" s="88">
        <v>1503949</v>
      </c>
      <c r="H913" s="88">
        <v>0</v>
      </c>
      <c r="I913" s="88">
        <v>0</v>
      </c>
      <c r="J913" s="88">
        <v>4245424</v>
      </c>
      <c r="K913" s="88">
        <v>18650798</v>
      </c>
      <c r="L913" s="88">
        <v>0</v>
      </c>
      <c r="M913" s="88">
        <v>35489031</v>
      </c>
      <c r="N913" s="88">
        <v>0</v>
      </c>
      <c r="O913" s="88">
        <v>0</v>
      </c>
      <c r="P913" s="88">
        <v>25934903</v>
      </c>
      <c r="Q913" s="89">
        <v>7.8709027141000004E-3</v>
      </c>
      <c r="R913" s="89">
        <v>0</v>
      </c>
      <c r="S913" s="89">
        <v>0</v>
      </c>
      <c r="T913" s="89">
        <v>-3.6714190599999997E-5</v>
      </c>
      <c r="U913" s="89">
        <v>7.5094428698000001E-4</v>
      </c>
      <c r="V913" s="89">
        <v>0</v>
      </c>
      <c r="W913" s="89">
        <v>6.2491480480000007E-5</v>
      </c>
      <c r="X913" s="89">
        <v>0</v>
      </c>
      <c r="Y913" s="89">
        <v>0</v>
      </c>
      <c r="Z913" s="89">
        <v>1.0117312478E-3</v>
      </c>
      <c r="AA913" s="89">
        <v>6.1449648315000001E-4</v>
      </c>
    </row>
    <row r="914" spans="1:27" x14ac:dyDescent="0.25">
      <c r="A914" s="87">
        <v>8216</v>
      </c>
      <c r="B914" s="134">
        <v>45473</v>
      </c>
      <c r="C914" s="87">
        <v>3845</v>
      </c>
      <c r="D914" s="86" t="s">
        <v>1303</v>
      </c>
      <c r="E914" s="88">
        <v>480361</v>
      </c>
      <c r="F914" s="88">
        <v>284908</v>
      </c>
      <c r="G914" s="88">
        <v>0</v>
      </c>
      <c r="H914" s="88">
        <v>0</v>
      </c>
      <c r="I914" s="88">
        <v>0</v>
      </c>
      <c r="J914" s="88">
        <v>0</v>
      </c>
      <c r="K914" s="88">
        <v>0</v>
      </c>
      <c r="L914" s="88">
        <v>0</v>
      </c>
      <c r="M914" s="88">
        <v>0</v>
      </c>
      <c r="N914" s="88">
        <v>0</v>
      </c>
      <c r="O914" s="88">
        <v>0</v>
      </c>
      <c r="P914" s="88">
        <v>284908</v>
      </c>
      <c r="Q914" s="89">
        <v>0</v>
      </c>
      <c r="R914" s="89">
        <v>0</v>
      </c>
      <c r="S914" s="89">
        <v>0</v>
      </c>
      <c r="T914" s="89">
        <v>0</v>
      </c>
      <c r="U914" s="89">
        <v>0</v>
      </c>
      <c r="V914" s="89">
        <v>0</v>
      </c>
      <c r="W914" s="89">
        <v>0</v>
      </c>
      <c r="X914" s="89">
        <v>0</v>
      </c>
      <c r="Y914" s="89">
        <v>0</v>
      </c>
      <c r="Z914" s="89">
        <v>0</v>
      </c>
      <c r="AA914" s="89">
        <v>0</v>
      </c>
    </row>
    <row r="915" spans="1:27" x14ac:dyDescent="0.25">
      <c r="A915" s="87">
        <v>8218</v>
      </c>
      <c r="B915" s="134">
        <v>45473</v>
      </c>
      <c r="C915" s="87">
        <v>3847</v>
      </c>
      <c r="D915" s="86" t="s">
        <v>1304</v>
      </c>
      <c r="E915" s="88">
        <v>800600325</v>
      </c>
      <c r="F915" s="88">
        <v>618075169</v>
      </c>
      <c r="G915" s="88">
        <v>17426309</v>
      </c>
      <c r="H915" s="88">
        <v>0</v>
      </c>
      <c r="I915" s="88">
        <v>4964756</v>
      </c>
      <c r="J915" s="88">
        <v>18564968</v>
      </c>
      <c r="K915" s="88">
        <v>49835655</v>
      </c>
      <c r="L915" s="88">
        <v>0</v>
      </c>
      <c r="M915" s="88">
        <v>446597775</v>
      </c>
      <c r="N915" s="88">
        <v>67289800</v>
      </c>
      <c r="O915" s="88">
        <v>6164351</v>
      </c>
      <c r="P915" s="88">
        <v>7231555</v>
      </c>
      <c r="Q915" s="89">
        <v>8.1455034174100008E-3</v>
      </c>
      <c r="R915" s="89">
        <v>0</v>
      </c>
      <c r="S915" s="89">
        <v>0</v>
      </c>
      <c r="T915" s="89">
        <v>2.7705939861000001E-4</v>
      </c>
      <c r="U915" s="89">
        <v>9.3100050925E-4</v>
      </c>
      <c r="V915" s="89">
        <v>0</v>
      </c>
      <c r="W915" s="89">
        <v>-4.4970633599999999E-5</v>
      </c>
      <c r="X915" s="89">
        <v>0</v>
      </c>
      <c r="Y915" s="89">
        <v>0</v>
      </c>
      <c r="Z915" s="89">
        <v>4.1003635787000003E-3</v>
      </c>
      <c r="AA915" s="89">
        <v>3.4449453228999999E-4</v>
      </c>
    </row>
    <row r="916" spans="1:27" x14ac:dyDescent="0.25">
      <c r="A916" s="87">
        <v>8229</v>
      </c>
      <c r="B916" s="134">
        <v>45473</v>
      </c>
      <c r="C916" s="87">
        <v>3851</v>
      </c>
      <c r="D916" s="86" t="s">
        <v>1305</v>
      </c>
      <c r="E916" s="88">
        <v>66787715</v>
      </c>
      <c r="F916" s="88">
        <v>54184271</v>
      </c>
      <c r="G916" s="88">
        <v>618234</v>
      </c>
      <c r="H916" s="88">
        <v>0</v>
      </c>
      <c r="I916" s="88">
        <v>0</v>
      </c>
      <c r="J916" s="88">
        <v>15589733</v>
      </c>
      <c r="K916" s="88">
        <v>24518425</v>
      </c>
      <c r="L916" s="88">
        <v>0</v>
      </c>
      <c r="M916" s="88">
        <v>8087181</v>
      </c>
      <c r="N916" s="88">
        <v>0</v>
      </c>
      <c r="O916" s="88">
        <v>0</v>
      </c>
      <c r="P916" s="88">
        <v>5370698</v>
      </c>
      <c r="Q916" s="89">
        <v>1.527935520634E-2</v>
      </c>
      <c r="R916" s="89">
        <v>0</v>
      </c>
      <c r="S916" s="89">
        <v>0</v>
      </c>
      <c r="T916" s="89">
        <v>7.5506063879999996E-5</v>
      </c>
      <c r="U916" s="89">
        <v>8.4216217977000003E-4</v>
      </c>
      <c r="V916" s="89">
        <v>0</v>
      </c>
      <c r="W916" s="89">
        <v>0</v>
      </c>
      <c r="X916" s="89">
        <v>0</v>
      </c>
      <c r="Y916" s="89">
        <v>0</v>
      </c>
      <c r="Z916" s="89">
        <v>5.0452480671200001E-3</v>
      </c>
      <c r="AA916" s="89">
        <v>1.09241096232E-3</v>
      </c>
    </row>
    <row r="917" spans="1:27" x14ac:dyDescent="0.25">
      <c r="A917" s="87">
        <v>8230</v>
      </c>
      <c r="B917" s="134">
        <v>45473</v>
      </c>
      <c r="C917" s="87">
        <v>3852</v>
      </c>
      <c r="D917" s="86" t="s">
        <v>1306</v>
      </c>
      <c r="E917" s="88">
        <v>92145280</v>
      </c>
      <c r="F917" s="88">
        <v>62102597</v>
      </c>
      <c r="G917" s="88">
        <v>953857</v>
      </c>
      <c r="H917" s="88">
        <v>0</v>
      </c>
      <c r="I917" s="88">
        <v>0</v>
      </c>
      <c r="J917" s="88">
        <v>1221850</v>
      </c>
      <c r="K917" s="88">
        <v>9360740</v>
      </c>
      <c r="L917" s="88">
        <v>0</v>
      </c>
      <c r="M917" s="88">
        <v>49421683</v>
      </c>
      <c r="N917" s="88">
        <v>0</v>
      </c>
      <c r="O917" s="88">
        <v>0</v>
      </c>
      <c r="P917" s="88">
        <v>1144469</v>
      </c>
      <c r="Q917" s="89">
        <v>2.7367849802999999E-3</v>
      </c>
      <c r="R917" s="89">
        <v>0</v>
      </c>
      <c r="S917" s="89">
        <v>0</v>
      </c>
      <c r="T917" s="89">
        <v>1.7607236099000001E-4</v>
      </c>
      <c r="U917" s="89">
        <v>2.4140023139600001E-3</v>
      </c>
      <c r="V917" s="89">
        <v>0</v>
      </c>
      <c r="W917" s="89">
        <v>0</v>
      </c>
      <c r="X917" s="89">
        <v>0</v>
      </c>
      <c r="Y917" s="89">
        <v>0</v>
      </c>
      <c r="Z917" s="89">
        <v>1.178115725553E-2</v>
      </c>
      <c r="AA917" s="89">
        <v>6.4677282388000002E-4</v>
      </c>
    </row>
    <row r="918" spans="1:27" x14ac:dyDescent="0.25">
      <c r="A918" s="87">
        <v>8237</v>
      </c>
      <c r="B918" s="134">
        <v>45473</v>
      </c>
      <c r="C918" s="87">
        <v>3859</v>
      </c>
      <c r="D918" s="86" t="s">
        <v>1307</v>
      </c>
      <c r="E918" s="88">
        <v>67613090</v>
      </c>
      <c r="F918" s="88">
        <v>41515987</v>
      </c>
      <c r="G918" s="88">
        <v>2176494</v>
      </c>
      <c r="H918" s="88">
        <v>0</v>
      </c>
      <c r="I918" s="88">
        <v>0</v>
      </c>
      <c r="J918" s="88">
        <v>13067791</v>
      </c>
      <c r="K918" s="88">
        <v>14490219</v>
      </c>
      <c r="L918" s="88">
        <v>0</v>
      </c>
      <c r="M918" s="88">
        <v>6919509</v>
      </c>
      <c r="N918" s="88">
        <v>0</v>
      </c>
      <c r="O918" s="88">
        <v>0</v>
      </c>
      <c r="P918" s="88">
        <v>4861974</v>
      </c>
      <c r="Q918" s="89">
        <v>1.9448068062119999E-2</v>
      </c>
      <c r="R918" s="89">
        <v>0</v>
      </c>
      <c r="S918" s="89">
        <v>0</v>
      </c>
      <c r="T918" s="89">
        <v>2.8213614582999998E-4</v>
      </c>
      <c r="U918" s="89">
        <v>3.7843897749000001E-3</v>
      </c>
      <c r="V918" s="89">
        <v>0</v>
      </c>
      <c r="W918" s="89">
        <v>0</v>
      </c>
      <c r="X918" s="89">
        <v>0</v>
      </c>
      <c r="Y918" s="89">
        <v>0</v>
      </c>
      <c r="Z918" s="89">
        <v>1.7704189586290001E-2</v>
      </c>
      <c r="AA918" s="89">
        <v>4.51118963282E-3</v>
      </c>
    </row>
    <row r="919" spans="1:27" x14ac:dyDescent="0.25">
      <c r="A919" s="87">
        <v>8255</v>
      </c>
      <c r="B919" s="134">
        <v>45473</v>
      </c>
      <c r="C919" s="87">
        <v>3861</v>
      </c>
      <c r="D919" s="86" t="s">
        <v>1308</v>
      </c>
      <c r="E919" s="88">
        <v>2263877</v>
      </c>
      <c r="F919" s="88">
        <v>1611625</v>
      </c>
      <c r="G919" s="88">
        <v>0</v>
      </c>
      <c r="H919" s="88">
        <v>0</v>
      </c>
      <c r="I919" s="88">
        <v>0</v>
      </c>
      <c r="J919" s="88">
        <v>606049</v>
      </c>
      <c r="K919" s="88">
        <v>741661</v>
      </c>
      <c r="L919" s="88">
        <v>0</v>
      </c>
      <c r="M919" s="88">
        <v>0</v>
      </c>
      <c r="N919" s="88">
        <v>0</v>
      </c>
      <c r="O919" s="88">
        <v>0</v>
      </c>
      <c r="P919" s="88">
        <v>263915</v>
      </c>
      <c r="Q919" s="89">
        <v>0</v>
      </c>
      <c r="R919" s="89">
        <v>0</v>
      </c>
      <c r="S919" s="89">
        <v>0</v>
      </c>
      <c r="T919" s="89">
        <v>0</v>
      </c>
      <c r="U919" s="89">
        <v>3.0435777197599999E-3</v>
      </c>
      <c r="V919" s="89">
        <v>0</v>
      </c>
      <c r="W919" s="89">
        <v>0</v>
      </c>
      <c r="X919" s="89">
        <v>0</v>
      </c>
      <c r="Y919" s="89">
        <v>0</v>
      </c>
      <c r="Z919" s="89">
        <v>9.3343677273999993E-3</v>
      </c>
      <c r="AA919" s="89">
        <v>3.1814795814699998E-3</v>
      </c>
    </row>
    <row r="920" spans="1:27" x14ac:dyDescent="0.25">
      <c r="A920" s="87">
        <v>8261</v>
      </c>
      <c r="B920" s="134">
        <v>45473</v>
      </c>
      <c r="C920" s="87">
        <v>3866</v>
      </c>
      <c r="D920" s="86" t="s">
        <v>1309</v>
      </c>
      <c r="E920" s="88">
        <v>28174229</v>
      </c>
      <c r="F920" s="88">
        <v>22788858</v>
      </c>
      <c r="G920" s="88">
        <v>564655</v>
      </c>
      <c r="H920" s="88">
        <v>0</v>
      </c>
      <c r="I920" s="88">
        <v>0</v>
      </c>
      <c r="J920" s="88">
        <v>2865332</v>
      </c>
      <c r="K920" s="88">
        <v>1597106</v>
      </c>
      <c r="L920" s="88">
        <v>0</v>
      </c>
      <c r="M920" s="88">
        <v>17206565</v>
      </c>
      <c r="N920" s="88">
        <v>0</v>
      </c>
      <c r="O920" s="88">
        <v>0</v>
      </c>
      <c r="P920" s="88">
        <v>555199</v>
      </c>
      <c r="Q920" s="89">
        <v>-1.7900069806000001E-3</v>
      </c>
      <c r="R920" s="89">
        <v>0</v>
      </c>
      <c r="S920" s="89">
        <v>0</v>
      </c>
      <c r="T920" s="89">
        <v>-1.1716878492000001E-3</v>
      </c>
      <c r="U920" s="89">
        <v>5.5499029689599997E-3</v>
      </c>
      <c r="V920" s="89">
        <v>0</v>
      </c>
      <c r="W920" s="89">
        <v>0</v>
      </c>
      <c r="X920" s="89">
        <v>0</v>
      </c>
      <c r="Y920" s="89">
        <v>0</v>
      </c>
      <c r="Z920" s="89">
        <v>7.9533046619400007E-3</v>
      </c>
      <c r="AA920" s="89">
        <v>5.6825488897999999E-4</v>
      </c>
    </row>
    <row r="921" spans="1:27" x14ac:dyDescent="0.25">
      <c r="A921" s="87">
        <v>8290</v>
      </c>
      <c r="B921" s="134">
        <v>45473</v>
      </c>
      <c r="C921" s="87">
        <v>3877</v>
      </c>
      <c r="D921" s="86" t="s">
        <v>1310</v>
      </c>
      <c r="E921" s="88">
        <v>205728235</v>
      </c>
      <c r="F921" s="88">
        <v>133869583</v>
      </c>
      <c r="G921" s="88">
        <v>2861208</v>
      </c>
      <c r="H921" s="88">
        <v>0</v>
      </c>
      <c r="I921" s="88">
        <v>0</v>
      </c>
      <c r="J921" s="88">
        <v>22872425</v>
      </c>
      <c r="K921" s="88">
        <v>76705719</v>
      </c>
      <c r="L921" s="88">
        <v>0</v>
      </c>
      <c r="M921" s="88">
        <v>18065809</v>
      </c>
      <c r="N921" s="88">
        <v>0</v>
      </c>
      <c r="O921" s="88">
        <v>0</v>
      </c>
      <c r="P921" s="88">
        <v>13364421</v>
      </c>
      <c r="Q921" s="89">
        <v>7.2551333618000001E-3</v>
      </c>
      <c r="R921" s="89">
        <v>0</v>
      </c>
      <c r="S921" s="89">
        <v>0</v>
      </c>
      <c r="T921" s="89">
        <v>1.4033308721999999E-4</v>
      </c>
      <c r="U921" s="89">
        <v>2.92827898606E-3</v>
      </c>
      <c r="V921" s="89">
        <v>0</v>
      </c>
      <c r="W921" s="89">
        <v>1.5192551834999999E-4</v>
      </c>
      <c r="X921" s="89">
        <v>0</v>
      </c>
      <c r="Y921" s="89">
        <v>0</v>
      </c>
      <c r="Z921" s="89">
        <v>6.9748175069700002E-3</v>
      </c>
      <c r="AA921" s="89">
        <v>2.6194510146000001E-3</v>
      </c>
    </row>
    <row r="922" spans="1:27" x14ac:dyDescent="0.25">
      <c r="A922" s="87">
        <v>8298</v>
      </c>
      <c r="B922" s="134">
        <v>45473</v>
      </c>
      <c r="C922" s="87">
        <v>3881</v>
      </c>
      <c r="D922" s="86" t="s">
        <v>1311</v>
      </c>
      <c r="E922" s="88">
        <v>35321138</v>
      </c>
      <c r="F922" s="88">
        <v>17719640</v>
      </c>
      <c r="G922" s="88">
        <v>546875</v>
      </c>
      <c r="H922" s="88">
        <v>0</v>
      </c>
      <c r="I922" s="88">
        <v>0</v>
      </c>
      <c r="J922" s="88">
        <v>5255098</v>
      </c>
      <c r="K922" s="88">
        <v>6351787</v>
      </c>
      <c r="L922" s="88">
        <v>0</v>
      </c>
      <c r="M922" s="88">
        <v>1400668</v>
      </c>
      <c r="N922" s="88">
        <v>0</v>
      </c>
      <c r="O922" s="88">
        <v>0</v>
      </c>
      <c r="P922" s="88">
        <v>4165212</v>
      </c>
      <c r="Q922" s="89">
        <v>-4.5022606954999997E-3</v>
      </c>
      <c r="R922" s="89">
        <v>0</v>
      </c>
      <c r="S922" s="89">
        <v>0</v>
      </c>
      <c r="T922" s="89">
        <v>0</v>
      </c>
      <c r="U922" s="89">
        <v>3.1398892980099998E-3</v>
      </c>
      <c r="V922" s="89">
        <v>0</v>
      </c>
      <c r="W922" s="89">
        <v>0</v>
      </c>
      <c r="X922" s="89">
        <v>0</v>
      </c>
      <c r="Y922" s="89">
        <v>0</v>
      </c>
      <c r="Z922" s="89">
        <v>4.6044814038300004E-3</v>
      </c>
      <c r="AA922" s="89">
        <v>2.1281427602500001E-3</v>
      </c>
    </row>
    <row r="923" spans="1:27" x14ac:dyDescent="0.25">
      <c r="A923" s="87">
        <v>8299</v>
      </c>
      <c r="B923" s="134">
        <v>45473</v>
      </c>
      <c r="C923" s="87">
        <v>3882</v>
      </c>
      <c r="D923" s="86" t="s">
        <v>1312</v>
      </c>
      <c r="E923" s="88">
        <v>100058592</v>
      </c>
      <c r="F923" s="88">
        <v>59655766</v>
      </c>
      <c r="G923" s="88">
        <v>1071280</v>
      </c>
      <c r="H923" s="88">
        <v>0</v>
      </c>
      <c r="I923" s="88">
        <v>0</v>
      </c>
      <c r="J923" s="88">
        <v>16512419</v>
      </c>
      <c r="K923" s="88">
        <v>32693033</v>
      </c>
      <c r="L923" s="88">
        <v>0</v>
      </c>
      <c r="M923" s="88">
        <v>1131114</v>
      </c>
      <c r="N923" s="88">
        <v>0</v>
      </c>
      <c r="O923" s="88">
        <v>0</v>
      </c>
      <c r="P923" s="88">
        <v>8247920</v>
      </c>
      <c r="Q923" s="89">
        <v>1.5233395149549999E-2</v>
      </c>
      <c r="R923" s="89">
        <v>0</v>
      </c>
      <c r="S923" s="89">
        <v>0</v>
      </c>
      <c r="T923" s="89">
        <v>2.2503407140199998E-3</v>
      </c>
      <c r="U923" s="89">
        <v>5.94379195451E-3</v>
      </c>
      <c r="V923" s="89">
        <v>0</v>
      </c>
      <c r="W923" s="89">
        <v>0</v>
      </c>
      <c r="X923" s="89">
        <v>0</v>
      </c>
      <c r="Y923" s="89">
        <v>0</v>
      </c>
      <c r="Z923" s="89">
        <v>1.4837997335360001E-2</v>
      </c>
      <c r="AA923" s="89">
        <v>6.5322920026399996E-3</v>
      </c>
    </row>
    <row r="924" spans="1:27" x14ac:dyDescent="0.25">
      <c r="A924" s="87">
        <v>8313</v>
      </c>
      <c r="B924" s="134">
        <v>45473</v>
      </c>
      <c r="C924" s="87">
        <v>3889</v>
      </c>
      <c r="D924" s="86" t="s">
        <v>1313</v>
      </c>
      <c r="E924" s="88">
        <v>18425513</v>
      </c>
      <c r="F924" s="88">
        <v>8809501</v>
      </c>
      <c r="G924" s="88">
        <v>899751</v>
      </c>
      <c r="H924" s="88">
        <v>0</v>
      </c>
      <c r="I924" s="88">
        <v>0</v>
      </c>
      <c r="J924" s="88">
        <v>1258422</v>
      </c>
      <c r="K924" s="88">
        <v>1029355</v>
      </c>
      <c r="L924" s="88">
        <v>0</v>
      </c>
      <c r="M924" s="88">
        <v>2606599</v>
      </c>
      <c r="N924" s="88">
        <v>1357826</v>
      </c>
      <c r="O924" s="88">
        <v>0</v>
      </c>
      <c r="P924" s="88">
        <v>1657548</v>
      </c>
      <c r="Q924" s="89">
        <v>1.73684471402E-3</v>
      </c>
      <c r="R924" s="89">
        <v>0</v>
      </c>
      <c r="S924" s="89">
        <v>0</v>
      </c>
      <c r="T924" s="89">
        <v>0</v>
      </c>
      <c r="U924" s="89">
        <v>2.7915102838200001E-3</v>
      </c>
      <c r="V924" s="89">
        <v>0</v>
      </c>
      <c r="W924" s="89">
        <v>0</v>
      </c>
      <c r="X924" s="89">
        <v>0</v>
      </c>
      <c r="Y924" s="89">
        <v>0</v>
      </c>
      <c r="Z924" s="89">
        <v>7.5605953078700001E-3</v>
      </c>
      <c r="AA924" s="89">
        <v>2.1948395043500002E-3</v>
      </c>
    </row>
    <row r="925" spans="1:27" x14ac:dyDescent="0.25">
      <c r="A925" s="87">
        <v>8317</v>
      </c>
      <c r="B925" s="134">
        <v>45473</v>
      </c>
      <c r="C925" s="87">
        <v>3891</v>
      </c>
      <c r="D925" s="86" t="s">
        <v>1314</v>
      </c>
      <c r="E925" s="88">
        <v>54331864</v>
      </c>
      <c r="F925" s="88">
        <v>23521053</v>
      </c>
      <c r="G925" s="88">
        <v>1092393</v>
      </c>
      <c r="H925" s="88">
        <v>42428</v>
      </c>
      <c r="I925" s="88">
        <v>0</v>
      </c>
      <c r="J925" s="88">
        <v>3369350</v>
      </c>
      <c r="K925" s="88">
        <v>7131039</v>
      </c>
      <c r="L925" s="88">
        <v>0</v>
      </c>
      <c r="M925" s="88">
        <v>6596949</v>
      </c>
      <c r="N925" s="88">
        <v>0</v>
      </c>
      <c r="O925" s="88">
        <v>0</v>
      </c>
      <c r="P925" s="88">
        <v>5288894</v>
      </c>
      <c r="Q925" s="89">
        <v>7.3271749397499997E-3</v>
      </c>
      <c r="R925" s="89">
        <v>9.9444889720099999E-3</v>
      </c>
      <c r="S925" s="89">
        <v>0</v>
      </c>
      <c r="T925" s="89">
        <v>1.76755522906E-3</v>
      </c>
      <c r="U925" s="89">
        <v>5.5779332591999998E-4</v>
      </c>
      <c r="V925" s="89">
        <v>0</v>
      </c>
      <c r="W925" s="89">
        <v>0</v>
      </c>
      <c r="X925" s="89">
        <v>0</v>
      </c>
      <c r="Y925" s="89">
        <v>0</v>
      </c>
      <c r="Z925" s="89">
        <v>4.5572299178600001E-3</v>
      </c>
      <c r="AA925" s="89">
        <v>1.8091242852300001E-3</v>
      </c>
    </row>
    <row r="926" spans="1:27" x14ac:dyDescent="0.25">
      <c r="A926" s="87">
        <v>8339</v>
      </c>
      <c r="B926" s="134">
        <v>45473</v>
      </c>
      <c r="C926" s="87">
        <v>3905</v>
      </c>
      <c r="D926" s="86" t="s">
        <v>1315</v>
      </c>
      <c r="E926" s="88">
        <v>5137885</v>
      </c>
      <c r="F926" s="88">
        <v>1398364</v>
      </c>
      <c r="G926" s="88">
        <v>0</v>
      </c>
      <c r="H926" s="88">
        <v>0</v>
      </c>
      <c r="I926" s="88">
        <v>0</v>
      </c>
      <c r="J926" s="88">
        <v>191302</v>
      </c>
      <c r="K926" s="88">
        <v>538516</v>
      </c>
      <c r="L926" s="88">
        <v>0</v>
      </c>
      <c r="M926" s="88">
        <v>0</v>
      </c>
      <c r="N926" s="88">
        <v>0</v>
      </c>
      <c r="O926" s="88">
        <v>0</v>
      </c>
      <c r="P926" s="88">
        <v>668546</v>
      </c>
      <c r="Q926" s="89">
        <v>0</v>
      </c>
      <c r="R926" s="89">
        <v>0</v>
      </c>
      <c r="S926" s="89">
        <v>0</v>
      </c>
      <c r="T926" s="89">
        <v>0</v>
      </c>
      <c r="U926" s="89">
        <v>1.30156546491E-3</v>
      </c>
      <c r="V926" s="89">
        <v>0</v>
      </c>
      <c r="W926" s="89">
        <v>0</v>
      </c>
      <c r="X926" s="89">
        <v>0</v>
      </c>
      <c r="Y926" s="89">
        <v>0</v>
      </c>
      <c r="Z926" s="89">
        <v>5.3776967829100002E-3</v>
      </c>
      <c r="AA926" s="89">
        <v>3.1779620768800001E-3</v>
      </c>
    </row>
    <row r="927" spans="1:27" x14ac:dyDescent="0.25">
      <c r="A927" s="87">
        <v>8344</v>
      </c>
      <c r="B927" s="134">
        <v>45473</v>
      </c>
      <c r="C927" s="87">
        <v>3908</v>
      </c>
      <c r="D927" s="86" t="s">
        <v>1316</v>
      </c>
      <c r="E927" s="88">
        <v>89442822</v>
      </c>
      <c r="F927" s="88">
        <v>44572406</v>
      </c>
      <c r="G927" s="88">
        <v>2013760</v>
      </c>
      <c r="H927" s="88">
        <v>0</v>
      </c>
      <c r="I927" s="88">
        <v>0</v>
      </c>
      <c r="J927" s="88">
        <v>9513280</v>
      </c>
      <c r="K927" s="88">
        <v>10560637</v>
      </c>
      <c r="L927" s="88">
        <v>0</v>
      </c>
      <c r="M927" s="88">
        <v>16980671</v>
      </c>
      <c r="N927" s="88">
        <v>0</v>
      </c>
      <c r="O927" s="88">
        <v>0</v>
      </c>
      <c r="P927" s="88">
        <v>5504058</v>
      </c>
      <c r="Q927" s="89">
        <v>1.420702778371E-2</v>
      </c>
      <c r="R927" s="89">
        <v>0</v>
      </c>
      <c r="S927" s="89">
        <v>0</v>
      </c>
      <c r="T927" s="89">
        <v>7.0572854910999996E-4</v>
      </c>
      <c r="U927" s="89">
        <v>2.79300288782E-3</v>
      </c>
      <c r="V927" s="89">
        <v>0</v>
      </c>
      <c r="W927" s="89">
        <v>0</v>
      </c>
      <c r="X927" s="89">
        <v>0</v>
      </c>
      <c r="Y927" s="89">
        <v>0</v>
      </c>
      <c r="Z927" s="89">
        <v>1.11805926018E-2</v>
      </c>
      <c r="AA927" s="89">
        <v>3.0999649859699998E-3</v>
      </c>
    </row>
    <row r="928" spans="1:27" x14ac:dyDescent="0.25">
      <c r="A928" s="87">
        <v>8349</v>
      </c>
      <c r="B928" s="134">
        <v>45473</v>
      </c>
      <c r="C928" s="87">
        <v>3910</v>
      </c>
      <c r="D928" s="86" t="s">
        <v>1317</v>
      </c>
      <c r="E928" s="88">
        <v>79344502</v>
      </c>
      <c r="F928" s="88">
        <v>29312397</v>
      </c>
      <c r="G928" s="88">
        <v>2033467</v>
      </c>
      <c r="H928" s="88">
        <v>0</v>
      </c>
      <c r="I928" s="88">
        <v>0</v>
      </c>
      <c r="J928" s="88">
        <v>4431021</v>
      </c>
      <c r="K928" s="88">
        <v>8271983</v>
      </c>
      <c r="L928" s="88">
        <v>0</v>
      </c>
      <c r="M928" s="88">
        <v>6593330</v>
      </c>
      <c r="N928" s="88">
        <v>2769472</v>
      </c>
      <c r="O928" s="88">
        <v>0</v>
      </c>
      <c r="P928" s="88">
        <v>5213124</v>
      </c>
      <c r="Q928" s="89">
        <v>6.48815601661E-3</v>
      </c>
      <c r="R928" s="89">
        <v>0</v>
      </c>
      <c r="S928" s="89">
        <v>0</v>
      </c>
      <c r="T928" s="89">
        <v>0</v>
      </c>
      <c r="U928" s="89">
        <v>1.62562198678E-3</v>
      </c>
      <c r="V928" s="89">
        <v>0</v>
      </c>
      <c r="W928" s="89">
        <v>-3.2277079594000002E-3</v>
      </c>
      <c r="X928" s="89">
        <v>0</v>
      </c>
      <c r="Y928" s="89">
        <v>0</v>
      </c>
      <c r="Z928" s="89">
        <v>4.4898982246800003E-3</v>
      </c>
      <c r="AA928" s="89">
        <v>1.0411274407799999E-3</v>
      </c>
    </row>
    <row r="929" spans="1:27" x14ac:dyDescent="0.25">
      <c r="A929" s="87">
        <v>8367</v>
      </c>
      <c r="B929" s="134">
        <v>45473</v>
      </c>
      <c r="C929" s="87">
        <v>3918</v>
      </c>
      <c r="D929" s="86" t="s">
        <v>1318</v>
      </c>
      <c r="E929" s="88">
        <v>81306660</v>
      </c>
      <c r="F929" s="88">
        <v>45933329</v>
      </c>
      <c r="G929" s="88">
        <v>929827</v>
      </c>
      <c r="H929" s="88">
        <v>0</v>
      </c>
      <c r="I929" s="88">
        <v>0</v>
      </c>
      <c r="J929" s="88">
        <v>3589645</v>
      </c>
      <c r="K929" s="88">
        <v>17659321</v>
      </c>
      <c r="L929" s="88">
        <v>0</v>
      </c>
      <c r="M929" s="88">
        <v>17931836</v>
      </c>
      <c r="N929" s="88">
        <v>0</v>
      </c>
      <c r="O929" s="88">
        <v>0</v>
      </c>
      <c r="P929" s="88">
        <v>5822700</v>
      </c>
      <c r="Q929" s="89">
        <v>1.416634495182E-2</v>
      </c>
      <c r="R929" s="89">
        <v>0</v>
      </c>
      <c r="S929" s="89">
        <v>0</v>
      </c>
      <c r="T929" s="89">
        <v>0</v>
      </c>
      <c r="U929" s="89">
        <v>-1.109923302E-4</v>
      </c>
      <c r="V929" s="89">
        <v>0</v>
      </c>
      <c r="W929" s="89">
        <v>-4.7004008099999999E-5</v>
      </c>
      <c r="X929" s="89">
        <v>0</v>
      </c>
      <c r="Y929" s="89">
        <v>0</v>
      </c>
      <c r="Z929" s="89">
        <v>1.2033216192E-4</v>
      </c>
      <c r="AA929" s="89">
        <v>2.6965464856000001E-4</v>
      </c>
    </row>
    <row r="930" spans="1:27" x14ac:dyDescent="0.25">
      <c r="A930" s="87">
        <v>8413</v>
      </c>
      <c r="B930" s="134">
        <v>45473</v>
      </c>
      <c r="C930" s="87">
        <v>3940</v>
      </c>
      <c r="D930" s="86" t="s">
        <v>1319</v>
      </c>
      <c r="E930" s="88">
        <v>36151493</v>
      </c>
      <c r="F930" s="88">
        <v>9888027</v>
      </c>
      <c r="G930" s="88">
        <v>1043842</v>
      </c>
      <c r="H930" s="88">
        <v>0</v>
      </c>
      <c r="I930" s="88">
        <v>0</v>
      </c>
      <c r="J930" s="88">
        <v>2154413</v>
      </c>
      <c r="K930" s="88">
        <v>4568682</v>
      </c>
      <c r="L930" s="88">
        <v>0</v>
      </c>
      <c r="M930" s="88">
        <v>0</v>
      </c>
      <c r="N930" s="88">
        <v>0</v>
      </c>
      <c r="O930" s="88">
        <v>0</v>
      </c>
      <c r="P930" s="88">
        <v>2121090</v>
      </c>
      <c r="Q930" s="89">
        <v>4.5179903803199998E-3</v>
      </c>
      <c r="R930" s="89">
        <v>0</v>
      </c>
      <c r="S930" s="89">
        <v>0</v>
      </c>
      <c r="T930" s="89">
        <v>4.7846828396E-4</v>
      </c>
      <c r="U930" s="89">
        <v>3.5707394487599999E-3</v>
      </c>
      <c r="V930" s="89">
        <v>0</v>
      </c>
      <c r="W930" s="89">
        <v>0</v>
      </c>
      <c r="X930" s="89">
        <v>0</v>
      </c>
      <c r="Y930" s="89">
        <v>0</v>
      </c>
      <c r="Z930" s="89">
        <v>1.9572203545280002E-2</v>
      </c>
      <c r="AA930" s="89">
        <v>6.2903577353600002E-3</v>
      </c>
    </row>
    <row r="931" spans="1:27" x14ac:dyDescent="0.25">
      <c r="A931" s="87">
        <v>8418</v>
      </c>
      <c r="B931" s="134">
        <v>45473</v>
      </c>
      <c r="C931" s="87">
        <v>3943</v>
      </c>
      <c r="D931" s="86" t="s">
        <v>1320</v>
      </c>
      <c r="E931" s="88">
        <v>51267007</v>
      </c>
      <c r="F931" s="88">
        <v>24318763</v>
      </c>
      <c r="G931" s="88">
        <v>828732</v>
      </c>
      <c r="H931" s="88">
        <v>0</v>
      </c>
      <c r="I931" s="88">
        <v>0</v>
      </c>
      <c r="J931" s="88">
        <v>9464119</v>
      </c>
      <c r="K931" s="88">
        <v>9791367</v>
      </c>
      <c r="L931" s="88">
        <v>0</v>
      </c>
      <c r="M931" s="88">
        <v>2872871</v>
      </c>
      <c r="N931" s="88">
        <v>0</v>
      </c>
      <c r="O931" s="88">
        <v>0</v>
      </c>
      <c r="P931" s="88">
        <v>1361674</v>
      </c>
      <c r="Q931" s="89">
        <v>6.0226966072899997E-3</v>
      </c>
      <c r="R931" s="89">
        <v>0</v>
      </c>
      <c r="S931" s="89">
        <v>0</v>
      </c>
      <c r="T931" s="89">
        <v>5.8469416728000004E-4</v>
      </c>
      <c r="U931" s="89">
        <v>3.1959988511E-4</v>
      </c>
      <c r="V931" s="89">
        <v>0</v>
      </c>
      <c r="W931" s="89">
        <v>0</v>
      </c>
      <c r="X931" s="89">
        <v>0</v>
      </c>
      <c r="Y931" s="89">
        <v>0</v>
      </c>
      <c r="Z931" s="89">
        <v>-1.1553794647E-3</v>
      </c>
      <c r="AA931" s="89">
        <v>5.0079941215000002E-4</v>
      </c>
    </row>
    <row r="932" spans="1:27" x14ac:dyDescent="0.25">
      <c r="A932" s="87">
        <v>8428</v>
      </c>
      <c r="B932" s="134">
        <v>45473</v>
      </c>
      <c r="C932" s="87">
        <v>3949</v>
      </c>
      <c r="D932" s="86" t="s">
        <v>1321</v>
      </c>
      <c r="E932" s="88">
        <v>253981113</v>
      </c>
      <c r="F932" s="88">
        <v>204073919</v>
      </c>
      <c r="G932" s="88">
        <v>4250917</v>
      </c>
      <c r="H932" s="88">
        <v>0</v>
      </c>
      <c r="I932" s="88">
        <v>0</v>
      </c>
      <c r="J932" s="88">
        <v>8074347</v>
      </c>
      <c r="K932" s="88">
        <v>41676058</v>
      </c>
      <c r="L932" s="88">
        <v>0</v>
      </c>
      <c r="M932" s="88">
        <v>128947461</v>
      </c>
      <c r="N932" s="88">
        <v>91135</v>
      </c>
      <c r="O932" s="88">
        <v>138478</v>
      </c>
      <c r="P932" s="88">
        <v>20895523</v>
      </c>
      <c r="Q932" s="89">
        <v>1.4584005179350001E-2</v>
      </c>
      <c r="R932" s="89">
        <v>0</v>
      </c>
      <c r="S932" s="89">
        <v>0</v>
      </c>
      <c r="T932" s="89">
        <v>-1.0405626182E-3</v>
      </c>
      <c r="U932" s="89">
        <v>4.2357204777100001E-3</v>
      </c>
      <c r="V932" s="89">
        <v>0</v>
      </c>
      <c r="W932" s="89">
        <v>-6.4810290280000002E-4</v>
      </c>
      <c r="X932" s="89">
        <v>0</v>
      </c>
      <c r="Y932" s="89">
        <v>0</v>
      </c>
      <c r="Z932" s="89">
        <v>2.55567142276E-3</v>
      </c>
      <c r="AA932" s="89">
        <v>1.2464375885900001E-3</v>
      </c>
    </row>
    <row r="933" spans="1:27" x14ac:dyDescent="0.25">
      <c r="A933" s="87">
        <v>8433</v>
      </c>
      <c r="B933" s="134">
        <v>45473</v>
      </c>
      <c r="C933" s="87">
        <v>3952</v>
      </c>
      <c r="D933" s="86" t="s">
        <v>1322</v>
      </c>
      <c r="E933" s="88">
        <v>56424977</v>
      </c>
      <c r="F933" s="88">
        <v>23214927</v>
      </c>
      <c r="G933" s="88">
        <v>311911</v>
      </c>
      <c r="H933" s="88">
        <v>0</v>
      </c>
      <c r="I933" s="88">
        <v>0</v>
      </c>
      <c r="J933" s="88">
        <v>5284517</v>
      </c>
      <c r="K933" s="88">
        <v>8651420</v>
      </c>
      <c r="L933" s="88">
        <v>0</v>
      </c>
      <c r="M933" s="88">
        <v>5004735</v>
      </c>
      <c r="N933" s="88">
        <v>0</v>
      </c>
      <c r="O933" s="88">
        <v>0</v>
      </c>
      <c r="P933" s="88">
        <v>3962344</v>
      </c>
      <c r="Q933" s="89">
        <v>8.2493433401999996E-4</v>
      </c>
      <c r="R933" s="89">
        <v>0</v>
      </c>
      <c r="S933" s="89">
        <v>0</v>
      </c>
      <c r="T933" s="89">
        <v>0</v>
      </c>
      <c r="U933" s="89">
        <v>3.4295376543800001E-3</v>
      </c>
      <c r="V933" s="89">
        <v>0</v>
      </c>
      <c r="W933" s="89">
        <v>0</v>
      </c>
      <c r="X933" s="89">
        <v>0</v>
      </c>
      <c r="Y933" s="89">
        <v>0</v>
      </c>
      <c r="Z933" s="89">
        <v>1.332043894206E-2</v>
      </c>
      <c r="AA933" s="89">
        <v>3.7286398950900001E-3</v>
      </c>
    </row>
    <row r="934" spans="1:27" x14ac:dyDescent="0.25">
      <c r="A934" s="87">
        <v>8435</v>
      </c>
      <c r="B934" s="134">
        <v>45473</v>
      </c>
      <c r="C934" s="87">
        <v>3953</v>
      </c>
      <c r="D934" s="86" t="s">
        <v>1323</v>
      </c>
      <c r="E934" s="88">
        <v>88477153</v>
      </c>
      <c r="F934" s="88">
        <v>54831374</v>
      </c>
      <c r="G934" s="88">
        <v>2222622</v>
      </c>
      <c r="H934" s="88">
        <v>0</v>
      </c>
      <c r="I934" s="88">
        <v>0</v>
      </c>
      <c r="J934" s="88">
        <v>10229308</v>
      </c>
      <c r="K934" s="88">
        <v>5518392</v>
      </c>
      <c r="L934" s="88">
        <v>0</v>
      </c>
      <c r="M934" s="88">
        <v>33461546</v>
      </c>
      <c r="N934" s="88">
        <v>0</v>
      </c>
      <c r="O934" s="88">
        <v>0</v>
      </c>
      <c r="P934" s="88">
        <v>3399505</v>
      </c>
      <c r="Q934" s="89">
        <v>1.0552877588140001E-2</v>
      </c>
      <c r="R934" s="89">
        <v>0</v>
      </c>
      <c r="S934" s="89">
        <v>0</v>
      </c>
      <c r="T934" s="89">
        <v>1.4296849737299999E-3</v>
      </c>
      <c r="U934" s="89">
        <v>9.5562738830399993E-3</v>
      </c>
      <c r="V934" s="89">
        <v>0</v>
      </c>
      <c r="W934" s="89">
        <v>-2.4636570850000001E-4</v>
      </c>
      <c r="X934" s="89">
        <v>0</v>
      </c>
      <c r="Y934" s="89">
        <v>0</v>
      </c>
      <c r="Z934" s="89">
        <v>9.1287829918600006E-3</v>
      </c>
      <c r="AA934" s="89">
        <v>2.0590856643E-3</v>
      </c>
    </row>
    <row r="935" spans="1:27" x14ac:dyDescent="0.25">
      <c r="A935" s="87">
        <v>8442</v>
      </c>
      <c r="B935" s="134">
        <v>45473</v>
      </c>
      <c r="C935" s="87">
        <v>3957</v>
      </c>
      <c r="D935" s="86" t="s">
        <v>1324</v>
      </c>
      <c r="E935" s="88">
        <v>83935547</v>
      </c>
      <c r="F935" s="88">
        <v>31666219</v>
      </c>
      <c r="G935" s="88">
        <v>2054163</v>
      </c>
      <c r="H935" s="88">
        <v>0</v>
      </c>
      <c r="I935" s="88">
        <v>0</v>
      </c>
      <c r="J935" s="88">
        <v>3511622</v>
      </c>
      <c r="K935" s="88">
        <v>11066936</v>
      </c>
      <c r="L935" s="88">
        <v>0</v>
      </c>
      <c r="M935" s="88">
        <v>10705983</v>
      </c>
      <c r="N935" s="88">
        <v>0</v>
      </c>
      <c r="O935" s="88">
        <v>0</v>
      </c>
      <c r="P935" s="88">
        <v>4327515</v>
      </c>
      <c r="Q935" s="89">
        <v>6.6775883527199998E-3</v>
      </c>
      <c r="R935" s="89">
        <v>0</v>
      </c>
      <c r="S935" s="89">
        <v>0</v>
      </c>
      <c r="T935" s="89">
        <v>0</v>
      </c>
      <c r="U935" s="89">
        <v>1.4389569569699999E-3</v>
      </c>
      <c r="V935" s="89">
        <v>0</v>
      </c>
      <c r="W935" s="89">
        <v>0</v>
      </c>
      <c r="X935" s="89">
        <v>0</v>
      </c>
      <c r="Y935" s="89">
        <v>0</v>
      </c>
      <c r="Z935" s="89">
        <v>5.3456390446800003E-3</v>
      </c>
      <c r="AA935" s="89">
        <v>1.7092486723300001E-3</v>
      </c>
    </row>
    <row r="936" spans="1:27" x14ac:dyDescent="0.25">
      <c r="A936" s="87">
        <v>8445</v>
      </c>
      <c r="B936" s="134">
        <v>45473</v>
      </c>
      <c r="C936" s="87">
        <v>3959</v>
      </c>
      <c r="D936" s="86" t="s">
        <v>1325</v>
      </c>
      <c r="E936" s="88">
        <v>130193581</v>
      </c>
      <c r="F936" s="88">
        <v>44941020</v>
      </c>
      <c r="G936" s="88">
        <v>1815344</v>
      </c>
      <c r="H936" s="88">
        <v>0</v>
      </c>
      <c r="I936" s="88">
        <v>0</v>
      </c>
      <c r="J936" s="88">
        <v>5245220</v>
      </c>
      <c r="K936" s="88">
        <v>30584262</v>
      </c>
      <c r="L936" s="88">
        <v>0</v>
      </c>
      <c r="M936" s="88">
        <v>375200</v>
      </c>
      <c r="N936" s="88">
        <v>0</v>
      </c>
      <c r="O936" s="88">
        <v>0</v>
      </c>
      <c r="P936" s="88">
        <v>6920994</v>
      </c>
      <c r="Q936" s="89">
        <v>2.3151300550810001E-2</v>
      </c>
      <c r="R936" s="89">
        <v>0</v>
      </c>
      <c r="S936" s="89">
        <v>0</v>
      </c>
      <c r="T936" s="89">
        <v>0</v>
      </c>
      <c r="U936" s="89">
        <v>2.1159795680600001E-3</v>
      </c>
      <c r="V936" s="89">
        <v>0</v>
      </c>
      <c r="W936" s="89">
        <v>0</v>
      </c>
      <c r="X936" s="89">
        <v>0</v>
      </c>
      <c r="Y936" s="89">
        <v>0</v>
      </c>
      <c r="Z936" s="89">
        <v>1.609968617516E-2</v>
      </c>
      <c r="AA936" s="89">
        <v>4.6802137358300001E-3</v>
      </c>
    </row>
    <row r="937" spans="1:27" x14ac:dyDescent="0.25">
      <c r="A937" s="87">
        <v>8474</v>
      </c>
      <c r="B937" s="134">
        <v>45473</v>
      </c>
      <c r="C937" s="87">
        <v>3973</v>
      </c>
      <c r="D937" s="86" t="s">
        <v>1326</v>
      </c>
      <c r="E937" s="88">
        <v>11208621</v>
      </c>
      <c r="F937" s="88">
        <v>9192222</v>
      </c>
      <c r="G937" s="88">
        <v>0</v>
      </c>
      <c r="H937" s="88">
        <v>63454</v>
      </c>
      <c r="I937" s="88">
        <v>0</v>
      </c>
      <c r="J937" s="88">
        <v>1280195</v>
      </c>
      <c r="K937" s="88">
        <v>5010071</v>
      </c>
      <c r="L937" s="88">
        <v>0</v>
      </c>
      <c r="M937" s="88">
        <v>0</v>
      </c>
      <c r="N937" s="88">
        <v>0</v>
      </c>
      <c r="O937" s="88">
        <v>0</v>
      </c>
      <c r="P937" s="88">
        <v>2838502</v>
      </c>
      <c r="Q937" s="89">
        <v>0</v>
      </c>
      <c r="R937" s="89">
        <v>0</v>
      </c>
      <c r="S937" s="89">
        <v>0</v>
      </c>
      <c r="T937" s="89">
        <v>-7.9960912050000001E-4</v>
      </c>
      <c r="U937" s="89">
        <v>9.2054721950999999E-4</v>
      </c>
      <c r="V937" s="89">
        <v>0</v>
      </c>
      <c r="W937" s="89">
        <v>0</v>
      </c>
      <c r="X937" s="89">
        <v>0</v>
      </c>
      <c r="Y937" s="89">
        <v>0</v>
      </c>
      <c r="Z937" s="89">
        <v>2.1433146965499999E-3</v>
      </c>
      <c r="AA937" s="89">
        <v>1.14812868447E-3</v>
      </c>
    </row>
    <row r="938" spans="1:27" x14ac:dyDescent="0.25">
      <c r="A938" s="87">
        <v>8475</v>
      </c>
      <c r="B938" s="134">
        <v>45473</v>
      </c>
      <c r="C938" s="87">
        <v>3974</v>
      </c>
      <c r="D938" s="86" t="s">
        <v>1327</v>
      </c>
      <c r="E938" s="88">
        <v>459461281</v>
      </c>
      <c r="F938" s="88">
        <v>258449913</v>
      </c>
      <c r="G938" s="88">
        <v>3830222</v>
      </c>
      <c r="H938" s="88">
        <v>121287</v>
      </c>
      <c r="I938" s="88">
        <v>0</v>
      </c>
      <c r="J938" s="88">
        <v>70875682</v>
      </c>
      <c r="K938" s="88">
        <v>101765030</v>
      </c>
      <c r="L938" s="88">
        <v>0</v>
      </c>
      <c r="M938" s="88">
        <v>57017570</v>
      </c>
      <c r="N938" s="88">
        <v>0</v>
      </c>
      <c r="O938" s="88">
        <v>0</v>
      </c>
      <c r="P938" s="88">
        <v>24840122</v>
      </c>
      <c r="Q938" s="89">
        <v>1.1651776143830001E-2</v>
      </c>
      <c r="R938" s="89">
        <v>9.8466431964099998E-3</v>
      </c>
      <c r="S938" s="89">
        <v>0</v>
      </c>
      <c r="T938" s="89">
        <v>2.2350034010000001E-5</v>
      </c>
      <c r="U938" s="89">
        <v>3.0672623185000001E-3</v>
      </c>
      <c r="V938" s="89">
        <v>0</v>
      </c>
      <c r="W938" s="89">
        <v>0</v>
      </c>
      <c r="X938" s="89">
        <v>0</v>
      </c>
      <c r="Y938" s="89">
        <v>0</v>
      </c>
      <c r="Z938" s="89">
        <v>9.2457936891799999E-3</v>
      </c>
      <c r="AA938" s="89">
        <v>2.2202890795300001E-3</v>
      </c>
    </row>
    <row r="939" spans="1:27" x14ac:dyDescent="0.25">
      <c r="A939" s="87">
        <v>8486</v>
      </c>
      <c r="B939" s="134">
        <v>45473</v>
      </c>
      <c r="C939" s="87">
        <v>3980</v>
      </c>
      <c r="D939" s="86" t="s">
        <v>1328</v>
      </c>
      <c r="E939" s="88">
        <v>577123803</v>
      </c>
      <c r="F939" s="88">
        <v>431457827</v>
      </c>
      <c r="G939" s="88">
        <v>21095967</v>
      </c>
      <c r="H939" s="88">
        <v>0</v>
      </c>
      <c r="I939" s="88">
        <v>0</v>
      </c>
      <c r="J939" s="88">
        <v>36565222</v>
      </c>
      <c r="K939" s="88">
        <v>91835681</v>
      </c>
      <c r="L939" s="88">
        <v>0</v>
      </c>
      <c r="M939" s="88">
        <v>262570915</v>
      </c>
      <c r="N939" s="88">
        <v>0</v>
      </c>
      <c r="O939" s="88">
        <v>0</v>
      </c>
      <c r="P939" s="88">
        <v>19390042</v>
      </c>
      <c r="Q939" s="89">
        <v>1.1349286133369999E-2</v>
      </c>
      <c r="R939" s="89">
        <v>0</v>
      </c>
      <c r="S939" s="89">
        <v>0</v>
      </c>
      <c r="T939" s="89">
        <v>1.7083578409499999E-3</v>
      </c>
      <c r="U939" s="89">
        <v>2.6965598787000002E-3</v>
      </c>
      <c r="V939" s="89">
        <v>0</v>
      </c>
      <c r="W939" s="89">
        <v>5.7283942259999999E-5</v>
      </c>
      <c r="X939" s="89">
        <v>0</v>
      </c>
      <c r="Y939" s="89">
        <v>0</v>
      </c>
      <c r="Z939" s="89">
        <v>8.6854783314499993E-3</v>
      </c>
      <c r="AA939" s="89">
        <v>1.62616518754E-3</v>
      </c>
    </row>
    <row r="940" spans="1:27" x14ac:dyDescent="0.25">
      <c r="A940" s="87">
        <v>8512</v>
      </c>
      <c r="B940" s="134">
        <v>45473</v>
      </c>
      <c r="C940" s="87">
        <v>3995</v>
      </c>
      <c r="D940" s="86" t="s">
        <v>1329</v>
      </c>
      <c r="E940" s="88">
        <v>90911677</v>
      </c>
      <c r="F940" s="88">
        <v>51790742</v>
      </c>
      <c r="G940" s="88">
        <v>4852409</v>
      </c>
      <c r="H940" s="88">
        <v>0</v>
      </c>
      <c r="I940" s="88">
        <v>3112929</v>
      </c>
      <c r="J940" s="88">
        <v>7732657</v>
      </c>
      <c r="K940" s="88">
        <v>13896948</v>
      </c>
      <c r="L940" s="88">
        <v>0</v>
      </c>
      <c r="M940" s="88">
        <v>16269890</v>
      </c>
      <c r="N940" s="88">
        <v>0</v>
      </c>
      <c r="O940" s="88">
        <v>0</v>
      </c>
      <c r="P940" s="88">
        <v>5925909</v>
      </c>
      <c r="Q940" s="89">
        <v>1.140083407305E-2</v>
      </c>
      <c r="R940" s="89">
        <v>0</v>
      </c>
      <c r="S940" s="89">
        <v>9.5777713695800008E-3</v>
      </c>
      <c r="T940" s="89">
        <v>3.2095131039299998E-3</v>
      </c>
      <c r="U940" s="89">
        <v>4.5684292971700001E-3</v>
      </c>
      <c r="V940" s="89">
        <v>0</v>
      </c>
      <c r="W940" s="89">
        <v>-4.2431244800000001E-5</v>
      </c>
      <c r="X940" s="89">
        <v>0</v>
      </c>
      <c r="Y940" s="89">
        <v>0</v>
      </c>
      <c r="Z940" s="89">
        <v>8.5891916598299992E-3</v>
      </c>
      <c r="AA940" s="89">
        <v>4.4886962924500003E-3</v>
      </c>
    </row>
    <row r="941" spans="1:27" x14ac:dyDescent="0.25">
      <c r="A941" s="87">
        <v>8523</v>
      </c>
      <c r="B941" s="134">
        <v>45473</v>
      </c>
      <c r="C941" s="87">
        <v>4001</v>
      </c>
      <c r="D941" s="86" t="s">
        <v>1330</v>
      </c>
      <c r="E941" s="88">
        <v>200870638</v>
      </c>
      <c r="F941" s="88">
        <v>152507158</v>
      </c>
      <c r="G941" s="88">
        <v>4458294</v>
      </c>
      <c r="H941" s="88">
        <v>0</v>
      </c>
      <c r="I941" s="88">
        <v>371192</v>
      </c>
      <c r="J941" s="88">
        <v>6768479</v>
      </c>
      <c r="K941" s="88">
        <v>28933927</v>
      </c>
      <c r="L941" s="88">
        <v>0</v>
      </c>
      <c r="M941" s="88">
        <v>82539247</v>
      </c>
      <c r="N941" s="88">
        <v>11921349</v>
      </c>
      <c r="O941" s="88">
        <v>2463263</v>
      </c>
      <c r="P941" s="88">
        <v>15051407</v>
      </c>
      <c r="Q941" s="89">
        <v>6.0488109859889998E-2</v>
      </c>
      <c r="R941" s="89">
        <v>0</v>
      </c>
      <c r="S941" s="89">
        <v>4.7631155053899999E-3</v>
      </c>
      <c r="T941" s="89">
        <v>1.9360064345099999E-3</v>
      </c>
      <c r="U941" s="89">
        <v>8.7531881084799996E-3</v>
      </c>
      <c r="V941" s="89">
        <v>0</v>
      </c>
      <c r="W941" s="89">
        <v>9.4900023340000007E-5</v>
      </c>
      <c r="X941" s="89">
        <v>0</v>
      </c>
      <c r="Y941" s="89">
        <v>5.0907769040000002E-5</v>
      </c>
      <c r="Z941" s="89">
        <v>3.0016666816579999E-2</v>
      </c>
      <c r="AA941" s="89">
        <v>6.8095618325200004E-3</v>
      </c>
    </row>
    <row r="942" spans="1:27" x14ac:dyDescent="0.25">
      <c r="A942" s="87">
        <v>8530</v>
      </c>
      <c r="B942" s="134">
        <v>45473</v>
      </c>
      <c r="C942" s="87">
        <v>4006</v>
      </c>
      <c r="D942" s="86" t="s">
        <v>1331</v>
      </c>
      <c r="E942" s="88">
        <v>120116162</v>
      </c>
      <c r="F942" s="88">
        <v>41462572</v>
      </c>
      <c r="G942" s="88">
        <v>809789</v>
      </c>
      <c r="H942" s="88">
        <v>0</v>
      </c>
      <c r="I942" s="88">
        <v>0</v>
      </c>
      <c r="J942" s="88">
        <v>10068489</v>
      </c>
      <c r="K942" s="88">
        <v>10624650</v>
      </c>
      <c r="L942" s="88">
        <v>0</v>
      </c>
      <c r="M942" s="88">
        <v>10176955</v>
      </c>
      <c r="N942" s="88">
        <v>1513858</v>
      </c>
      <c r="O942" s="88">
        <v>0</v>
      </c>
      <c r="P942" s="88">
        <v>8268831</v>
      </c>
      <c r="Q942" s="89">
        <v>3.3856926825599999E-3</v>
      </c>
      <c r="R942" s="89">
        <v>0</v>
      </c>
      <c r="S942" s="89">
        <v>0</v>
      </c>
      <c r="T942" s="89">
        <v>-5.0863918899999997E-4</v>
      </c>
      <c r="U942" s="89">
        <v>3.9421644962E-4</v>
      </c>
      <c r="V942" s="89">
        <v>0</v>
      </c>
      <c r="W942" s="89">
        <v>-3.8172676100000001E-5</v>
      </c>
      <c r="X942" s="89">
        <v>0</v>
      </c>
      <c r="Y942" s="89">
        <v>0</v>
      </c>
      <c r="Z942" s="89">
        <v>1.9548119694699998E-3</v>
      </c>
      <c r="AA942" s="89">
        <v>4.6338158437E-4</v>
      </c>
    </row>
    <row r="943" spans="1:27" x14ac:dyDescent="0.25">
      <c r="A943" s="87">
        <v>8540</v>
      </c>
      <c r="B943" s="134">
        <v>45473</v>
      </c>
      <c r="C943" s="87">
        <v>4012</v>
      </c>
      <c r="D943" s="86" t="s">
        <v>1332</v>
      </c>
      <c r="E943" s="88">
        <v>37543637</v>
      </c>
      <c r="F943" s="88">
        <v>19529820</v>
      </c>
      <c r="G943" s="88">
        <v>409622</v>
      </c>
      <c r="H943" s="88">
        <v>0</v>
      </c>
      <c r="I943" s="88">
        <v>0</v>
      </c>
      <c r="J943" s="88">
        <v>2943780</v>
      </c>
      <c r="K943" s="88">
        <v>4842947</v>
      </c>
      <c r="L943" s="88">
        <v>0</v>
      </c>
      <c r="M943" s="88">
        <v>8661522</v>
      </c>
      <c r="N943" s="88">
        <v>552071</v>
      </c>
      <c r="O943" s="88">
        <v>263039</v>
      </c>
      <c r="P943" s="88">
        <v>1856839</v>
      </c>
      <c r="Q943" s="89">
        <v>9.8209519495099998E-3</v>
      </c>
      <c r="R943" s="89">
        <v>0</v>
      </c>
      <c r="S943" s="89">
        <v>0</v>
      </c>
      <c r="T943" s="89">
        <v>-6.0273744929999998E-4</v>
      </c>
      <c r="U943" s="89">
        <v>3.6731876990499998E-3</v>
      </c>
      <c r="V943" s="89">
        <v>0</v>
      </c>
      <c r="W943" s="89">
        <v>2.4728789826099998E-3</v>
      </c>
      <c r="X943" s="89">
        <v>0</v>
      </c>
      <c r="Y943" s="89">
        <v>0</v>
      </c>
      <c r="Z943" s="89">
        <v>1.697661947602E-2</v>
      </c>
      <c r="AA943" s="89">
        <v>3.8294446157400002E-3</v>
      </c>
    </row>
    <row r="944" spans="1:27" x14ac:dyDescent="0.25">
      <c r="A944" s="87">
        <v>8548</v>
      </c>
      <c r="B944" s="134">
        <v>45473</v>
      </c>
      <c r="C944" s="87">
        <v>4015</v>
      </c>
      <c r="D944" s="86" t="s">
        <v>1333</v>
      </c>
      <c r="E944" s="88">
        <v>272366213</v>
      </c>
      <c r="F944" s="88">
        <v>221934666</v>
      </c>
      <c r="G944" s="88">
        <v>912354</v>
      </c>
      <c r="H944" s="88">
        <v>0</v>
      </c>
      <c r="I944" s="88">
        <v>0</v>
      </c>
      <c r="J944" s="88">
        <v>10007568</v>
      </c>
      <c r="K944" s="88">
        <v>85751934</v>
      </c>
      <c r="L944" s="88">
        <v>0</v>
      </c>
      <c r="M944" s="88">
        <v>87858945</v>
      </c>
      <c r="N944" s="88">
        <v>6617482</v>
      </c>
      <c r="O944" s="88">
        <v>3680385</v>
      </c>
      <c r="P944" s="88">
        <v>27105995</v>
      </c>
      <c r="Q944" s="89">
        <v>2.2183668833310001E-2</v>
      </c>
      <c r="R944" s="89">
        <v>0</v>
      </c>
      <c r="S944" s="89">
        <v>0</v>
      </c>
      <c r="T944" s="89">
        <v>-1.4820614620000001E-4</v>
      </c>
      <c r="U944" s="89">
        <v>2.020752701731E-2</v>
      </c>
      <c r="V944" s="89">
        <v>0</v>
      </c>
      <c r="W944" s="89">
        <v>3.5452849161999998E-4</v>
      </c>
      <c r="X944" s="89">
        <v>0</v>
      </c>
      <c r="Y944" s="89">
        <v>0</v>
      </c>
      <c r="Z944" s="89">
        <v>1.5540413051569999E-2</v>
      </c>
      <c r="AA944" s="89">
        <v>9.7889725441400004E-3</v>
      </c>
    </row>
    <row r="945" spans="1:27" x14ac:dyDescent="0.25">
      <c r="A945" s="87">
        <v>8549</v>
      </c>
      <c r="B945" s="134">
        <v>45473</v>
      </c>
      <c r="C945" s="87">
        <v>4016</v>
      </c>
      <c r="D945" s="86" t="s">
        <v>1334</v>
      </c>
      <c r="E945" s="88">
        <v>27331879</v>
      </c>
      <c r="F945" s="88">
        <v>10388343</v>
      </c>
      <c r="G945" s="88">
        <v>1803635</v>
      </c>
      <c r="H945" s="88">
        <v>0</v>
      </c>
      <c r="I945" s="88">
        <v>4377</v>
      </c>
      <c r="J945" s="88">
        <v>4136327</v>
      </c>
      <c r="K945" s="88">
        <v>3143462</v>
      </c>
      <c r="L945" s="88">
        <v>0</v>
      </c>
      <c r="M945" s="88">
        <v>114834</v>
      </c>
      <c r="N945" s="88">
        <v>0</v>
      </c>
      <c r="O945" s="88">
        <v>24176</v>
      </c>
      <c r="P945" s="88">
        <v>1161532</v>
      </c>
      <c r="Q945" s="89">
        <v>1.526376883293E-2</v>
      </c>
      <c r="R945" s="89">
        <v>0</v>
      </c>
      <c r="S945" s="89">
        <v>0.33606637171692999</v>
      </c>
      <c r="T945" s="89">
        <v>-1.5487830495E-3</v>
      </c>
      <c r="U945" s="89">
        <v>7.1094569283399996E-3</v>
      </c>
      <c r="V945" s="89">
        <v>0</v>
      </c>
      <c r="W945" s="89">
        <v>0</v>
      </c>
      <c r="X945" s="89">
        <v>0</v>
      </c>
      <c r="Y945" s="89">
        <v>0</v>
      </c>
      <c r="Z945" s="89">
        <v>2.1774358810029999E-2</v>
      </c>
      <c r="AA945" s="89">
        <v>8.0536386763500004E-3</v>
      </c>
    </row>
    <row r="946" spans="1:27" x14ac:dyDescent="0.25">
      <c r="A946" s="87">
        <v>8550</v>
      </c>
      <c r="B946" s="134">
        <v>45473</v>
      </c>
      <c r="C946" s="87">
        <v>4017</v>
      </c>
      <c r="D946" s="86" t="s">
        <v>1335</v>
      </c>
      <c r="E946" s="88">
        <v>434836110</v>
      </c>
      <c r="F946" s="88">
        <v>376426636</v>
      </c>
      <c r="G946" s="88">
        <v>13281506</v>
      </c>
      <c r="H946" s="88">
        <v>0</v>
      </c>
      <c r="I946" s="88">
        <v>0</v>
      </c>
      <c r="J946" s="88">
        <v>99571468</v>
      </c>
      <c r="K946" s="88">
        <v>79415469</v>
      </c>
      <c r="L946" s="88">
        <v>0</v>
      </c>
      <c r="M946" s="88">
        <v>122096616</v>
      </c>
      <c r="N946" s="88">
        <v>38081155</v>
      </c>
      <c r="O946" s="88">
        <v>4540484</v>
      </c>
      <c r="P946" s="88">
        <v>19439940</v>
      </c>
      <c r="Q946" s="89">
        <v>1.3021912515200001E-2</v>
      </c>
      <c r="R946" s="89">
        <v>0</v>
      </c>
      <c r="S946" s="89">
        <v>0</v>
      </c>
      <c r="T946" s="89">
        <v>1.9824376785399999E-3</v>
      </c>
      <c r="U946" s="89">
        <v>2.5009415761899998E-3</v>
      </c>
      <c r="V946" s="89">
        <v>0</v>
      </c>
      <c r="W946" s="89">
        <v>-5.5174138789000001E-6</v>
      </c>
      <c r="X946" s="89">
        <v>0</v>
      </c>
      <c r="Y946" s="89">
        <v>4.8327849970600002E-3</v>
      </c>
      <c r="Z946" s="89">
        <v>8.0334604875600003E-3</v>
      </c>
      <c r="AA946" s="89">
        <v>1.9661376528400001E-3</v>
      </c>
    </row>
    <row r="947" spans="1:27" x14ac:dyDescent="0.25">
      <c r="A947" s="87">
        <v>8585</v>
      </c>
      <c r="B947" s="134">
        <v>45473</v>
      </c>
      <c r="C947" s="87">
        <v>4033</v>
      </c>
      <c r="D947" s="86" t="s">
        <v>1336</v>
      </c>
      <c r="E947" s="88">
        <v>431537936</v>
      </c>
      <c r="F947" s="88">
        <v>229627272</v>
      </c>
      <c r="G947" s="88">
        <v>2668242</v>
      </c>
      <c r="H947" s="88">
        <v>0</v>
      </c>
      <c r="I947" s="88">
        <v>0</v>
      </c>
      <c r="J947" s="88">
        <v>57168574</v>
      </c>
      <c r="K947" s="88">
        <v>128907856</v>
      </c>
      <c r="L947" s="88">
        <v>0</v>
      </c>
      <c r="M947" s="88">
        <v>19727747</v>
      </c>
      <c r="N947" s="88">
        <v>1309026</v>
      </c>
      <c r="O947" s="88">
        <v>81508</v>
      </c>
      <c r="P947" s="88">
        <v>19764319</v>
      </c>
      <c r="Q947" s="89">
        <v>1.703017224262E-2</v>
      </c>
      <c r="R947" s="89">
        <v>0</v>
      </c>
      <c r="S947" s="89">
        <v>0</v>
      </c>
      <c r="T947" s="89">
        <v>9.1918694464000002E-4</v>
      </c>
      <c r="U947" s="89">
        <v>6.6257333554000004E-4</v>
      </c>
      <c r="V947" s="89">
        <v>0</v>
      </c>
      <c r="W947" s="89">
        <v>8.9729005449999997E-5</v>
      </c>
      <c r="X947" s="89">
        <v>0</v>
      </c>
      <c r="Y947" s="89">
        <v>0</v>
      </c>
      <c r="Z947" s="89">
        <v>1.5737215266589999E-2</v>
      </c>
      <c r="AA947" s="89">
        <v>1.9625748891000001E-3</v>
      </c>
    </row>
    <row r="948" spans="1:27" x14ac:dyDescent="0.25">
      <c r="A948" s="87">
        <v>8588</v>
      </c>
      <c r="B948" s="134">
        <v>45473</v>
      </c>
      <c r="C948" s="87">
        <v>4034</v>
      </c>
      <c r="D948" s="86" t="s">
        <v>1337</v>
      </c>
      <c r="E948" s="88">
        <v>40277887</v>
      </c>
      <c r="F948" s="88">
        <v>30942954</v>
      </c>
      <c r="G948" s="88">
        <v>171318</v>
      </c>
      <c r="H948" s="88">
        <v>0</v>
      </c>
      <c r="I948" s="88">
        <v>0</v>
      </c>
      <c r="J948" s="88">
        <v>945316</v>
      </c>
      <c r="K948" s="88">
        <v>6020221</v>
      </c>
      <c r="L948" s="88">
        <v>0</v>
      </c>
      <c r="M948" s="88">
        <v>12349755</v>
      </c>
      <c r="N948" s="88">
        <v>2175426</v>
      </c>
      <c r="O948" s="88">
        <v>5643716</v>
      </c>
      <c r="P948" s="88">
        <v>3637202</v>
      </c>
      <c r="Q948" s="89">
        <v>2.0155339368169999E-2</v>
      </c>
      <c r="R948" s="89">
        <v>0</v>
      </c>
      <c r="S948" s="89">
        <v>0</v>
      </c>
      <c r="T948" s="89">
        <v>0</v>
      </c>
      <c r="U948" s="89">
        <v>1.4314856823000001E-3</v>
      </c>
      <c r="V948" s="89">
        <v>0</v>
      </c>
      <c r="W948" s="89">
        <v>0</v>
      </c>
      <c r="X948" s="89">
        <v>0</v>
      </c>
      <c r="Y948" s="89">
        <v>0</v>
      </c>
      <c r="Z948" s="89">
        <v>1.634841363483E-2</v>
      </c>
      <c r="AA948" s="89">
        <v>2.2511412475600002E-3</v>
      </c>
    </row>
    <row r="949" spans="1:27" x14ac:dyDescent="0.25">
      <c r="A949" s="87">
        <v>8593</v>
      </c>
      <c r="B949" s="134">
        <v>45473</v>
      </c>
      <c r="C949" s="87">
        <v>4036</v>
      </c>
      <c r="D949" s="86" t="s">
        <v>1338</v>
      </c>
      <c r="E949" s="88">
        <v>6151109</v>
      </c>
      <c r="F949" s="88">
        <v>3602170</v>
      </c>
      <c r="G949" s="88">
        <v>0</v>
      </c>
      <c r="H949" s="88">
        <v>0</v>
      </c>
      <c r="I949" s="88">
        <v>0</v>
      </c>
      <c r="J949" s="88">
        <v>472610</v>
      </c>
      <c r="K949" s="88">
        <v>2827053</v>
      </c>
      <c r="L949" s="88">
        <v>0</v>
      </c>
      <c r="M949" s="88">
        <v>0</v>
      </c>
      <c r="N949" s="88">
        <v>0</v>
      </c>
      <c r="O949" s="88">
        <v>0</v>
      </c>
      <c r="P949" s="88">
        <v>302507</v>
      </c>
      <c r="Q949" s="89">
        <v>0</v>
      </c>
      <c r="R949" s="89">
        <v>0</v>
      </c>
      <c r="S949" s="89">
        <v>0</v>
      </c>
      <c r="T949" s="89">
        <v>0</v>
      </c>
      <c r="U949" s="89">
        <v>-6.1076675840000003E-4</v>
      </c>
      <c r="V949" s="89">
        <v>0</v>
      </c>
      <c r="W949" s="89">
        <v>0</v>
      </c>
      <c r="X949" s="89">
        <v>0</v>
      </c>
      <c r="Y949" s="89">
        <v>0</v>
      </c>
      <c r="Z949" s="89">
        <v>3.9932882854700003E-3</v>
      </c>
      <c r="AA949" s="89">
        <v>2.3802986951000001E-4</v>
      </c>
    </row>
    <row r="950" spans="1:27" x14ac:dyDescent="0.25">
      <c r="A950" s="87">
        <v>8609</v>
      </c>
      <c r="B950" s="134">
        <v>45473</v>
      </c>
      <c r="C950" s="87">
        <v>4041</v>
      </c>
      <c r="D950" s="86" t="s">
        <v>1339</v>
      </c>
      <c r="E950" s="88">
        <v>48018081</v>
      </c>
      <c r="F950" s="88">
        <v>16801524</v>
      </c>
      <c r="G950" s="88">
        <v>1779916</v>
      </c>
      <c r="H950" s="88">
        <v>0</v>
      </c>
      <c r="I950" s="88">
        <v>18861</v>
      </c>
      <c r="J950" s="88">
        <v>7685384</v>
      </c>
      <c r="K950" s="88">
        <v>1966616</v>
      </c>
      <c r="L950" s="88">
        <v>0</v>
      </c>
      <c r="M950" s="88">
        <v>2230125</v>
      </c>
      <c r="N950" s="88">
        <v>0</v>
      </c>
      <c r="O950" s="88">
        <v>0</v>
      </c>
      <c r="P950" s="88">
        <v>3120623</v>
      </c>
      <c r="Q950" s="89">
        <v>1.173957003792E-2</v>
      </c>
      <c r="R950" s="89">
        <v>0</v>
      </c>
      <c r="S950" s="89">
        <v>0</v>
      </c>
      <c r="T950" s="89">
        <v>-9.5167831716000002E-7</v>
      </c>
      <c r="U950" s="89">
        <v>-2.7171513385E-6</v>
      </c>
      <c r="V950" s="89">
        <v>0</v>
      </c>
      <c r="W950" s="89">
        <v>0</v>
      </c>
      <c r="X950" s="89">
        <v>0</v>
      </c>
      <c r="Y950" s="89">
        <v>0</v>
      </c>
      <c r="Z950" s="89">
        <v>1.03802993699E-2</v>
      </c>
      <c r="AA950" s="89">
        <v>4.9768544290499997E-3</v>
      </c>
    </row>
    <row r="951" spans="1:27" x14ac:dyDescent="0.25">
      <c r="A951" s="87">
        <v>8611</v>
      </c>
      <c r="B951" s="134">
        <v>45473</v>
      </c>
      <c r="C951" s="87">
        <v>4042</v>
      </c>
      <c r="D951" s="86" t="s">
        <v>1340</v>
      </c>
      <c r="E951" s="88">
        <v>34974161</v>
      </c>
      <c r="F951" s="88">
        <v>12099581</v>
      </c>
      <c r="G951" s="88">
        <v>1075759</v>
      </c>
      <c r="H951" s="88">
        <v>0</v>
      </c>
      <c r="I951" s="88">
        <v>0</v>
      </c>
      <c r="J951" s="88">
        <v>2694768</v>
      </c>
      <c r="K951" s="88">
        <v>2976117</v>
      </c>
      <c r="L951" s="88">
        <v>0</v>
      </c>
      <c r="M951" s="88">
        <v>4632364</v>
      </c>
      <c r="N951" s="88">
        <v>0</v>
      </c>
      <c r="O951" s="88">
        <v>0</v>
      </c>
      <c r="P951" s="88">
        <v>720573</v>
      </c>
      <c r="Q951" s="89">
        <v>3.5509648561799999E-3</v>
      </c>
      <c r="R951" s="89">
        <v>0</v>
      </c>
      <c r="S951" s="89">
        <v>0</v>
      </c>
      <c r="T951" s="89">
        <v>4.8478600839999999E-5</v>
      </c>
      <c r="U951" s="89">
        <v>2.78629851589E-3</v>
      </c>
      <c r="V951" s="89">
        <v>0</v>
      </c>
      <c r="W951" s="89">
        <v>0</v>
      </c>
      <c r="X951" s="89">
        <v>0</v>
      </c>
      <c r="Y951" s="89">
        <v>0</v>
      </c>
      <c r="Z951" s="89">
        <v>8.2976688303100007E-3</v>
      </c>
      <c r="AA951" s="89">
        <v>1.54422647823E-3</v>
      </c>
    </row>
    <row r="952" spans="1:27" x14ac:dyDescent="0.25">
      <c r="A952" s="87">
        <v>8616</v>
      </c>
      <c r="B952" s="134">
        <v>45473</v>
      </c>
      <c r="C952" s="87">
        <v>4046</v>
      </c>
      <c r="D952" s="86" t="s">
        <v>1341</v>
      </c>
      <c r="E952" s="88">
        <v>33653616</v>
      </c>
      <c r="F952" s="88">
        <v>9625347</v>
      </c>
      <c r="G952" s="88">
        <v>0</v>
      </c>
      <c r="H952" s="88">
        <v>0</v>
      </c>
      <c r="I952" s="88">
        <v>0</v>
      </c>
      <c r="J952" s="88">
        <v>111788</v>
      </c>
      <c r="K952" s="88">
        <v>447206</v>
      </c>
      <c r="L952" s="88">
        <v>0</v>
      </c>
      <c r="M952" s="88">
        <v>8653514</v>
      </c>
      <c r="N952" s="88">
        <v>0</v>
      </c>
      <c r="O952" s="88">
        <v>0</v>
      </c>
      <c r="P952" s="88">
        <v>412839</v>
      </c>
      <c r="Q952" s="89">
        <v>0</v>
      </c>
      <c r="R952" s="89">
        <v>0</v>
      </c>
      <c r="S952" s="89">
        <v>0</v>
      </c>
      <c r="T952" s="89">
        <v>0</v>
      </c>
      <c r="U952" s="89">
        <v>0</v>
      </c>
      <c r="V952" s="89">
        <v>0</v>
      </c>
      <c r="W952" s="89">
        <v>0</v>
      </c>
      <c r="X952" s="89">
        <v>0</v>
      </c>
      <c r="Y952" s="89">
        <v>0</v>
      </c>
      <c r="Z952" s="89">
        <v>4.3446748279900001E-3</v>
      </c>
      <c r="AA952" s="89">
        <v>3.6473246832000001E-4</v>
      </c>
    </row>
    <row r="953" spans="1:27" x14ac:dyDescent="0.25">
      <c r="A953" s="87">
        <v>8618</v>
      </c>
      <c r="B953" s="134">
        <v>45473</v>
      </c>
      <c r="C953" s="87">
        <v>4047</v>
      </c>
      <c r="D953" s="86" t="s">
        <v>1342</v>
      </c>
      <c r="E953" s="88">
        <v>12277258</v>
      </c>
      <c r="F953" s="88">
        <v>6542465</v>
      </c>
      <c r="G953" s="88">
        <v>253131</v>
      </c>
      <c r="H953" s="88">
        <v>0</v>
      </c>
      <c r="I953" s="88">
        <v>0</v>
      </c>
      <c r="J953" s="88">
        <v>1049119</v>
      </c>
      <c r="K953" s="88">
        <v>879644</v>
      </c>
      <c r="L953" s="88">
        <v>0</v>
      </c>
      <c r="M953" s="88">
        <v>3384462</v>
      </c>
      <c r="N953" s="88">
        <v>0</v>
      </c>
      <c r="O953" s="88">
        <v>0</v>
      </c>
      <c r="P953" s="88">
        <v>976109</v>
      </c>
      <c r="Q953" s="89">
        <v>5.8031342141000005E-4</v>
      </c>
      <c r="R953" s="89">
        <v>0</v>
      </c>
      <c r="S953" s="89">
        <v>0</v>
      </c>
      <c r="T953" s="89">
        <v>0</v>
      </c>
      <c r="U953" s="89">
        <v>0</v>
      </c>
      <c r="V953" s="89">
        <v>0</v>
      </c>
      <c r="W953" s="89">
        <v>0</v>
      </c>
      <c r="X953" s="89">
        <v>0</v>
      </c>
      <c r="Y953" s="89">
        <v>0</v>
      </c>
      <c r="Z953" s="89">
        <v>6.6542657915200001E-3</v>
      </c>
      <c r="AA953" s="89">
        <v>1.22610627105E-3</v>
      </c>
    </row>
    <row r="954" spans="1:27" x14ac:dyDescent="0.25">
      <c r="A954" s="87">
        <v>8625</v>
      </c>
      <c r="B954" s="134">
        <v>45473</v>
      </c>
      <c r="C954" s="87">
        <v>4051</v>
      </c>
      <c r="D954" s="86" t="s">
        <v>1343</v>
      </c>
      <c r="E954" s="88">
        <v>10847508</v>
      </c>
      <c r="F954" s="88">
        <v>3480365</v>
      </c>
      <c r="G954" s="88">
        <v>0</v>
      </c>
      <c r="H954" s="88">
        <v>0</v>
      </c>
      <c r="I954" s="88">
        <v>0</v>
      </c>
      <c r="J954" s="88">
        <v>2267476</v>
      </c>
      <c r="K954" s="88">
        <v>242462</v>
      </c>
      <c r="L954" s="88">
        <v>0</v>
      </c>
      <c r="M954" s="88">
        <v>0</v>
      </c>
      <c r="N954" s="88">
        <v>0</v>
      </c>
      <c r="O954" s="88">
        <v>0</v>
      </c>
      <c r="P954" s="88">
        <v>970427</v>
      </c>
      <c r="Q954" s="89">
        <v>0</v>
      </c>
      <c r="R954" s="89">
        <v>0</v>
      </c>
      <c r="S954" s="89">
        <v>0</v>
      </c>
      <c r="T954" s="89">
        <v>0</v>
      </c>
      <c r="U954" s="89">
        <v>0</v>
      </c>
      <c r="V954" s="89">
        <v>0</v>
      </c>
      <c r="W954" s="89">
        <v>0</v>
      </c>
      <c r="X954" s="89">
        <v>0</v>
      </c>
      <c r="Y954" s="89">
        <v>0</v>
      </c>
      <c r="Z954" s="89">
        <v>3.36115035454E-3</v>
      </c>
      <c r="AA954" s="89">
        <v>1.2309803738299999E-3</v>
      </c>
    </row>
    <row r="955" spans="1:27" x14ac:dyDescent="0.25">
      <c r="A955" s="87">
        <v>8626</v>
      </c>
      <c r="B955" s="134">
        <v>45473</v>
      </c>
      <c r="C955" s="87">
        <v>4052</v>
      </c>
      <c r="D955" s="86" t="s">
        <v>1344</v>
      </c>
      <c r="E955" s="88">
        <v>2581899</v>
      </c>
      <c r="F955" s="88">
        <v>1416885</v>
      </c>
      <c r="G955" s="88">
        <v>0</v>
      </c>
      <c r="H955" s="88">
        <v>0</v>
      </c>
      <c r="I955" s="88">
        <v>0</v>
      </c>
      <c r="J955" s="88">
        <v>572431</v>
      </c>
      <c r="K955" s="88">
        <v>612345</v>
      </c>
      <c r="L955" s="88">
        <v>0</v>
      </c>
      <c r="M955" s="88">
        <v>0</v>
      </c>
      <c r="N955" s="88">
        <v>0</v>
      </c>
      <c r="O955" s="88">
        <v>0</v>
      </c>
      <c r="P955" s="88">
        <v>232109</v>
      </c>
      <c r="Q955" s="89">
        <v>0</v>
      </c>
      <c r="R955" s="89">
        <v>0</v>
      </c>
      <c r="S955" s="89">
        <v>0</v>
      </c>
      <c r="T955" s="89">
        <v>0</v>
      </c>
      <c r="U955" s="89">
        <v>0</v>
      </c>
      <c r="V955" s="89">
        <v>0</v>
      </c>
      <c r="W955" s="89">
        <v>0</v>
      </c>
      <c r="X955" s="89">
        <v>0</v>
      </c>
      <c r="Y955" s="89">
        <v>0</v>
      </c>
      <c r="Z955" s="89">
        <v>-9.8872274470000006E-4</v>
      </c>
      <c r="AA955" s="89">
        <v>-1.6616730950000001E-4</v>
      </c>
    </row>
    <row r="956" spans="1:27" x14ac:dyDescent="0.25">
      <c r="A956" s="87">
        <v>8642</v>
      </c>
      <c r="B956" s="134">
        <v>45473</v>
      </c>
      <c r="C956" s="87">
        <v>4059</v>
      </c>
      <c r="D956" s="86" t="s">
        <v>1345</v>
      </c>
      <c r="E956" s="88">
        <v>24961108</v>
      </c>
      <c r="F956" s="88">
        <v>15501032</v>
      </c>
      <c r="G956" s="88">
        <v>0</v>
      </c>
      <c r="H956" s="88">
        <v>0</v>
      </c>
      <c r="I956" s="88">
        <v>0</v>
      </c>
      <c r="J956" s="88">
        <v>3097801</v>
      </c>
      <c r="K956" s="88">
        <v>5377149</v>
      </c>
      <c r="L956" s="88">
        <v>0</v>
      </c>
      <c r="M956" s="88">
        <v>1646153</v>
      </c>
      <c r="N956" s="88">
        <v>0</v>
      </c>
      <c r="O956" s="88">
        <v>0</v>
      </c>
      <c r="P956" s="88">
        <v>5379929</v>
      </c>
      <c r="Q956" s="89">
        <v>0</v>
      </c>
      <c r="R956" s="89">
        <v>0</v>
      </c>
      <c r="S956" s="89">
        <v>0</v>
      </c>
      <c r="T956" s="89">
        <v>1.14824209474E-3</v>
      </c>
      <c r="U956" s="89">
        <v>2.0012540973700001E-3</v>
      </c>
      <c r="V956" s="89">
        <v>0</v>
      </c>
      <c r="W956" s="89">
        <v>0</v>
      </c>
      <c r="X956" s="89">
        <v>0</v>
      </c>
      <c r="Y956" s="89">
        <v>0</v>
      </c>
      <c r="Z956" s="89">
        <v>9.8272250199300006E-3</v>
      </c>
      <c r="AA956" s="89">
        <v>4.37890430488E-3</v>
      </c>
    </row>
    <row r="957" spans="1:27" x14ac:dyDescent="0.25">
      <c r="A957" s="87">
        <v>8654</v>
      </c>
      <c r="B957" s="134">
        <v>45473</v>
      </c>
      <c r="C957" s="87">
        <v>4063</v>
      </c>
      <c r="D957" s="86" t="s">
        <v>1346</v>
      </c>
      <c r="E957" s="88">
        <v>13917178</v>
      </c>
      <c r="F957" s="88">
        <v>6875649</v>
      </c>
      <c r="G957" s="88">
        <v>700034</v>
      </c>
      <c r="H957" s="88">
        <v>0</v>
      </c>
      <c r="I957" s="88">
        <v>0</v>
      </c>
      <c r="J957" s="88">
        <v>1363045</v>
      </c>
      <c r="K957" s="88">
        <v>3271264</v>
      </c>
      <c r="L957" s="88">
        <v>0</v>
      </c>
      <c r="M957" s="88">
        <v>289</v>
      </c>
      <c r="N957" s="88">
        <v>0</v>
      </c>
      <c r="O957" s="88">
        <v>0</v>
      </c>
      <c r="P957" s="88">
        <v>1541019</v>
      </c>
      <c r="Q957" s="89">
        <v>6.8246717059199996E-3</v>
      </c>
      <c r="R957" s="89">
        <v>0</v>
      </c>
      <c r="S957" s="89">
        <v>0</v>
      </c>
      <c r="T957" s="89">
        <v>0</v>
      </c>
      <c r="U957" s="89">
        <v>-7.2442388619999997E-4</v>
      </c>
      <c r="V957" s="89">
        <v>0</v>
      </c>
      <c r="W957" s="89">
        <v>0</v>
      </c>
      <c r="X957" s="89">
        <v>0</v>
      </c>
      <c r="Y957" s="89">
        <v>0</v>
      </c>
      <c r="Z957" s="89">
        <v>8.2997653464400006E-3</v>
      </c>
      <c r="AA957" s="89">
        <v>1.95086530919E-3</v>
      </c>
    </row>
    <row r="958" spans="1:27" x14ac:dyDescent="0.25">
      <c r="A958" s="87">
        <v>8687</v>
      </c>
      <c r="B958" s="134">
        <v>45473</v>
      </c>
      <c r="C958" s="87">
        <v>4086</v>
      </c>
      <c r="D958" s="86" t="s">
        <v>1347</v>
      </c>
      <c r="E958" s="88">
        <v>23108260</v>
      </c>
      <c r="F958" s="88">
        <v>11993513</v>
      </c>
      <c r="G958" s="88">
        <v>0</v>
      </c>
      <c r="H958" s="88">
        <v>44716</v>
      </c>
      <c r="I958" s="88">
        <v>0</v>
      </c>
      <c r="J958" s="88">
        <v>1719294</v>
      </c>
      <c r="K958" s="88">
        <v>4675862</v>
      </c>
      <c r="L958" s="88">
        <v>0</v>
      </c>
      <c r="M958" s="88">
        <v>3266724</v>
      </c>
      <c r="N958" s="88">
        <v>0</v>
      </c>
      <c r="O958" s="88">
        <v>0</v>
      </c>
      <c r="P958" s="88">
        <v>2286917</v>
      </c>
      <c r="Q958" s="89">
        <v>0</v>
      </c>
      <c r="R958" s="89">
        <v>4.000594666856E-2</v>
      </c>
      <c r="S958" s="89">
        <v>0</v>
      </c>
      <c r="T958" s="89">
        <v>-3.5945876889999998E-4</v>
      </c>
      <c r="U958" s="89">
        <v>2.2466441823400002E-3</v>
      </c>
      <c r="V958" s="89">
        <v>0</v>
      </c>
      <c r="W958" s="89">
        <v>0</v>
      </c>
      <c r="X958" s="89">
        <v>0</v>
      </c>
      <c r="Y958" s="89">
        <v>0</v>
      </c>
      <c r="Z958" s="89">
        <v>1.073408795206E-2</v>
      </c>
      <c r="AA958" s="89">
        <v>3.1821824542299999E-3</v>
      </c>
    </row>
    <row r="959" spans="1:27" x14ac:dyDescent="0.25">
      <c r="A959" s="87">
        <v>8693</v>
      </c>
      <c r="B959" s="134">
        <v>45473</v>
      </c>
      <c r="C959" s="87">
        <v>4089</v>
      </c>
      <c r="D959" s="86" t="s">
        <v>1348</v>
      </c>
      <c r="E959" s="88">
        <v>255684195</v>
      </c>
      <c r="F959" s="88">
        <v>157771865</v>
      </c>
      <c r="G959" s="88">
        <v>9735960</v>
      </c>
      <c r="H959" s="88">
        <v>0</v>
      </c>
      <c r="I959" s="88">
        <v>0</v>
      </c>
      <c r="J959" s="88">
        <v>18739107</v>
      </c>
      <c r="K959" s="88">
        <v>39397265</v>
      </c>
      <c r="L959" s="88">
        <v>0</v>
      </c>
      <c r="M959" s="88">
        <v>67169372</v>
      </c>
      <c r="N959" s="88">
        <v>2586088</v>
      </c>
      <c r="O959" s="88">
        <v>236866</v>
      </c>
      <c r="P959" s="88">
        <v>19907207</v>
      </c>
      <c r="Q959" s="89">
        <v>1.1680535518049999E-2</v>
      </c>
      <c r="R959" s="89">
        <v>0</v>
      </c>
      <c r="S959" s="89">
        <v>0</v>
      </c>
      <c r="T959" s="89">
        <v>-5.9109917789999995E-4</v>
      </c>
      <c r="U959" s="89">
        <v>1.6369406723E-4</v>
      </c>
      <c r="V959" s="89">
        <v>0</v>
      </c>
      <c r="W959" s="89">
        <v>-4.4073793920000002E-4</v>
      </c>
      <c r="X959" s="89">
        <v>5.1431027183699999E-3</v>
      </c>
      <c r="Y959" s="89">
        <v>0.29685586961125998</v>
      </c>
      <c r="Z959" s="89">
        <v>5.7163941248099997E-3</v>
      </c>
      <c r="AA959" s="89">
        <v>2.7045147754399998E-3</v>
      </c>
    </row>
    <row r="960" spans="1:27" x14ac:dyDescent="0.25">
      <c r="A960" s="87">
        <v>8694</v>
      </c>
      <c r="B960" s="134">
        <v>45473</v>
      </c>
      <c r="C960" s="87">
        <v>4090</v>
      </c>
      <c r="D960" s="86" t="s">
        <v>1349</v>
      </c>
      <c r="E960" s="88">
        <v>305077097</v>
      </c>
      <c r="F960" s="88">
        <v>258668651</v>
      </c>
      <c r="G960" s="88">
        <v>3617094</v>
      </c>
      <c r="H960" s="88">
        <v>0</v>
      </c>
      <c r="I960" s="88">
        <v>0</v>
      </c>
      <c r="J960" s="88">
        <v>38763523</v>
      </c>
      <c r="K960" s="88">
        <v>106977576</v>
      </c>
      <c r="L960" s="88">
        <v>0</v>
      </c>
      <c r="M960" s="88">
        <v>51086466</v>
      </c>
      <c r="N960" s="88">
        <v>15776525</v>
      </c>
      <c r="O960" s="88">
        <v>3354185</v>
      </c>
      <c r="P960" s="88">
        <v>39093282</v>
      </c>
      <c r="Q960" s="89">
        <v>1.1643734663169999E-2</v>
      </c>
      <c r="R960" s="89">
        <v>0</v>
      </c>
      <c r="S960" s="89">
        <v>0</v>
      </c>
      <c r="T960" s="89">
        <v>1.3309873031300001E-3</v>
      </c>
      <c r="U960" s="89">
        <v>2.3613152579700001E-3</v>
      </c>
      <c r="V960" s="89">
        <v>0</v>
      </c>
      <c r="W960" s="89">
        <v>-4.3280776599999998E-5</v>
      </c>
      <c r="X960" s="89">
        <v>0</v>
      </c>
      <c r="Y960" s="89">
        <v>0</v>
      </c>
      <c r="Z960" s="89">
        <v>5.1581767829600002E-3</v>
      </c>
      <c r="AA960" s="89">
        <v>2.0697605887500001E-3</v>
      </c>
    </row>
    <row r="961" spans="1:27" x14ac:dyDescent="0.25">
      <c r="A961" s="87">
        <v>8701</v>
      </c>
      <c r="B961" s="134">
        <v>45473</v>
      </c>
      <c r="C961" s="87">
        <v>4095</v>
      </c>
      <c r="D961" s="86" t="s">
        <v>1350</v>
      </c>
      <c r="E961" s="88">
        <v>49423001</v>
      </c>
      <c r="F961" s="88">
        <v>24736459</v>
      </c>
      <c r="G961" s="88">
        <v>1183832</v>
      </c>
      <c r="H961" s="88">
        <v>0</v>
      </c>
      <c r="I961" s="88">
        <v>0</v>
      </c>
      <c r="J961" s="88">
        <v>1184390</v>
      </c>
      <c r="K961" s="88">
        <v>7655173</v>
      </c>
      <c r="L961" s="88">
        <v>0</v>
      </c>
      <c r="M961" s="88">
        <v>13597062</v>
      </c>
      <c r="N961" s="88">
        <v>240000</v>
      </c>
      <c r="O961" s="88">
        <v>0</v>
      </c>
      <c r="P961" s="88">
        <v>876002</v>
      </c>
      <c r="Q961" s="89">
        <v>1.43201653394E-2</v>
      </c>
      <c r="R961" s="89">
        <v>0</v>
      </c>
      <c r="S961" s="89">
        <v>0</v>
      </c>
      <c r="T961" s="89">
        <v>-5.5305122350000002E-4</v>
      </c>
      <c r="U961" s="89">
        <v>3.2667666008800002E-3</v>
      </c>
      <c r="V961" s="89">
        <v>0</v>
      </c>
      <c r="W961" s="89">
        <v>0</v>
      </c>
      <c r="X961" s="89">
        <v>0</v>
      </c>
      <c r="Y961" s="89">
        <v>0</v>
      </c>
      <c r="Z961" s="89">
        <v>7.8982774411799992E-3</v>
      </c>
      <c r="AA961" s="89">
        <v>1.8844573390099999E-3</v>
      </c>
    </row>
    <row r="962" spans="1:27" x14ac:dyDescent="0.25">
      <c r="A962" s="87">
        <v>8709</v>
      </c>
      <c r="B962" s="134">
        <v>45473</v>
      </c>
      <c r="C962" s="87">
        <v>4100</v>
      </c>
      <c r="D962" s="86" t="s">
        <v>1351</v>
      </c>
      <c r="E962" s="88">
        <v>39357832</v>
      </c>
      <c r="F962" s="88">
        <v>13616035</v>
      </c>
      <c r="G962" s="88">
        <v>824995</v>
      </c>
      <c r="H962" s="88">
        <v>0</v>
      </c>
      <c r="I962" s="88">
        <v>0</v>
      </c>
      <c r="J962" s="88">
        <v>2091817</v>
      </c>
      <c r="K962" s="88">
        <v>2879358</v>
      </c>
      <c r="L962" s="88">
        <v>0</v>
      </c>
      <c r="M962" s="88">
        <v>6867807</v>
      </c>
      <c r="N962" s="88">
        <v>0</v>
      </c>
      <c r="O962" s="88">
        <v>0</v>
      </c>
      <c r="P962" s="88">
        <v>952058</v>
      </c>
      <c r="Q962" s="89">
        <v>3.1370982217999999E-3</v>
      </c>
      <c r="R962" s="89">
        <v>0</v>
      </c>
      <c r="S962" s="89">
        <v>0</v>
      </c>
      <c r="T962" s="89">
        <v>1.79454705062E-3</v>
      </c>
      <c r="U962" s="89">
        <v>7.7968663240499999E-3</v>
      </c>
      <c r="V962" s="89">
        <v>0</v>
      </c>
      <c r="W962" s="89">
        <v>0</v>
      </c>
      <c r="X962" s="89">
        <v>0</v>
      </c>
      <c r="Y962" s="89">
        <v>0</v>
      </c>
      <c r="Z962" s="89">
        <v>7.5754378456000004E-4</v>
      </c>
      <c r="AA962" s="89">
        <v>2.2242707899799998E-3</v>
      </c>
    </row>
    <row r="963" spans="1:27" x14ac:dyDescent="0.25">
      <c r="A963" s="87">
        <v>8715</v>
      </c>
      <c r="B963" s="134">
        <v>45473</v>
      </c>
      <c r="C963" s="87">
        <v>4102</v>
      </c>
      <c r="D963" s="86" t="s">
        <v>1352</v>
      </c>
      <c r="E963" s="88">
        <v>382432591</v>
      </c>
      <c r="F963" s="88">
        <v>284016672</v>
      </c>
      <c r="G963" s="88">
        <v>5541929</v>
      </c>
      <c r="H963" s="88">
        <v>0</v>
      </c>
      <c r="I963" s="88">
        <v>10783985</v>
      </c>
      <c r="J963" s="88">
        <v>81980669</v>
      </c>
      <c r="K963" s="88">
        <v>71435133</v>
      </c>
      <c r="L963" s="88">
        <v>0</v>
      </c>
      <c r="M963" s="88">
        <v>43321691</v>
      </c>
      <c r="N963" s="88">
        <v>25190891</v>
      </c>
      <c r="O963" s="88">
        <v>20166155</v>
      </c>
      <c r="P963" s="88">
        <v>25596219</v>
      </c>
      <c r="Q963" s="89">
        <v>2.2937102752479999E-2</v>
      </c>
      <c r="R963" s="89">
        <v>0</v>
      </c>
      <c r="S963" s="89">
        <v>-2.260465298E-4</v>
      </c>
      <c r="T963" s="89">
        <v>3.1325199777199999E-3</v>
      </c>
      <c r="U963" s="89">
        <v>6.0780011138299997E-3</v>
      </c>
      <c r="V963" s="89">
        <v>0</v>
      </c>
      <c r="W963" s="89">
        <v>0</v>
      </c>
      <c r="X963" s="89">
        <v>0</v>
      </c>
      <c r="Y963" s="89">
        <v>0</v>
      </c>
      <c r="Z963" s="89">
        <v>1.256469519063E-2</v>
      </c>
      <c r="AA963" s="89">
        <v>4.0425415212199996E-3</v>
      </c>
    </row>
    <row r="964" spans="1:27" x14ac:dyDescent="0.25">
      <c r="A964" s="87">
        <v>8725</v>
      </c>
      <c r="B964" s="134">
        <v>45473</v>
      </c>
      <c r="C964" s="87">
        <v>4107</v>
      </c>
      <c r="D964" s="86" t="s">
        <v>1353</v>
      </c>
      <c r="E964" s="88">
        <v>174450698</v>
      </c>
      <c r="F964" s="88">
        <v>133818661</v>
      </c>
      <c r="G964" s="88">
        <v>1433776</v>
      </c>
      <c r="H964" s="88">
        <v>0</v>
      </c>
      <c r="I964" s="88">
        <v>0</v>
      </c>
      <c r="J964" s="88">
        <v>9285956</v>
      </c>
      <c r="K964" s="88">
        <v>43093251</v>
      </c>
      <c r="L964" s="88">
        <v>0</v>
      </c>
      <c r="M964" s="88">
        <v>56874218</v>
      </c>
      <c r="N964" s="88">
        <v>6251572</v>
      </c>
      <c r="O964" s="88">
        <v>4922216</v>
      </c>
      <c r="P964" s="88">
        <v>11957673</v>
      </c>
      <c r="Q964" s="89">
        <v>2.5366601708249999E-2</v>
      </c>
      <c r="R964" s="89">
        <v>0</v>
      </c>
      <c r="S964" s="89">
        <v>0</v>
      </c>
      <c r="T964" s="89">
        <v>1.1285602023799999E-3</v>
      </c>
      <c r="U964" s="89">
        <v>5.4325132957800002E-3</v>
      </c>
      <c r="V964" s="89">
        <v>0</v>
      </c>
      <c r="W964" s="89">
        <v>0</v>
      </c>
      <c r="X964" s="89">
        <v>0</v>
      </c>
      <c r="Y964" s="89">
        <v>0</v>
      </c>
      <c r="Z964" s="89">
        <v>3.90419908499E-3</v>
      </c>
      <c r="AA964" s="89">
        <v>2.76034048257E-3</v>
      </c>
    </row>
    <row r="965" spans="1:27" x14ac:dyDescent="0.25">
      <c r="A965" s="87">
        <v>8733</v>
      </c>
      <c r="B965" s="134">
        <v>45473</v>
      </c>
      <c r="C965" s="87">
        <v>4109</v>
      </c>
      <c r="D965" s="86" t="s">
        <v>1354</v>
      </c>
      <c r="E965" s="88">
        <v>200489001</v>
      </c>
      <c r="F965" s="88">
        <v>160262834</v>
      </c>
      <c r="G965" s="88">
        <v>579657</v>
      </c>
      <c r="H965" s="88">
        <v>0</v>
      </c>
      <c r="I965" s="88">
        <v>0</v>
      </c>
      <c r="J965" s="88">
        <v>4598795</v>
      </c>
      <c r="K965" s="88">
        <v>20320643</v>
      </c>
      <c r="L965" s="88">
        <v>0</v>
      </c>
      <c r="M965" s="88">
        <v>48676762</v>
      </c>
      <c r="N965" s="88">
        <v>52329922</v>
      </c>
      <c r="O965" s="88">
        <v>17942568</v>
      </c>
      <c r="P965" s="88">
        <v>15814487</v>
      </c>
      <c r="Q965" s="89">
        <v>7.7594150929499997E-3</v>
      </c>
      <c r="R965" s="89">
        <v>0</v>
      </c>
      <c r="S965" s="89">
        <v>0</v>
      </c>
      <c r="T965" s="89">
        <v>0</v>
      </c>
      <c r="U965" s="89">
        <v>4.37746735222E-3</v>
      </c>
      <c r="V965" s="89">
        <v>0</v>
      </c>
      <c r="W965" s="89">
        <v>0</v>
      </c>
      <c r="X965" s="89">
        <v>0</v>
      </c>
      <c r="Y965" s="89">
        <v>1.4595685844489999E-2</v>
      </c>
      <c r="Z965" s="89">
        <v>2.4163065467819999E-2</v>
      </c>
      <c r="AA965" s="89">
        <v>5.3182466725399998E-3</v>
      </c>
    </row>
    <row r="966" spans="1:27" x14ac:dyDescent="0.25">
      <c r="A966" s="87">
        <v>8749</v>
      </c>
      <c r="B966" s="134">
        <v>45473</v>
      </c>
      <c r="C966" s="87">
        <v>4114</v>
      </c>
      <c r="D966" s="86" t="s">
        <v>1355</v>
      </c>
      <c r="E966" s="88">
        <v>11346206</v>
      </c>
      <c r="F966" s="88">
        <v>9679924</v>
      </c>
      <c r="G966" s="88">
        <v>1014775</v>
      </c>
      <c r="H966" s="88">
        <v>0</v>
      </c>
      <c r="I966" s="88">
        <v>0</v>
      </c>
      <c r="J966" s="88">
        <v>940770</v>
      </c>
      <c r="K966" s="88">
        <v>3845858</v>
      </c>
      <c r="L966" s="88">
        <v>0</v>
      </c>
      <c r="M966" s="88">
        <v>0</v>
      </c>
      <c r="N966" s="88">
        <v>0</v>
      </c>
      <c r="O966" s="88">
        <v>0</v>
      </c>
      <c r="P966" s="88">
        <v>3878521</v>
      </c>
      <c r="Q966" s="89">
        <v>9.6082647987699998E-3</v>
      </c>
      <c r="R966" s="89">
        <v>0</v>
      </c>
      <c r="S966" s="89">
        <v>0</v>
      </c>
      <c r="T966" s="89">
        <v>0</v>
      </c>
      <c r="U966" s="89">
        <v>6.2529442787100003E-3</v>
      </c>
      <c r="V966" s="89">
        <v>0</v>
      </c>
      <c r="W966" s="89">
        <v>0</v>
      </c>
      <c r="X966" s="89">
        <v>0</v>
      </c>
      <c r="Y966" s="89">
        <v>0</v>
      </c>
      <c r="Z966" s="89">
        <v>4.1742381018699997E-3</v>
      </c>
      <c r="AA966" s="89">
        <v>5.0742609442999999E-3</v>
      </c>
    </row>
    <row r="967" spans="1:27" x14ac:dyDescent="0.25">
      <c r="A967" s="87">
        <v>8752</v>
      </c>
      <c r="B967" s="134">
        <v>45473</v>
      </c>
      <c r="C967" s="87">
        <v>4117</v>
      </c>
      <c r="D967" s="86" t="s">
        <v>1356</v>
      </c>
      <c r="E967" s="88">
        <v>37506870</v>
      </c>
      <c r="F967" s="88">
        <v>25281283</v>
      </c>
      <c r="G967" s="88">
        <v>0</v>
      </c>
      <c r="H967" s="88">
        <v>0</v>
      </c>
      <c r="I967" s="88">
        <v>0</v>
      </c>
      <c r="J967" s="88">
        <v>2828020</v>
      </c>
      <c r="K967" s="88">
        <v>12749664</v>
      </c>
      <c r="L967" s="88">
        <v>0</v>
      </c>
      <c r="M967" s="88">
        <v>0</v>
      </c>
      <c r="N967" s="88">
        <v>0</v>
      </c>
      <c r="O967" s="88">
        <v>1620400</v>
      </c>
      <c r="P967" s="88">
        <v>8083199</v>
      </c>
      <c r="Q967" s="89">
        <v>0</v>
      </c>
      <c r="R967" s="89">
        <v>0</v>
      </c>
      <c r="S967" s="89">
        <v>0</v>
      </c>
      <c r="T967" s="89">
        <v>0</v>
      </c>
      <c r="U967" s="89">
        <v>1.3042248061200001E-3</v>
      </c>
      <c r="V967" s="89">
        <v>0</v>
      </c>
      <c r="W967" s="89">
        <v>0</v>
      </c>
      <c r="X967" s="89">
        <v>0</v>
      </c>
      <c r="Y967" s="89">
        <v>0</v>
      </c>
      <c r="Z967" s="89">
        <v>3.4147420515700001E-3</v>
      </c>
      <c r="AA967" s="89">
        <v>1.8047873020000001E-3</v>
      </c>
    </row>
    <row r="968" spans="1:27" x14ac:dyDescent="0.25">
      <c r="A968" s="87">
        <v>8774</v>
      </c>
      <c r="B968" s="134">
        <v>45473</v>
      </c>
      <c r="C968" s="87">
        <v>4123</v>
      </c>
      <c r="D968" s="86" t="s">
        <v>1357</v>
      </c>
      <c r="E968" s="88">
        <v>75296153</v>
      </c>
      <c r="F968" s="88">
        <v>45618872</v>
      </c>
      <c r="G968" s="88">
        <v>3142093</v>
      </c>
      <c r="H968" s="88">
        <v>8630</v>
      </c>
      <c r="I968" s="88">
        <v>0</v>
      </c>
      <c r="J968" s="88">
        <v>4445983</v>
      </c>
      <c r="K968" s="88">
        <v>8220402</v>
      </c>
      <c r="L968" s="88">
        <v>0</v>
      </c>
      <c r="M968" s="88">
        <v>21595034</v>
      </c>
      <c r="N968" s="88">
        <v>2277663</v>
      </c>
      <c r="O968" s="88">
        <v>0</v>
      </c>
      <c r="P968" s="88">
        <v>5929067</v>
      </c>
      <c r="Q968" s="89">
        <v>1.6599260911589999E-2</v>
      </c>
      <c r="R968" s="89">
        <v>-3.0916520893E-3</v>
      </c>
      <c r="S968" s="89">
        <v>0</v>
      </c>
      <c r="T968" s="89">
        <v>-2.0459898607000002E-3</v>
      </c>
      <c r="U968" s="89">
        <v>1.1377854734000001E-3</v>
      </c>
      <c r="V968" s="89">
        <v>0</v>
      </c>
      <c r="W968" s="89">
        <v>3.8904740365999997E-6</v>
      </c>
      <c r="X968" s="89">
        <v>0</v>
      </c>
      <c r="Y968" s="89">
        <v>0</v>
      </c>
      <c r="Z968" s="89">
        <v>0.11354497267589</v>
      </c>
      <c r="AA968" s="89">
        <v>7.3886156596599997E-3</v>
      </c>
    </row>
    <row r="969" spans="1:27" x14ac:dyDescent="0.25">
      <c r="A969" s="87">
        <v>8791</v>
      </c>
      <c r="B969" s="134">
        <v>45473</v>
      </c>
      <c r="C969" s="87">
        <v>4129</v>
      </c>
      <c r="D969" s="86" t="s">
        <v>1358</v>
      </c>
      <c r="E969" s="88">
        <v>42629225</v>
      </c>
      <c r="F969" s="88">
        <v>24287145</v>
      </c>
      <c r="G969" s="88">
        <v>299017</v>
      </c>
      <c r="H969" s="88">
        <v>0</v>
      </c>
      <c r="I969" s="88">
        <v>0</v>
      </c>
      <c r="J969" s="88">
        <v>4186907</v>
      </c>
      <c r="K969" s="88">
        <v>8541624</v>
      </c>
      <c r="L969" s="88">
        <v>0</v>
      </c>
      <c r="M969" s="88">
        <v>6699698</v>
      </c>
      <c r="N969" s="88">
        <v>0</v>
      </c>
      <c r="O969" s="88">
        <v>0</v>
      </c>
      <c r="P969" s="88">
        <v>4559900</v>
      </c>
      <c r="Q969" s="89">
        <v>1.36328392983E-3</v>
      </c>
      <c r="R969" s="89">
        <v>0</v>
      </c>
      <c r="S969" s="89">
        <v>0</v>
      </c>
      <c r="T969" s="89">
        <v>0</v>
      </c>
      <c r="U969" s="89">
        <v>3.9341899266000002E-4</v>
      </c>
      <c r="V969" s="89">
        <v>0</v>
      </c>
      <c r="W969" s="89">
        <v>0</v>
      </c>
      <c r="X969" s="89">
        <v>0</v>
      </c>
      <c r="Y969" s="89">
        <v>0</v>
      </c>
      <c r="Z969" s="89">
        <v>3.1039443940799999E-3</v>
      </c>
      <c r="AA969" s="89">
        <v>6.8332030185000003E-4</v>
      </c>
    </row>
    <row r="970" spans="1:27" x14ac:dyDescent="0.25">
      <c r="A970" s="87">
        <v>8801</v>
      </c>
      <c r="B970" s="134">
        <v>45473</v>
      </c>
      <c r="C970" s="87">
        <v>4134</v>
      </c>
      <c r="D970" s="86" t="s">
        <v>1359</v>
      </c>
      <c r="E970" s="88">
        <v>31347397</v>
      </c>
      <c r="F970" s="88">
        <v>21220737</v>
      </c>
      <c r="G970" s="88">
        <v>510441</v>
      </c>
      <c r="H970" s="88">
        <v>0</v>
      </c>
      <c r="I970" s="88">
        <v>1327434</v>
      </c>
      <c r="J970" s="88">
        <v>1765861</v>
      </c>
      <c r="K970" s="88">
        <v>10490101</v>
      </c>
      <c r="L970" s="88">
        <v>0</v>
      </c>
      <c r="M970" s="88">
        <v>3387565</v>
      </c>
      <c r="N970" s="88">
        <v>0</v>
      </c>
      <c r="O970" s="88">
        <v>616626</v>
      </c>
      <c r="P970" s="88">
        <v>3122709</v>
      </c>
      <c r="Q970" s="89">
        <v>6.7570939165299999E-3</v>
      </c>
      <c r="R970" s="89">
        <v>0</v>
      </c>
      <c r="S970" s="89">
        <v>7.8728167028800002E-3</v>
      </c>
      <c r="T970" s="89">
        <v>0</v>
      </c>
      <c r="U970" s="89">
        <v>1.2684316788699999E-3</v>
      </c>
      <c r="V970" s="89">
        <v>0</v>
      </c>
      <c r="W970" s="89">
        <v>0</v>
      </c>
      <c r="X970" s="89">
        <v>0</v>
      </c>
      <c r="Y970" s="89">
        <v>0</v>
      </c>
      <c r="Z970" s="89">
        <v>2.0536019296E-4</v>
      </c>
      <c r="AA970" s="89">
        <v>1.0834381860700001E-3</v>
      </c>
    </row>
    <row r="971" spans="1:27" x14ac:dyDescent="0.25">
      <c r="A971" s="87">
        <v>8812</v>
      </c>
      <c r="B971" s="134">
        <v>45473</v>
      </c>
      <c r="C971" s="87">
        <v>4139</v>
      </c>
      <c r="D971" s="86" t="s">
        <v>1360</v>
      </c>
      <c r="E971" s="88">
        <v>56432765</v>
      </c>
      <c r="F971" s="88">
        <v>38278198</v>
      </c>
      <c r="G971" s="88">
        <v>0</v>
      </c>
      <c r="H971" s="88">
        <v>0</v>
      </c>
      <c r="I971" s="88">
        <v>0</v>
      </c>
      <c r="J971" s="88">
        <v>3839323</v>
      </c>
      <c r="K971" s="88">
        <v>14914919</v>
      </c>
      <c r="L971" s="88">
        <v>0</v>
      </c>
      <c r="M971" s="88">
        <v>10537176</v>
      </c>
      <c r="N971" s="88">
        <v>0</v>
      </c>
      <c r="O971" s="88">
        <v>0</v>
      </c>
      <c r="P971" s="88">
        <v>8986780</v>
      </c>
      <c r="Q971" s="89">
        <v>0</v>
      </c>
      <c r="R971" s="89">
        <v>0</v>
      </c>
      <c r="S971" s="89">
        <v>0</v>
      </c>
      <c r="T971" s="89">
        <v>4.3086189323E-4</v>
      </c>
      <c r="U971" s="89">
        <v>1.8745151772899999E-3</v>
      </c>
      <c r="V971" s="89">
        <v>0</v>
      </c>
      <c r="W971" s="89">
        <v>0</v>
      </c>
      <c r="X971" s="89">
        <v>0</v>
      </c>
      <c r="Y971" s="89">
        <v>0</v>
      </c>
      <c r="Z971" s="89">
        <v>2.1030036324499999E-3</v>
      </c>
      <c r="AA971" s="89">
        <v>1.28452201282E-3</v>
      </c>
    </row>
    <row r="972" spans="1:27" x14ac:dyDescent="0.25">
      <c r="A972" s="87">
        <v>8822</v>
      </c>
      <c r="B972" s="134">
        <v>45473</v>
      </c>
      <c r="C972" s="87">
        <v>4144</v>
      </c>
      <c r="D972" s="86" t="s">
        <v>1361</v>
      </c>
      <c r="E972" s="88">
        <v>663186678</v>
      </c>
      <c r="F972" s="88">
        <v>293440519</v>
      </c>
      <c r="G972" s="88">
        <v>0</v>
      </c>
      <c r="H972" s="88">
        <v>0</v>
      </c>
      <c r="I972" s="88">
        <v>0</v>
      </c>
      <c r="J972" s="88">
        <v>16781215</v>
      </c>
      <c r="K972" s="88">
        <v>82103975</v>
      </c>
      <c r="L972" s="88">
        <v>0</v>
      </c>
      <c r="M972" s="88">
        <v>151658702</v>
      </c>
      <c r="N972" s="88">
        <v>0</v>
      </c>
      <c r="O972" s="88">
        <v>0</v>
      </c>
      <c r="P972" s="88">
        <v>42896627</v>
      </c>
      <c r="Q972" s="89">
        <v>0</v>
      </c>
      <c r="R972" s="89">
        <v>0</v>
      </c>
      <c r="S972" s="89">
        <v>0</v>
      </c>
      <c r="T972" s="89">
        <v>1.61364293209E-3</v>
      </c>
      <c r="U972" s="89">
        <v>1.6198860764099999E-3</v>
      </c>
      <c r="V972" s="89">
        <v>0</v>
      </c>
      <c r="W972" s="89">
        <v>6.8789682340000001E-7</v>
      </c>
      <c r="X972" s="89">
        <v>0</v>
      </c>
      <c r="Y972" s="89">
        <v>0</v>
      </c>
      <c r="Z972" s="89">
        <v>4.7675246873399996E-3</v>
      </c>
      <c r="AA972" s="89">
        <v>1.14737503319E-3</v>
      </c>
    </row>
    <row r="973" spans="1:27" x14ac:dyDescent="0.25">
      <c r="A973" s="87">
        <v>8825</v>
      </c>
      <c r="B973" s="134">
        <v>45473</v>
      </c>
      <c r="C973" s="87">
        <v>4147</v>
      </c>
      <c r="D973" s="86" t="s">
        <v>1362</v>
      </c>
      <c r="E973" s="88">
        <v>19513514</v>
      </c>
      <c r="F973" s="88">
        <v>8806475</v>
      </c>
      <c r="G973" s="88">
        <v>607820</v>
      </c>
      <c r="H973" s="88">
        <v>0</v>
      </c>
      <c r="I973" s="88">
        <v>0</v>
      </c>
      <c r="J973" s="88">
        <v>2382482</v>
      </c>
      <c r="K973" s="88">
        <v>2886687</v>
      </c>
      <c r="L973" s="88">
        <v>0</v>
      </c>
      <c r="M973" s="88">
        <v>505024</v>
      </c>
      <c r="N973" s="88">
        <v>0</v>
      </c>
      <c r="O973" s="88">
        <v>0</v>
      </c>
      <c r="P973" s="88">
        <v>2424462</v>
      </c>
      <c r="Q973" s="89">
        <v>1.1210098520830001E-2</v>
      </c>
      <c r="R973" s="89">
        <v>0</v>
      </c>
      <c r="S973" s="89">
        <v>0</v>
      </c>
      <c r="T973" s="89">
        <v>4.1813572339999998E-4</v>
      </c>
      <c r="U973" s="89">
        <v>2.10636764977E-3</v>
      </c>
      <c r="V973" s="89">
        <v>0</v>
      </c>
      <c r="W973" s="89">
        <v>1.2370940092599999E-2</v>
      </c>
      <c r="X973" s="89">
        <v>0</v>
      </c>
      <c r="Y973" s="89">
        <v>0</v>
      </c>
      <c r="Z973" s="89">
        <v>2.1141389378110002E-2</v>
      </c>
      <c r="AA973" s="89">
        <v>8.8824824994200007E-3</v>
      </c>
    </row>
    <row r="974" spans="1:27" x14ac:dyDescent="0.25">
      <c r="A974" s="87">
        <v>8828</v>
      </c>
      <c r="B974" s="134">
        <v>45473</v>
      </c>
      <c r="C974" s="87">
        <v>4148</v>
      </c>
      <c r="D974" s="86" t="s">
        <v>1363</v>
      </c>
      <c r="E974" s="88">
        <v>27510761</v>
      </c>
      <c r="F974" s="88">
        <v>21878824</v>
      </c>
      <c r="G974" s="88">
        <v>315857</v>
      </c>
      <c r="H974" s="88">
        <v>0</v>
      </c>
      <c r="I974" s="88">
        <v>0</v>
      </c>
      <c r="J974" s="88">
        <v>2498264</v>
      </c>
      <c r="K974" s="88">
        <v>5123929</v>
      </c>
      <c r="L974" s="88">
        <v>0</v>
      </c>
      <c r="M974" s="88">
        <v>8073986</v>
      </c>
      <c r="N974" s="88">
        <v>0</v>
      </c>
      <c r="O974" s="88">
        <v>0</v>
      </c>
      <c r="P974" s="88">
        <v>5866788</v>
      </c>
      <c r="Q974" s="89">
        <v>4.3888566561099997E-3</v>
      </c>
      <c r="R974" s="89">
        <v>0</v>
      </c>
      <c r="S974" s="89">
        <v>0</v>
      </c>
      <c r="T974" s="89">
        <v>0</v>
      </c>
      <c r="U974" s="89">
        <v>1.31826306192E-3</v>
      </c>
      <c r="V974" s="89">
        <v>0</v>
      </c>
      <c r="W974" s="89">
        <v>0</v>
      </c>
      <c r="X974" s="89">
        <v>0</v>
      </c>
      <c r="Y974" s="89">
        <v>0</v>
      </c>
      <c r="Z974" s="89">
        <v>-4.295927549E-4</v>
      </c>
      <c r="AA974" s="89">
        <v>1.984828753E-4</v>
      </c>
    </row>
    <row r="975" spans="1:27" x14ac:dyDescent="0.25">
      <c r="A975" s="87">
        <v>8831</v>
      </c>
      <c r="B975" s="134">
        <v>45473</v>
      </c>
      <c r="C975" s="87">
        <v>4150</v>
      </c>
      <c r="D975" s="86" t="s">
        <v>1364</v>
      </c>
      <c r="E975" s="88">
        <v>68321687</v>
      </c>
      <c r="F975" s="88">
        <v>14018455</v>
      </c>
      <c r="G975" s="88">
        <v>1243234</v>
      </c>
      <c r="H975" s="88">
        <v>0</v>
      </c>
      <c r="I975" s="88">
        <v>0</v>
      </c>
      <c r="J975" s="88">
        <v>3407424</v>
      </c>
      <c r="K975" s="88">
        <v>2834192</v>
      </c>
      <c r="L975" s="88">
        <v>0</v>
      </c>
      <c r="M975" s="88">
        <v>4540104</v>
      </c>
      <c r="N975" s="88">
        <v>0</v>
      </c>
      <c r="O975" s="88">
        <v>0</v>
      </c>
      <c r="P975" s="88">
        <v>1993502</v>
      </c>
      <c r="Q975" s="89">
        <v>3.1754060999799999E-3</v>
      </c>
      <c r="R975" s="89">
        <v>0</v>
      </c>
      <c r="S975" s="89">
        <v>0</v>
      </c>
      <c r="T975" s="89">
        <v>0</v>
      </c>
      <c r="U975" s="89">
        <v>0</v>
      </c>
      <c r="V975" s="89">
        <v>0</v>
      </c>
      <c r="W975" s="89">
        <v>0</v>
      </c>
      <c r="X975" s="89">
        <v>0</v>
      </c>
      <c r="Y975" s="89">
        <v>0</v>
      </c>
      <c r="Z975" s="89">
        <v>1.075180109759E-2</v>
      </c>
      <c r="AA975" s="89">
        <v>1.9454913797000001E-3</v>
      </c>
    </row>
    <row r="976" spans="1:27" x14ac:dyDescent="0.25">
      <c r="A976" s="87">
        <v>8840</v>
      </c>
      <c r="B976" s="134">
        <v>45473</v>
      </c>
      <c r="C976" s="87">
        <v>4154</v>
      </c>
      <c r="D976" s="86" t="s">
        <v>4721</v>
      </c>
      <c r="E976" s="88">
        <v>18070048</v>
      </c>
      <c r="F976" s="88">
        <v>8530804</v>
      </c>
      <c r="G976" s="88">
        <v>0</v>
      </c>
      <c r="H976" s="88">
        <v>0</v>
      </c>
      <c r="I976" s="88">
        <v>0</v>
      </c>
      <c r="J976" s="88">
        <v>2495482</v>
      </c>
      <c r="K976" s="88">
        <v>3351022</v>
      </c>
      <c r="L976" s="88">
        <v>0</v>
      </c>
      <c r="M976" s="88">
        <v>0</v>
      </c>
      <c r="N976" s="88">
        <v>0</v>
      </c>
      <c r="O976" s="88">
        <v>0</v>
      </c>
      <c r="P976" s="88">
        <v>2684300</v>
      </c>
      <c r="Q976" s="89">
        <v>0</v>
      </c>
      <c r="R976" s="89">
        <v>0</v>
      </c>
      <c r="S976" s="89">
        <v>0</v>
      </c>
      <c r="T976" s="89">
        <v>-1.814646764E-4</v>
      </c>
      <c r="U976" s="89">
        <v>7.3096120087300003E-3</v>
      </c>
      <c r="V976" s="89">
        <v>0</v>
      </c>
      <c r="W976" s="89">
        <v>0</v>
      </c>
      <c r="X976" s="89">
        <v>0</v>
      </c>
      <c r="Y976" s="89">
        <v>0</v>
      </c>
      <c r="Z976" s="89">
        <v>1.265059377859E-2</v>
      </c>
      <c r="AA976" s="89">
        <v>7.4081518650299999E-3</v>
      </c>
    </row>
    <row r="977" spans="1:27" x14ac:dyDescent="0.25">
      <c r="A977" s="87">
        <v>8854</v>
      </c>
      <c r="B977" s="134">
        <v>45473</v>
      </c>
      <c r="C977" s="87">
        <v>4160</v>
      </c>
      <c r="D977" s="86" t="s">
        <v>1365</v>
      </c>
      <c r="E977" s="88">
        <v>390278145</v>
      </c>
      <c r="F977" s="88">
        <v>337313883</v>
      </c>
      <c r="G977" s="88">
        <v>7689134</v>
      </c>
      <c r="H977" s="88">
        <v>0</v>
      </c>
      <c r="I977" s="88">
        <v>0</v>
      </c>
      <c r="J977" s="88">
        <v>6891930</v>
      </c>
      <c r="K977" s="88">
        <v>5597266</v>
      </c>
      <c r="L977" s="88">
        <v>0</v>
      </c>
      <c r="M977" s="88">
        <v>205392376</v>
      </c>
      <c r="N977" s="88">
        <v>50189962</v>
      </c>
      <c r="O977" s="88">
        <v>48823121</v>
      </c>
      <c r="P977" s="88">
        <v>12730094</v>
      </c>
      <c r="Q977" s="89">
        <v>1.0802206029820001E-2</v>
      </c>
      <c r="R977" s="89">
        <v>0</v>
      </c>
      <c r="S977" s="89">
        <v>0</v>
      </c>
      <c r="T977" s="89">
        <v>-1.860555567E-3</v>
      </c>
      <c r="U977" s="89">
        <v>5.2677339278199998E-3</v>
      </c>
      <c r="V977" s="89">
        <v>0</v>
      </c>
      <c r="W977" s="89">
        <v>1.9452411301E-4</v>
      </c>
      <c r="X977" s="89">
        <v>0</v>
      </c>
      <c r="Y977" s="89">
        <v>-1.019820208E-4</v>
      </c>
      <c r="Z977" s="89">
        <v>1.7954818470799999E-3</v>
      </c>
      <c r="AA977" s="89">
        <v>5.2155782060000003E-4</v>
      </c>
    </row>
    <row r="978" spans="1:27" x14ac:dyDescent="0.25">
      <c r="A978" s="87">
        <v>8858</v>
      </c>
      <c r="B978" s="134">
        <v>45473</v>
      </c>
      <c r="C978" s="87">
        <v>4164</v>
      </c>
      <c r="D978" s="86" t="s">
        <v>1366</v>
      </c>
      <c r="E978" s="88">
        <v>14252887</v>
      </c>
      <c r="F978" s="88">
        <v>4173431</v>
      </c>
      <c r="G978" s="88">
        <v>183971</v>
      </c>
      <c r="H978" s="88">
        <v>0</v>
      </c>
      <c r="I978" s="88">
        <v>0</v>
      </c>
      <c r="J978" s="88">
        <v>526886</v>
      </c>
      <c r="K978" s="88">
        <v>1562674</v>
      </c>
      <c r="L978" s="88">
        <v>0</v>
      </c>
      <c r="M978" s="88">
        <v>1465455</v>
      </c>
      <c r="N978" s="88">
        <v>0</v>
      </c>
      <c r="O978" s="88">
        <v>73662</v>
      </c>
      <c r="P978" s="88">
        <v>360783</v>
      </c>
      <c r="Q978" s="89">
        <v>5.8449514906599997E-3</v>
      </c>
      <c r="R978" s="89">
        <v>0</v>
      </c>
      <c r="S978" s="89">
        <v>0</v>
      </c>
      <c r="T978" s="89">
        <v>-4.415654087E-4</v>
      </c>
      <c r="U978" s="89">
        <v>0</v>
      </c>
      <c r="V978" s="89">
        <v>0</v>
      </c>
      <c r="W978" s="89">
        <v>0</v>
      </c>
      <c r="X978" s="89">
        <v>0</v>
      </c>
      <c r="Y978" s="89">
        <v>0</v>
      </c>
      <c r="Z978" s="89">
        <v>2.9445460926699999E-3</v>
      </c>
      <c r="AA978" s="89">
        <v>5.7744163561000001E-4</v>
      </c>
    </row>
    <row r="979" spans="1:27" x14ac:dyDescent="0.25">
      <c r="A979" s="87">
        <v>8881</v>
      </c>
      <c r="B979" s="134">
        <v>45473</v>
      </c>
      <c r="C979" s="87">
        <v>4177</v>
      </c>
      <c r="D979" s="86" t="s">
        <v>1367</v>
      </c>
      <c r="E979" s="88">
        <v>103194289</v>
      </c>
      <c r="F979" s="88">
        <v>74195036</v>
      </c>
      <c r="G979" s="88">
        <v>652099</v>
      </c>
      <c r="H979" s="88">
        <v>0</v>
      </c>
      <c r="I979" s="88">
        <v>0</v>
      </c>
      <c r="J979" s="88">
        <v>29440429</v>
      </c>
      <c r="K979" s="88">
        <v>5966076</v>
      </c>
      <c r="L979" s="88">
        <v>0</v>
      </c>
      <c r="M979" s="88">
        <v>7969024</v>
      </c>
      <c r="N979" s="88">
        <v>8415133</v>
      </c>
      <c r="O979" s="88">
        <v>3654728</v>
      </c>
      <c r="P979" s="88">
        <v>18097547</v>
      </c>
      <c r="Q979" s="89">
        <v>0</v>
      </c>
      <c r="R979" s="89">
        <v>0</v>
      </c>
      <c r="S979" s="89">
        <v>0</v>
      </c>
      <c r="T979" s="89">
        <v>4.5788845757999998E-4</v>
      </c>
      <c r="U979" s="89">
        <v>1.0643987446499999E-3</v>
      </c>
      <c r="V979" s="89">
        <v>0</v>
      </c>
      <c r="W979" s="89">
        <v>0</v>
      </c>
      <c r="X979" s="89">
        <v>0</v>
      </c>
      <c r="Y979" s="89">
        <v>-8.5338688749999995E-4</v>
      </c>
      <c r="Z979" s="89">
        <v>1.5898885665500001E-3</v>
      </c>
      <c r="AA979" s="89">
        <v>5.8588962932E-4</v>
      </c>
    </row>
    <row r="980" spans="1:27" x14ac:dyDescent="0.25">
      <c r="A980" s="87">
        <v>8885</v>
      </c>
      <c r="B980" s="134">
        <v>45473</v>
      </c>
      <c r="C980" s="87">
        <v>4178</v>
      </c>
      <c r="D980" s="86" t="s">
        <v>1368</v>
      </c>
      <c r="E980" s="88">
        <v>41457874</v>
      </c>
      <c r="F980" s="88">
        <v>24688967</v>
      </c>
      <c r="G980" s="88">
        <v>284572</v>
      </c>
      <c r="H980" s="88">
        <v>0</v>
      </c>
      <c r="I980" s="88">
        <v>0</v>
      </c>
      <c r="J980" s="88">
        <v>5722377</v>
      </c>
      <c r="K980" s="88">
        <v>1494085</v>
      </c>
      <c r="L980" s="88">
        <v>0</v>
      </c>
      <c r="M980" s="88">
        <v>8008036</v>
      </c>
      <c r="N980" s="88">
        <v>397696</v>
      </c>
      <c r="O980" s="88">
        <v>265126</v>
      </c>
      <c r="P980" s="88">
        <v>8517075</v>
      </c>
      <c r="Q980" s="89">
        <v>1.5697905547959998E-2</v>
      </c>
      <c r="R980" s="89">
        <v>0</v>
      </c>
      <c r="S980" s="89">
        <v>0</v>
      </c>
      <c r="T980" s="89">
        <v>0</v>
      </c>
      <c r="U980" s="89">
        <v>-2.147958195E-4</v>
      </c>
      <c r="V980" s="89">
        <v>0</v>
      </c>
      <c r="W980" s="89">
        <v>0</v>
      </c>
      <c r="X980" s="89">
        <v>0</v>
      </c>
      <c r="Y980" s="89">
        <v>0</v>
      </c>
      <c r="Z980" s="89">
        <v>1.722458191041E-2</v>
      </c>
      <c r="AA980" s="89">
        <v>6.3883346457299997E-3</v>
      </c>
    </row>
    <row r="981" spans="1:27" x14ac:dyDescent="0.25">
      <c r="A981" s="87">
        <v>8890</v>
      </c>
      <c r="B981" s="134">
        <v>45473</v>
      </c>
      <c r="C981" s="87">
        <v>4181</v>
      </c>
      <c r="D981" s="86" t="s">
        <v>1369</v>
      </c>
      <c r="E981" s="88">
        <v>28013494</v>
      </c>
      <c r="F981" s="88">
        <v>13651270</v>
      </c>
      <c r="G981" s="88">
        <v>0</v>
      </c>
      <c r="H981" s="88">
        <v>0</v>
      </c>
      <c r="I981" s="88">
        <v>0</v>
      </c>
      <c r="J981" s="88">
        <v>5715171</v>
      </c>
      <c r="K981" s="88">
        <v>5720696</v>
      </c>
      <c r="L981" s="88">
        <v>0</v>
      </c>
      <c r="M981" s="88">
        <v>0</v>
      </c>
      <c r="N981" s="88">
        <v>0</v>
      </c>
      <c r="O981" s="88">
        <v>0</v>
      </c>
      <c r="P981" s="88">
        <v>2215402</v>
      </c>
      <c r="Q981" s="89">
        <v>0</v>
      </c>
      <c r="R981" s="89">
        <v>0</v>
      </c>
      <c r="S981" s="89">
        <v>0</v>
      </c>
      <c r="T981" s="89">
        <v>0</v>
      </c>
      <c r="U981" s="89">
        <v>3.8730821089000002E-4</v>
      </c>
      <c r="V981" s="89">
        <v>0</v>
      </c>
      <c r="W981" s="89">
        <v>0</v>
      </c>
      <c r="X981" s="89">
        <v>0</v>
      </c>
      <c r="Y981" s="89">
        <v>0</v>
      </c>
      <c r="Z981" s="89">
        <v>4.7503224290499999E-3</v>
      </c>
      <c r="AA981" s="89">
        <v>9.2866614536999998E-4</v>
      </c>
    </row>
    <row r="982" spans="1:27" x14ac:dyDescent="0.25">
      <c r="A982" s="87">
        <v>8903</v>
      </c>
      <c r="B982" s="134">
        <v>45473</v>
      </c>
      <c r="C982" s="87">
        <v>4184</v>
      </c>
      <c r="D982" s="86" t="s">
        <v>1370</v>
      </c>
      <c r="E982" s="88">
        <v>11423307</v>
      </c>
      <c r="F982" s="88">
        <v>6471334</v>
      </c>
      <c r="G982" s="88">
        <v>64821</v>
      </c>
      <c r="H982" s="88">
        <v>0</v>
      </c>
      <c r="I982" s="88">
        <v>0</v>
      </c>
      <c r="J982" s="88">
        <v>1752660</v>
      </c>
      <c r="K982" s="88">
        <v>3831538</v>
      </c>
      <c r="L982" s="88">
        <v>0</v>
      </c>
      <c r="M982" s="88">
        <v>645405</v>
      </c>
      <c r="N982" s="88">
        <v>0</v>
      </c>
      <c r="O982" s="88">
        <v>0</v>
      </c>
      <c r="P982" s="88">
        <v>176909</v>
      </c>
      <c r="Q982" s="89">
        <v>4.9378095877E-4</v>
      </c>
      <c r="R982" s="89">
        <v>0</v>
      </c>
      <c r="S982" s="89">
        <v>0</v>
      </c>
      <c r="T982" s="89">
        <v>-1.5220456449999999E-4</v>
      </c>
      <c r="U982" s="89">
        <v>1.369250773E-5</v>
      </c>
      <c r="V982" s="89">
        <v>0</v>
      </c>
      <c r="W982" s="89">
        <v>0</v>
      </c>
      <c r="X982" s="89">
        <v>0</v>
      </c>
      <c r="Y982" s="89">
        <v>0</v>
      </c>
      <c r="Z982" s="89">
        <v>0</v>
      </c>
      <c r="AA982" s="89">
        <v>-2.8874692400000001E-5</v>
      </c>
    </row>
    <row r="983" spans="1:27" x14ac:dyDescent="0.25">
      <c r="A983" s="87">
        <v>8905</v>
      </c>
      <c r="B983" s="134">
        <v>45473</v>
      </c>
      <c r="C983" s="87">
        <v>4186</v>
      </c>
      <c r="D983" s="86" t="s">
        <v>1371</v>
      </c>
      <c r="E983" s="88">
        <v>277820993</v>
      </c>
      <c r="F983" s="88">
        <v>161223010</v>
      </c>
      <c r="G983" s="88">
        <v>3385255</v>
      </c>
      <c r="H983" s="88">
        <v>0</v>
      </c>
      <c r="I983" s="88">
        <v>0</v>
      </c>
      <c r="J983" s="88">
        <v>11340063</v>
      </c>
      <c r="K983" s="88">
        <v>87060037</v>
      </c>
      <c r="L983" s="88">
        <v>0</v>
      </c>
      <c r="M983" s="88">
        <v>16745392</v>
      </c>
      <c r="N983" s="88">
        <v>1940472</v>
      </c>
      <c r="O983" s="88">
        <v>0</v>
      </c>
      <c r="P983" s="88">
        <v>40751791</v>
      </c>
      <c r="Q983" s="89">
        <v>2.1269321008679998E-2</v>
      </c>
      <c r="R983" s="89">
        <v>0</v>
      </c>
      <c r="S983" s="89">
        <v>0</v>
      </c>
      <c r="T983" s="89">
        <v>7.0368305230000003E-4</v>
      </c>
      <c r="U983" s="89">
        <v>8.6738107205800007E-3</v>
      </c>
      <c r="V983" s="89">
        <v>0</v>
      </c>
      <c r="W983" s="89">
        <v>1.12612255E-4</v>
      </c>
      <c r="X983" s="89">
        <v>0</v>
      </c>
      <c r="Y983" s="89">
        <v>0</v>
      </c>
      <c r="Z983" s="89">
        <v>3.6940242737099997E-2</v>
      </c>
      <c r="AA983" s="89">
        <v>1.4942563351360001E-2</v>
      </c>
    </row>
    <row r="984" spans="1:27" x14ac:dyDescent="0.25">
      <c r="A984" s="87">
        <v>8913</v>
      </c>
      <c r="B984" s="134">
        <v>45473</v>
      </c>
      <c r="C984" s="87">
        <v>4191</v>
      </c>
      <c r="D984" s="86" t="s">
        <v>1372</v>
      </c>
      <c r="E984" s="88">
        <v>7167086</v>
      </c>
      <c r="F984" s="88">
        <v>4644357</v>
      </c>
      <c r="G984" s="88">
        <v>0</v>
      </c>
      <c r="H984" s="88">
        <v>0</v>
      </c>
      <c r="I984" s="88">
        <v>0</v>
      </c>
      <c r="J984" s="88">
        <v>1765226</v>
      </c>
      <c r="K984" s="88">
        <v>1086430</v>
      </c>
      <c r="L984" s="88">
        <v>0</v>
      </c>
      <c r="M984" s="88">
        <v>0</v>
      </c>
      <c r="N984" s="88">
        <v>0</v>
      </c>
      <c r="O984" s="88">
        <v>0</v>
      </c>
      <c r="P984" s="88">
        <v>1792701</v>
      </c>
      <c r="Q984" s="89">
        <v>0</v>
      </c>
      <c r="R984" s="89">
        <v>0</v>
      </c>
      <c r="S984" s="89">
        <v>0</v>
      </c>
      <c r="T984" s="89">
        <v>-4.440100076E-4</v>
      </c>
      <c r="U984" s="89">
        <v>1.0710782012089999E-2</v>
      </c>
      <c r="V984" s="89">
        <v>0</v>
      </c>
      <c r="W984" s="89">
        <v>0</v>
      </c>
      <c r="X984" s="89">
        <v>0</v>
      </c>
      <c r="Y984" s="89">
        <v>0</v>
      </c>
      <c r="Z984" s="89">
        <v>7.0213943231800004E-3</v>
      </c>
      <c r="AA984" s="89">
        <v>5.2933758416900002E-3</v>
      </c>
    </row>
    <row r="985" spans="1:27" x14ac:dyDescent="0.25">
      <c r="A985" s="87">
        <v>8915</v>
      </c>
      <c r="B985" s="134">
        <v>45473</v>
      </c>
      <c r="C985" s="87">
        <v>4193</v>
      </c>
      <c r="D985" s="86" t="s">
        <v>1373</v>
      </c>
      <c r="E985" s="88">
        <v>109667415</v>
      </c>
      <c r="F985" s="88">
        <v>95431711</v>
      </c>
      <c r="G985" s="88">
        <v>647557</v>
      </c>
      <c r="H985" s="88">
        <v>0</v>
      </c>
      <c r="I985" s="88">
        <v>0</v>
      </c>
      <c r="J985" s="88">
        <v>812525</v>
      </c>
      <c r="K985" s="88">
        <v>1278486</v>
      </c>
      <c r="L985" s="88">
        <v>0</v>
      </c>
      <c r="M985" s="88">
        <v>78542216</v>
      </c>
      <c r="N985" s="88">
        <v>6399537</v>
      </c>
      <c r="O985" s="88">
        <v>149457</v>
      </c>
      <c r="P985" s="88">
        <v>7601933</v>
      </c>
      <c r="Q985" s="89">
        <v>5.7978657660499996E-3</v>
      </c>
      <c r="R985" s="89">
        <v>0</v>
      </c>
      <c r="S985" s="89">
        <v>0</v>
      </c>
      <c r="T985" s="89">
        <v>0</v>
      </c>
      <c r="U985" s="89">
        <v>-7.2515823153999999E-3</v>
      </c>
      <c r="V985" s="89">
        <v>0</v>
      </c>
      <c r="W985" s="89">
        <v>0</v>
      </c>
      <c r="X985" s="89">
        <v>0</v>
      </c>
      <c r="Y985" s="89">
        <v>0</v>
      </c>
      <c r="Z985" s="89">
        <v>2.6491158069900001E-3</v>
      </c>
      <c r="AA985" s="89">
        <v>1.5469856468999999E-4</v>
      </c>
    </row>
    <row r="986" spans="1:27" x14ac:dyDescent="0.25">
      <c r="A986" s="87">
        <v>8920</v>
      </c>
      <c r="B986" s="134">
        <v>45473</v>
      </c>
      <c r="C986" s="87">
        <v>4197</v>
      </c>
      <c r="D986" s="86" t="s">
        <v>1374</v>
      </c>
      <c r="E986" s="88">
        <v>8422865</v>
      </c>
      <c r="F986" s="88">
        <v>4323812</v>
      </c>
      <c r="G986" s="88">
        <v>0</v>
      </c>
      <c r="H986" s="88">
        <v>0</v>
      </c>
      <c r="I986" s="88">
        <v>0</v>
      </c>
      <c r="J986" s="88">
        <v>1882296</v>
      </c>
      <c r="K986" s="88">
        <v>1458960</v>
      </c>
      <c r="L986" s="88">
        <v>0</v>
      </c>
      <c r="M986" s="88">
        <v>93627</v>
      </c>
      <c r="N986" s="88">
        <v>0</v>
      </c>
      <c r="O986" s="88">
        <v>0</v>
      </c>
      <c r="P986" s="88">
        <v>888929</v>
      </c>
      <c r="Q986" s="89">
        <v>0</v>
      </c>
      <c r="R986" s="89">
        <v>0</v>
      </c>
      <c r="S986" s="89">
        <v>0</v>
      </c>
      <c r="T986" s="89">
        <v>0</v>
      </c>
      <c r="U986" s="89">
        <v>0</v>
      </c>
      <c r="V986" s="89">
        <v>0</v>
      </c>
      <c r="W986" s="89">
        <v>0</v>
      </c>
      <c r="X986" s="89">
        <v>0</v>
      </c>
      <c r="Y986" s="89">
        <v>0</v>
      </c>
      <c r="Z986" s="89">
        <v>1.0246135783269999E-2</v>
      </c>
      <c r="AA986" s="89">
        <v>2.3537230411999998E-3</v>
      </c>
    </row>
    <row r="987" spans="1:27" x14ac:dyDescent="0.25">
      <c r="A987" s="87">
        <v>8921</v>
      </c>
      <c r="B987" s="134">
        <v>45473</v>
      </c>
      <c r="C987" s="87">
        <v>4198</v>
      </c>
      <c r="D987" s="86" t="s">
        <v>1375</v>
      </c>
      <c r="E987" s="88">
        <v>42129230</v>
      </c>
      <c r="F987" s="88">
        <v>31427787</v>
      </c>
      <c r="G987" s="88">
        <v>894361</v>
      </c>
      <c r="H987" s="88">
        <v>0</v>
      </c>
      <c r="I987" s="88">
        <v>0</v>
      </c>
      <c r="J987" s="88">
        <v>8050570</v>
      </c>
      <c r="K987" s="88">
        <v>14456723</v>
      </c>
      <c r="L987" s="88">
        <v>0</v>
      </c>
      <c r="M987" s="88">
        <v>2264720</v>
      </c>
      <c r="N987" s="88">
        <v>0</v>
      </c>
      <c r="O987" s="88">
        <v>0</v>
      </c>
      <c r="P987" s="88">
        <v>5761413</v>
      </c>
      <c r="Q987" s="89">
        <v>4.2333677347600003E-3</v>
      </c>
      <c r="R987" s="89">
        <v>0</v>
      </c>
      <c r="S987" s="89">
        <v>0</v>
      </c>
      <c r="T987" s="89">
        <v>4.9430884855999999E-4</v>
      </c>
      <c r="U987" s="89">
        <v>1.75132573926E-3</v>
      </c>
      <c r="V987" s="89">
        <v>0</v>
      </c>
      <c r="W987" s="89">
        <v>0</v>
      </c>
      <c r="X987" s="89">
        <v>0</v>
      </c>
      <c r="Y987" s="89">
        <v>0</v>
      </c>
      <c r="Z987" s="89">
        <v>2.0295912905700002E-3</v>
      </c>
      <c r="AA987" s="89">
        <v>1.47385684542E-3</v>
      </c>
    </row>
    <row r="988" spans="1:27" x14ac:dyDescent="0.25">
      <c r="A988" s="87">
        <v>8922</v>
      </c>
      <c r="B988" s="134">
        <v>45473</v>
      </c>
      <c r="C988" s="87">
        <v>4199</v>
      </c>
      <c r="D988" s="86" t="s">
        <v>1376</v>
      </c>
      <c r="E988" s="88">
        <v>27239400</v>
      </c>
      <c r="F988" s="88">
        <v>16752088</v>
      </c>
      <c r="G988" s="88">
        <v>684937</v>
      </c>
      <c r="H988" s="88">
        <v>4453</v>
      </c>
      <c r="I988" s="88">
        <v>0</v>
      </c>
      <c r="J988" s="88">
        <v>1059194</v>
      </c>
      <c r="K988" s="88">
        <v>5546451</v>
      </c>
      <c r="L988" s="88">
        <v>0</v>
      </c>
      <c r="M988" s="88">
        <v>6392642</v>
      </c>
      <c r="N988" s="88">
        <v>0</v>
      </c>
      <c r="O988" s="88">
        <v>280070</v>
      </c>
      <c r="P988" s="88">
        <v>2784341</v>
      </c>
      <c r="Q988" s="89">
        <v>1.1163639147649999E-2</v>
      </c>
      <c r="R988" s="89">
        <v>0</v>
      </c>
      <c r="S988" s="89">
        <v>0</v>
      </c>
      <c r="T988" s="89">
        <v>0</v>
      </c>
      <c r="U988" s="89">
        <v>3.0794898009899999E-3</v>
      </c>
      <c r="V988" s="89">
        <v>0</v>
      </c>
      <c r="W988" s="89">
        <v>0</v>
      </c>
      <c r="X988" s="89">
        <v>0</v>
      </c>
      <c r="Y988" s="89">
        <v>0</v>
      </c>
      <c r="Z988" s="89">
        <v>9.5101216886600004E-3</v>
      </c>
      <c r="AA988" s="89">
        <v>2.9130473409100001E-3</v>
      </c>
    </row>
    <row r="989" spans="1:27" x14ac:dyDescent="0.25">
      <c r="A989" s="87">
        <v>8925</v>
      </c>
      <c r="B989" s="134">
        <v>45473</v>
      </c>
      <c r="C989" s="87">
        <v>4201</v>
      </c>
      <c r="D989" s="86" t="s">
        <v>1377</v>
      </c>
      <c r="E989" s="88">
        <v>36981603</v>
      </c>
      <c r="F989" s="88">
        <v>25638791</v>
      </c>
      <c r="G989" s="88">
        <v>217381</v>
      </c>
      <c r="H989" s="88">
        <v>0</v>
      </c>
      <c r="I989" s="88">
        <v>0</v>
      </c>
      <c r="J989" s="88">
        <v>2054727</v>
      </c>
      <c r="K989" s="88">
        <v>14851367</v>
      </c>
      <c r="L989" s="88">
        <v>0</v>
      </c>
      <c r="M989" s="88">
        <v>4061723</v>
      </c>
      <c r="N989" s="88">
        <v>0</v>
      </c>
      <c r="O989" s="88">
        <v>0</v>
      </c>
      <c r="P989" s="88">
        <v>4453593</v>
      </c>
      <c r="Q989" s="89">
        <v>1.9917221837369999E-2</v>
      </c>
      <c r="R989" s="89">
        <v>0</v>
      </c>
      <c r="S989" s="89">
        <v>0</v>
      </c>
      <c r="T989" s="89">
        <v>0</v>
      </c>
      <c r="U989" s="89">
        <v>1.56684851089E-3</v>
      </c>
      <c r="V989" s="89">
        <v>0</v>
      </c>
      <c r="W989" s="89">
        <v>-1.4395441799999999E-5</v>
      </c>
      <c r="X989" s="89">
        <v>0</v>
      </c>
      <c r="Y989" s="89">
        <v>0</v>
      </c>
      <c r="Z989" s="89">
        <v>3.5786438791700001E-2</v>
      </c>
      <c r="AA989" s="89">
        <v>7.5291295684700001E-3</v>
      </c>
    </row>
    <row r="990" spans="1:27" x14ac:dyDescent="0.25">
      <c r="A990" s="87">
        <v>8936</v>
      </c>
      <c r="B990" s="134">
        <v>45473</v>
      </c>
      <c r="C990" s="87">
        <v>4206</v>
      </c>
      <c r="D990" s="86" t="s">
        <v>1378</v>
      </c>
      <c r="E990" s="88">
        <v>166321427</v>
      </c>
      <c r="F990" s="88">
        <v>145576720</v>
      </c>
      <c r="G990" s="88">
        <v>1637897</v>
      </c>
      <c r="H990" s="88">
        <v>0</v>
      </c>
      <c r="I990" s="88">
        <v>0</v>
      </c>
      <c r="J990" s="88">
        <v>8404063</v>
      </c>
      <c r="K990" s="88">
        <v>34256807</v>
      </c>
      <c r="L990" s="88">
        <v>0</v>
      </c>
      <c r="M990" s="88">
        <v>82055500</v>
      </c>
      <c r="N990" s="88">
        <v>1890853</v>
      </c>
      <c r="O990" s="88">
        <v>553329</v>
      </c>
      <c r="P990" s="88">
        <v>16778271</v>
      </c>
      <c r="Q990" s="89">
        <v>5.35799453735E-3</v>
      </c>
      <c r="R990" s="89">
        <v>0</v>
      </c>
      <c r="S990" s="89">
        <v>0</v>
      </c>
      <c r="T990" s="89">
        <v>1.42924990261E-3</v>
      </c>
      <c r="U990" s="89">
        <v>2.39737793208E-3</v>
      </c>
      <c r="V990" s="89">
        <v>0</v>
      </c>
      <c r="W990" s="89">
        <v>1.1005460207E-4</v>
      </c>
      <c r="X990" s="89">
        <v>0</v>
      </c>
      <c r="Y990" s="89">
        <v>0</v>
      </c>
      <c r="Z990" s="89">
        <v>1.7496668052E-3</v>
      </c>
      <c r="AA990" s="89">
        <v>9.6924611552000003E-4</v>
      </c>
    </row>
    <row r="991" spans="1:27" x14ac:dyDescent="0.25">
      <c r="A991" s="87">
        <v>8940</v>
      </c>
      <c r="B991" s="134">
        <v>45473</v>
      </c>
      <c r="C991" s="87">
        <v>4209</v>
      </c>
      <c r="D991" s="86" t="s">
        <v>1379</v>
      </c>
      <c r="E991" s="88">
        <v>6518364</v>
      </c>
      <c r="F991" s="88">
        <v>3023409</v>
      </c>
      <c r="G991" s="88">
        <v>69495</v>
      </c>
      <c r="H991" s="88">
        <v>0</v>
      </c>
      <c r="I991" s="88">
        <v>0</v>
      </c>
      <c r="J991" s="88">
        <v>464873</v>
      </c>
      <c r="K991" s="88">
        <v>913647</v>
      </c>
      <c r="L991" s="88">
        <v>0</v>
      </c>
      <c r="M991" s="88">
        <v>1141048</v>
      </c>
      <c r="N991" s="88">
        <v>0</v>
      </c>
      <c r="O991" s="88">
        <v>0</v>
      </c>
      <c r="P991" s="88">
        <v>434346</v>
      </c>
      <c r="Q991" s="89">
        <v>0</v>
      </c>
      <c r="R991" s="89">
        <v>0</v>
      </c>
      <c r="S991" s="89">
        <v>0</v>
      </c>
      <c r="T991" s="89">
        <v>0</v>
      </c>
      <c r="U991" s="89">
        <v>2.4772765192000002E-4</v>
      </c>
      <c r="V991" s="89">
        <v>0</v>
      </c>
      <c r="W991" s="89">
        <v>0</v>
      </c>
      <c r="X991" s="89">
        <v>0</v>
      </c>
      <c r="Y991" s="89">
        <v>0</v>
      </c>
      <c r="Z991" s="89">
        <v>7.6234224843600004E-3</v>
      </c>
      <c r="AA991" s="89">
        <v>1.0967458916099999E-3</v>
      </c>
    </row>
    <row r="992" spans="1:27" x14ac:dyDescent="0.25">
      <c r="A992" s="87">
        <v>8943</v>
      </c>
      <c r="B992" s="134">
        <v>45473</v>
      </c>
      <c r="C992" s="87">
        <v>4210</v>
      </c>
      <c r="D992" s="86" t="s">
        <v>1380</v>
      </c>
      <c r="E992" s="88">
        <v>12237818</v>
      </c>
      <c r="F992" s="88">
        <v>6676869</v>
      </c>
      <c r="G992" s="88">
        <v>0</v>
      </c>
      <c r="H992" s="88">
        <v>0</v>
      </c>
      <c r="I992" s="88">
        <v>0</v>
      </c>
      <c r="J992" s="88">
        <v>2117276</v>
      </c>
      <c r="K992" s="88">
        <v>2817794</v>
      </c>
      <c r="L992" s="88">
        <v>0</v>
      </c>
      <c r="M992" s="88">
        <v>0</v>
      </c>
      <c r="N992" s="88">
        <v>0</v>
      </c>
      <c r="O992" s="88">
        <v>0</v>
      </c>
      <c r="P992" s="88">
        <v>1741797</v>
      </c>
      <c r="Q992" s="89">
        <v>0</v>
      </c>
      <c r="R992" s="89">
        <v>0</v>
      </c>
      <c r="S992" s="89">
        <v>0</v>
      </c>
      <c r="T992" s="89">
        <v>0</v>
      </c>
      <c r="U992" s="89">
        <v>0</v>
      </c>
      <c r="V992" s="89">
        <v>0</v>
      </c>
      <c r="W992" s="89">
        <v>0</v>
      </c>
      <c r="X992" s="89">
        <v>0</v>
      </c>
      <c r="Y992" s="89">
        <v>0</v>
      </c>
      <c r="Z992" s="89">
        <v>-3.0505159791999999E-3</v>
      </c>
      <c r="AA992" s="89">
        <v>-9.408694914E-4</v>
      </c>
    </row>
    <row r="993" spans="1:27" x14ac:dyDescent="0.25">
      <c r="A993" s="87">
        <v>8944</v>
      </c>
      <c r="B993" s="134">
        <v>45473</v>
      </c>
      <c r="C993" s="87">
        <v>4211</v>
      </c>
      <c r="D993" s="86" t="s">
        <v>1381</v>
      </c>
      <c r="E993" s="88">
        <v>18220445</v>
      </c>
      <c r="F993" s="88">
        <v>4099370</v>
      </c>
      <c r="G993" s="88">
        <v>0</v>
      </c>
      <c r="H993" s="88">
        <v>0</v>
      </c>
      <c r="I993" s="88">
        <v>0</v>
      </c>
      <c r="J993" s="88">
        <v>361215</v>
      </c>
      <c r="K993" s="88">
        <v>1874107</v>
      </c>
      <c r="L993" s="88">
        <v>0</v>
      </c>
      <c r="M993" s="88">
        <v>1380233</v>
      </c>
      <c r="N993" s="88">
        <v>0</v>
      </c>
      <c r="O993" s="88">
        <v>0</v>
      </c>
      <c r="P993" s="88">
        <v>483815</v>
      </c>
      <c r="Q993" s="89">
        <v>0</v>
      </c>
      <c r="R993" s="89">
        <v>0</v>
      </c>
      <c r="S993" s="89">
        <v>0</v>
      </c>
      <c r="T993" s="89">
        <v>0</v>
      </c>
      <c r="U993" s="89">
        <v>-2.9721632671E-3</v>
      </c>
      <c r="V993" s="89">
        <v>0</v>
      </c>
      <c r="W993" s="89">
        <v>-4.6491465879000002E-3</v>
      </c>
      <c r="X993" s="89">
        <v>0</v>
      </c>
      <c r="Y993" s="89">
        <v>0</v>
      </c>
      <c r="Z993" s="89">
        <v>-2.0582865930000001E-4</v>
      </c>
      <c r="AA993" s="89">
        <v>-2.7277125598E-3</v>
      </c>
    </row>
    <row r="994" spans="1:27" x14ac:dyDescent="0.25">
      <c r="A994" s="87">
        <v>8962</v>
      </c>
      <c r="B994" s="134">
        <v>45473</v>
      </c>
      <c r="C994" s="87">
        <v>4220</v>
      </c>
      <c r="D994" s="86" t="s">
        <v>1382</v>
      </c>
      <c r="E994" s="88">
        <v>3127116</v>
      </c>
      <c r="F994" s="88">
        <v>2324920</v>
      </c>
      <c r="G994" s="88">
        <v>0</v>
      </c>
      <c r="H994" s="88">
        <v>0</v>
      </c>
      <c r="I994" s="88">
        <v>0</v>
      </c>
      <c r="J994" s="88">
        <v>628910</v>
      </c>
      <c r="K994" s="88">
        <v>1086391</v>
      </c>
      <c r="L994" s="88">
        <v>0</v>
      </c>
      <c r="M994" s="88">
        <v>0</v>
      </c>
      <c r="N994" s="88">
        <v>0</v>
      </c>
      <c r="O994" s="88">
        <v>0</v>
      </c>
      <c r="P994" s="88">
        <v>609619</v>
      </c>
      <c r="Q994" s="89">
        <v>0</v>
      </c>
      <c r="R994" s="89">
        <v>0</v>
      </c>
      <c r="S994" s="89">
        <v>0</v>
      </c>
      <c r="T994" s="89">
        <v>0</v>
      </c>
      <c r="U994" s="89">
        <v>0</v>
      </c>
      <c r="V994" s="89">
        <v>0</v>
      </c>
      <c r="W994" s="89">
        <v>0</v>
      </c>
      <c r="X994" s="89">
        <v>0</v>
      </c>
      <c r="Y994" s="89">
        <v>0</v>
      </c>
      <c r="Z994" s="89">
        <v>1.6473505524399999E-3</v>
      </c>
      <c r="AA994" s="89">
        <v>4.2882969312000002E-4</v>
      </c>
    </row>
    <row r="995" spans="1:27" x14ac:dyDescent="0.25">
      <c r="A995" s="87">
        <v>8967</v>
      </c>
      <c r="B995" s="134">
        <v>45473</v>
      </c>
      <c r="C995" s="87">
        <v>4222</v>
      </c>
      <c r="D995" s="86" t="s">
        <v>1383</v>
      </c>
      <c r="E995" s="88">
        <v>4731301</v>
      </c>
      <c r="F995" s="88">
        <v>3744034</v>
      </c>
      <c r="G995" s="88">
        <v>0</v>
      </c>
      <c r="H995" s="88">
        <v>0</v>
      </c>
      <c r="I995" s="88">
        <v>0</v>
      </c>
      <c r="J995" s="88">
        <v>733499</v>
      </c>
      <c r="K995" s="88">
        <v>1084687</v>
      </c>
      <c r="L995" s="88">
        <v>0</v>
      </c>
      <c r="M995" s="88">
        <v>0</v>
      </c>
      <c r="N995" s="88">
        <v>0</v>
      </c>
      <c r="O995" s="88">
        <v>0</v>
      </c>
      <c r="P995" s="88">
        <v>1925848</v>
      </c>
      <c r="Q995" s="89">
        <v>0</v>
      </c>
      <c r="R995" s="89">
        <v>0</v>
      </c>
      <c r="S995" s="89">
        <v>0</v>
      </c>
      <c r="T995" s="89">
        <v>0</v>
      </c>
      <c r="U995" s="89">
        <v>1.3907526226999999E-3</v>
      </c>
      <c r="V995" s="89">
        <v>0</v>
      </c>
      <c r="W995" s="89">
        <v>0</v>
      </c>
      <c r="X995" s="89">
        <v>0</v>
      </c>
      <c r="Y995" s="89">
        <v>0</v>
      </c>
      <c r="Z995" s="89">
        <v>0</v>
      </c>
      <c r="AA995" s="89">
        <v>4.6827050981999998E-4</v>
      </c>
    </row>
    <row r="996" spans="1:27" x14ac:dyDescent="0.25">
      <c r="A996" s="87">
        <v>8975</v>
      </c>
      <c r="B996" s="134">
        <v>45473</v>
      </c>
      <c r="C996" s="87">
        <v>4225</v>
      </c>
      <c r="D996" s="86" t="s">
        <v>1384</v>
      </c>
      <c r="E996" s="88">
        <v>51387194</v>
      </c>
      <c r="F996" s="88">
        <v>30636110</v>
      </c>
      <c r="G996" s="88">
        <v>1797315</v>
      </c>
      <c r="H996" s="88">
        <v>0</v>
      </c>
      <c r="I996" s="88">
        <v>0</v>
      </c>
      <c r="J996" s="88">
        <v>4106987</v>
      </c>
      <c r="K996" s="88">
        <v>13768100</v>
      </c>
      <c r="L996" s="88">
        <v>0</v>
      </c>
      <c r="M996" s="88">
        <v>4163028</v>
      </c>
      <c r="N996" s="88">
        <v>0</v>
      </c>
      <c r="O996" s="88">
        <v>0</v>
      </c>
      <c r="P996" s="88">
        <v>6800680</v>
      </c>
      <c r="Q996" s="89">
        <v>5.3568872940400001E-3</v>
      </c>
      <c r="R996" s="89">
        <v>0</v>
      </c>
      <c r="S996" s="89">
        <v>0</v>
      </c>
      <c r="T996" s="89">
        <v>0</v>
      </c>
      <c r="U996" s="89">
        <v>1.0680318001399999E-3</v>
      </c>
      <c r="V996" s="89">
        <v>0</v>
      </c>
      <c r="W996" s="89">
        <v>0</v>
      </c>
      <c r="X996" s="89">
        <v>0</v>
      </c>
      <c r="Y996" s="89">
        <v>0</v>
      </c>
      <c r="Z996" s="89">
        <v>2.8705946122099999E-3</v>
      </c>
      <c r="AA996" s="89">
        <v>1.4977587417799999E-3</v>
      </c>
    </row>
    <row r="997" spans="1:27" x14ac:dyDescent="0.25">
      <c r="A997" s="87">
        <v>8987</v>
      </c>
      <c r="B997" s="134">
        <v>45473</v>
      </c>
      <c r="C997" s="87">
        <v>4230</v>
      </c>
      <c r="D997" s="86" t="s">
        <v>1385</v>
      </c>
      <c r="E997" s="88">
        <v>9435609</v>
      </c>
      <c r="F997" s="88">
        <v>6597203</v>
      </c>
      <c r="G997" s="88">
        <v>0</v>
      </c>
      <c r="H997" s="88">
        <v>0</v>
      </c>
      <c r="I997" s="88">
        <v>0</v>
      </c>
      <c r="J997" s="88">
        <v>1632270</v>
      </c>
      <c r="K997" s="88">
        <v>3450431</v>
      </c>
      <c r="L997" s="88">
        <v>0</v>
      </c>
      <c r="M997" s="88">
        <v>0</v>
      </c>
      <c r="N997" s="88">
        <v>0</v>
      </c>
      <c r="O997" s="88">
        <v>0</v>
      </c>
      <c r="P997" s="88">
        <v>1514502</v>
      </c>
      <c r="Q997" s="89">
        <v>0</v>
      </c>
      <c r="R997" s="89">
        <v>0</v>
      </c>
      <c r="S997" s="89">
        <v>0</v>
      </c>
      <c r="T997" s="89">
        <v>-1.5414468026000001E-3</v>
      </c>
      <c r="U997" s="89">
        <v>4.4766190056000002E-4</v>
      </c>
      <c r="V997" s="89">
        <v>0</v>
      </c>
      <c r="W997" s="89">
        <v>0</v>
      </c>
      <c r="X997" s="89">
        <v>0</v>
      </c>
      <c r="Y997" s="89">
        <v>0</v>
      </c>
      <c r="Z997" s="89">
        <v>-9.9203082409999991E-4</v>
      </c>
      <c r="AA997" s="89">
        <v>-3.5039905780000002E-4</v>
      </c>
    </row>
    <row r="998" spans="1:27" x14ac:dyDescent="0.25">
      <c r="A998" s="87">
        <v>8988</v>
      </c>
      <c r="B998" s="134">
        <v>45473</v>
      </c>
      <c r="C998" s="87">
        <v>4231</v>
      </c>
      <c r="D998" s="86" t="s">
        <v>1386</v>
      </c>
      <c r="E998" s="88">
        <v>78590950</v>
      </c>
      <c r="F998" s="88">
        <v>37051706</v>
      </c>
      <c r="G998" s="88">
        <v>287079</v>
      </c>
      <c r="H998" s="88">
        <v>0</v>
      </c>
      <c r="I998" s="88">
        <v>0</v>
      </c>
      <c r="J998" s="88">
        <v>5217480</v>
      </c>
      <c r="K998" s="88">
        <v>11157564</v>
      </c>
      <c r="L998" s="88">
        <v>0</v>
      </c>
      <c r="M998" s="88">
        <v>18502541</v>
      </c>
      <c r="N998" s="88">
        <v>0</v>
      </c>
      <c r="O998" s="88">
        <v>0</v>
      </c>
      <c r="P998" s="88">
        <v>1887042</v>
      </c>
      <c r="Q998" s="89">
        <v>-2.9441281520000001E-3</v>
      </c>
      <c r="R998" s="89">
        <v>0</v>
      </c>
      <c r="S998" s="89">
        <v>0</v>
      </c>
      <c r="T998" s="89">
        <v>0</v>
      </c>
      <c r="U998" s="89">
        <v>1.6913434625000001E-4</v>
      </c>
      <c r="V998" s="89">
        <v>0</v>
      </c>
      <c r="W998" s="89">
        <v>0</v>
      </c>
      <c r="X998" s="89">
        <v>0</v>
      </c>
      <c r="Y998" s="89">
        <v>0</v>
      </c>
      <c r="Z998" s="89">
        <v>9.8283701262999994E-3</v>
      </c>
      <c r="AA998" s="89">
        <v>6.3226325074999996E-4</v>
      </c>
    </row>
    <row r="999" spans="1:27" x14ac:dyDescent="0.25">
      <c r="A999" s="87">
        <v>8993</v>
      </c>
      <c r="B999" s="134">
        <v>45473</v>
      </c>
      <c r="C999" s="87">
        <v>4233</v>
      </c>
      <c r="D999" s="86" t="s">
        <v>1387</v>
      </c>
      <c r="E999" s="88">
        <v>13659502</v>
      </c>
      <c r="F999" s="88">
        <v>1622814</v>
      </c>
      <c r="G999" s="88">
        <v>0</v>
      </c>
      <c r="H999" s="88">
        <v>0</v>
      </c>
      <c r="I999" s="88">
        <v>0</v>
      </c>
      <c r="J999" s="88">
        <v>320004</v>
      </c>
      <c r="K999" s="88">
        <v>485138</v>
      </c>
      <c r="L999" s="88">
        <v>0</v>
      </c>
      <c r="M999" s="88">
        <v>0</v>
      </c>
      <c r="N999" s="88">
        <v>0</v>
      </c>
      <c r="O999" s="88">
        <v>0</v>
      </c>
      <c r="P999" s="88">
        <v>817672</v>
      </c>
      <c r="Q999" s="89">
        <v>0</v>
      </c>
      <c r="R999" s="89">
        <v>0</v>
      </c>
      <c r="S999" s="89">
        <v>0</v>
      </c>
      <c r="T999" s="89">
        <v>1.3636267783799999E-3</v>
      </c>
      <c r="U999" s="89">
        <v>2.2951915042290001E-2</v>
      </c>
      <c r="V999" s="89">
        <v>0</v>
      </c>
      <c r="W999" s="89">
        <v>0</v>
      </c>
      <c r="X999" s="89">
        <v>0</v>
      </c>
      <c r="Y999" s="89">
        <v>0</v>
      </c>
      <c r="Z999" s="89">
        <v>1.8869580053850001E-2</v>
      </c>
      <c r="AA999" s="89">
        <v>1.506710072382E-2</v>
      </c>
    </row>
    <row r="1000" spans="1:27" x14ac:dyDescent="0.25">
      <c r="A1000" s="87">
        <v>9000</v>
      </c>
      <c r="B1000" s="134">
        <v>45473</v>
      </c>
      <c r="C1000" s="87">
        <v>4236</v>
      </c>
      <c r="D1000" s="86" t="s">
        <v>1388</v>
      </c>
      <c r="E1000" s="88">
        <v>6658525</v>
      </c>
      <c r="F1000" s="88">
        <v>2876062</v>
      </c>
      <c r="G1000" s="88">
        <v>0</v>
      </c>
      <c r="H1000" s="88">
        <v>0</v>
      </c>
      <c r="I1000" s="88">
        <v>0</v>
      </c>
      <c r="J1000" s="88">
        <v>427169</v>
      </c>
      <c r="K1000" s="88">
        <v>1387152</v>
      </c>
      <c r="L1000" s="88">
        <v>0</v>
      </c>
      <c r="M1000" s="88">
        <v>133226</v>
      </c>
      <c r="N1000" s="88">
        <v>0</v>
      </c>
      <c r="O1000" s="88">
        <v>0</v>
      </c>
      <c r="P1000" s="88">
        <v>928515</v>
      </c>
      <c r="Q1000" s="89">
        <v>0</v>
      </c>
      <c r="R1000" s="89">
        <v>0</v>
      </c>
      <c r="S1000" s="89">
        <v>0</v>
      </c>
      <c r="T1000" s="89">
        <v>0</v>
      </c>
      <c r="U1000" s="89">
        <v>-1.7084873869999999E-4</v>
      </c>
      <c r="V1000" s="89">
        <v>0</v>
      </c>
      <c r="W1000" s="89">
        <v>0</v>
      </c>
      <c r="X1000" s="89">
        <v>0</v>
      </c>
      <c r="Y1000" s="89">
        <v>0</v>
      </c>
      <c r="Z1000" s="89">
        <v>6.70567511339E-3</v>
      </c>
      <c r="AA1000" s="89">
        <v>1.97521131487E-3</v>
      </c>
    </row>
    <row r="1001" spans="1:27" x14ac:dyDescent="0.25">
      <c r="A1001" s="87">
        <v>9003</v>
      </c>
      <c r="B1001" s="134">
        <v>45473</v>
      </c>
      <c r="C1001" s="87">
        <v>4239</v>
      </c>
      <c r="D1001" s="86" t="s">
        <v>1389</v>
      </c>
      <c r="E1001" s="88">
        <v>136789665</v>
      </c>
      <c r="F1001" s="88">
        <v>108732965</v>
      </c>
      <c r="G1001" s="88">
        <v>7332193</v>
      </c>
      <c r="H1001" s="88">
        <v>0</v>
      </c>
      <c r="I1001" s="88">
        <v>0</v>
      </c>
      <c r="J1001" s="88">
        <v>4440231</v>
      </c>
      <c r="K1001" s="88">
        <v>73275801</v>
      </c>
      <c r="L1001" s="88">
        <v>0</v>
      </c>
      <c r="M1001" s="88">
        <v>14385034</v>
      </c>
      <c r="N1001" s="88">
        <v>2126332</v>
      </c>
      <c r="O1001" s="88">
        <v>0</v>
      </c>
      <c r="P1001" s="88">
        <v>7173374</v>
      </c>
      <c r="Q1001" s="89">
        <v>6.1021332405649997E-2</v>
      </c>
      <c r="R1001" s="89">
        <v>0</v>
      </c>
      <c r="S1001" s="89">
        <v>0</v>
      </c>
      <c r="T1001" s="89">
        <v>6.26133457622E-3</v>
      </c>
      <c r="U1001" s="89">
        <v>8.42594048528E-3</v>
      </c>
      <c r="V1001" s="89">
        <v>0</v>
      </c>
      <c r="W1001" s="89">
        <v>1.5577781089100001E-3</v>
      </c>
      <c r="X1001" s="89">
        <v>0</v>
      </c>
      <c r="Y1001" s="89">
        <v>0</v>
      </c>
      <c r="Z1001" s="89">
        <v>1.7446587205729999E-2</v>
      </c>
      <c r="AA1001" s="89">
        <v>1.104836853433E-2</v>
      </c>
    </row>
    <row r="1002" spans="1:27" x14ac:dyDescent="0.25">
      <c r="A1002" s="87">
        <v>9042</v>
      </c>
      <c r="B1002" s="134">
        <v>45473</v>
      </c>
      <c r="C1002" s="87">
        <v>4261</v>
      </c>
      <c r="D1002" s="86" t="s">
        <v>1390</v>
      </c>
      <c r="E1002" s="88">
        <v>22092492</v>
      </c>
      <c r="F1002" s="88">
        <v>7079748</v>
      </c>
      <c r="G1002" s="88">
        <v>1055675</v>
      </c>
      <c r="H1002" s="88">
        <v>15440</v>
      </c>
      <c r="I1002" s="88">
        <v>0</v>
      </c>
      <c r="J1002" s="88">
        <v>2546338</v>
      </c>
      <c r="K1002" s="88">
        <v>1174954</v>
      </c>
      <c r="L1002" s="88">
        <v>0</v>
      </c>
      <c r="M1002" s="88">
        <v>1682148</v>
      </c>
      <c r="N1002" s="88">
        <v>0</v>
      </c>
      <c r="O1002" s="88">
        <v>0</v>
      </c>
      <c r="P1002" s="88">
        <v>605193</v>
      </c>
      <c r="Q1002" s="89">
        <v>9.1238179691299996E-3</v>
      </c>
      <c r="R1002" s="89">
        <v>-1.22901763414E-2</v>
      </c>
      <c r="S1002" s="89">
        <v>0</v>
      </c>
      <c r="T1002" s="89">
        <v>1.6134127799999999E-5</v>
      </c>
      <c r="U1002" s="89">
        <v>0</v>
      </c>
      <c r="V1002" s="89">
        <v>0</v>
      </c>
      <c r="W1002" s="89">
        <v>0</v>
      </c>
      <c r="X1002" s="89">
        <v>0</v>
      </c>
      <c r="Y1002" s="89">
        <v>0</v>
      </c>
      <c r="Z1002" s="89">
        <v>9.2001618631999996E-4</v>
      </c>
      <c r="AA1002" s="89">
        <v>1.5307332087100001E-3</v>
      </c>
    </row>
    <row r="1003" spans="1:27" x14ac:dyDescent="0.25">
      <c r="A1003" s="87">
        <v>9044</v>
      </c>
      <c r="B1003" s="134">
        <v>45473</v>
      </c>
      <c r="C1003" s="87">
        <v>4262</v>
      </c>
      <c r="D1003" s="86" t="s">
        <v>1391</v>
      </c>
      <c r="E1003" s="88">
        <v>3580372</v>
      </c>
      <c r="F1003" s="88">
        <v>309965</v>
      </c>
      <c r="G1003" s="88">
        <v>0</v>
      </c>
      <c r="H1003" s="88">
        <v>0</v>
      </c>
      <c r="I1003" s="88">
        <v>0</v>
      </c>
      <c r="J1003" s="88">
        <v>62184</v>
      </c>
      <c r="K1003" s="88">
        <v>165286</v>
      </c>
      <c r="L1003" s="88">
        <v>0</v>
      </c>
      <c r="M1003" s="88">
        <v>0</v>
      </c>
      <c r="N1003" s="88">
        <v>0</v>
      </c>
      <c r="O1003" s="88">
        <v>0</v>
      </c>
      <c r="P1003" s="88">
        <v>82495</v>
      </c>
      <c r="Q1003" s="89">
        <v>0</v>
      </c>
      <c r="R1003" s="89">
        <v>0</v>
      </c>
      <c r="S1003" s="89">
        <v>0</v>
      </c>
      <c r="T1003" s="89">
        <v>0</v>
      </c>
      <c r="U1003" s="89">
        <v>0</v>
      </c>
      <c r="V1003" s="89">
        <v>0</v>
      </c>
      <c r="W1003" s="89">
        <v>0</v>
      </c>
      <c r="X1003" s="89">
        <v>0</v>
      </c>
      <c r="Y1003" s="89">
        <v>0</v>
      </c>
      <c r="Z1003" s="89">
        <v>0</v>
      </c>
      <c r="AA1003" s="89">
        <v>0</v>
      </c>
    </row>
    <row r="1004" spans="1:27" x14ac:dyDescent="0.25">
      <c r="A1004" s="87">
        <v>9071</v>
      </c>
      <c r="B1004" s="134">
        <v>45473</v>
      </c>
      <c r="C1004" s="87">
        <v>4275</v>
      </c>
      <c r="D1004" s="86" t="s">
        <v>1392</v>
      </c>
      <c r="E1004" s="88">
        <v>835830609</v>
      </c>
      <c r="F1004" s="88">
        <v>727715163</v>
      </c>
      <c r="G1004" s="88">
        <v>21392512</v>
      </c>
      <c r="H1004" s="88">
        <v>0</v>
      </c>
      <c r="I1004" s="88">
        <v>0</v>
      </c>
      <c r="J1004" s="88">
        <v>46849477</v>
      </c>
      <c r="K1004" s="88">
        <v>70660167</v>
      </c>
      <c r="L1004" s="88">
        <v>0</v>
      </c>
      <c r="M1004" s="88">
        <v>559931571</v>
      </c>
      <c r="N1004" s="88">
        <v>26080194</v>
      </c>
      <c r="O1004" s="88">
        <v>1066618</v>
      </c>
      <c r="P1004" s="88">
        <v>1734624</v>
      </c>
      <c r="Q1004" s="89">
        <v>2.0118085843650001E-2</v>
      </c>
      <c r="R1004" s="89">
        <v>0</v>
      </c>
      <c r="S1004" s="89">
        <v>0</v>
      </c>
      <c r="T1004" s="89">
        <v>1.78399836806E-3</v>
      </c>
      <c r="U1004" s="89">
        <v>3.14761458901E-3</v>
      </c>
      <c r="V1004" s="89">
        <v>0</v>
      </c>
      <c r="W1004" s="89">
        <v>-1.1297252029E-3</v>
      </c>
      <c r="X1004" s="89">
        <v>0</v>
      </c>
      <c r="Y1004" s="89">
        <v>0</v>
      </c>
      <c r="Z1004" s="89">
        <v>2.1863960851960001E-2</v>
      </c>
      <c r="AA1004" s="89">
        <v>3.5029366602E-4</v>
      </c>
    </row>
    <row r="1005" spans="1:27" x14ac:dyDescent="0.25">
      <c r="A1005" s="87">
        <v>9075</v>
      </c>
      <c r="B1005" s="134">
        <v>45473</v>
      </c>
      <c r="C1005" s="87">
        <v>4278</v>
      </c>
      <c r="D1005" s="86" t="s">
        <v>1393</v>
      </c>
      <c r="E1005" s="88">
        <v>9483057</v>
      </c>
      <c r="F1005" s="88">
        <v>6648540</v>
      </c>
      <c r="G1005" s="88">
        <v>0</v>
      </c>
      <c r="H1005" s="88">
        <v>0</v>
      </c>
      <c r="I1005" s="88">
        <v>0</v>
      </c>
      <c r="J1005" s="88">
        <v>1047354</v>
      </c>
      <c r="K1005" s="88">
        <v>77873</v>
      </c>
      <c r="L1005" s="88">
        <v>0</v>
      </c>
      <c r="M1005" s="88">
        <v>3414444</v>
      </c>
      <c r="N1005" s="88">
        <v>0</v>
      </c>
      <c r="O1005" s="88">
        <v>0</v>
      </c>
      <c r="P1005" s="88">
        <v>2108869</v>
      </c>
      <c r="Q1005" s="89">
        <v>0</v>
      </c>
      <c r="R1005" s="89">
        <v>0</v>
      </c>
      <c r="S1005" s="89">
        <v>0</v>
      </c>
      <c r="T1005" s="89">
        <v>0</v>
      </c>
      <c r="U1005" s="89">
        <v>0</v>
      </c>
      <c r="V1005" s="89">
        <v>0</v>
      </c>
      <c r="W1005" s="89">
        <v>0</v>
      </c>
      <c r="X1005" s="89">
        <v>0</v>
      </c>
      <c r="Y1005" s="89">
        <v>0</v>
      </c>
      <c r="Z1005" s="89">
        <v>7.8985087034399992E-3</v>
      </c>
      <c r="AA1005" s="89">
        <v>3.0109497976900002E-3</v>
      </c>
    </row>
    <row r="1006" spans="1:27" x14ac:dyDescent="0.25">
      <c r="A1006" s="87">
        <v>9082</v>
      </c>
      <c r="B1006" s="134">
        <v>45473</v>
      </c>
      <c r="C1006" s="87">
        <v>4281</v>
      </c>
      <c r="D1006" s="86" t="s">
        <v>1394</v>
      </c>
      <c r="E1006" s="88">
        <v>8093842</v>
      </c>
      <c r="F1006" s="88">
        <v>854930</v>
      </c>
      <c r="G1006" s="88">
        <v>0</v>
      </c>
      <c r="H1006" s="88">
        <v>0</v>
      </c>
      <c r="I1006" s="88">
        <v>0</v>
      </c>
      <c r="J1006" s="88">
        <v>0</v>
      </c>
      <c r="K1006" s="88">
        <v>0</v>
      </c>
      <c r="L1006" s="88">
        <v>0</v>
      </c>
      <c r="M1006" s="88">
        <v>0</v>
      </c>
      <c r="N1006" s="88">
        <v>0</v>
      </c>
      <c r="O1006" s="88">
        <v>0</v>
      </c>
      <c r="P1006" s="88">
        <v>854930</v>
      </c>
      <c r="Q1006" s="89">
        <v>0</v>
      </c>
      <c r="R1006" s="89">
        <v>0</v>
      </c>
      <c r="S1006" s="89">
        <v>0</v>
      </c>
      <c r="T1006" s="89">
        <v>0</v>
      </c>
      <c r="U1006" s="89">
        <v>0</v>
      </c>
      <c r="V1006" s="89">
        <v>0</v>
      </c>
      <c r="W1006" s="89">
        <v>0</v>
      </c>
      <c r="X1006" s="89">
        <v>0</v>
      </c>
      <c r="Y1006" s="89">
        <v>0</v>
      </c>
      <c r="Z1006" s="89">
        <v>7.7714013736100004E-3</v>
      </c>
      <c r="AA1006" s="89">
        <v>7.7772925371700002E-3</v>
      </c>
    </row>
    <row r="1007" spans="1:27" x14ac:dyDescent="0.25">
      <c r="A1007" s="87">
        <v>9089</v>
      </c>
      <c r="B1007" s="134">
        <v>45473</v>
      </c>
      <c r="C1007" s="87">
        <v>4286</v>
      </c>
      <c r="D1007" s="86" t="s">
        <v>1395</v>
      </c>
      <c r="E1007" s="88">
        <v>715001383</v>
      </c>
      <c r="F1007" s="88">
        <v>478157274</v>
      </c>
      <c r="G1007" s="88">
        <v>8603884</v>
      </c>
      <c r="H1007" s="88">
        <v>0</v>
      </c>
      <c r="I1007" s="88">
        <v>2169061</v>
      </c>
      <c r="J1007" s="88">
        <v>49100128</v>
      </c>
      <c r="K1007" s="88">
        <v>185272753</v>
      </c>
      <c r="L1007" s="88">
        <v>0</v>
      </c>
      <c r="M1007" s="88">
        <v>177512119</v>
      </c>
      <c r="N1007" s="88">
        <v>17743370</v>
      </c>
      <c r="O1007" s="88">
        <v>0</v>
      </c>
      <c r="P1007" s="88">
        <v>37755959</v>
      </c>
      <c r="Q1007" s="89">
        <v>1.415161446513E-2</v>
      </c>
      <c r="R1007" s="89">
        <v>0</v>
      </c>
      <c r="S1007" s="89">
        <v>1.93311272714E-2</v>
      </c>
      <c r="T1007" s="89">
        <v>1.68501288164E-3</v>
      </c>
      <c r="U1007" s="89">
        <v>3.04920457984E-3</v>
      </c>
      <c r="V1007" s="89">
        <v>0</v>
      </c>
      <c r="W1007" s="89">
        <v>1.1015084721E-4</v>
      </c>
      <c r="X1007" s="89">
        <v>0</v>
      </c>
      <c r="Y1007" s="89">
        <v>0</v>
      </c>
      <c r="Z1007" s="89">
        <v>1.12554898271E-2</v>
      </c>
      <c r="AA1007" s="89">
        <v>2.6697817523299999E-3</v>
      </c>
    </row>
    <row r="1008" spans="1:27" x14ac:dyDescent="0.25">
      <c r="A1008" s="87">
        <v>9090</v>
      </c>
      <c r="B1008" s="134">
        <v>45473</v>
      </c>
      <c r="C1008" s="87">
        <v>4287</v>
      </c>
      <c r="D1008" s="86" t="s">
        <v>1396</v>
      </c>
      <c r="E1008" s="88">
        <v>30341031</v>
      </c>
      <c r="F1008" s="88">
        <v>21239088</v>
      </c>
      <c r="G1008" s="88">
        <v>1160821</v>
      </c>
      <c r="H1008" s="88">
        <v>0</v>
      </c>
      <c r="I1008" s="88">
        <v>0</v>
      </c>
      <c r="J1008" s="88">
        <v>2437917</v>
      </c>
      <c r="K1008" s="88">
        <v>6256394</v>
      </c>
      <c r="L1008" s="88">
        <v>0</v>
      </c>
      <c r="M1008" s="88">
        <v>5913210</v>
      </c>
      <c r="N1008" s="88">
        <v>0</v>
      </c>
      <c r="O1008" s="88">
        <v>0</v>
      </c>
      <c r="P1008" s="88">
        <v>5470746</v>
      </c>
      <c r="Q1008" s="89">
        <v>7.5040909685299998E-3</v>
      </c>
      <c r="R1008" s="89">
        <v>1.3548883756736001</v>
      </c>
      <c r="S1008" s="89">
        <v>0</v>
      </c>
      <c r="T1008" s="89">
        <v>4.3011669973999998E-3</v>
      </c>
      <c r="U1008" s="89">
        <v>4.3028104511300003E-3</v>
      </c>
      <c r="V1008" s="89">
        <v>0</v>
      </c>
      <c r="W1008" s="89">
        <v>0</v>
      </c>
      <c r="X1008" s="89">
        <v>0</v>
      </c>
      <c r="Y1008" s="89">
        <v>0</v>
      </c>
      <c r="Z1008" s="89">
        <v>2.6766885328300002E-3</v>
      </c>
      <c r="AA1008" s="89">
        <v>3.4886508492000001E-3</v>
      </c>
    </row>
    <row r="1009" spans="1:27" x14ac:dyDescent="0.25">
      <c r="A1009" s="87">
        <v>9093</v>
      </c>
      <c r="B1009" s="134">
        <v>45473</v>
      </c>
      <c r="C1009" s="87">
        <v>4288</v>
      </c>
      <c r="D1009" s="86" t="s">
        <v>1397</v>
      </c>
      <c r="E1009" s="88">
        <v>43576284</v>
      </c>
      <c r="F1009" s="88">
        <v>36009742</v>
      </c>
      <c r="G1009" s="88">
        <v>1141280</v>
      </c>
      <c r="H1009" s="88">
        <v>0</v>
      </c>
      <c r="I1009" s="88">
        <v>0</v>
      </c>
      <c r="J1009" s="88">
        <v>8684519</v>
      </c>
      <c r="K1009" s="88">
        <v>12940642</v>
      </c>
      <c r="L1009" s="88">
        <v>0</v>
      </c>
      <c r="M1009" s="88">
        <v>7152657</v>
      </c>
      <c r="N1009" s="88">
        <v>0</v>
      </c>
      <c r="O1009" s="88">
        <v>0</v>
      </c>
      <c r="P1009" s="88">
        <v>6090644</v>
      </c>
      <c r="Q1009" s="89">
        <v>5.0490031149300002E-3</v>
      </c>
      <c r="R1009" s="89">
        <v>0</v>
      </c>
      <c r="S1009" s="89">
        <v>0</v>
      </c>
      <c r="T1009" s="89">
        <v>0</v>
      </c>
      <c r="U1009" s="89">
        <v>-1.077918089E-4</v>
      </c>
      <c r="V1009" s="89">
        <v>0</v>
      </c>
      <c r="W1009" s="89">
        <v>0</v>
      </c>
      <c r="X1009" s="89">
        <v>0</v>
      </c>
      <c r="Y1009" s="89">
        <v>0</v>
      </c>
      <c r="Z1009" s="89">
        <v>-9.5877775299999999E-5</v>
      </c>
      <c r="AA1009" s="89">
        <v>9.9870906090000004E-5</v>
      </c>
    </row>
    <row r="1010" spans="1:27" x14ac:dyDescent="0.25">
      <c r="A1010" s="87">
        <v>9094</v>
      </c>
      <c r="B1010" s="134">
        <v>45473</v>
      </c>
      <c r="C1010" s="87">
        <v>4289</v>
      </c>
      <c r="D1010" s="86" t="s">
        <v>1398</v>
      </c>
      <c r="E1010" s="88">
        <v>378764195</v>
      </c>
      <c r="F1010" s="88">
        <v>286582216</v>
      </c>
      <c r="G1010" s="88">
        <v>17175631</v>
      </c>
      <c r="H1010" s="88">
        <v>180646</v>
      </c>
      <c r="I1010" s="88">
        <v>0</v>
      </c>
      <c r="J1010" s="88">
        <v>30795891</v>
      </c>
      <c r="K1010" s="88">
        <v>116860492</v>
      </c>
      <c r="L1010" s="88">
        <v>0</v>
      </c>
      <c r="M1010" s="88">
        <v>81010276</v>
      </c>
      <c r="N1010" s="88">
        <v>5640996</v>
      </c>
      <c r="O1010" s="88">
        <v>990578</v>
      </c>
      <c r="P1010" s="88">
        <v>33927706</v>
      </c>
      <c r="Q1010" s="89">
        <v>1.218372537687E-2</v>
      </c>
      <c r="R1010" s="89">
        <v>4.4642667664059998E-2</v>
      </c>
      <c r="S1010" s="89">
        <v>0</v>
      </c>
      <c r="T1010" s="89">
        <v>3.6774744215800001E-3</v>
      </c>
      <c r="U1010" s="89">
        <v>4.5668540288199997E-3</v>
      </c>
      <c r="V1010" s="89">
        <v>0</v>
      </c>
      <c r="W1010" s="89">
        <v>-1.3906496110000001E-4</v>
      </c>
      <c r="X1010" s="89">
        <v>0</v>
      </c>
      <c r="Y1010" s="89">
        <v>0</v>
      </c>
      <c r="Z1010" s="89">
        <v>8.7506223018999994E-3</v>
      </c>
      <c r="AA1010" s="89">
        <v>4.0118222738999999E-3</v>
      </c>
    </row>
    <row r="1011" spans="1:27" x14ac:dyDescent="0.25">
      <c r="A1011" s="87">
        <v>9097</v>
      </c>
      <c r="B1011" s="134">
        <v>45473</v>
      </c>
      <c r="C1011" s="87">
        <v>4292</v>
      </c>
      <c r="D1011" s="86" t="s">
        <v>1399</v>
      </c>
      <c r="E1011" s="88">
        <v>65579072</v>
      </c>
      <c r="F1011" s="88">
        <v>24251242</v>
      </c>
      <c r="G1011" s="88">
        <v>381120</v>
      </c>
      <c r="H1011" s="88">
        <v>0</v>
      </c>
      <c r="I1011" s="88">
        <v>0</v>
      </c>
      <c r="J1011" s="88">
        <v>2009100</v>
      </c>
      <c r="K1011" s="88">
        <v>5263811</v>
      </c>
      <c r="L1011" s="88">
        <v>0</v>
      </c>
      <c r="M1011" s="88">
        <v>15583439</v>
      </c>
      <c r="N1011" s="88">
        <v>0</v>
      </c>
      <c r="O1011" s="88">
        <v>0</v>
      </c>
      <c r="P1011" s="88">
        <v>1013772</v>
      </c>
      <c r="Q1011" s="89">
        <v>5.9667804670300003E-3</v>
      </c>
      <c r="R1011" s="89">
        <v>0</v>
      </c>
      <c r="S1011" s="89">
        <v>0</v>
      </c>
      <c r="T1011" s="89">
        <v>0</v>
      </c>
      <c r="U1011" s="89">
        <v>7.2170209303E-4</v>
      </c>
      <c r="V1011" s="89">
        <v>0</v>
      </c>
      <c r="W1011" s="89">
        <v>0</v>
      </c>
      <c r="X1011" s="89">
        <v>0</v>
      </c>
      <c r="Y1011" s="89">
        <v>0</v>
      </c>
      <c r="Z1011" s="89">
        <v>9.8398069525999993E-4</v>
      </c>
      <c r="AA1011" s="89">
        <v>3.371787656E-4</v>
      </c>
    </row>
    <row r="1012" spans="1:27" x14ac:dyDescent="0.25">
      <c r="A1012" s="87">
        <v>9099</v>
      </c>
      <c r="B1012" s="134">
        <v>45473</v>
      </c>
      <c r="C1012" s="87">
        <v>4294</v>
      </c>
      <c r="D1012" s="86" t="s">
        <v>1400</v>
      </c>
      <c r="E1012" s="88">
        <v>300820469</v>
      </c>
      <c r="F1012" s="88">
        <v>201906210</v>
      </c>
      <c r="G1012" s="88">
        <v>4989019</v>
      </c>
      <c r="H1012" s="88">
        <v>0</v>
      </c>
      <c r="I1012" s="88">
        <v>0</v>
      </c>
      <c r="J1012" s="88">
        <v>53877692</v>
      </c>
      <c r="K1012" s="88">
        <v>80561228</v>
      </c>
      <c r="L1012" s="88">
        <v>0</v>
      </c>
      <c r="M1012" s="88">
        <v>38225930</v>
      </c>
      <c r="N1012" s="88">
        <v>4972014</v>
      </c>
      <c r="O1012" s="88">
        <v>2033055</v>
      </c>
      <c r="P1012" s="88">
        <v>17247271</v>
      </c>
      <c r="Q1012" s="89">
        <v>1.14435865664E-2</v>
      </c>
      <c r="R1012" s="89">
        <v>0</v>
      </c>
      <c r="S1012" s="89">
        <v>0</v>
      </c>
      <c r="T1012" s="89">
        <v>1.2419033079500001E-3</v>
      </c>
      <c r="U1012" s="89">
        <v>1.6571364906799999E-3</v>
      </c>
      <c r="V1012" s="89">
        <v>0</v>
      </c>
      <c r="W1012" s="89">
        <v>2.9608034605999999E-4</v>
      </c>
      <c r="X1012" s="89">
        <v>0</v>
      </c>
      <c r="Y1012" s="89">
        <v>1.8836920919790001E-2</v>
      </c>
      <c r="Z1012" s="89">
        <v>5.5919487817699997E-3</v>
      </c>
      <c r="AA1012" s="89">
        <v>1.9787000646599999E-3</v>
      </c>
    </row>
    <row r="1013" spans="1:27" x14ac:dyDescent="0.25">
      <c r="A1013" s="87">
        <v>9102</v>
      </c>
      <c r="B1013" s="134">
        <v>45473</v>
      </c>
      <c r="C1013" s="87">
        <v>4297</v>
      </c>
      <c r="D1013" s="86" t="s">
        <v>1401</v>
      </c>
      <c r="E1013" s="88">
        <v>4110708</v>
      </c>
      <c r="F1013" s="88">
        <v>1325965</v>
      </c>
      <c r="G1013" s="88">
        <v>0</v>
      </c>
      <c r="H1013" s="88">
        <v>0</v>
      </c>
      <c r="I1013" s="88">
        <v>0</v>
      </c>
      <c r="J1013" s="88">
        <v>617220</v>
      </c>
      <c r="K1013" s="88">
        <v>502522</v>
      </c>
      <c r="L1013" s="88">
        <v>0</v>
      </c>
      <c r="M1013" s="88">
        <v>0</v>
      </c>
      <c r="N1013" s="88">
        <v>0</v>
      </c>
      <c r="O1013" s="88">
        <v>0</v>
      </c>
      <c r="P1013" s="88">
        <v>206223</v>
      </c>
      <c r="Q1013" s="89">
        <v>0</v>
      </c>
      <c r="R1013" s="89">
        <v>0</v>
      </c>
      <c r="S1013" s="89">
        <v>0</v>
      </c>
      <c r="T1013" s="89">
        <v>0</v>
      </c>
      <c r="U1013" s="89">
        <v>0</v>
      </c>
      <c r="V1013" s="89">
        <v>0</v>
      </c>
      <c r="W1013" s="89">
        <v>0</v>
      </c>
      <c r="X1013" s="89">
        <v>0</v>
      </c>
      <c r="Y1013" s="89">
        <v>0</v>
      </c>
      <c r="Z1013" s="89">
        <v>0</v>
      </c>
      <c r="AA1013" s="89">
        <v>0</v>
      </c>
    </row>
    <row r="1014" spans="1:27" x14ac:dyDescent="0.25">
      <c r="A1014" s="87">
        <v>9105</v>
      </c>
      <c r="B1014" s="134">
        <v>45473</v>
      </c>
      <c r="C1014" s="87">
        <v>4298</v>
      </c>
      <c r="D1014" s="86" t="s">
        <v>1402</v>
      </c>
      <c r="E1014" s="88">
        <v>17569583</v>
      </c>
      <c r="F1014" s="88">
        <v>9949320</v>
      </c>
      <c r="G1014" s="88">
        <v>50369</v>
      </c>
      <c r="H1014" s="88">
        <v>0</v>
      </c>
      <c r="I1014" s="88">
        <v>0</v>
      </c>
      <c r="J1014" s="88">
        <v>4632606</v>
      </c>
      <c r="K1014" s="88">
        <v>2033186</v>
      </c>
      <c r="L1014" s="88">
        <v>0</v>
      </c>
      <c r="M1014" s="88">
        <v>0</v>
      </c>
      <c r="N1014" s="88">
        <v>0</v>
      </c>
      <c r="O1014" s="88">
        <v>0</v>
      </c>
      <c r="P1014" s="88">
        <v>3233158</v>
      </c>
      <c r="Q1014" s="89">
        <v>1.996684447653E-2</v>
      </c>
      <c r="R1014" s="89">
        <v>0</v>
      </c>
      <c r="S1014" s="89">
        <v>0</v>
      </c>
      <c r="T1014" s="89">
        <v>2.6988455160000002E-4</v>
      </c>
      <c r="U1014" s="89">
        <v>0</v>
      </c>
      <c r="V1014" s="89">
        <v>0</v>
      </c>
      <c r="W1014" s="89">
        <v>0</v>
      </c>
      <c r="X1014" s="89">
        <v>0</v>
      </c>
      <c r="Y1014" s="89">
        <v>0</v>
      </c>
      <c r="Z1014" s="89">
        <v>1.9862558371500001E-3</v>
      </c>
      <c r="AA1014" s="89">
        <v>1.01791220271E-3</v>
      </c>
    </row>
    <row r="1015" spans="1:27" x14ac:dyDescent="0.25">
      <c r="A1015" s="87">
        <v>9106</v>
      </c>
      <c r="B1015" s="134">
        <v>45473</v>
      </c>
      <c r="C1015" s="87">
        <v>4299</v>
      </c>
      <c r="D1015" s="86" t="s">
        <v>1403</v>
      </c>
      <c r="E1015" s="88">
        <v>301111368</v>
      </c>
      <c r="F1015" s="88">
        <v>209159427</v>
      </c>
      <c r="G1015" s="88">
        <v>5018174</v>
      </c>
      <c r="H1015" s="88">
        <v>108512</v>
      </c>
      <c r="I1015" s="88">
        <v>4446260</v>
      </c>
      <c r="J1015" s="88">
        <v>27689168</v>
      </c>
      <c r="K1015" s="88">
        <v>53194719</v>
      </c>
      <c r="L1015" s="88">
        <v>0</v>
      </c>
      <c r="M1015" s="88">
        <v>93511026</v>
      </c>
      <c r="N1015" s="88">
        <v>0</v>
      </c>
      <c r="O1015" s="88">
        <v>0</v>
      </c>
      <c r="P1015" s="88">
        <v>25191568</v>
      </c>
      <c r="Q1015" s="89">
        <v>1.189972177543E-2</v>
      </c>
      <c r="R1015" s="89">
        <v>4.1561075928859999E-2</v>
      </c>
      <c r="S1015" s="89">
        <v>3.1437767673200001E-3</v>
      </c>
      <c r="T1015" s="89">
        <v>1.74544987971E-3</v>
      </c>
      <c r="U1015" s="89">
        <v>3.85139334917E-3</v>
      </c>
      <c r="V1015" s="89">
        <v>0</v>
      </c>
      <c r="W1015" s="89">
        <v>-3.6103763100000002E-5</v>
      </c>
      <c r="X1015" s="89">
        <v>0</v>
      </c>
      <c r="Y1015" s="89">
        <v>0</v>
      </c>
      <c r="Z1015" s="89">
        <v>1.1009120805500001E-2</v>
      </c>
      <c r="AA1015" s="89">
        <v>2.79104605716E-3</v>
      </c>
    </row>
    <row r="1016" spans="1:27" x14ac:dyDescent="0.25">
      <c r="A1016" s="87">
        <v>9107</v>
      </c>
      <c r="B1016" s="134">
        <v>45473</v>
      </c>
      <c r="C1016" s="87">
        <v>4300</v>
      </c>
      <c r="D1016" s="86" t="s">
        <v>1404</v>
      </c>
      <c r="E1016" s="88">
        <v>141130246</v>
      </c>
      <c r="F1016" s="88">
        <v>112723778</v>
      </c>
      <c r="G1016" s="88">
        <v>0</v>
      </c>
      <c r="H1016" s="88">
        <v>0</v>
      </c>
      <c r="I1016" s="88">
        <v>0</v>
      </c>
      <c r="J1016" s="88">
        <v>12282932</v>
      </c>
      <c r="K1016" s="88">
        <v>50858171</v>
      </c>
      <c r="L1016" s="88">
        <v>0</v>
      </c>
      <c r="M1016" s="88">
        <v>30587754</v>
      </c>
      <c r="N1016" s="88">
        <v>0</v>
      </c>
      <c r="O1016" s="88">
        <v>0</v>
      </c>
      <c r="P1016" s="88">
        <v>18994921</v>
      </c>
      <c r="Q1016" s="89">
        <v>0</v>
      </c>
      <c r="R1016" s="89">
        <v>0</v>
      </c>
      <c r="S1016" s="89">
        <v>0</v>
      </c>
      <c r="T1016" s="89">
        <v>-2.3477568568000002E-3</v>
      </c>
      <c r="U1016" s="89">
        <v>6.3584474722800004E-3</v>
      </c>
      <c r="V1016" s="89">
        <v>0</v>
      </c>
      <c r="W1016" s="89">
        <v>-3.4983361320000002E-4</v>
      </c>
      <c r="X1016" s="89">
        <v>0</v>
      </c>
      <c r="Y1016" s="89">
        <v>0</v>
      </c>
      <c r="Z1016" s="89">
        <v>1.7516577132510001E-2</v>
      </c>
      <c r="AA1016" s="89">
        <v>5.4427355220000003E-3</v>
      </c>
    </row>
    <row r="1017" spans="1:27" x14ac:dyDescent="0.25">
      <c r="A1017" s="87">
        <v>9109</v>
      </c>
      <c r="B1017" s="134">
        <v>45473</v>
      </c>
      <c r="C1017" s="87">
        <v>4301</v>
      </c>
      <c r="D1017" s="86" t="s">
        <v>1405</v>
      </c>
      <c r="E1017" s="88">
        <v>292463280</v>
      </c>
      <c r="F1017" s="88">
        <v>216877492</v>
      </c>
      <c r="G1017" s="88">
        <v>5495808</v>
      </c>
      <c r="H1017" s="88">
        <v>0</v>
      </c>
      <c r="I1017" s="88">
        <v>0</v>
      </c>
      <c r="J1017" s="88">
        <v>18977586</v>
      </c>
      <c r="K1017" s="88">
        <v>27897220</v>
      </c>
      <c r="L1017" s="88">
        <v>0</v>
      </c>
      <c r="M1017" s="88">
        <v>44320173</v>
      </c>
      <c r="N1017" s="88">
        <v>101339862</v>
      </c>
      <c r="O1017" s="88">
        <v>0</v>
      </c>
      <c r="P1017" s="88">
        <v>18846845</v>
      </c>
      <c r="Q1017" s="89">
        <v>8.8929992546600001E-3</v>
      </c>
      <c r="R1017" s="89">
        <v>0</v>
      </c>
      <c r="S1017" s="89">
        <v>0</v>
      </c>
      <c r="T1017" s="89">
        <v>1.9747753748300002E-3</v>
      </c>
      <c r="U1017" s="89">
        <v>2.61088738955E-3</v>
      </c>
      <c r="V1017" s="89">
        <v>0</v>
      </c>
      <c r="W1017" s="89">
        <v>0</v>
      </c>
      <c r="X1017" s="89">
        <v>0</v>
      </c>
      <c r="Y1017" s="89">
        <v>0</v>
      </c>
      <c r="Z1017" s="89">
        <v>4.4655604225399999E-3</v>
      </c>
      <c r="AA1017" s="89">
        <v>1.02196716482E-3</v>
      </c>
    </row>
    <row r="1018" spans="1:27" x14ac:dyDescent="0.25">
      <c r="A1018" s="87">
        <v>9115</v>
      </c>
      <c r="B1018" s="134">
        <v>45473</v>
      </c>
      <c r="C1018" s="87">
        <v>4305</v>
      </c>
      <c r="D1018" s="86" t="s">
        <v>1406</v>
      </c>
      <c r="E1018" s="88">
        <v>38563019</v>
      </c>
      <c r="F1018" s="88">
        <v>15171967</v>
      </c>
      <c r="G1018" s="88">
        <v>0</v>
      </c>
      <c r="H1018" s="88">
        <v>0</v>
      </c>
      <c r="I1018" s="88">
        <v>0</v>
      </c>
      <c r="J1018" s="88">
        <v>2018845</v>
      </c>
      <c r="K1018" s="88">
        <v>1427907</v>
      </c>
      <c r="L1018" s="88">
        <v>0</v>
      </c>
      <c r="M1018" s="88">
        <v>6399475</v>
      </c>
      <c r="N1018" s="88">
        <v>0</v>
      </c>
      <c r="O1018" s="88">
        <v>0</v>
      </c>
      <c r="P1018" s="88">
        <v>5325740</v>
      </c>
      <c r="Q1018" s="89">
        <v>0</v>
      </c>
      <c r="R1018" s="89">
        <v>0</v>
      </c>
      <c r="S1018" s="89">
        <v>0</v>
      </c>
      <c r="T1018" s="89">
        <v>0</v>
      </c>
      <c r="U1018" s="89">
        <v>0</v>
      </c>
      <c r="V1018" s="89">
        <v>0</v>
      </c>
      <c r="W1018" s="89">
        <v>0</v>
      </c>
      <c r="X1018" s="89">
        <v>0</v>
      </c>
      <c r="Y1018" s="89">
        <v>0</v>
      </c>
      <c r="Z1018" s="89">
        <v>1.1731540949109999E-2</v>
      </c>
      <c r="AA1018" s="89">
        <v>3.5173211710900001E-3</v>
      </c>
    </row>
    <row r="1019" spans="1:27" x14ac:dyDescent="0.25">
      <c r="A1019" s="87">
        <v>9119</v>
      </c>
      <c r="B1019" s="134">
        <v>45473</v>
      </c>
      <c r="C1019" s="87">
        <v>4307</v>
      </c>
      <c r="D1019" s="86" t="s">
        <v>1407</v>
      </c>
      <c r="E1019" s="88">
        <v>749520212</v>
      </c>
      <c r="F1019" s="88">
        <v>316800757</v>
      </c>
      <c r="G1019" s="88">
        <v>19276857</v>
      </c>
      <c r="H1019" s="88">
        <v>0</v>
      </c>
      <c r="I1019" s="88">
        <v>0</v>
      </c>
      <c r="J1019" s="88">
        <v>53980751</v>
      </c>
      <c r="K1019" s="88">
        <v>108700351</v>
      </c>
      <c r="L1019" s="88">
        <v>0</v>
      </c>
      <c r="M1019" s="88">
        <v>107297023</v>
      </c>
      <c r="N1019" s="88">
        <v>0</v>
      </c>
      <c r="O1019" s="88">
        <v>0</v>
      </c>
      <c r="P1019" s="88">
        <v>27545775</v>
      </c>
      <c r="Q1019" s="89">
        <v>5.19605241668E-3</v>
      </c>
      <c r="R1019" s="89">
        <v>0</v>
      </c>
      <c r="S1019" s="89">
        <v>0</v>
      </c>
      <c r="T1019" s="89">
        <v>4.2885394980000002E-4</v>
      </c>
      <c r="U1019" s="89">
        <v>1.9559597280699999E-3</v>
      </c>
      <c r="V1019" s="89">
        <v>0</v>
      </c>
      <c r="W1019" s="89">
        <v>0</v>
      </c>
      <c r="X1019" s="89">
        <v>0</v>
      </c>
      <c r="Y1019" s="89">
        <v>0</v>
      </c>
      <c r="Z1019" s="89">
        <v>7.8269267565700008E-3</v>
      </c>
      <c r="AA1019" s="89">
        <v>1.73387081001E-3</v>
      </c>
    </row>
    <row r="1020" spans="1:27" x14ac:dyDescent="0.25">
      <c r="A1020" s="87">
        <v>9145</v>
      </c>
      <c r="B1020" s="134">
        <v>45473</v>
      </c>
      <c r="C1020" s="87">
        <v>4319</v>
      </c>
      <c r="D1020" s="86" t="s">
        <v>1408</v>
      </c>
      <c r="E1020" s="88">
        <v>16051012</v>
      </c>
      <c r="F1020" s="88">
        <v>13833217</v>
      </c>
      <c r="G1020" s="88">
        <v>0</v>
      </c>
      <c r="H1020" s="88">
        <v>0</v>
      </c>
      <c r="I1020" s="88">
        <v>0</v>
      </c>
      <c r="J1020" s="88">
        <v>3602562</v>
      </c>
      <c r="K1020" s="88">
        <v>5642117</v>
      </c>
      <c r="L1020" s="88">
        <v>0</v>
      </c>
      <c r="M1020" s="88">
        <v>3938040</v>
      </c>
      <c r="N1020" s="88">
        <v>0</v>
      </c>
      <c r="O1020" s="88">
        <v>0</v>
      </c>
      <c r="P1020" s="88">
        <v>650498</v>
      </c>
      <c r="Q1020" s="89">
        <v>0</v>
      </c>
      <c r="R1020" s="89">
        <v>0</v>
      </c>
      <c r="S1020" s="89">
        <v>0</v>
      </c>
      <c r="T1020" s="89">
        <v>4.7474188069999996E-3</v>
      </c>
      <c r="U1020" s="89">
        <v>1.60667929791E-3</v>
      </c>
      <c r="V1020" s="89">
        <v>0</v>
      </c>
      <c r="W1020" s="89">
        <v>0</v>
      </c>
      <c r="X1020" s="89">
        <v>0</v>
      </c>
      <c r="Y1020" s="89">
        <v>0</v>
      </c>
      <c r="Z1020" s="89">
        <v>0</v>
      </c>
      <c r="AA1020" s="89">
        <v>2.23892244639E-3</v>
      </c>
    </row>
    <row r="1021" spans="1:27" x14ac:dyDescent="0.25">
      <c r="A1021" s="87">
        <v>9146</v>
      </c>
      <c r="B1021" s="134">
        <v>45473</v>
      </c>
      <c r="C1021" s="87">
        <v>4320</v>
      </c>
      <c r="D1021" s="86" t="s">
        <v>1409</v>
      </c>
      <c r="E1021" s="88">
        <v>93725910</v>
      </c>
      <c r="F1021" s="88">
        <v>20573546</v>
      </c>
      <c r="G1021" s="88">
        <v>0</v>
      </c>
      <c r="H1021" s="88">
        <v>0</v>
      </c>
      <c r="I1021" s="88">
        <v>0</v>
      </c>
      <c r="J1021" s="88">
        <v>5748553</v>
      </c>
      <c r="K1021" s="88">
        <v>3145012</v>
      </c>
      <c r="L1021" s="88">
        <v>0</v>
      </c>
      <c r="M1021" s="88">
        <v>9393484</v>
      </c>
      <c r="N1021" s="88">
        <v>0</v>
      </c>
      <c r="O1021" s="88">
        <v>0</v>
      </c>
      <c r="P1021" s="88">
        <v>2286497</v>
      </c>
      <c r="Q1021" s="89">
        <v>0</v>
      </c>
      <c r="R1021" s="89">
        <v>0</v>
      </c>
      <c r="S1021" s="89">
        <v>0</v>
      </c>
      <c r="T1021" s="89">
        <v>0</v>
      </c>
      <c r="U1021" s="89">
        <v>0</v>
      </c>
      <c r="V1021" s="89">
        <v>0</v>
      </c>
      <c r="W1021" s="89">
        <v>0</v>
      </c>
      <c r="X1021" s="89">
        <v>0</v>
      </c>
      <c r="Y1021" s="89">
        <v>0</v>
      </c>
      <c r="Z1021" s="89">
        <v>7.9084778207199995E-3</v>
      </c>
      <c r="AA1021" s="89">
        <v>9.6478893976000002E-4</v>
      </c>
    </row>
    <row r="1022" spans="1:27" x14ac:dyDescent="0.25">
      <c r="A1022" s="87">
        <v>9148</v>
      </c>
      <c r="B1022" s="134">
        <v>45473</v>
      </c>
      <c r="C1022" s="87">
        <v>4322</v>
      </c>
      <c r="D1022" s="86" t="s">
        <v>1410</v>
      </c>
      <c r="E1022" s="88">
        <v>67780318</v>
      </c>
      <c r="F1022" s="88">
        <v>51722885</v>
      </c>
      <c r="G1022" s="88">
        <v>827851</v>
      </c>
      <c r="H1022" s="88">
        <v>0</v>
      </c>
      <c r="I1022" s="88">
        <v>0</v>
      </c>
      <c r="J1022" s="88">
        <v>3606308</v>
      </c>
      <c r="K1022" s="88">
        <v>18587148</v>
      </c>
      <c r="L1022" s="88">
        <v>0</v>
      </c>
      <c r="M1022" s="88">
        <v>16291767</v>
      </c>
      <c r="N1022" s="88">
        <v>7054843</v>
      </c>
      <c r="O1022" s="88">
        <v>787500</v>
      </c>
      <c r="P1022" s="88">
        <v>4567468</v>
      </c>
      <c r="Q1022" s="89">
        <v>5.05140545149E-3</v>
      </c>
      <c r="R1022" s="89">
        <v>0</v>
      </c>
      <c r="S1022" s="89">
        <v>0</v>
      </c>
      <c r="T1022" s="89">
        <v>0</v>
      </c>
      <c r="U1022" s="89">
        <v>6.8990157845999999E-4</v>
      </c>
      <c r="V1022" s="89">
        <v>0</v>
      </c>
      <c r="W1022" s="89">
        <v>0</v>
      </c>
      <c r="X1022" s="89">
        <v>0</v>
      </c>
      <c r="Y1022" s="89">
        <v>0</v>
      </c>
      <c r="Z1022" s="89">
        <v>5.6649184777599997E-3</v>
      </c>
      <c r="AA1022" s="89">
        <v>8.8243071966000002E-4</v>
      </c>
    </row>
    <row r="1023" spans="1:27" x14ac:dyDescent="0.25">
      <c r="A1023" s="87">
        <v>9160</v>
      </c>
      <c r="B1023" s="134">
        <v>45473</v>
      </c>
      <c r="C1023" s="87">
        <v>4328</v>
      </c>
      <c r="D1023" s="86" t="s">
        <v>1411</v>
      </c>
      <c r="E1023" s="88">
        <v>680246282</v>
      </c>
      <c r="F1023" s="88">
        <v>502980967</v>
      </c>
      <c r="G1023" s="88">
        <v>13881368</v>
      </c>
      <c r="H1023" s="88">
        <v>624963</v>
      </c>
      <c r="I1023" s="88">
        <v>677865</v>
      </c>
      <c r="J1023" s="88">
        <v>74493691</v>
      </c>
      <c r="K1023" s="88">
        <v>85345700</v>
      </c>
      <c r="L1023" s="88">
        <v>0</v>
      </c>
      <c r="M1023" s="88">
        <v>219014222</v>
      </c>
      <c r="N1023" s="88">
        <v>46445361</v>
      </c>
      <c r="O1023" s="88">
        <v>3294942</v>
      </c>
      <c r="P1023" s="88">
        <v>59202855</v>
      </c>
      <c r="Q1023" s="89">
        <v>1.091508605535E-2</v>
      </c>
      <c r="R1023" s="89">
        <v>6.1892532955649997E-2</v>
      </c>
      <c r="S1023" s="89">
        <v>0</v>
      </c>
      <c r="T1023" s="89">
        <v>2.0239644701000001E-4</v>
      </c>
      <c r="U1023" s="89">
        <v>3.9874575491200001E-3</v>
      </c>
      <c r="V1023" s="89">
        <v>0</v>
      </c>
      <c r="W1023" s="89">
        <v>2.9249824453999999E-4</v>
      </c>
      <c r="X1023" s="89">
        <v>0</v>
      </c>
      <c r="Y1023" s="89">
        <v>0</v>
      </c>
      <c r="Z1023" s="89">
        <v>6.4530140879200002E-3</v>
      </c>
      <c r="AA1023" s="89">
        <v>2.0498436749299999E-3</v>
      </c>
    </row>
    <row r="1024" spans="1:27" x14ac:dyDescent="0.25">
      <c r="A1024" s="87">
        <v>9163</v>
      </c>
      <c r="B1024" s="134">
        <v>45473</v>
      </c>
      <c r="C1024" s="87">
        <v>4331</v>
      </c>
      <c r="D1024" s="86" t="s">
        <v>1412</v>
      </c>
      <c r="E1024" s="88">
        <v>215775002</v>
      </c>
      <c r="F1024" s="88">
        <v>133063919</v>
      </c>
      <c r="G1024" s="88">
        <v>2770532</v>
      </c>
      <c r="H1024" s="88">
        <v>0</v>
      </c>
      <c r="I1024" s="88">
        <v>0</v>
      </c>
      <c r="J1024" s="88">
        <v>7497286</v>
      </c>
      <c r="K1024" s="88">
        <v>64324930</v>
      </c>
      <c r="L1024" s="88">
        <v>0</v>
      </c>
      <c r="M1024" s="88">
        <v>19241457</v>
      </c>
      <c r="N1024" s="88">
        <v>20477332</v>
      </c>
      <c r="O1024" s="88">
        <v>0</v>
      </c>
      <c r="P1024" s="88">
        <v>18752382</v>
      </c>
      <c r="Q1024" s="89">
        <v>4.7475419987100002E-3</v>
      </c>
      <c r="R1024" s="89">
        <v>0</v>
      </c>
      <c r="S1024" s="89">
        <v>0</v>
      </c>
      <c r="T1024" s="89">
        <v>1.88722579693E-3</v>
      </c>
      <c r="U1024" s="89">
        <v>1.5911854978599999E-3</v>
      </c>
      <c r="V1024" s="89">
        <v>0</v>
      </c>
      <c r="W1024" s="89">
        <v>-9.8146305000000006E-5</v>
      </c>
      <c r="X1024" s="89">
        <v>0</v>
      </c>
      <c r="Y1024" s="89">
        <v>0</v>
      </c>
      <c r="Z1024" s="89">
        <v>1.7944374776400001E-3</v>
      </c>
      <c r="AA1024" s="89">
        <v>1.2632378017300001E-3</v>
      </c>
    </row>
    <row r="1025" spans="1:27" x14ac:dyDescent="0.25">
      <c r="A1025" s="87">
        <v>9164</v>
      </c>
      <c r="B1025" s="134">
        <v>45473</v>
      </c>
      <c r="C1025" s="87">
        <v>4332</v>
      </c>
      <c r="D1025" s="86" t="s">
        <v>1413</v>
      </c>
      <c r="E1025" s="88">
        <v>721538708</v>
      </c>
      <c r="F1025" s="88">
        <v>557866123</v>
      </c>
      <c r="G1025" s="88">
        <v>5410463</v>
      </c>
      <c r="H1025" s="88">
        <v>3593</v>
      </c>
      <c r="I1025" s="88">
        <v>0</v>
      </c>
      <c r="J1025" s="88">
        <v>34234650</v>
      </c>
      <c r="K1025" s="88">
        <v>128562690</v>
      </c>
      <c r="L1025" s="88">
        <v>0</v>
      </c>
      <c r="M1025" s="88">
        <v>257807540</v>
      </c>
      <c r="N1025" s="88">
        <v>47987037</v>
      </c>
      <c r="O1025" s="88">
        <v>14653634</v>
      </c>
      <c r="P1025" s="88">
        <v>69206516</v>
      </c>
      <c r="Q1025" s="89">
        <v>2.1268884315079999E-2</v>
      </c>
      <c r="R1025" s="89">
        <v>0.13259798209403001</v>
      </c>
      <c r="S1025" s="89">
        <v>0</v>
      </c>
      <c r="T1025" s="89">
        <v>1.2411672864699999E-3</v>
      </c>
      <c r="U1025" s="89">
        <v>5.8035166335499997E-3</v>
      </c>
      <c r="V1025" s="89">
        <v>0</v>
      </c>
      <c r="W1025" s="89">
        <v>1.2899621505000001E-4</v>
      </c>
      <c r="X1025" s="89">
        <v>5.9970627817000004E-4</v>
      </c>
      <c r="Y1025" s="89">
        <v>5.52249267527E-3</v>
      </c>
      <c r="Z1025" s="89">
        <v>1.9964782299540001E-2</v>
      </c>
      <c r="AA1025" s="89">
        <v>5.1297011172900002E-3</v>
      </c>
    </row>
    <row r="1026" spans="1:27" x14ac:dyDescent="0.25">
      <c r="A1026" s="87">
        <v>9189</v>
      </c>
      <c r="B1026" s="134">
        <v>45473</v>
      </c>
      <c r="C1026" s="87">
        <v>4345</v>
      </c>
      <c r="D1026" s="86" t="s">
        <v>1414</v>
      </c>
      <c r="E1026" s="88">
        <v>55273985</v>
      </c>
      <c r="F1026" s="88">
        <v>28224884</v>
      </c>
      <c r="G1026" s="88">
        <v>2246953</v>
      </c>
      <c r="H1026" s="88">
        <v>0</v>
      </c>
      <c r="I1026" s="88">
        <v>0</v>
      </c>
      <c r="J1026" s="88">
        <v>4055526</v>
      </c>
      <c r="K1026" s="88">
        <v>13797259</v>
      </c>
      <c r="L1026" s="88">
        <v>0</v>
      </c>
      <c r="M1026" s="88">
        <v>5053007</v>
      </c>
      <c r="N1026" s="88">
        <v>0</v>
      </c>
      <c r="O1026" s="88">
        <v>0</v>
      </c>
      <c r="P1026" s="88">
        <v>3072139</v>
      </c>
      <c r="Q1026" s="89">
        <v>6.85612565866E-3</v>
      </c>
      <c r="R1026" s="89">
        <v>0</v>
      </c>
      <c r="S1026" s="89">
        <v>0</v>
      </c>
      <c r="T1026" s="89">
        <v>6.00665003481E-3</v>
      </c>
      <c r="U1026" s="89">
        <v>-9.9540313639999997E-4</v>
      </c>
      <c r="V1026" s="89">
        <v>0</v>
      </c>
      <c r="W1026" s="89">
        <v>0</v>
      </c>
      <c r="X1026" s="89">
        <v>0</v>
      </c>
      <c r="Y1026" s="89">
        <v>0</v>
      </c>
      <c r="Z1026" s="89">
        <v>-9.3647451940000008E-3</v>
      </c>
      <c r="AA1026" s="89">
        <v>-3.5216730869999999E-4</v>
      </c>
    </row>
    <row r="1027" spans="1:27" x14ac:dyDescent="0.25">
      <c r="A1027" s="87">
        <v>9194</v>
      </c>
      <c r="B1027" s="134">
        <v>45473</v>
      </c>
      <c r="C1027" s="87">
        <v>4348</v>
      </c>
      <c r="D1027" s="86" t="s">
        <v>1415</v>
      </c>
      <c r="E1027" s="88">
        <v>28726907</v>
      </c>
      <c r="F1027" s="88">
        <v>11647379</v>
      </c>
      <c r="G1027" s="88">
        <v>615784</v>
      </c>
      <c r="H1027" s="88">
        <v>21040</v>
      </c>
      <c r="I1027" s="88">
        <v>4916</v>
      </c>
      <c r="J1027" s="88">
        <v>2114781</v>
      </c>
      <c r="K1027" s="88">
        <v>3614420</v>
      </c>
      <c r="L1027" s="88">
        <v>0</v>
      </c>
      <c r="M1027" s="88">
        <v>4777333</v>
      </c>
      <c r="N1027" s="88">
        <v>0</v>
      </c>
      <c r="O1027" s="88">
        <v>0</v>
      </c>
      <c r="P1027" s="88">
        <v>499106</v>
      </c>
      <c r="Q1027" s="89">
        <v>1.21527088656E-2</v>
      </c>
      <c r="R1027" s="89">
        <v>5.5079621038029998E-2</v>
      </c>
      <c r="S1027" s="89">
        <v>0</v>
      </c>
      <c r="T1027" s="89">
        <v>0</v>
      </c>
      <c r="U1027" s="89">
        <v>9.7921216763200009E-3</v>
      </c>
      <c r="V1027" s="89">
        <v>0</v>
      </c>
      <c r="W1027" s="89">
        <v>0</v>
      </c>
      <c r="X1027" s="89">
        <v>0</v>
      </c>
      <c r="Y1027" s="89">
        <v>0</v>
      </c>
      <c r="Z1027" s="89">
        <v>2.4259537162379999E-2</v>
      </c>
      <c r="AA1027" s="89">
        <v>4.7731997903299999E-3</v>
      </c>
    </row>
    <row r="1028" spans="1:27" x14ac:dyDescent="0.25">
      <c r="A1028" s="87">
        <v>9208</v>
      </c>
      <c r="B1028" s="134">
        <v>45473</v>
      </c>
      <c r="C1028" s="87">
        <v>4356</v>
      </c>
      <c r="D1028" s="86" t="s">
        <v>1416</v>
      </c>
      <c r="E1028" s="88">
        <v>249458167</v>
      </c>
      <c r="F1028" s="88">
        <v>158416819</v>
      </c>
      <c r="G1028" s="88">
        <v>5379863</v>
      </c>
      <c r="H1028" s="88">
        <v>0</v>
      </c>
      <c r="I1028" s="88">
        <v>3098003</v>
      </c>
      <c r="J1028" s="88">
        <v>2811583</v>
      </c>
      <c r="K1028" s="88">
        <v>24565856</v>
      </c>
      <c r="L1028" s="88">
        <v>0</v>
      </c>
      <c r="M1028" s="88">
        <v>66516613</v>
      </c>
      <c r="N1028" s="88">
        <v>46045997</v>
      </c>
      <c r="O1028" s="88">
        <v>6998347</v>
      </c>
      <c r="P1028" s="88">
        <v>3000557</v>
      </c>
      <c r="Q1028" s="89">
        <v>1.253654181724E-2</v>
      </c>
      <c r="R1028" s="89">
        <v>0</v>
      </c>
      <c r="S1028" s="89">
        <v>6.20399513664E-3</v>
      </c>
      <c r="T1028" s="89">
        <v>0</v>
      </c>
      <c r="U1028" s="89">
        <v>4.0172355123E-4</v>
      </c>
      <c r="V1028" s="89">
        <v>0</v>
      </c>
      <c r="W1028" s="89">
        <v>-8.6325003900000004E-5</v>
      </c>
      <c r="X1028" s="89">
        <v>0</v>
      </c>
      <c r="Y1028" s="89">
        <v>1.2375184875E-3</v>
      </c>
      <c r="Z1028" s="89">
        <v>7.5430985871299998E-3</v>
      </c>
      <c r="AA1028" s="89">
        <v>8.5192145967000004E-4</v>
      </c>
    </row>
    <row r="1029" spans="1:27" x14ac:dyDescent="0.25">
      <c r="A1029" s="87">
        <v>9213</v>
      </c>
      <c r="B1029" s="134">
        <v>45473</v>
      </c>
      <c r="C1029" s="87">
        <v>4359</v>
      </c>
      <c r="D1029" s="86" t="s">
        <v>1417</v>
      </c>
      <c r="E1029" s="88">
        <v>52597282</v>
      </c>
      <c r="F1029" s="88">
        <v>25237802</v>
      </c>
      <c r="G1029" s="88">
        <v>851306</v>
      </c>
      <c r="H1029" s="88">
        <v>0</v>
      </c>
      <c r="I1029" s="88">
        <v>0</v>
      </c>
      <c r="J1029" s="88">
        <v>2532448</v>
      </c>
      <c r="K1029" s="88">
        <v>3429821</v>
      </c>
      <c r="L1029" s="88">
        <v>0</v>
      </c>
      <c r="M1029" s="88">
        <v>16764675</v>
      </c>
      <c r="N1029" s="88">
        <v>0</v>
      </c>
      <c r="O1029" s="88">
        <v>0</v>
      </c>
      <c r="P1029" s="88">
        <v>1659553</v>
      </c>
      <c r="Q1029" s="89">
        <v>5.0257583032399999E-3</v>
      </c>
      <c r="R1029" s="89">
        <v>0</v>
      </c>
      <c r="S1029" s="89">
        <v>0</v>
      </c>
      <c r="T1029" s="89">
        <v>1.1571407494E-4</v>
      </c>
      <c r="U1029" s="89">
        <v>-7.7464052680000005E-4</v>
      </c>
      <c r="V1029" s="89">
        <v>0</v>
      </c>
      <c r="W1029" s="89">
        <v>0</v>
      </c>
      <c r="X1029" s="89">
        <v>0</v>
      </c>
      <c r="Y1029" s="89">
        <v>0</v>
      </c>
      <c r="Z1029" s="89">
        <v>3.5780212492699998E-3</v>
      </c>
      <c r="AA1029" s="89">
        <v>2.7934957774999999E-4</v>
      </c>
    </row>
    <row r="1030" spans="1:27" x14ac:dyDescent="0.25">
      <c r="A1030" s="87">
        <v>9214</v>
      </c>
      <c r="B1030" s="134">
        <v>45473</v>
      </c>
      <c r="C1030" s="87">
        <v>4360</v>
      </c>
      <c r="D1030" s="86" t="s">
        <v>1418</v>
      </c>
      <c r="E1030" s="88">
        <v>76362266</v>
      </c>
      <c r="F1030" s="88">
        <v>33440971</v>
      </c>
      <c r="G1030" s="88">
        <v>1194400</v>
      </c>
      <c r="H1030" s="88">
        <v>0</v>
      </c>
      <c r="I1030" s="88">
        <v>0</v>
      </c>
      <c r="J1030" s="88">
        <v>11018365</v>
      </c>
      <c r="K1030" s="88">
        <v>13593972</v>
      </c>
      <c r="L1030" s="88">
        <v>0</v>
      </c>
      <c r="M1030" s="88">
        <v>0</v>
      </c>
      <c r="N1030" s="88">
        <v>0</v>
      </c>
      <c r="O1030" s="88">
        <v>0</v>
      </c>
      <c r="P1030" s="88">
        <v>7634234</v>
      </c>
      <c r="Q1030" s="89">
        <v>2.8951725551239999E-2</v>
      </c>
      <c r="R1030" s="89">
        <v>0</v>
      </c>
      <c r="S1030" s="89">
        <v>0</v>
      </c>
      <c r="T1030" s="89">
        <v>8.5887337095600005E-3</v>
      </c>
      <c r="U1030" s="89">
        <v>8.7469102049300002E-3</v>
      </c>
      <c r="V1030" s="89">
        <v>0</v>
      </c>
      <c r="W1030" s="89">
        <v>0</v>
      </c>
      <c r="X1030" s="89">
        <v>0</v>
      </c>
      <c r="Y1030" s="89">
        <v>0</v>
      </c>
      <c r="Z1030" s="89">
        <v>1.7734393535469999E-2</v>
      </c>
      <c r="AA1030" s="89">
        <v>1.1851490607859999E-2</v>
      </c>
    </row>
    <row r="1031" spans="1:27" x14ac:dyDescent="0.25">
      <c r="A1031" s="87">
        <v>9219</v>
      </c>
      <c r="B1031" s="134">
        <v>45473</v>
      </c>
      <c r="C1031" s="87">
        <v>4361</v>
      </c>
      <c r="D1031" s="86" t="s">
        <v>1419</v>
      </c>
      <c r="E1031" s="88">
        <v>161349663</v>
      </c>
      <c r="F1031" s="88">
        <v>94400313</v>
      </c>
      <c r="G1031" s="88">
        <v>1903586</v>
      </c>
      <c r="H1031" s="88">
        <v>0</v>
      </c>
      <c r="I1031" s="88">
        <v>0</v>
      </c>
      <c r="J1031" s="88">
        <v>18841796</v>
      </c>
      <c r="K1031" s="88">
        <v>35754988</v>
      </c>
      <c r="L1031" s="88">
        <v>0</v>
      </c>
      <c r="M1031" s="88">
        <v>16537057</v>
      </c>
      <c r="N1031" s="88">
        <v>131234</v>
      </c>
      <c r="O1031" s="88">
        <v>205874</v>
      </c>
      <c r="P1031" s="88">
        <v>21025778</v>
      </c>
      <c r="Q1031" s="89">
        <v>1.261541320355E-2</v>
      </c>
      <c r="R1031" s="89">
        <v>0</v>
      </c>
      <c r="S1031" s="89">
        <v>0</v>
      </c>
      <c r="T1031" s="89">
        <v>4.5658142313000002E-4</v>
      </c>
      <c r="U1031" s="89">
        <v>2.6688740608600001E-3</v>
      </c>
      <c r="V1031" s="89">
        <v>0</v>
      </c>
      <c r="W1031" s="89">
        <v>3.5984341709999998E-4</v>
      </c>
      <c r="X1031" s="89">
        <v>0</v>
      </c>
      <c r="Y1031" s="89">
        <v>2.389736551067E-2</v>
      </c>
      <c r="Z1031" s="89">
        <v>5.2514310944099998E-3</v>
      </c>
      <c r="AA1031" s="89">
        <v>2.9076994483099999E-3</v>
      </c>
    </row>
    <row r="1032" spans="1:27" x14ac:dyDescent="0.25">
      <c r="A1032" s="87">
        <v>9230</v>
      </c>
      <c r="B1032" s="134">
        <v>45473</v>
      </c>
      <c r="C1032" s="87">
        <v>4366</v>
      </c>
      <c r="D1032" s="86" t="s">
        <v>1420</v>
      </c>
      <c r="E1032" s="88">
        <v>781724430</v>
      </c>
      <c r="F1032" s="88">
        <v>524766478</v>
      </c>
      <c r="G1032" s="88">
        <v>53547536</v>
      </c>
      <c r="H1032" s="88">
        <v>2586607</v>
      </c>
      <c r="I1032" s="88">
        <v>2733</v>
      </c>
      <c r="J1032" s="88">
        <v>56655212</v>
      </c>
      <c r="K1032" s="88">
        <v>89496865</v>
      </c>
      <c r="L1032" s="88">
        <v>0</v>
      </c>
      <c r="M1032" s="88">
        <v>279729918</v>
      </c>
      <c r="N1032" s="88">
        <v>0</v>
      </c>
      <c r="O1032" s="88">
        <v>0</v>
      </c>
      <c r="P1032" s="88">
        <v>42747607</v>
      </c>
      <c r="Q1032" s="89">
        <v>2.1311348106500001E-2</v>
      </c>
      <c r="R1032" s="89">
        <v>0.10876212213578999</v>
      </c>
      <c r="S1032" s="89">
        <v>-1.1968868165E-2</v>
      </c>
      <c r="T1032" s="89">
        <v>8.7618524754999995E-4</v>
      </c>
      <c r="U1032" s="89">
        <v>5.4239803999600001E-3</v>
      </c>
      <c r="V1032" s="89">
        <v>0</v>
      </c>
      <c r="W1032" s="89">
        <v>-1.3020708940000001E-4</v>
      </c>
      <c r="X1032" s="89">
        <v>0</v>
      </c>
      <c r="Y1032" s="89">
        <v>0</v>
      </c>
      <c r="Z1032" s="89">
        <v>2.8910422566040001E-2</v>
      </c>
      <c r="AA1032" s="89">
        <v>5.8175319841400003E-3</v>
      </c>
    </row>
    <row r="1033" spans="1:27" x14ac:dyDescent="0.25">
      <c r="A1033" s="87">
        <v>9237</v>
      </c>
      <c r="B1033" s="134">
        <v>45473</v>
      </c>
      <c r="C1033" s="87">
        <v>4371</v>
      </c>
      <c r="D1033" s="86" t="s">
        <v>1421</v>
      </c>
      <c r="E1033" s="88">
        <v>87343295</v>
      </c>
      <c r="F1033" s="88">
        <v>26449006</v>
      </c>
      <c r="G1033" s="88">
        <v>1858045</v>
      </c>
      <c r="H1033" s="88">
        <v>0</v>
      </c>
      <c r="I1033" s="88">
        <v>359308</v>
      </c>
      <c r="J1033" s="88">
        <v>3596636</v>
      </c>
      <c r="K1033" s="88">
        <v>6303594</v>
      </c>
      <c r="L1033" s="88">
        <v>0</v>
      </c>
      <c r="M1033" s="88">
        <v>10341006</v>
      </c>
      <c r="N1033" s="88">
        <v>0</v>
      </c>
      <c r="O1033" s="88">
        <v>2214561</v>
      </c>
      <c r="P1033" s="88">
        <v>1775856</v>
      </c>
      <c r="Q1033" s="89">
        <v>1.5541588791060001E-2</v>
      </c>
      <c r="R1033" s="89">
        <v>0</v>
      </c>
      <c r="S1033" s="89">
        <v>8.9032092398199994E-3</v>
      </c>
      <c r="T1033" s="89">
        <v>-7.6211478500000005E-5</v>
      </c>
      <c r="U1033" s="89">
        <v>3.5825553368000002E-4</v>
      </c>
      <c r="V1033" s="89">
        <v>0</v>
      </c>
      <c r="W1033" s="89">
        <v>-1.397184967E-4</v>
      </c>
      <c r="X1033" s="89">
        <v>0</v>
      </c>
      <c r="Y1033" s="89">
        <v>0</v>
      </c>
      <c r="Z1033" s="89">
        <v>0.13104065599004</v>
      </c>
      <c r="AA1033" s="89">
        <v>1.139283421704E-2</v>
      </c>
    </row>
    <row r="1034" spans="1:27" x14ac:dyDescent="0.25">
      <c r="A1034" s="87">
        <v>9246</v>
      </c>
      <c r="B1034" s="134">
        <v>45473</v>
      </c>
      <c r="C1034" s="87">
        <v>4379</v>
      </c>
      <c r="D1034" s="86" t="s">
        <v>1422</v>
      </c>
      <c r="E1034" s="88">
        <v>11967826</v>
      </c>
      <c r="F1034" s="88">
        <v>5945362</v>
      </c>
      <c r="G1034" s="88">
        <v>0</v>
      </c>
      <c r="H1034" s="88">
        <v>0</v>
      </c>
      <c r="I1034" s="88">
        <v>0</v>
      </c>
      <c r="J1034" s="88">
        <v>4700092</v>
      </c>
      <c r="K1034" s="88">
        <v>319088</v>
      </c>
      <c r="L1034" s="88">
        <v>0</v>
      </c>
      <c r="M1034" s="88">
        <v>0</v>
      </c>
      <c r="N1034" s="88">
        <v>0</v>
      </c>
      <c r="O1034" s="88">
        <v>0</v>
      </c>
      <c r="P1034" s="88">
        <v>926182</v>
      </c>
      <c r="Q1034" s="89">
        <v>0</v>
      </c>
      <c r="R1034" s="89">
        <v>0</v>
      </c>
      <c r="S1034" s="89">
        <v>0</v>
      </c>
      <c r="T1034" s="89">
        <v>0</v>
      </c>
      <c r="U1034" s="89">
        <v>0</v>
      </c>
      <c r="V1034" s="89">
        <v>0</v>
      </c>
      <c r="W1034" s="89">
        <v>0</v>
      </c>
      <c r="X1034" s="89">
        <v>0</v>
      </c>
      <c r="Y1034" s="89">
        <v>0</v>
      </c>
      <c r="Z1034" s="89">
        <v>3.82655691941E-3</v>
      </c>
      <c r="AA1034" s="89">
        <v>7.8855334014000004E-4</v>
      </c>
    </row>
    <row r="1035" spans="1:27" x14ac:dyDescent="0.25">
      <c r="A1035" s="87">
        <v>9247</v>
      </c>
      <c r="B1035" s="134">
        <v>45473</v>
      </c>
      <c r="C1035" s="87">
        <v>4380</v>
      </c>
      <c r="D1035" s="86" t="s">
        <v>1423</v>
      </c>
      <c r="E1035" s="88">
        <v>746171817</v>
      </c>
      <c r="F1035" s="88">
        <v>530732969</v>
      </c>
      <c r="G1035" s="88">
        <v>17394246</v>
      </c>
      <c r="H1035" s="88">
        <v>0</v>
      </c>
      <c r="I1035" s="88">
        <v>601805</v>
      </c>
      <c r="J1035" s="88">
        <v>61123416</v>
      </c>
      <c r="K1035" s="88">
        <v>215526389</v>
      </c>
      <c r="L1035" s="88">
        <v>0</v>
      </c>
      <c r="M1035" s="88">
        <v>192191906</v>
      </c>
      <c r="N1035" s="88">
        <v>5371057</v>
      </c>
      <c r="O1035" s="88">
        <v>571650</v>
      </c>
      <c r="P1035" s="88">
        <v>37952503</v>
      </c>
      <c r="Q1035" s="89">
        <v>1.346411042006E-2</v>
      </c>
      <c r="R1035" s="89">
        <v>-0.3589743589744</v>
      </c>
      <c r="S1035" s="89">
        <v>-9.7848694821000004E-3</v>
      </c>
      <c r="T1035" s="89">
        <v>1.21019126047E-3</v>
      </c>
      <c r="U1035" s="89">
        <v>4.6509169175699997E-3</v>
      </c>
      <c r="V1035" s="89">
        <v>0</v>
      </c>
      <c r="W1035" s="89">
        <v>-1.3454180480000001E-4</v>
      </c>
      <c r="X1035" s="89">
        <v>0</v>
      </c>
      <c r="Y1035" s="89">
        <v>0</v>
      </c>
      <c r="Z1035" s="89">
        <v>4.5651614827299999E-3</v>
      </c>
      <c r="AA1035" s="89">
        <v>2.9410715547199999E-3</v>
      </c>
    </row>
    <row r="1036" spans="1:27" x14ac:dyDescent="0.25">
      <c r="A1036" s="87">
        <v>9248</v>
      </c>
      <c r="B1036" s="134">
        <v>45473</v>
      </c>
      <c r="C1036" s="87">
        <v>4381</v>
      </c>
      <c r="D1036" s="86" t="s">
        <v>1424</v>
      </c>
      <c r="E1036" s="88">
        <v>11591266</v>
      </c>
      <c r="F1036" s="88">
        <v>3010838</v>
      </c>
      <c r="G1036" s="88">
        <v>0</v>
      </c>
      <c r="H1036" s="88">
        <v>0</v>
      </c>
      <c r="I1036" s="88">
        <v>0</v>
      </c>
      <c r="J1036" s="88">
        <v>154391</v>
      </c>
      <c r="K1036" s="88">
        <v>2249911</v>
      </c>
      <c r="L1036" s="88">
        <v>0</v>
      </c>
      <c r="M1036" s="88">
        <v>44217</v>
      </c>
      <c r="N1036" s="88">
        <v>0</v>
      </c>
      <c r="O1036" s="88">
        <v>0</v>
      </c>
      <c r="P1036" s="88">
        <v>562319</v>
      </c>
      <c r="Q1036" s="89">
        <v>0</v>
      </c>
      <c r="R1036" s="89">
        <v>0</v>
      </c>
      <c r="S1036" s="89">
        <v>0</v>
      </c>
      <c r="T1036" s="89">
        <v>4.6499587008700001E-2</v>
      </c>
      <c r="U1036" s="89">
        <v>0</v>
      </c>
      <c r="V1036" s="89">
        <v>0</v>
      </c>
      <c r="W1036" s="89">
        <v>0</v>
      </c>
      <c r="X1036" s="89">
        <v>0</v>
      </c>
      <c r="Y1036" s="89">
        <v>0</v>
      </c>
      <c r="Z1036" s="89">
        <v>5.4027804015699997E-3</v>
      </c>
      <c r="AA1036" s="89">
        <v>3.4058757953299998E-3</v>
      </c>
    </row>
    <row r="1037" spans="1:27" x14ac:dyDescent="0.25">
      <c r="A1037" s="87">
        <v>9287</v>
      </c>
      <c r="B1037" s="134">
        <v>45473</v>
      </c>
      <c r="C1037" s="87">
        <v>4400</v>
      </c>
      <c r="D1037" s="86" t="s">
        <v>1425</v>
      </c>
      <c r="E1037" s="88">
        <v>44829127</v>
      </c>
      <c r="F1037" s="88">
        <v>28788856</v>
      </c>
      <c r="G1037" s="88">
        <v>1227231</v>
      </c>
      <c r="H1037" s="88">
        <v>349853</v>
      </c>
      <c r="I1037" s="88">
        <v>0</v>
      </c>
      <c r="J1037" s="88">
        <v>3430430</v>
      </c>
      <c r="K1037" s="88">
        <v>3293684</v>
      </c>
      <c r="L1037" s="88">
        <v>0</v>
      </c>
      <c r="M1037" s="88">
        <v>18299074</v>
      </c>
      <c r="N1037" s="88">
        <v>0</v>
      </c>
      <c r="O1037" s="88">
        <v>0</v>
      </c>
      <c r="P1037" s="88">
        <v>2188584</v>
      </c>
      <c r="Q1037" s="89">
        <v>1.002517680356E-2</v>
      </c>
      <c r="R1037" s="89">
        <v>2.228647055339E-2</v>
      </c>
      <c r="S1037" s="89">
        <v>0</v>
      </c>
      <c r="T1037" s="89">
        <v>-7.9996212899999995E-5</v>
      </c>
      <c r="U1037" s="89">
        <v>2.8014712420000002E-4</v>
      </c>
      <c r="V1037" s="89">
        <v>0</v>
      </c>
      <c r="W1037" s="89">
        <v>0</v>
      </c>
      <c r="X1037" s="89">
        <v>0</v>
      </c>
      <c r="Y1037" s="89">
        <v>0</v>
      </c>
      <c r="Z1037" s="89">
        <v>-1.4668717786999999E-3</v>
      </c>
      <c r="AA1037" s="89">
        <v>6.6521752554999996E-4</v>
      </c>
    </row>
    <row r="1038" spans="1:27" x14ac:dyDescent="0.25">
      <c r="A1038" s="87">
        <v>9288</v>
      </c>
      <c r="B1038" s="134">
        <v>45473</v>
      </c>
      <c r="C1038" s="87">
        <v>4401</v>
      </c>
      <c r="D1038" s="86" t="s">
        <v>1426</v>
      </c>
      <c r="E1038" s="88">
        <v>40220825</v>
      </c>
      <c r="F1038" s="88">
        <v>27703913</v>
      </c>
      <c r="G1038" s="88">
        <v>1131566</v>
      </c>
      <c r="H1038" s="88">
        <v>0</v>
      </c>
      <c r="I1038" s="88">
        <v>0</v>
      </c>
      <c r="J1038" s="88">
        <v>3773401</v>
      </c>
      <c r="K1038" s="88">
        <v>5814562</v>
      </c>
      <c r="L1038" s="88">
        <v>0</v>
      </c>
      <c r="M1038" s="88">
        <v>13668941</v>
      </c>
      <c r="N1038" s="88">
        <v>0</v>
      </c>
      <c r="O1038" s="88">
        <v>0</v>
      </c>
      <c r="P1038" s="88">
        <v>3315444</v>
      </c>
      <c r="Q1038" s="89">
        <v>1.9578707784319999E-2</v>
      </c>
      <c r="R1038" s="89">
        <v>0</v>
      </c>
      <c r="S1038" s="89">
        <v>0</v>
      </c>
      <c r="T1038" s="89">
        <v>5.0275075018299999E-3</v>
      </c>
      <c r="U1038" s="89">
        <v>1.82071525409E-3</v>
      </c>
      <c r="V1038" s="89">
        <v>0</v>
      </c>
      <c r="W1038" s="89">
        <v>-5.95724814E-5</v>
      </c>
      <c r="X1038" s="89">
        <v>0</v>
      </c>
      <c r="Y1038" s="89">
        <v>0</v>
      </c>
      <c r="Z1038" s="89">
        <v>2.7099591216889998E-2</v>
      </c>
      <c r="AA1038" s="89">
        <v>4.9985828637900001E-3</v>
      </c>
    </row>
    <row r="1039" spans="1:27" x14ac:dyDescent="0.25">
      <c r="A1039" s="87">
        <v>9289</v>
      </c>
      <c r="B1039" s="134">
        <v>45473</v>
      </c>
      <c r="C1039" s="87">
        <v>4402</v>
      </c>
      <c r="D1039" s="86" t="s">
        <v>1427</v>
      </c>
      <c r="E1039" s="88">
        <v>91898265</v>
      </c>
      <c r="F1039" s="88">
        <v>54157670</v>
      </c>
      <c r="G1039" s="88">
        <v>2088660</v>
      </c>
      <c r="H1039" s="88">
        <v>0</v>
      </c>
      <c r="I1039" s="88">
        <v>0</v>
      </c>
      <c r="J1039" s="88">
        <v>5365795</v>
      </c>
      <c r="K1039" s="88">
        <v>7612741</v>
      </c>
      <c r="L1039" s="88">
        <v>0</v>
      </c>
      <c r="M1039" s="88">
        <v>32454192</v>
      </c>
      <c r="N1039" s="88">
        <v>0</v>
      </c>
      <c r="O1039" s="88">
        <v>0</v>
      </c>
      <c r="P1039" s="88">
        <v>6636281</v>
      </c>
      <c r="Q1039" s="89">
        <v>-5.9650177059999998E-4</v>
      </c>
      <c r="R1039" s="89">
        <v>0</v>
      </c>
      <c r="S1039" s="89">
        <v>0</v>
      </c>
      <c r="T1039" s="89">
        <v>3.2401943259199998E-3</v>
      </c>
      <c r="U1039" s="89">
        <v>2.7999283185E-3</v>
      </c>
      <c r="V1039" s="89">
        <v>0</v>
      </c>
      <c r="W1039" s="89">
        <v>-1.6551109100000001E-5</v>
      </c>
      <c r="X1039" s="89">
        <v>0</v>
      </c>
      <c r="Y1039" s="89">
        <v>0</v>
      </c>
      <c r="Z1039" s="89">
        <v>3.0888045625500002E-3</v>
      </c>
      <c r="AA1039" s="89">
        <v>1.0443634566300001E-3</v>
      </c>
    </row>
    <row r="1040" spans="1:27" x14ac:dyDescent="0.25">
      <c r="A1040" s="87">
        <v>9292</v>
      </c>
      <c r="B1040" s="134">
        <v>45473</v>
      </c>
      <c r="C1040" s="87">
        <v>4404</v>
      </c>
      <c r="D1040" s="86" t="s">
        <v>1428</v>
      </c>
      <c r="E1040" s="88">
        <v>478894768</v>
      </c>
      <c r="F1040" s="88">
        <v>386388676</v>
      </c>
      <c r="G1040" s="88">
        <v>3718480</v>
      </c>
      <c r="H1040" s="88">
        <v>0</v>
      </c>
      <c r="I1040" s="88">
        <v>0</v>
      </c>
      <c r="J1040" s="88">
        <v>27370582</v>
      </c>
      <c r="K1040" s="88">
        <v>23579111</v>
      </c>
      <c r="L1040" s="88">
        <v>0</v>
      </c>
      <c r="M1040" s="88">
        <v>242938855</v>
      </c>
      <c r="N1040" s="88">
        <v>70122131</v>
      </c>
      <c r="O1040" s="88">
        <v>677460</v>
      </c>
      <c r="P1040" s="88">
        <v>17982057</v>
      </c>
      <c r="Q1040" s="89">
        <v>4.14297058695E-3</v>
      </c>
      <c r="R1040" s="89">
        <v>0</v>
      </c>
      <c r="S1040" s="89">
        <v>0</v>
      </c>
      <c r="T1040" s="89">
        <v>1.4550987883E-4</v>
      </c>
      <c r="U1040" s="89">
        <v>4.0698468292E-4</v>
      </c>
      <c r="V1040" s="89">
        <v>0</v>
      </c>
      <c r="W1040" s="89">
        <v>0</v>
      </c>
      <c r="X1040" s="89">
        <v>-1.1509024372999999E-3</v>
      </c>
      <c r="Y1040" s="89">
        <v>0</v>
      </c>
      <c r="Z1040" s="89">
        <v>4.8946232971300001E-3</v>
      </c>
      <c r="AA1040" s="89">
        <v>1.6236559330999999E-4</v>
      </c>
    </row>
    <row r="1041" spans="1:27" x14ac:dyDescent="0.25">
      <c r="A1041" s="87">
        <v>9293</v>
      </c>
      <c r="B1041" s="134">
        <v>45473</v>
      </c>
      <c r="C1041" s="87">
        <v>4405</v>
      </c>
      <c r="D1041" s="86" t="s">
        <v>1429</v>
      </c>
      <c r="E1041" s="88">
        <v>426461038</v>
      </c>
      <c r="F1041" s="88">
        <v>263053754</v>
      </c>
      <c r="G1041" s="88">
        <v>9680968</v>
      </c>
      <c r="H1041" s="88">
        <v>0</v>
      </c>
      <c r="I1041" s="88">
        <v>0</v>
      </c>
      <c r="J1041" s="88">
        <v>47073156</v>
      </c>
      <c r="K1041" s="88">
        <v>46402084</v>
      </c>
      <c r="L1041" s="88">
        <v>0</v>
      </c>
      <c r="M1041" s="88">
        <v>135638320</v>
      </c>
      <c r="N1041" s="88">
        <v>16119632</v>
      </c>
      <c r="O1041" s="88">
        <v>111618</v>
      </c>
      <c r="P1041" s="88">
        <v>8027976</v>
      </c>
      <c r="Q1041" s="89">
        <v>1.540439569566E-2</v>
      </c>
      <c r="R1041" s="89">
        <v>0</v>
      </c>
      <c r="S1041" s="89">
        <v>0</v>
      </c>
      <c r="T1041" s="89">
        <v>2.5569451252000001E-4</v>
      </c>
      <c r="U1041" s="89">
        <v>2.7183161994099999E-3</v>
      </c>
      <c r="V1041" s="89">
        <v>0</v>
      </c>
      <c r="W1041" s="89">
        <v>-9.1262057299999999E-5</v>
      </c>
      <c r="X1041" s="89">
        <v>0</v>
      </c>
      <c r="Y1041" s="89">
        <v>0</v>
      </c>
      <c r="Z1041" s="89">
        <v>5.4888481641699998E-3</v>
      </c>
      <c r="AA1041" s="89">
        <v>1.1487273241600001E-3</v>
      </c>
    </row>
    <row r="1042" spans="1:27" x14ac:dyDescent="0.25">
      <c r="A1042" s="87">
        <v>9296</v>
      </c>
      <c r="B1042" s="134">
        <v>45473</v>
      </c>
      <c r="C1042" s="87">
        <v>4407</v>
      </c>
      <c r="D1042" s="86" t="s">
        <v>1430</v>
      </c>
      <c r="E1042" s="88">
        <v>732766469</v>
      </c>
      <c r="F1042" s="88">
        <v>524350486</v>
      </c>
      <c r="G1042" s="88">
        <v>19648670</v>
      </c>
      <c r="H1042" s="88">
        <v>0</v>
      </c>
      <c r="I1042" s="88">
        <v>0</v>
      </c>
      <c r="J1042" s="88">
        <v>48075401</v>
      </c>
      <c r="K1042" s="88">
        <v>74755785</v>
      </c>
      <c r="L1042" s="88">
        <v>0</v>
      </c>
      <c r="M1042" s="88">
        <v>87540145</v>
      </c>
      <c r="N1042" s="88">
        <v>264416367</v>
      </c>
      <c r="O1042" s="88">
        <v>1293032</v>
      </c>
      <c r="P1042" s="88">
        <v>28621086</v>
      </c>
      <c r="Q1042" s="89">
        <v>2.900528922755E-2</v>
      </c>
      <c r="R1042" s="89">
        <v>0</v>
      </c>
      <c r="S1042" s="89">
        <v>0</v>
      </c>
      <c r="T1042" s="89">
        <v>1.6589478988000001E-4</v>
      </c>
      <c r="U1042" s="89">
        <v>2.8677011700400002E-3</v>
      </c>
      <c r="V1042" s="89">
        <v>0</v>
      </c>
      <c r="W1042" s="89">
        <v>1.266481534E-5</v>
      </c>
      <c r="X1042" s="89">
        <v>0</v>
      </c>
      <c r="Y1042" s="89">
        <v>1.13163885345E-2</v>
      </c>
      <c r="Z1042" s="89">
        <v>2.1441435082960002E-2</v>
      </c>
      <c r="AA1042" s="89">
        <v>2.8971295228699999E-3</v>
      </c>
    </row>
    <row r="1043" spans="1:27" x14ac:dyDescent="0.25">
      <c r="A1043" s="87">
        <v>9300</v>
      </c>
      <c r="B1043" s="134">
        <v>45473</v>
      </c>
      <c r="C1043" s="87">
        <v>4409</v>
      </c>
      <c r="D1043" s="86" t="s">
        <v>1431</v>
      </c>
      <c r="E1043" s="88">
        <v>250095911</v>
      </c>
      <c r="F1043" s="88">
        <v>154118346</v>
      </c>
      <c r="G1043" s="88">
        <v>5765537</v>
      </c>
      <c r="H1043" s="88">
        <v>0</v>
      </c>
      <c r="I1043" s="88">
        <v>0</v>
      </c>
      <c r="J1043" s="88">
        <v>45121542</v>
      </c>
      <c r="K1043" s="88">
        <v>42958419</v>
      </c>
      <c r="L1043" s="88">
        <v>0</v>
      </c>
      <c r="M1043" s="88">
        <v>27911767</v>
      </c>
      <c r="N1043" s="88">
        <v>0</v>
      </c>
      <c r="O1043" s="88">
        <v>0</v>
      </c>
      <c r="P1043" s="88">
        <v>32361083</v>
      </c>
      <c r="Q1043" s="89">
        <v>1.4133377791050001E-2</v>
      </c>
      <c r="R1043" s="89">
        <v>0</v>
      </c>
      <c r="S1043" s="89">
        <v>0</v>
      </c>
      <c r="T1043" s="89">
        <v>1.8780489588799999E-3</v>
      </c>
      <c r="U1043" s="89">
        <v>4.4971429431E-3</v>
      </c>
      <c r="V1043" s="89">
        <v>0</v>
      </c>
      <c r="W1043" s="89">
        <v>0</v>
      </c>
      <c r="X1043" s="89">
        <v>0</v>
      </c>
      <c r="Y1043" s="89">
        <v>0</v>
      </c>
      <c r="Z1043" s="89">
        <v>1.3904905214920001E-2</v>
      </c>
      <c r="AA1043" s="89">
        <v>5.4317696955800002E-3</v>
      </c>
    </row>
    <row r="1044" spans="1:27" x14ac:dyDescent="0.25">
      <c r="A1044" s="87">
        <v>9310</v>
      </c>
      <c r="B1044" s="134">
        <v>45473</v>
      </c>
      <c r="C1044" s="87">
        <v>4415</v>
      </c>
      <c r="D1044" s="86" t="s">
        <v>1432</v>
      </c>
      <c r="E1044" s="88">
        <v>5004087</v>
      </c>
      <c r="F1044" s="88">
        <v>2131682</v>
      </c>
      <c r="G1044" s="88">
        <v>0</v>
      </c>
      <c r="H1044" s="88">
        <v>0</v>
      </c>
      <c r="I1044" s="88">
        <v>0</v>
      </c>
      <c r="J1044" s="88">
        <v>648735</v>
      </c>
      <c r="K1044" s="88">
        <v>1238244</v>
      </c>
      <c r="L1044" s="88">
        <v>0</v>
      </c>
      <c r="M1044" s="88">
        <v>0</v>
      </c>
      <c r="N1044" s="88">
        <v>0</v>
      </c>
      <c r="O1044" s="88">
        <v>0</v>
      </c>
      <c r="P1044" s="88">
        <v>244703</v>
      </c>
      <c r="Q1044" s="89">
        <v>0</v>
      </c>
      <c r="R1044" s="89">
        <v>0</v>
      </c>
      <c r="S1044" s="89">
        <v>0</v>
      </c>
      <c r="T1044" s="89">
        <v>0</v>
      </c>
      <c r="U1044" s="89">
        <v>-8.9926957300000005E-5</v>
      </c>
      <c r="V1044" s="89">
        <v>0</v>
      </c>
      <c r="W1044" s="89">
        <v>0</v>
      </c>
      <c r="X1044" s="89">
        <v>0</v>
      </c>
      <c r="Y1044" s="89">
        <v>0</v>
      </c>
      <c r="Z1044" s="89">
        <v>0</v>
      </c>
      <c r="AA1044" s="89">
        <v>-5.2958698E-5</v>
      </c>
    </row>
    <row r="1045" spans="1:27" x14ac:dyDescent="0.25">
      <c r="A1045" s="87">
        <v>9327</v>
      </c>
      <c r="B1045" s="134">
        <v>45473</v>
      </c>
      <c r="C1045" s="87">
        <v>4423</v>
      </c>
      <c r="D1045" s="86" t="s">
        <v>1433</v>
      </c>
      <c r="E1045" s="88">
        <v>101300948</v>
      </c>
      <c r="F1045" s="88">
        <v>68646747</v>
      </c>
      <c r="G1045" s="88">
        <v>3217966</v>
      </c>
      <c r="H1045" s="88">
        <v>10146</v>
      </c>
      <c r="I1045" s="88">
        <v>0</v>
      </c>
      <c r="J1045" s="88">
        <v>5035139</v>
      </c>
      <c r="K1045" s="88">
        <v>18151300</v>
      </c>
      <c r="L1045" s="88">
        <v>0</v>
      </c>
      <c r="M1045" s="88">
        <v>33019315</v>
      </c>
      <c r="N1045" s="88">
        <v>6483764</v>
      </c>
      <c r="O1045" s="88">
        <v>218699</v>
      </c>
      <c r="P1045" s="88">
        <v>2510419</v>
      </c>
      <c r="Q1045" s="89">
        <v>7.7430497916999999E-3</v>
      </c>
      <c r="R1045" s="89">
        <v>0</v>
      </c>
      <c r="S1045" s="89">
        <v>0</v>
      </c>
      <c r="T1045" s="89">
        <v>1.2458855390300001E-3</v>
      </c>
      <c r="U1045" s="89">
        <v>3.63962152526E-3</v>
      </c>
      <c r="V1045" s="89">
        <v>0</v>
      </c>
      <c r="W1045" s="89">
        <v>2.3583769499999999E-5</v>
      </c>
      <c r="X1045" s="89">
        <v>0</v>
      </c>
      <c r="Y1045" s="89">
        <v>0</v>
      </c>
      <c r="Z1045" s="89">
        <v>5.7379791139900004E-3</v>
      </c>
      <c r="AA1045" s="89">
        <v>1.7185933303700001E-3</v>
      </c>
    </row>
    <row r="1046" spans="1:27" x14ac:dyDescent="0.25">
      <c r="A1046" s="87">
        <v>9335</v>
      </c>
      <c r="B1046" s="134">
        <v>45473</v>
      </c>
      <c r="C1046" s="87">
        <v>4427</v>
      </c>
      <c r="D1046" s="86" t="s">
        <v>1434</v>
      </c>
      <c r="E1046" s="88">
        <v>80261492</v>
      </c>
      <c r="F1046" s="88">
        <v>60295110</v>
      </c>
      <c r="G1046" s="88">
        <v>546643</v>
      </c>
      <c r="H1046" s="88">
        <v>0</v>
      </c>
      <c r="I1046" s="88">
        <v>0</v>
      </c>
      <c r="J1046" s="88">
        <v>22199461</v>
      </c>
      <c r="K1046" s="88">
        <v>25909296</v>
      </c>
      <c r="L1046" s="88">
        <v>0</v>
      </c>
      <c r="M1046" s="88">
        <v>8701548</v>
      </c>
      <c r="N1046" s="88">
        <v>0</v>
      </c>
      <c r="O1046" s="88">
        <v>0</v>
      </c>
      <c r="P1046" s="88">
        <v>2938162</v>
      </c>
      <c r="Q1046" s="89">
        <v>5.9118267826399999E-2</v>
      </c>
      <c r="R1046" s="89">
        <v>0</v>
      </c>
      <c r="S1046" s="89">
        <v>0</v>
      </c>
      <c r="T1046" s="89">
        <v>9.2316028567799996E-3</v>
      </c>
      <c r="U1046" s="89">
        <v>1.4611043149770001E-2</v>
      </c>
      <c r="V1046" s="89">
        <v>0</v>
      </c>
      <c r="W1046" s="89">
        <v>0</v>
      </c>
      <c r="X1046" s="89">
        <v>0</v>
      </c>
      <c r="Y1046" s="89">
        <v>0</v>
      </c>
      <c r="Z1046" s="89">
        <v>8.2843288296339995E-2</v>
      </c>
      <c r="AA1046" s="89">
        <v>1.536600004133E-2</v>
      </c>
    </row>
    <row r="1047" spans="1:27" x14ac:dyDescent="0.25">
      <c r="A1047" s="87">
        <v>9348</v>
      </c>
      <c r="B1047" s="134">
        <v>45473</v>
      </c>
      <c r="C1047" s="87">
        <v>4435</v>
      </c>
      <c r="D1047" s="86" t="s">
        <v>1435</v>
      </c>
      <c r="E1047" s="88">
        <v>95443961</v>
      </c>
      <c r="F1047" s="88">
        <v>70578952</v>
      </c>
      <c r="G1047" s="88">
        <v>1805040</v>
      </c>
      <c r="H1047" s="88">
        <v>0</v>
      </c>
      <c r="I1047" s="88">
        <v>0</v>
      </c>
      <c r="J1047" s="88">
        <v>17085486</v>
      </c>
      <c r="K1047" s="88">
        <v>7475710</v>
      </c>
      <c r="L1047" s="88">
        <v>0</v>
      </c>
      <c r="M1047" s="88">
        <v>28667401</v>
      </c>
      <c r="N1047" s="88">
        <v>0</v>
      </c>
      <c r="O1047" s="88">
        <v>0</v>
      </c>
      <c r="P1047" s="88">
        <v>15545314</v>
      </c>
      <c r="Q1047" s="89">
        <v>3.9165946315700001E-3</v>
      </c>
      <c r="R1047" s="89">
        <v>0</v>
      </c>
      <c r="S1047" s="89">
        <v>0</v>
      </c>
      <c r="T1047" s="89">
        <v>-2.6475574159999998E-4</v>
      </c>
      <c r="U1047" s="89">
        <v>1.12038843802E-3</v>
      </c>
      <c r="V1047" s="89">
        <v>0</v>
      </c>
      <c r="W1047" s="89">
        <v>-2.28626141E-5</v>
      </c>
      <c r="X1047" s="89">
        <v>0</v>
      </c>
      <c r="Y1047" s="89">
        <v>0</v>
      </c>
      <c r="Z1047" s="89">
        <v>1.9292223587200001E-3</v>
      </c>
      <c r="AA1047" s="89">
        <v>5.5962874768E-4</v>
      </c>
    </row>
    <row r="1048" spans="1:27" x14ac:dyDescent="0.25">
      <c r="A1048" s="87">
        <v>9349</v>
      </c>
      <c r="B1048" s="134">
        <v>45473</v>
      </c>
      <c r="C1048" s="87">
        <v>4436</v>
      </c>
      <c r="D1048" s="86" t="s">
        <v>1436</v>
      </c>
      <c r="E1048" s="88">
        <v>242190861</v>
      </c>
      <c r="F1048" s="88">
        <v>95448424</v>
      </c>
      <c r="G1048" s="88">
        <v>4138629</v>
      </c>
      <c r="H1048" s="88">
        <v>0</v>
      </c>
      <c r="I1048" s="88">
        <v>0</v>
      </c>
      <c r="J1048" s="88">
        <v>9669288</v>
      </c>
      <c r="K1048" s="88">
        <v>29152578</v>
      </c>
      <c r="L1048" s="88">
        <v>0</v>
      </c>
      <c r="M1048" s="88">
        <v>30517176</v>
      </c>
      <c r="N1048" s="88">
        <v>0</v>
      </c>
      <c r="O1048" s="88">
        <v>0</v>
      </c>
      <c r="P1048" s="88">
        <v>21970753</v>
      </c>
      <c r="Q1048" s="89">
        <v>4.5156354132200004E-3</v>
      </c>
      <c r="R1048" s="89">
        <v>0</v>
      </c>
      <c r="S1048" s="89">
        <v>0</v>
      </c>
      <c r="T1048" s="89">
        <v>-7.4461980000000005E-5</v>
      </c>
      <c r="U1048" s="89">
        <v>6.0988857110999995E-4</v>
      </c>
      <c r="V1048" s="89">
        <v>0</v>
      </c>
      <c r="W1048" s="89">
        <v>-7.6070000500000007E-5</v>
      </c>
      <c r="X1048" s="89">
        <v>0</v>
      </c>
      <c r="Y1048" s="89">
        <v>0</v>
      </c>
      <c r="Z1048" s="89">
        <v>4.6395844060799999E-3</v>
      </c>
      <c r="AA1048" s="89">
        <v>1.4069434578700001E-3</v>
      </c>
    </row>
    <row r="1049" spans="1:27" x14ac:dyDescent="0.25">
      <c r="A1049" s="87">
        <v>9358</v>
      </c>
      <c r="B1049" s="134">
        <v>45473</v>
      </c>
      <c r="C1049" s="87">
        <v>4443</v>
      </c>
      <c r="D1049" s="86" t="s">
        <v>1437</v>
      </c>
      <c r="E1049" s="88">
        <v>74767210</v>
      </c>
      <c r="F1049" s="88">
        <v>27058083</v>
      </c>
      <c r="G1049" s="88">
        <v>2211155</v>
      </c>
      <c r="H1049" s="88">
        <v>0</v>
      </c>
      <c r="I1049" s="88">
        <v>0</v>
      </c>
      <c r="J1049" s="88">
        <v>4886310</v>
      </c>
      <c r="K1049" s="88">
        <v>3490642</v>
      </c>
      <c r="L1049" s="88">
        <v>0</v>
      </c>
      <c r="M1049" s="88">
        <v>14381525</v>
      </c>
      <c r="N1049" s="88">
        <v>0</v>
      </c>
      <c r="O1049" s="88">
        <v>451585</v>
      </c>
      <c r="P1049" s="88">
        <v>1636866</v>
      </c>
      <c r="Q1049" s="89">
        <v>3.1765198327000001E-3</v>
      </c>
      <c r="R1049" s="89">
        <v>0</v>
      </c>
      <c r="S1049" s="89">
        <v>0</v>
      </c>
      <c r="T1049" s="89">
        <v>0</v>
      </c>
      <c r="U1049" s="89">
        <v>0</v>
      </c>
      <c r="V1049" s="89">
        <v>0</v>
      </c>
      <c r="W1049" s="89">
        <v>0</v>
      </c>
      <c r="X1049" s="89">
        <v>0</v>
      </c>
      <c r="Y1049" s="89">
        <v>0.22436977319268001</v>
      </c>
      <c r="Z1049" s="89">
        <v>3.9304909114499997E-3</v>
      </c>
      <c r="AA1049" s="89">
        <v>7.0346791884499998E-3</v>
      </c>
    </row>
    <row r="1050" spans="1:27" x14ac:dyDescent="0.25">
      <c r="A1050" s="87">
        <v>9370</v>
      </c>
      <c r="B1050" s="134">
        <v>45473</v>
      </c>
      <c r="C1050" s="87">
        <v>4449</v>
      </c>
      <c r="D1050" s="86" t="s">
        <v>1438</v>
      </c>
      <c r="E1050" s="88">
        <v>44970434</v>
      </c>
      <c r="F1050" s="88">
        <v>24083966</v>
      </c>
      <c r="G1050" s="88">
        <v>181831</v>
      </c>
      <c r="H1050" s="88">
        <v>2278</v>
      </c>
      <c r="I1050" s="88">
        <v>0</v>
      </c>
      <c r="J1050" s="88">
        <v>6679505</v>
      </c>
      <c r="K1050" s="88">
        <v>5952101</v>
      </c>
      <c r="L1050" s="88">
        <v>0</v>
      </c>
      <c r="M1050" s="88">
        <v>13977</v>
      </c>
      <c r="N1050" s="88">
        <v>3758580</v>
      </c>
      <c r="O1050" s="88">
        <v>1918188</v>
      </c>
      <c r="P1050" s="88">
        <v>5577506</v>
      </c>
      <c r="Q1050" s="89">
        <v>4.5091424819399999E-3</v>
      </c>
      <c r="R1050" s="89">
        <v>-2.8673835125400001E-2</v>
      </c>
      <c r="S1050" s="89">
        <v>0</v>
      </c>
      <c r="T1050" s="89">
        <v>-2.2143741800000001E-5</v>
      </c>
      <c r="U1050" s="89">
        <v>1.82640643686E-3</v>
      </c>
      <c r="V1050" s="89">
        <v>0</v>
      </c>
      <c r="W1050" s="89">
        <v>0</v>
      </c>
      <c r="X1050" s="89">
        <v>0</v>
      </c>
      <c r="Y1050" s="89">
        <v>0</v>
      </c>
      <c r="Z1050" s="89">
        <v>4.4266351439100002E-3</v>
      </c>
      <c r="AA1050" s="89">
        <v>1.61348646071E-3</v>
      </c>
    </row>
    <row r="1051" spans="1:27" x14ac:dyDescent="0.25">
      <c r="A1051" s="87">
        <v>9373</v>
      </c>
      <c r="B1051" s="134">
        <v>45473</v>
      </c>
      <c r="C1051" s="87">
        <v>4451</v>
      </c>
      <c r="D1051" s="86" t="s">
        <v>1439</v>
      </c>
      <c r="E1051" s="88">
        <v>696421607</v>
      </c>
      <c r="F1051" s="88">
        <v>536653012</v>
      </c>
      <c r="G1051" s="88">
        <v>26785943</v>
      </c>
      <c r="H1051" s="88">
        <v>0</v>
      </c>
      <c r="I1051" s="88">
        <v>0</v>
      </c>
      <c r="J1051" s="88">
        <v>8054966</v>
      </c>
      <c r="K1051" s="88">
        <v>21674981</v>
      </c>
      <c r="L1051" s="88">
        <v>0</v>
      </c>
      <c r="M1051" s="88">
        <v>279064095</v>
      </c>
      <c r="N1051" s="88">
        <v>170459870</v>
      </c>
      <c r="O1051" s="88">
        <v>1623968</v>
      </c>
      <c r="P1051" s="88">
        <v>28989189</v>
      </c>
      <c r="Q1051" s="89">
        <v>1.4199811506319999E-2</v>
      </c>
      <c r="R1051" s="89">
        <v>0</v>
      </c>
      <c r="S1051" s="89">
        <v>0</v>
      </c>
      <c r="T1051" s="89">
        <v>-6.9453291999999999E-4</v>
      </c>
      <c r="U1051" s="89">
        <v>1.0851061430900001E-3</v>
      </c>
      <c r="V1051" s="89">
        <v>0</v>
      </c>
      <c r="W1051" s="89">
        <v>7.7250415699999997E-5</v>
      </c>
      <c r="X1051" s="89">
        <v>0</v>
      </c>
      <c r="Y1051" s="89">
        <v>1.1481749258799999E-3</v>
      </c>
      <c r="Z1051" s="89">
        <v>1.536966304086E-2</v>
      </c>
      <c r="AA1051" s="89">
        <v>1.5460053786500001E-3</v>
      </c>
    </row>
    <row r="1052" spans="1:27" x14ac:dyDescent="0.25">
      <c r="A1052" s="87">
        <v>9376</v>
      </c>
      <c r="B1052" s="134">
        <v>45473</v>
      </c>
      <c r="C1052" s="87">
        <v>4453</v>
      </c>
      <c r="D1052" s="86" t="s">
        <v>1440</v>
      </c>
      <c r="E1052" s="88">
        <v>18415558</v>
      </c>
      <c r="F1052" s="88">
        <v>9703430</v>
      </c>
      <c r="G1052" s="88">
        <v>519272</v>
      </c>
      <c r="H1052" s="88">
        <v>0</v>
      </c>
      <c r="I1052" s="88">
        <v>0</v>
      </c>
      <c r="J1052" s="88">
        <v>3089452</v>
      </c>
      <c r="K1052" s="88">
        <v>3607417</v>
      </c>
      <c r="L1052" s="88">
        <v>0</v>
      </c>
      <c r="M1052" s="88">
        <v>2375685</v>
      </c>
      <c r="N1052" s="88">
        <v>0</v>
      </c>
      <c r="O1052" s="88">
        <v>0</v>
      </c>
      <c r="P1052" s="88">
        <v>111604</v>
      </c>
      <c r="Q1052" s="89">
        <v>4.2919653855199996E-3</v>
      </c>
      <c r="R1052" s="89">
        <v>0</v>
      </c>
      <c r="S1052" s="89">
        <v>0</v>
      </c>
      <c r="T1052" s="89">
        <v>0</v>
      </c>
      <c r="U1052" s="89">
        <v>0</v>
      </c>
      <c r="V1052" s="89">
        <v>0</v>
      </c>
      <c r="W1052" s="89">
        <v>0</v>
      </c>
      <c r="X1052" s="89">
        <v>0</v>
      </c>
      <c r="Y1052" s="89">
        <v>0</v>
      </c>
      <c r="Z1052" s="89">
        <v>0</v>
      </c>
      <c r="AA1052" s="89">
        <v>2.9727715430999998E-4</v>
      </c>
    </row>
    <row r="1053" spans="1:27" x14ac:dyDescent="0.25">
      <c r="A1053" s="87">
        <v>9381</v>
      </c>
      <c r="B1053" s="134">
        <v>45473</v>
      </c>
      <c r="C1053" s="87">
        <v>4456</v>
      </c>
      <c r="D1053" s="86" t="s">
        <v>1441</v>
      </c>
      <c r="E1053" s="88">
        <v>749176349</v>
      </c>
      <c r="F1053" s="88">
        <v>412565688</v>
      </c>
      <c r="G1053" s="88">
        <v>13495838</v>
      </c>
      <c r="H1053" s="88">
        <v>0</v>
      </c>
      <c r="I1053" s="88">
        <v>5672318</v>
      </c>
      <c r="J1053" s="88">
        <v>42837029</v>
      </c>
      <c r="K1053" s="88">
        <v>55177741</v>
      </c>
      <c r="L1053" s="88">
        <v>0</v>
      </c>
      <c r="M1053" s="88">
        <v>241681317</v>
      </c>
      <c r="N1053" s="88">
        <v>3556793</v>
      </c>
      <c r="O1053" s="88">
        <v>778455</v>
      </c>
      <c r="P1053" s="88">
        <v>49366197</v>
      </c>
      <c r="Q1053" s="89">
        <v>9.4405856424400001E-3</v>
      </c>
      <c r="R1053" s="89">
        <v>0</v>
      </c>
      <c r="S1053" s="89">
        <v>4.3954021898300003E-3</v>
      </c>
      <c r="T1053" s="89">
        <v>1.3884183600199999E-3</v>
      </c>
      <c r="U1053" s="89">
        <v>5.1446768393400002E-3</v>
      </c>
      <c r="V1053" s="89">
        <v>0</v>
      </c>
      <c r="W1053" s="89">
        <v>-4.0213375475E-7</v>
      </c>
      <c r="X1053" s="89">
        <v>0</v>
      </c>
      <c r="Y1053" s="89">
        <v>0</v>
      </c>
      <c r="Z1053" s="89">
        <v>8.6657626243599999E-3</v>
      </c>
      <c r="AA1053" s="89">
        <v>2.2242609896000001E-3</v>
      </c>
    </row>
    <row r="1054" spans="1:27" x14ac:dyDescent="0.25">
      <c r="A1054" s="87">
        <v>9398</v>
      </c>
      <c r="B1054" s="134">
        <v>45473</v>
      </c>
      <c r="C1054" s="87">
        <v>4469</v>
      </c>
      <c r="D1054" s="86" t="s">
        <v>1442</v>
      </c>
      <c r="E1054" s="88">
        <v>36135760</v>
      </c>
      <c r="F1054" s="88">
        <v>31711458</v>
      </c>
      <c r="G1054" s="88">
        <v>525779</v>
      </c>
      <c r="H1054" s="88">
        <v>0</v>
      </c>
      <c r="I1054" s="88">
        <v>0</v>
      </c>
      <c r="J1054" s="88">
        <v>4758165</v>
      </c>
      <c r="K1054" s="88">
        <v>13015742</v>
      </c>
      <c r="L1054" s="88">
        <v>0</v>
      </c>
      <c r="M1054" s="88">
        <v>8022519</v>
      </c>
      <c r="N1054" s="88">
        <v>0</v>
      </c>
      <c r="O1054" s="88">
        <v>0</v>
      </c>
      <c r="P1054" s="88">
        <v>5389253</v>
      </c>
      <c r="Q1054" s="89">
        <v>5.9894444611000002E-3</v>
      </c>
      <c r="R1054" s="89">
        <v>0</v>
      </c>
      <c r="S1054" s="89">
        <v>0</v>
      </c>
      <c r="T1054" s="89">
        <v>-7.9737710774000001E-7</v>
      </c>
      <c r="U1054" s="89">
        <v>1.7768074908100001E-3</v>
      </c>
      <c r="V1054" s="89">
        <v>0</v>
      </c>
      <c r="W1054" s="89">
        <v>0</v>
      </c>
      <c r="X1054" s="89">
        <v>0</v>
      </c>
      <c r="Y1054" s="89">
        <v>0</v>
      </c>
      <c r="Z1054" s="89">
        <v>7.7680445315000003E-4</v>
      </c>
      <c r="AA1054" s="89">
        <v>1.03371355019E-3</v>
      </c>
    </row>
    <row r="1055" spans="1:27" x14ac:dyDescent="0.25">
      <c r="A1055" s="87">
        <v>9408</v>
      </c>
      <c r="B1055" s="134">
        <v>45473</v>
      </c>
      <c r="C1055" s="87">
        <v>4478</v>
      </c>
      <c r="D1055" s="86" t="s">
        <v>1443</v>
      </c>
      <c r="E1055" s="88">
        <v>43125285</v>
      </c>
      <c r="F1055" s="88">
        <v>14072249</v>
      </c>
      <c r="G1055" s="88">
        <v>801648</v>
      </c>
      <c r="H1055" s="88">
        <v>637553</v>
      </c>
      <c r="I1055" s="88">
        <v>0</v>
      </c>
      <c r="J1055" s="88">
        <v>3096242</v>
      </c>
      <c r="K1055" s="88">
        <v>7361116</v>
      </c>
      <c r="L1055" s="88">
        <v>0</v>
      </c>
      <c r="M1055" s="88">
        <v>640996</v>
      </c>
      <c r="N1055" s="88">
        <v>0</v>
      </c>
      <c r="O1055" s="88">
        <v>0</v>
      </c>
      <c r="P1055" s="88">
        <v>1534694</v>
      </c>
      <c r="Q1055" s="89">
        <v>1.9406718118849999E-2</v>
      </c>
      <c r="R1055" s="89">
        <v>3.2180068152010001E-2</v>
      </c>
      <c r="S1055" s="89">
        <v>0</v>
      </c>
      <c r="T1055" s="89">
        <v>-4.5014828863999996E-3</v>
      </c>
      <c r="U1055" s="89">
        <v>-3.9833539889999999E-4</v>
      </c>
      <c r="V1055" s="89">
        <v>0</v>
      </c>
      <c r="W1055" s="89">
        <v>-5.0772063752000003E-3</v>
      </c>
      <c r="X1055" s="89">
        <v>0</v>
      </c>
      <c r="Y1055" s="89">
        <v>0</v>
      </c>
      <c r="Z1055" s="89">
        <v>3.3302717325780003E-2</v>
      </c>
      <c r="AA1055" s="89">
        <v>5.0587375144499997E-3</v>
      </c>
    </row>
    <row r="1056" spans="1:27" x14ac:dyDescent="0.25">
      <c r="A1056" s="87">
        <v>9411</v>
      </c>
      <c r="B1056" s="134">
        <v>45473</v>
      </c>
      <c r="C1056" s="87">
        <v>4480</v>
      </c>
      <c r="D1056" s="86" t="s">
        <v>1444</v>
      </c>
      <c r="E1056" s="88">
        <v>22436468</v>
      </c>
      <c r="F1056" s="88">
        <v>14905023</v>
      </c>
      <c r="G1056" s="88">
        <v>1264702</v>
      </c>
      <c r="H1056" s="88">
        <v>0</v>
      </c>
      <c r="I1056" s="88">
        <v>30584</v>
      </c>
      <c r="J1056" s="88">
        <v>1123022</v>
      </c>
      <c r="K1056" s="88">
        <v>2608144</v>
      </c>
      <c r="L1056" s="88">
        <v>0</v>
      </c>
      <c r="M1056" s="88">
        <v>9164321</v>
      </c>
      <c r="N1056" s="88">
        <v>0</v>
      </c>
      <c r="O1056" s="88">
        <v>0</v>
      </c>
      <c r="P1056" s="88">
        <v>714250</v>
      </c>
      <c r="Q1056" s="89">
        <v>3.72192108298E-3</v>
      </c>
      <c r="R1056" s="89">
        <v>0</v>
      </c>
      <c r="S1056" s="89">
        <v>-6.8775362785199995E-2</v>
      </c>
      <c r="T1056" s="89">
        <v>-2.583798785E-4</v>
      </c>
      <c r="U1056" s="89">
        <v>-8.3521330602000007E-3</v>
      </c>
      <c r="V1056" s="89">
        <v>0</v>
      </c>
      <c r="W1056" s="89">
        <v>2.1144390941999999E-4</v>
      </c>
      <c r="X1056" s="89">
        <v>0</v>
      </c>
      <c r="Y1056" s="89">
        <v>0</v>
      </c>
      <c r="Z1056" s="89">
        <v>1.223761522582E-2</v>
      </c>
      <c r="AA1056" s="89">
        <v>-6.3963682310000001E-4</v>
      </c>
    </row>
    <row r="1057" spans="1:27" x14ac:dyDescent="0.25">
      <c r="A1057" s="87">
        <v>9413</v>
      </c>
      <c r="B1057" s="134">
        <v>45473</v>
      </c>
      <c r="C1057" s="87">
        <v>4482</v>
      </c>
      <c r="D1057" s="86" t="s">
        <v>1445</v>
      </c>
      <c r="E1057" s="88">
        <v>22085199</v>
      </c>
      <c r="F1057" s="88">
        <v>18624351</v>
      </c>
      <c r="G1057" s="88">
        <v>0</v>
      </c>
      <c r="H1057" s="88">
        <v>0</v>
      </c>
      <c r="I1057" s="88">
        <v>0</v>
      </c>
      <c r="J1057" s="88">
        <v>4744747</v>
      </c>
      <c r="K1057" s="88">
        <v>9247398</v>
      </c>
      <c r="L1057" s="88">
        <v>0</v>
      </c>
      <c r="M1057" s="88">
        <v>0</v>
      </c>
      <c r="N1057" s="88">
        <v>0</v>
      </c>
      <c r="O1057" s="88">
        <v>0</v>
      </c>
      <c r="P1057" s="88">
        <v>4632205</v>
      </c>
      <c r="Q1057" s="89">
        <v>0</v>
      </c>
      <c r="R1057" s="89">
        <v>0</v>
      </c>
      <c r="S1057" s="89">
        <v>0</v>
      </c>
      <c r="T1057" s="89">
        <v>8.3988091274E-4</v>
      </c>
      <c r="U1057" s="89">
        <v>2.1800236511099998E-3</v>
      </c>
      <c r="V1057" s="89">
        <v>0</v>
      </c>
      <c r="W1057" s="89">
        <v>0</v>
      </c>
      <c r="X1057" s="89">
        <v>0</v>
      </c>
      <c r="Y1057" s="89">
        <v>0</v>
      </c>
      <c r="Z1057" s="89">
        <v>6.8603885207599996E-3</v>
      </c>
      <c r="AA1057" s="89">
        <v>3.1268720292000002E-3</v>
      </c>
    </row>
    <row r="1058" spans="1:27" x14ac:dyDescent="0.25">
      <c r="A1058" s="87">
        <v>9441</v>
      </c>
      <c r="B1058" s="134">
        <v>45473</v>
      </c>
      <c r="C1058" s="87">
        <v>4500</v>
      </c>
      <c r="D1058" s="86" t="s">
        <v>1446</v>
      </c>
      <c r="E1058" s="88">
        <v>21498161</v>
      </c>
      <c r="F1058" s="88">
        <v>9610925</v>
      </c>
      <c r="G1058" s="88">
        <v>218189</v>
      </c>
      <c r="H1058" s="88">
        <v>0</v>
      </c>
      <c r="I1058" s="88">
        <v>0</v>
      </c>
      <c r="J1058" s="88">
        <v>984007</v>
      </c>
      <c r="K1058" s="88">
        <v>1514603</v>
      </c>
      <c r="L1058" s="88">
        <v>0</v>
      </c>
      <c r="M1058" s="88">
        <v>6081430</v>
      </c>
      <c r="N1058" s="88">
        <v>0</v>
      </c>
      <c r="O1058" s="88">
        <v>0</v>
      </c>
      <c r="P1058" s="88">
        <v>812696</v>
      </c>
      <c r="Q1058" s="89">
        <v>1.010073638524E-2</v>
      </c>
      <c r="R1058" s="89">
        <v>0</v>
      </c>
      <c r="S1058" s="89">
        <v>0</v>
      </c>
      <c r="T1058" s="89">
        <v>0</v>
      </c>
      <c r="U1058" s="89">
        <v>3.0151286421799999E-3</v>
      </c>
      <c r="V1058" s="89">
        <v>0</v>
      </c>
      <c r="W1058" s="89">
        <v>0</v>
      </c>
      <c r="X1058" s="89">
        <v>0</v>
      </c>
      <c r="Y1058" s="89">
        <v>0</v>
      </c>
      <c r="Z1058" s="89">
        <v>-1.7324720095000001E-3</v>
      </c>
      <c r="AA1058" s="89">
        <v>5.4873894293000003E-4</v>
      </c>
    </row>
    <row r="1059" spans="1:27" x14ac:dyDescent="0.25">
      <c r="A1059" s="87">
        <v>9457</v>
      </c>
      <c r="B1059" s="134">
        <v>45473</v>
      </c>
      <c r="C1059" s="87">
        <v>4508</v>
      </c>
      <c r="D1059" s="86" t="s">
        <v>1447</v>
      </c>
      <c r="E1059" s="88">
        <v>9454604</v>
      </c>
      <c r="F1059" s="88">
        <v>2804034</v>
      </c>
      <c r="G1059" s="88">
        <v>0</v>
      </c>
      <c r="H1059" s="88">
        <v>0</v>
      </c>
      <c r="I1059" s="88">
        <v>0</v>
      </c>
      <c r="J1059" s="88">
        <v>581166</v>
      </c>
      <c r="K1059" s="88">
        <v>1738025</v>
      </c>
      <c r="L1059" s="88">
        <v>0</v>
      </c>
      <c r="M1059" s="88">
        <v>0</v>
      </c>
      <c r="N1059" s="88">
        <v>0</v>
      </c>
      <c r="O1059" s="88">
        <v>0</v>
      </c>
      <c r="P1059" s="88">
        <v>484843</v>
      </c>
      <c r="Q1059" s="89">
        <v>0</v>
      </c>
      <c r="R1059" s="89">
        <v>0</v>
      </c>
      <c r="S1059" s="89">
        <v>0</v>
      </c>
      <c r="T1059" s="89">
        <v>0</v>
      </c>
      <c r="U1059" s="89">
        <v>3.01433070501E-3</v>
      </c>
      <c r="V1059" s="89">
        <v>0</v>
      </c>
      <c r="W1059" s="89">
        <v>0</v>
      </c>
      <c r="X1059" s="89">
        <v>0</v>
      </c>
      <c r="Y1059" s="89">
        <v>0</v>
      </c>
      <c r="Z1059" s="89">
        <v>1.17921340922E-3</v>
      </c>
      <c r="AA1059" s="89">
        <v>2.1147170964499998E-3</v>
      </c>
    </row>
    <row r="1060" spans="1:27" x14ac:dyDescent="0.25">
      <c r="A1060" s="87">
        <v>9469</v>
      </c>
      <c r="B1060" s="134">
        <v>45473</v>
      </c>
      <c r="C1060" s="87">
        <v>4514</v>
      </c>
      <c r="D1060" s="86" t="s">
        <v>1448</v>
      </c>
      <c r="E1060" s="88">
        <v>50181557</v>
      </c>
      <c r="F1060" s="88">
        <v>27330073</v>
      </c>
      <c r="G1060" s="88">
        <v>969924</v>
      </c>
      <c r="H1060" s="88">
        <v>0</v>
      </c>
      <c r="I1060" s="88">
        <v>0</v>
      </c>
      <c r="J1060" s="88">
        <v>1770620</v>
      </c>
      <c r="K1060" s="88">
        <v>7527011</v>
      </c>
      <c r="L1060" s="88">
        <v>0</v>
      </c>
      <c r="M1060" s="88">
        <v>11364809</v>
      </c>
      <c r="N1060" s="88">
        <v>111725</v>
      </c>
      <c r="O1060" s="88">
        <v>28612</v>
      </c>
      <c r="P1060" s="88">
        <v>5557372</v>
      </c>
      <c r="Q1060" s="89">
        <v>4.367341231698E-2</v>
      </c>
      <c r="R1060" s="89">
        <v>0</v>
      </c>
      <c r="S1060" s="89">
        <v>0</v>
      </c>
      <c r="T1060" s="89">
        <v>0</v>
      </c>
      <c r="U1060" s="89">
        <v>2.9005649696599999E-3</v>
      </c>
      <c r="V1060" s="89">
        <v>0</v>
      </c>
      <c r="W1060" s="89">
        <v>0</v>
      </c>
      <c r="X1060" s="89">
        <v>0</v>
      </c>
      <c r="Y1060" s="89">
        <v>0</v>
      </c>
      <c r="Z1060" s="89">
        <v>1.762975679042E-2</v>
      </c>
      <c r="AA1060" s="89">
        <v>6.1952030227799999E-3</v>
      </c>
    </row>
    <row r="1061" spans="1:27" x14ac:dyDescent="0.25">
      <c r="A1061" s="87">
        <v>9475</v>
      </c>
      <c r="B1061" s="134">
        <v>45473</v>
      </c>
      <c r="C1061" s="87">
        <v>4516</v>
      </c>
      <c r="D1061" s="86" t="s">
        <v>1449</v>
      </c>
      <c r="E1061" s="88">
        <v>626032028</v>
      </c>
      <c r="F1061" s="88">
        <v>449063706</v>
      </c>
      <c r="G1061" s="88">
        <v>9474579</v>
      </c>
      <c r="H1061" s="88">
        <v>0</v>
      </c>
      <c r="I1061" s="88">
        <v>0</v>
      </c>
      <c r="J1061" s="88">
        <v>94497635</v>
      </c>
      <c r="K1061" s="88">
        <v>139268139</v>
      </c>
      <c r="L1061" s="88">
        <v>0</v>
      </c>
      <c r="M1061" s="88">
        <v>202753093</v>
      </c>
      <c r="N1061" s="88">
        <v>0</v>
      </c>
      <c r="O1061" s="88">
        <v>0</v>
      </c>
      <c r="P1061" s="88">
        <v>3070260</v>
      </c>
      <c r="Q1061" s="89">
        <v>2.2577123160300002E-3</v>
      </c>
      <c r="R1061" s="89">
        <v>0</v>
      </c>
      <c r="S1061" s="89">
        <v>0</v>
      </c>
      <c r="T1061" s="89">
        <v>5.5532615750000002E-5</v>
      </c>
      <c r="U1061" s="89">
        <v>3.3991684744999999E-4</v>
      </c>
      <c r="V1061" s="89">
        <v>0</v>
      </c>
      <c r="W1061" s="89">
        <v>-1.361992015E-4</v>
      </c>
      <c r="X1061" s="89">
        <v>0</v>
      </c>
      <c r="Y1061" s="89">
        <v>0</v>
      </c>
      <c r="Z1061" s="89">
        <v>9.7031163779299993E-3</v>
      </c>
      <c r="AA1061" s="89">
        <v>1.6553524065E-4</v>
      </c>
    </row>
    <row r="1062" spans="1:27" x14ac:dyDescent="0.25">
      <c r="A1062" s="87">
        <v>9476</v>
      </c>
      <c r="B1062" s="134">
        <v>45473</v>
      </c>
      <c r="C1062" s="87">
        <v>4517</v>
      </c>
      <c r="D1062" s="86" t="s">
        <v>1450</v>
      </c>
      <c r="E1062" s="88">
        <v>22125008</v>
      </c>
      <c r="F1062" s="88">
        <v>6464265</v>
      </c>
      <c r="G1062" s="88">
        <v>211852</v>
      </c>
      <c r="H1062" s="88">
        <v>0</v>
      </c>
      <c r="I1062" s="88">
        <v>0</v>
      </c>
      <c r="J1062" s="88">
        <v>2254281</v>
      </c>
      <c r="K1062" s="88">
        <v>1512630</v>
      </c>
      <c r="L1062" s="88">
        <v>0</v>
      </c>
      <c r="M1062" s="88">
        <v>1326699</v>
      </c>
      <c r="N1062" s="88">
        <v>0</v>
      </c>
      <c r="O1062" s="88">
        <v>0</v>
      </c>
      <c r="P1062" s="88">
        <v>1158803</v>
      </c>
      <c r="Q1062" s="89">
        <v>1.8551588636700001E-3</v>
      </c>
      <c r="R1062" s="89">
        <v>0</v>
      </c>
      <c r="S1062" s="89">
        <v>0</v>
      </c>
      <c r="T1062" s="89">
        <v>4.5258912358000001E-4</v>
      </c>
      <c r="U1062" s="89">
        <v>1.019485728E-3</v>
      </c>
      <c r="V1062" s="89">
        <v>0</v>
      </c>
      <c r="W1062" s="89">
        <v>0</v>
      </c>
      <c r="X1062" s="89">
        <v>0</v>
      </c>
      <c r="Y1062" s="89">
        <v>0</v>
      </c>
      <c r="Z1062" s="89">
        <v>1.416941050886E-2</v>
      </c>
      <c r="AA1062" s="89">
        <v>3.9309454498199997E-3</v>
      </c>
    </row>
    <row r="1063" spans="1:27" x14ac:dyDescent="0.25">
      <c r="A1063" s="87">
        <v>9479</v>
      </c>
      <c r="B1063" s="134">
        <v>45473</v>
      </c>
      <c r="C1063" s="87">
        <v>4520</v>
      </c>
      <c r="D1063" s="86" t="s">
        <v>1451</v>
      </c>
      <c r="E1063" s="88">
        <v>25410616</v>
      </c>
      <c r="F1063" s="88">
        <v>6953742</v>
      </c>
      <c r="G1063" s="88">
        <v>856673</v>
      </c>
      <c r="H1063" s="88">
        <v>10726</v>
      </c>
      <c r="I1063" s="88">
        <v>158955</v>
      </c>
      <c r="J1063" s="88">
        <v>2480898</v>
      </c>
      <c r="K1063" s="88">
        <v>1372179</v>
      </c>
      <c r="L1063" s="88">
        <v>0</v>
      </c>
      <c r="M1063" s="88">
        <v>757126</v>
      </c>
      <c r="N1063" s="88">
        <v>0</v>
      </c>
      <c r="O1063" s="88">
        <v>0</v>
      </c>
      <c r="P1063" s="88">
        <v>1317185</v>
      </c>
      <c r="Q1063" s="89">
        <v>6.1245683409200001E-3</v>
      </c>
      <c r="R1063" s="89">
        <v>1.0215002490169999E-2</v>
      </c>
      <c r="S1063" s="89">
        <v>0</v>
      </c>
      <c r="T1063" s="89">
        <v>0</v>
      </c>
      <c r="U1063" s="89">
        <v>9.7473209918899992E-3</v>
      </c>
      <c r="V1063" s="89">
        <v>0</v>
      </c>
      <c r="W1063" s="89">
        <v>0</v>
      </c>
      <c r="X1063" s="89">
        <v>0</v>
      </c>
      <c r="Y1063" s="89">
        <v>0</v>
      </c>
      <c r="Z1063" s="89">
        <v>2.1580286230899999E-3</v>
      </c>
      <c r="AA1063" s="89">
        <v>3.6882571205200001E-3</v>
      </c>
    </row>
    <row r="1064" spans="1:27" x14ac:dyDescent="0.25">
      <c r="A1064" s="87">
        <v>9483</v>
      </c>
      <c r="B1064" s="134">
        <v>45473</v>
      </c>
      <c r="C1064" s="87">
        <v>4522</v>
      </c>
      <c r="D1064" s="86" t="s">
        <v>1452</v>
      </c>
      <c r="E1064" s="88">
        <v>110620124</v>
      </c>
      <c r="F1064" s="88">
        <v>75908412</v>
      </c>
      <c r="G1064" s="88">
        <v>2961713</v>
      </c>
      <c r="H1064" s="88">
        <v>0</v>
      </c>
      <c r="I1064" s="88">
        <v>0</v>
      </c>
      <c r="J1064" s="88">
        <v>22568949</v>
      </c>
      <c r="K1064" s="88">
        <v>22093326</v>
      </c>
      <c r="L1064" s="88">
        <v>0</v>
      </c>
      <c r="M1064" s="88">
        <v>12736666</v>
      </c>
      <c r="N1064" s="88">
        <v>370147</v>
      </c>
      <c r="O1064" s="88">
        <v>0</v>
      </c>
      <c r="P1064" s="88">
        <v>15177611</v>
      </c>
      <c r="Q1064" s="89">
        <v>9.3030994230399993E-3</v>
      </c>
      <c r="R1064" s="89">
        <v>0</v>
      </c>
      <c r="S1064" s="89">
        <v>0</v>
      </c>
      <c r="T1064" s="89">
        <v>0</v>
      </c>
      <c r="U1064" s="89">
        <v>1.5350442495800001E-3</v>
      </c>
      <c r="V1064" s="89">
        <v>0</v>
      </c>
      <c r="W1064" s="89">
        <v>0</v>
      </c>
      <c r="X1064" s="89">
        <v>0</v>
      </c>
      <c r="Y1064" s="89">
        <v>0</v>
      </c>
      <c r="Z1064" s="89">
        <v>1.5312274334599999E-3</v>
      </c>
      <c r="AA1064" s="89">
        <v>1.1364328557500001E-3</v>
      </c>
    </row>
    <row r="1065" spans="1:27" x14ac:dyDescent="0.25">
      <c r="A1065" s="87">
        <v>9486</v>
      </c>
      <c r="B1065" s="134">
        <v>45473</v>
      </c>
      <c r="C1065" s="87">
        <v>4524</v>
      </c>
      <c r="D1065" s="86" t="s">
        <v>4722</v>
      </c>
      <c r="E1065" s="88">
        <v>111082576</v>
      </c>
      <c r="F1065" s="88">
        <v>38493816</v>
      </c>
      <c r="G1065" s="88">
        <v>976066</v>
      </c>
      <c r="H1065" s="88">
        <v>0</v>
      </c>
      <c r="I1065" s="88">
        <v>0</v>
      </c>
      <c r="J1065" s="88">
        <v>7530425</v>
      </c>
      <c r="K1065" s="88">
        <v>1299250</v>
      </c>
      <c r="L1065" s="88">
        <v>0</v>
      </c>
      <c r="M1065" s="88">
        <v>24488929</v>
      </c>
      <c r="N1065" s="88">
        <v>0</v>
      </c>
      <c r="O1065" s="88">
        <v>0</v>
      </c>
      <c r="P1065" s="88">
        <v>4199146</v>
      </c>
      <c r="Q1065" s="89">
        <v>1.0462863272110001E-2</v>
      </c>
      <c r="R1065" s="89">
        <v>0</v>
      </c>
      <c r="S1065" s="89">
        <v>0</v>
      </c>
      <c r="T1065" s="89">
        <v>2.7810017387200001E-3</v>
      </c>
      <c r="U1065" s="89">
        <v>2.2754247649299998E-3</v>
      </c>
      <c r="V1065" s="89">
        <v>0</v>
      </c>
      <c r="W1065" s="89">
        <v>1.2415598832000001E-4</v>
      </c>
      <c r="X1065" s="89">
        <v>0</v>
      </c>
      <c r="Y1065" s="89">
        <v>0</v>
      </c>
      <c r="Z1065" s="89">
        <v>2.677329896063E-2</v>
      </c>
      <c r="AA1065" s="89">
        <v>3.6799915845099999E-3</v>
      </c>
    </row>
    <row r="1066" spans="1:27" x14ac:dyDescent="0.25">
      <c r="A1066" s="87">
        <v>9496</v>
      </c>
      <c r="B1066" s="134">
        <v>45473</v>
      </c>
      <c r="C1066" s="87">
        <v>4530</v>
      </c>
      <c r="D1066" s="86" t="s">
        <v>1453</v>
      </c>
      <c r="E1066" s="88">
        <v>3274688</v>
      </c>
      <c r="F1066" s="88">
        <v>929416</v>
      </c>
      <c r="G1066" s="88">
        <v>0</v>
      </c>
      <c r="H1066" s="88">
        <v>1267</v>
      </c>
      <c r="I1066" s="88">
        <v>0</v>
      </c>
      <c r="J1066" s="88">
        <v>525856</v>
      </c>
      <c r="K1066" s="88">
        <v>190681</v>
      </c>
      <c r="L1066" s="88">
        <v>0</v>
      </c>
      <c r="M1066" s="88">
        <v>0</v>
      </c>
      <c r="N1066" s="88">
        <v>0</v>
      </c>
      <c r="O1066" s="88">
        <v>0</v>
      </c>
      <c r="P1066" s="88">
        <v>211612</v>
      </c>
      <c r="Q1066" s="89">
        <v>0</v>
      </c>
      <c r="R1066" s="89">
        <v>0</v>
      </c>
      <c r="S1066" s="89">
        <v>0</v>
      </c>
      <c r="T1066" s="89">
        <v>6.0799227530700002E-3</v>
      </c>
      <c r="U1066" s="89">
        <v>0</v>
      </c>
      <c r="V1066" s="89">
        <v>0</v>
      </c>
      <c r="W1066" s="89">
        <v>0</v>
      </c>
      <c r="X1066" s="89">
        <v>0</v>
      </c>
      <c r="Y1066" s="89">
        <v>0</v>
      </c>
      <c r="Z1066" s="89">
        <v>1.1260599787699999E-3</v>
      </c>
      <c r="AA1066" s="89">
        <v>3.3308946869600002E-3</v>
      </c>
    </row>
    <row r="1067" spans="1:27" x14ac:dyDescent="0.25">
      <c r="A1067" s="87">
        <v>9497</v>
      </c>
      <c r="B1067" s="134">
        <v>45473</v>
      </c>
      <c r="C1067" s="87">
        <v>4531</v>
      </c>
      <c r="D1067" s="86" t="s">
        <v>1454</v>
      </c>
      <c r="E1067" s="88">
        <v>6646644</v>
      </c>
      <c r="F1067" s="88">
        <v>3433918</v>
      </c>
      <c r="G1067" s="88">
        <v>0</v>
      </c>
      <c r="H1067" s="88">
        <v>0</v>
      </c>
      <c r="I1067" s="88">
        <v>0</v>
      </c>
      <c r="J1067" s="88">
        <v>594970</v>
      </c>
      <c r="K1067" s="88">
        <v>1368602</v>
      </c>
      <c r="L1067" s="88">
        <v>0</v>
      </c>
      <c r="M1067" s="88">
        <v>240534</v>
      </c>
      <c r="N1067" s="88">
        <v>0</v>
      </c>
      <c r="O1067" s="88">
        <v>0</v>
      </c>
      <c r="P1067" s="88">
        <v>1229812</v>
      </c>
      <c r="Q1067" s="89">
        <v>0</v>
      </c>
      <c r="R1067" s="89">
        <v>0</v>
      </c>
      <c r="S1067" s="89">
        <v>0</v>
      </c>
      <c r="T1067" s="89">
        <v>0</v>
      </c>
      <c r="U1067" s="89">
        <v>0</v>
      </c>
      <c r="V1067" s="89">
        <v>0</v>
      </c>
      <c r="W1067" s="89">
        <v>-1.7406083569999999E-3</v>
      </c>
      <c r="X1067" s="89">
        <v>0</v>
      </c>
      <c r="Y1067" s="89">
        <v>0</v>
      </c>
      <c r="Z1067" s="89">
        <v>2.8266639033299999E-3</v>
      </c>
      <c r="AA1067" s="89">
        <v>7.0440506149000001E-4</v>
      </c>
    </row>
    <row r="1068" spans="1:27" x14ac:dyDescent="0.25">
      <c r="A1068" s="87">
        <v>9500</v>
      </c>
      <c r="B1068" s="134">
        <v>45473</v>
      </c>
      <c r="C1068" s="87">
        <v>4533</v>
      </c>
      <c r="D1068" s="86" t="s">
        <v>1455</v>
      </c>
      <c r="E1068" s="88">
        <v>426235385</v>
      </c>
      <c r="F1068" s="88">
        <v>237917055</v>
      </c>
      <c r="G1068" s="88">
        <v>2670001</v>
      </c>
      <c r="H1068" s="88">
        <v>0</v>
      </c>
      <c r="I1068" s="88">
        <v>0</v>
      </c>
      <c r="J1068" s="88">
        <v>19004609</v>
      </c>
      <c r="K1068" s="88">
        <v>60278977</v>
      </c>
      <c r="L1068" s="88">
        <v>0</v>
      </c>
      <c r="M1068" s="88">
        <v>136556176</v>
      </c>
      <c r="N1068" s="88">
        <v>0</v>
      </c>
      <c r="O1068" s="88">
        <v>0</v>
      </c>
      <c r="P1068" s="88">
        <v>19407292</v>
      </c>
      <c r="Q1068" s="89">
        <v>6.4787467561E-3</v>
      </c>
      <c r="R1068" s="89">
        <v>0</v>
      </c>
      <c r="S1068" s="89">
        <v>0</v>
      </c>
      <c r="T1068" s="89">
        <v>0</v>
      </c>
      <c r="U1068" s="89">
        <v>1.08785488262E-3</v>
      </c>
      <c r="V1068" s="89">
        <v>0</v>
      </c>
      <c r="W1068" s="89">
        <v>5.3752188857999995E-4</v>
      </c>
      <c r="X1068" s="89">
        <v>0</v>
      </c>
      <c r="Y1068" s="89">
        <v>0</v>
      </c>
      <c r="Z1068" s="89">
        <v>6.7353930609999996E-4</v>
      </c>
      <c r="AA1068" s="89">
        <v>7.1490376222999995E-4</v>
      </c>
    </row>
    <row r="1069" spans="1:27" x14ac:dyDescent="0.25">
      <c r="A1069" s="87">
        <v>9501</v>
      </c>
      <c r="B1069" s="134">
        <v>45473</v>
      </c>
      <c r="C1069" s="87">
        <v>4534</v>
      </c>
      <c r="D1069" s="86" t="s">
        <v>1456</v>
      </c>
      <c r="E1069" s="88">
        <v>1834529</v>
      </c>
      <c r="F1069" s="88">
        <v>1532747</v>
      </c>
      <c r="G1069" s="88">
        <v>0</v>
      </c>
      <c r="H1069" s="88">
        <v>0</v>
      </c>
      <c r="I1069" s="88">
        <v>0</v>
      </c>
      <c r="J1069" s="88">
        <v>344813</v>
      </c>
      <c r="K1069" s="88">
        <v>544833</v>
      </c>
      <c r="L1069" s="88">
        <v>0</v>
      </c>
      <c r="M1069" s="88">
        <v>471995</v>
      </c>
      <c r="N1069" s="88">
        <v>0</v>
      </c>
      <c r="O1069" s="88">
        <v>0</v>
      </c>
      <c r="P1069" s="88">
        <v>171106</v>
      </c>
      <c r="Q1069" s="89">
        <v>0</v>
      </c>
      <c r="R1069" s="89">
        <v>0</v>
      </c>
      <c r="S1069" s="89">
        <v>0</v>
      </c>
      <c r="T1069" s="89">
        <v>0</v>
      </c>
      <c r="U1069" s="89">
        <v>-1.0626399977000001E-3</v>
      </c>
      <c r="V1069" s="89">
        <v>0</v>
      </c>
      <c r="W1069" s="89">
        <v>0</v>
      </c>
      <c r="X1069" s="89">
        <v>0</v>
      </c>
      <c r="Y1069" s="89">
        <v>0</v>
      </c>
      <c r="Z1069" s="89">
        <v>-1.9859249304000001E-3</v>
      </c>
      <c r="AA1069" s="89">
        <v>-6.8390108380000003E-4</v>
      </c>
    </row>
    <row r="1070" spans="1:27" x14ac:dyDescent="0.25">
      <c r="A1070" s="87">
        <v>9517</v>
      </c>
      <c r="B1070" s="134">
        <v>45473</v>
      </c>
      <c r="C1070" s="87">
        <v>4545</v>
      </c>
      <c r="D1070" s="86" t="s">
        <v>1457</v>
      </c>
      <c r="E1070" s="88">
        <v>31411389</v>
      </c>
      <c r="F1070" s="88">
        <v>9250405</v>
      </c>
      <c r="G1070" s="88">
        <v>671740</v>
      </c>
      <c r="H1070" s="88">
        <v>0</v>
      </c>
      <c r="I1070" s="88">
        <v>0</v>
      </c>
      <c r="J1070" s="88">
        <v>807880</v>
      </c>
      <c r="K1070" s="88">
        <v>2924008</v>
      </c>
      <c r="L1070" s="88">
        <v>0</v>
      </c>
      <c r="M1070" s="88">
        <v>2433162</v>
      </c>
      <c r="N1070" s="88">
        <v>0</v>
      </c>
      <c r="O1070" s="88">
        <v>0</v>
      </c>
      <c r="P1070" s="88">
        <v>2413615</v>
      </c>
      <c r="Q1070" s="89">
        <v>4.5935092487499997E-3</v>
      </c>
      <c r="R1070" s="89">
        <v>0</v>
      </c>
      <c r="S1070" s="89">
        <v>0</v>
      </c>
      <c r="T1070" s="89">
        <v>0</v>
      </c>
      <c r="U1070" s="89">
        <v>1.1569941838500001E-3</v>
      </c>
      <c r="V1070" s="89">
        <v>0</v>
      </c>
      <c r="W1070" s="89">
        <v>-2.6677733979999998E-4</v>
      </c>
      <c r="X1070" s="89">
        <v>0</v>
      </c>
      <c r="Y1070" s="89">
        <v>0</v>
      </c>
      <c r="Z1070" s="89">
        <v>1.086500251193E-2</v>
      </c>
      <c r="AA1070" s="89">
        <v>3.4708291054899999E-3</v>
      </c>
    </row>
    <row r="1071" spans="1:27" x14ac:dyDescent="0.25">
      <c r="A1071" s="87">
        <v>9518</v>
      </c>
      <c r="B1071" s="134">
        <v>45473</v>
      </c>
      <c r="C1071" s="87">
        <v>4546</v>
      </c>
      <c r="D1071" s="86" t="s">
        <v>1458</v>
      </c>
      <c r="E1071" s="88">
        <v>69374240</v>
      </c>
      <c r="F1071" s="88">
        <v>25849145</v>
      </c>
      <c r="G1071" s="88">
        <v>548010</v>
      </c>
      <c r="H1071" s="88">
        <v>0</v>
      </c>
      <c r="I1071" s="88">
        <v>0</v>
      </c>
      <c r="J1071" s="88">
        <v>3379141</v>
      </c>
      <c r="K1071" s="88">
        <v>8501700</v>
      </c>
      <c r="L1071" s="88">
        <v>0</v>
      </c>
      <c r="M1071" s="88">
        <v>7790037</v>
      </c>
      <c r="N1071" s="88">
        <v>0</v>
      </c>
      <c r="O1071" s="88">
        <v>364985</v>
      </c>
      <c r="P1071" s="88">
        <v>5265272</v>
      </c>
      <c r="Q1071" s="89">
        <v>6.90062174212E-3</v>
      </c>
      <c r="R1071" s="89">
        <v>0</v>
      </c>
      <c r="S1071" s="89">
        <v>0</v>
      </c>
      <c r="T1071" s="89">
        <v>0</v>
      </c>
      <c r="U1071" s="89">
        <v>3.3498584197599998E-6</v>
      </c>
      <c r="V1071" s="89">
        <v>0</v>
      </c>
      <c r="W1071" s="89">
        <v>0</v>
      </c>
      <c r="X1071" s="89">
        <v>0</v>
      </c>
      <c r="Y1071" s="89">
        <v>0</v>
      </c>
      <c r="Z1071" s="89">
        <v>5.0322521861999997E-4</v>
      </c>
      <c r="AA1071" s="89">
        <v>2.9443957833000001E-4</v>
      </c>
    </row>
    <row r="1072" spans="1:27" x14ac:dyDescent="0.25">
      <c r="A1072" s="87">
        <v>9522</v>
      </c>
      <c r="B1072" s="134">
        <v>45473</v>
      </c>
      <c r="C1072" s="87">
        <v>4549</v>
      </c>
      <c r="D1072" s="86" t="s">
        <v>1459</v>
      </c>
      <c r="E1072" s="88">
        <v>234129893</v>
      </c>
      <c r="F1072" s="88">
        <v>167469830</v>
      </c>
      <c r="G1072" s="88">
        <v>3180620</v>
      </c>
      <c r="H1072" s="88">
        <v>0</v>
      </c>
      <c r="I1072" s="88">
        <v>3218033</v>
      </c>
      <c r="J1072" s="88">
        <v>10418931</v>
      </c>
      <c r="K1072" s="88">
        <v>37722185</v>
      </c>
      <c r="L1072" s="88">
        <v>0</v>
      </c>
      <c r="M1072" s="88">
        <v>60977085</v>
      </c>
      <c r="N1072" s="88">
        <v>37490771</v>
      </c>
      <c r="O1072" s="88">
        <v>558346</v>
      </c>
      <c r="P1072" s="88">
        <v>13903859</v>
      </c>
      <c r="Q1072" s="89">
        <v>6.1561170886200002E-3</v>
      </c>
      <c r="R1072" s="89">
        <v>0</v>
      </c>
      <c r="S1072" s="89">
        <v>2.7077907954599998E-3</v>
      </c>
      <c r="T1072" s="89">
        <v>2.8759305935000001E-4</v>
      </c>
      <c r="U1072" s="89">
        <v>1.9157512643099999E-3</v>
      </c>
      <c r="V1072" s="89">
        <v>0</v>
      </c>
      <c r="W1072" s="89">
        <v>-9.5799904699999996E-5</v>
      </c>
      <c r="X1072" s="89">
        <v>0</v>
      </c>
      <c r="Y1072" s="89">
        <v>0</v>
      </c>
      <c r="Z1072" s="89">
        <v>1.3311817516629999E-2</v>
      </c>
      <c r="AA1072" s="89">
        <v>1.7647147313100001E-3</v>
      </c>
    </row>
    <row r="1073" spans="1:27" x14ac:dyDescent="0.25">
      <c r="A1073" s="87">
        <v>9527</v>
      </c>
      <c r="B1073" s="134">
        <v>45473</v>
      </c>
      <c r="C1073" s="87">
        <v>4553</v>
      </c>
      <c r="D1073" s="86" t="s">
        <v>1460</v>
      </c>
      <c r="E1073" s="88">
        <v>407506</v>
      </c>
      <c r="F1073" s="88">
        <v>42800</v>
      </c>
      <c r="G1073" s="88">
        <v>0</v>
      </c>
      <c r="H1073" s="88">
        <v>0</v>
      </c>
      <c r="I1073" s="88">
        <v>0</v>
      </c>
      <c r="J1073" s="88">
        <v>0</v>
      </c>
      <c r="K1073" s="88">
        <v>0</v>
      </c>
      <c r="L1073" s="88">
        <v>0</v>
      </c>
      <c r="M1073" s="88">
        <v>0</v>
      </c>
      <c r="N1073" s="88">
        <v>0</v>
      </c>
      <c r="O1073" s="88">
        <v>0</v>
      </c>
      <c r="P1073" s="88">
        <v>42800</v>
      </c>
      <c r="Q1073" s="89">
        <v>0</v>
      </c>
      <c r="R1073" s="89">
        <v>0</v>
      </c>
      <c r="S1073" s="89">
        <v>0</v>
      </c>
      <c r="T1073" s="89">
        <v>0</v>
      </c>
      <c r="U1073" s="89">
        <v>0</v>
      </c>
      <c r="V1073" s="89">
        <v>0</v>
      </c>
      <c r="W1073" s="89">
        <v>0</v>
      </c>
      <c r="X1073" s="89">
        <v>0</v>
      </c>
      <c r="Y1073" s="89">
        <v>0</v>
      </c>
      <c r="Z1073" s="89">
        <v>7.4824128212050006E-2</v>
      </c>
      <c r="AA1073" s="89">
        <v>7.4824128212050006E-2</v>
      </c>
    </row>
    <row r="1074" spans="1:27" x14ac:dyDescent="0.25">
      <c r="A1074" s="87">
        <v>9532</v>
      </c>
      <c r="B1074" s="134">
        <v>45473</v>
      </c>
      <c r="C1074" s="87">
        <v>4556</v>
      </c>
      <c r="D1074" s="86" t="s">
        <v>1461</v>
      </c>
      <c r="E1074" s="88">
        <v>41523580</v>
      </c>
      <c r="F1074" s="88">
        <v>10990736</v>
      </c>
      <c r="G1074" s="88">
        <v>210920</v>
      </c>
      <c r="H1074" s="88">
        <v>0</v>
      </c>
      <c r="I1074" s="88">
        <v>0</v>
      </c>
      <c r="J1074" s="88">
        <v>4140003</v>
      </c>
      <c r="K1074" s="88">
        <v>4060733</v>
      </c>
      <c r="L1074" s="88">
        <v>0</v>
      </c>
      <c r="M1074" s="88">
        <v>146395</v>
      </c>
      <c r="N1074" s="88">
        <v>0</v>
      </c>
      <c r="O1074" s="88">
        <v>0</v>
      </c>
      <c r="P1074" s="88">
        <v>2432685</v>
      </c>
      <c r="Q1074" s="89">
        <v>-2.1685078617000001E-3</v>
      </c>
      <c r="R1074" s="89">
        <v>0</v>
      </c>
      <c r="S1074" s="89">
        <v>0</v>
      </c>
      <c r="T1074" s="89">
        <v>0</v>
      </c>
      <c r="U1074" s="89">
        <v>9.2725607259999993E-5</v>
      </c>
      <c r="V1074" s="89">
        <v>0</v>
      </c>
      <c r="W1074" s="89">
        <v>0</v>
      </c>
      <c r="X1074" s="89">
        <v>0</v>
      </c>
      <c r="Y1074" s="89">
        <v>0</v>
      </c>
      <c r="Z1074" s="89">
        <v>1.525012514E-3</v>
      </c>
      <c r="AA1074" s="89">
        <v>3.6593102428999997E-4</v>
      </c>
    </row>
    <row r="1075" spans="1:27" x14ac:dyDescent="0.25">
      <c r="A1075" s="87">
        <v>9537</v>
      </c>
      <c r="B1075" s="134">
        <v>45473</v>
      </c>
      <c r="C1075" s="87">
        <v>4560</v>
      </c>
      <c r="D1075" s="86" t="s">
        <v>1462</v>
      </c>
      <c r="E1075" s="88">
        <v>69577122</v>
      </c>
      <c r="F1075" s="88">
        <v>30454774</v>
      </c>
      <c r="G1075" s="88">
        <v>4252360</v>
      </c>
      <c r="H1075" s="88">
        <v>0</v>
      </c>
      <c r="I1075" s="88">
        <v>0</v>
      </c>
      <c r="J1075" s="88">
        <v>3918965</v>
      </c>
      <c r="K1075" s="88">
        <v>9121132</v>
      </c>
      <c r="L1075" s="88">
        <v>0</v>
      </c>
      <c r="M1075" s="88">
        <v>11685531</v>
      </c>
      <c r="N1075" s="88">
        <v>0</v>
      </c>
      <c r="O1075" s="88">
        <v>0</v>
      </c>
      <c r="P1075" s="88">
        <v>1476786</v>
      </c>
      <c r="Q1075" s="89">
        <v>1.2864210599349999E-2</v>
      </c>
      <c r="R1075" s="89">
        <v>0</v>
      </c>
      <c r="S1075" s="89">
        <v>0</v>
      </c>
      <c r="T1075" s="89">
        <v>0</v>
      </c>
      <c r="U1075" s="89">
        <v>5.0703722673300002E-3</v>
      </c>
      <c r="V1075" s="89">
        <v>0</v>
      </c>
      <c r="W1075" s="89">
        <v>0</v>
      </c>
      <c r="X1075" s="89">
        <v>0</v>
      </c>
      <c r="Y1075" s="89">
        <v>0</v>
      </c>
      <c r="Z1075" s="89">
        <v>1.3029293605740001E-2</v>
      </c>
      <c r="AA1075" s="89">
        <v>4.3359226106400002E-3</v>
      </c>
    </row>
    <row r="1076" spans="1:27" x14ac:dyDescent="0.25">
      <c r="A1076" s="87">
        <v>9554</v>
      </c>
      <c r="B1076" s="134">
        <v>45473</v>
      </c>
      <c r="C1076" s="87">
        <v>4569</v>
      </c>
      <c r="D1076" s="86" t="s">
        <v>1463</v>
      </c>
      <c r="E1076" s="88">
        <v>2000778</v>
      </c>
      <c r="F1076" s="88">
        <v>813279</v>
      </c>
      <c r="G1076" s="88">
        <v>0</v>
      </c>
      <c r="H1076" s="88">
        <v>38066</v>
      </c>
      <c r="I1076" s="88">
        <v>0</v>
      </c>
      <c r="J1076" s="88">
        <v>0</v>
      </c>
      <c r="K1076" s="88">
        <v>380911</v>
      </c>
      <c r="L1076" s="88">
        <v>0</v>
      </c>
      <c r="M1076" s="88">
        <v>0</v>
      </c>
      <c r="N1076" s="88">
        <v>0</v>
      </c>
      <c r="O1076" s="88">
        <v>0</v>
      </c>
      <c r="P1076" s="88">
        <v>394302</v>
      </c>
      <c r="Q1076" s="89">
        <v>0</v>
      </c>
      <c r="R1076" s="89">
        <v>1.77573853409E-2</v>
      </c>
      <c r="S1076" s="89">
        <v>0</v>
      </c>
      <c r="T1076" s="89">
        <v>0.41289987826537999</v>
      </c>
      <c r="U1076" s="89">
        <v>6.9526803708199999E-3</v>
      </c>
      <c r="V1076" s="89">
        <v>0</v>
      </c>
      <c r="W1076" s="89">
        <v>0</v>
      </c>
      <c r="X1076" s="89">
        <v>0</v>
      </c>
      <c r="Y1076" s="89">
        <v>0</v>
      </c>
      <c r="Z1076" s="89">
        <v>1.693063141001E-2</v>
      </c>
      <c r="AA1076" s="89">
        <v>2.7307765153310001E-2</v>
      </c>
    </row>
    <row r="1077" spans="1:27" x14ac:dyDescent="0.25">
      <c r="A1077" s="87">
        <v>9555</v>
      </c>
      <c r="B1077" s="134">
        <v>45473</v>
      </c>
      <c r="C1077" s="87">
        <v>4570</v>
      </c>
      <c r="D1077" s="86" t="s">
        <v>1464</v>
      </c>
      <c r="E1077" s="88">
        <v>8651080</v>
      </c>
      <c r="F1077" s="88">
        <v>3760477</v>
      </c>
      <c r="G1077" s="88">
        <v>104964</v>
      </c>
      <c r="H1077" s="88">
        <v>0</v>
      </c>
      <c r="I1077" s="88">
        <v>6387</v>
      </c>
      <c r="J1077" s="88">
        <v>140828</v>
      </c>
      <c r="K1077" s="88">
        <v>749385</v>
      </c>
      <c r="L1077" s="88">
        <v>0</v>
      </c>
      <c r="M1077" s="88">
        <v>1997965</v>
      </c>
      <c r="N1077" s="88">
        <v>0</v>
      </c>
      <c r="O1077" s="88">
        <v>0</v>
      </c>
      <c r="P1077" s="88">
        <v>760948</v>
      </c>
      <c r="Q1077" s="89">
        <v>4.5508171465199997E-3</v>
      </c>
      <c r="R1077" s="89">
        <v>0</v>
      </c>
      <c r="S1077" s="89">
        <v>0</v>
      </c>
      <c r="T1077" s="89">
        <v>0</v>
      </c>
      <c r="U1077" s="89">
        <v>0</v>
      </c>
      <c r="V1077" s="89">
        <v>0</v>
      </c>
      <c r="W1077" s="89">
        <v>0</v>
      </c>
      <c r="X1077" s="89">
        <v>0</v>
      </c>
      <c r="Y1077" s="89">
        <v>0</v>
      </c>
      <c r="Z1077" s="89">
        <v>1.924796620939E-2</v>
      </c>
      <c r="AA1077" s="89">
        <v>2.5101835459000001E-3</v>
      </c>
    </row>
    <row r="1078" spans="1:27" x14ac:dyDescent="0.25">
      <c r="A1078" s="87">
        <v>9556</v>
      </c>
      <c r="B1078" s="134">
        <v>45473</v>
      </c>
      <c r="C1078" s="87">
        <v>4571</v>
      </c>
      <c r="D1078" s="86" t="s">
        <v>1465</v>
      </c>
      <c r="E1078" s="88">
        <v>151151598</v>
      </c>
      <c r="F1078" s="88">
        <v>106909336</v>
      </c>
      <c r="G1078" s="88">
        <v>4120078</v>
      </c>
      <c r="H1078" s="88">
        <v>0</v>
      </c>
      <c r="I1078" s="88">
        <v>0</v>
      </c>
      <c r="J1078" s="88">
        <v>4974116</v>
      </c>
      <c r="K1078" s="88">
        <v>18304310</v>
      </c>
      <c r="L1078" s="88">
        <v>0</v>
      </c>
      <c r="M1078" s="88">
        <v>18810384</v>
      </c>
      <c r="N1078" s="88">
        <v>50763278</v>
      </c>
      <c r="O1078" s="88">
        <v>0</v>
      </c>
      <c r="P1078" s="88">
        <v>9937169</v>
      </c>
      <c r="Q1078" s="89">
        <v>3.0413585997050002E-2</v>
      </c>
      <c r="R1078" s="89">
        <v>0</v>
      </c>
      <c r="S1078" s="89">
        <v>0</v>
      </c>
      <c r="T1078" s="89">
        <v>6.2340015540999995E-4</v>
      </c>
      <c r="U1078" s="89">
        <v>1.72170212879E-3</v>
      </c>
      <c r="V1078" s="89">
        <v>0</v>
      </c>
      <c r="W1078" s="89">
        <v>0</v>
      </c>
      <c r="X1078" s="89">
        <v>0</v>
      </c>
      <c r="Y1078" s="89">
        <v>2.5690575387149499</v>
      </c>
      <c r="Z1078" s="89">
        <v>1.8862598779289998E-2</v>
      </c>
      <c r="AA1078" s="89">
        <v>3.47891098174E-3</v>
      </c>
    </row>
    <row r="1079" spans="1:27" x14ac:dyDescent="0.25">
      <c r="A1079" s="87">
        <v>9566</v>
      </c>
      <c r="B1079" s="134">
        <v>45473</v>
      </c>
      <c r="C1079" s="87">
        <v>4576</v>
      </c>
      <c r="D1079" s="86" t="s">
        <v>1466</v>
      </c>
      <c r="E1079" s="88">
        <v>55793780</v>
      </c>
      <c r="F1079" s="88">
        <v>39582623</v>
      </c>
      <c r="G1079" s="88">
        <v>626770</v>
      </c>
      <c r="H1079" s="88">
        <v>0</v>
      </c>
      <c r="I1079" s="88">
        <v>0</v>
      </c>
      <c r="J1079" s="88">
        <v>16037456</v>
      </c>
      <c r="K1079" s="88">
        <v>14159195</v>
      </c>
      <c r="L1079" s="88">
        <v>0</v>
      </c>
      <c r="M1079" s="88">
        <v>0</v>
      </c>
      <c r="N1079" s="88">
        <v>0</v>
      </c>
      <c r="O1079" s="88">
        <v>0</v>
      </c>
      <c r="P1079" s="88">
        <v>8759201</v>
      </c>
      <c r="Q1079" s="89">
        <v>2.7052640957710001E-2</v>
      </c>
      <c r="R1079" s="89">
        <v>0</v>
      </c>
      <c r="S1079" s="89">
        <v>0</v>
      </c>
      <c r="T1079" s="89">
        <v>3.2486183568799999E-3</v>
      </c>
      <c r="U1079" s="89">
        <v>2.0989156595400001E-3</v>
      </c>
      <c r="V1079" s="89">
        <v>0</v>
      </c>
      <c r="W1079" s="89">
        <v>0</v>
      </c>
      <c r="X1079" s="89">
        <v>0</v>
      </c>
      <c r="Y1079" s="89">
        <v>0</v>
      </c>
      <c r="Z1079" s="89">
        <v>1.0879549363929999E-2</v>
      </c>
      <c r="AA1079" s="89">
        <v>4.9400737229099998E-3</v>
      </c>
    </row>
    <row r="1080" spans="1:27" x14ac:dyDescent="0.25">
      <c r="A1080" s="87">
        <v>9582</v>
      </c>
      <c r="B1080" s="134">
        <v>45473</v>
      </c>
      <c r="C1080" s="87">
        <v>4584</v>
      </c>
      <c r="D1080" s="86" t="s">
        <v>1467</v>
      </c>
      <c r="E1080" s="88">
        <v>27162568</v>
      </c>
      <c r="F1080" s="88">
        <v>9948409</v>
      </c>
      <c r="G1080" s="88">
        <v>1914658</v>
      </c>
      <c r="H1080" s="88">
        <v>0</v>
      </c>
      <c r="I1080" s="88">
        <v>0</v>
      </c>
      <c r="J1080" s="88">
        <v>1487137</v>
      </c>
      <c r="K1080" s="88">
        <v>4467996</v>
      </c>
      <c r="L1080" s="88">
        <v>0</v>
      </c>
      <c r="M1080" s="88">
        <v>0</v>
      </c>
      <c r="N1080" s="88">
        <v>0</v>
      </c>
      <c r="O1080" s="88">
        <v>0</v>
      </c>
      <c r="P1080" s="88">
        <v>2078618</v>
      </c>
      <c r="Q1080" s="89">
        <v>-1.5482163958999999E-3</v>
      </c>
      <c r="R1080" s="89">
        <v>0</v>
      </c>
      <c r="S1080" s="89">
        <v>0</v>
      </c>
      <c r="T1080" s="89">
        <v>0</v>
      </c>
      <c r="U1080" s="89">
        <v>6.9975625391999999E-4</v>
      </c>
      <c r="V1080" s="89">
        <v>0</v>
      </c>
      <c r="W1080" s="89">
        <v>0</v>
      </c>
      <c r="X1080" s="89">
        <v>0</v>
      </c>
      <c r="Y1080" s="89">
        <v>0</v>
      </c>
      <c r="Z1080" s="89">
        <v>3.5447324692000001E-3</v>
      </c>
      <c r="AA1080" s="89">
        <v>6.8140851108000004E-4</v>
      </c>
    </row>
    <row r="1081" spans="1:27" x14ac:dyDescent="0.25">
      <c r="A1081" s="87">
        <v>9590</v>
      </c>
      <c r="B1081" s="134">
        <v>45473</v>
      </c>
      <c r="C1081" s="87">
        <v>4591</v>
      </c>
      <c r="D1081" s="86" t="s">
        <v>1468</v>
      </c>
      <c r="E1081" s="88">
        <v>11022456</v>
      </c>
      <c r="F1081" s="88">
        <v>6363828</v>
      </c>
      <c r="G1081" s="88">
        <v>0</v>
      </c>
      <c r="H1081" s="88">
        <v>8000</v>
      </c>
      <c r="I1081" s="88">
        <v>0</v>
      </c>
      <c r="J1081" s="88">
        <v>2230828</v>
      </c>
      <c r="K1081" s="88">
        <v>2490026</v>
      </c>
      <c r="L1081" s="88">
        <v>0</v>
      </c>
      <c r="M1081" s="88">
        <v>285713</v>
      </c>
      <c r="N1081" s="88">
        <v>159231</v>
      </c>
      <c r="O1081" s="88">
        <v>0</v>
      </c>
      <c r="P1081" s="88">
        <v>1190030</v>
      </c>
      <c r="Q1081" s="89">
        <v>0</v>
      </c>
      <c r="R1081" s="89">
        <v>2.9166666666670001E-2</v>
      </c>
      <c r="S1081" s="89">
        <v>0</v>
      </c>
      <c r="T1081" s="89">
        <v>0</v>
      </c>
      <c r="U1081" s="89">
        <v>1.1280703332800001E-2</v>
      </c>
      <c r="V1081" s="89">
        <v>0</v>
      </c>
      <c r="W1081" s="89">
        <v>0</v>
      </c>
      <c r="X1081" s="89">
        <v>0</v>
      </c>
      <c r="Y1081" s="89">
        <v>0</v>
      </c>
      <c r="Z1081" s="89">
        <v>2.331786074001E-2</v>
      </c>
      <c r="AA1081" s="89">
        <v>8.0719074117899994E-3</v>
      </c>
    </row>
    <row r="1082" spans="1:27" x14ac:dyDescent="0.25">
      <c r="A1082" s="87">
        <v>9604</v>
      </c>
      <c r="B1082" s="134">
        <v>45473</v>
      </c>
      <c r="C1082" s="87">
        <v>4600</v>
      </c>
      <c r="D1082" s="86" t="s">
        <v>1469</v>
      </c>
      <c r="E1082" s="88">
        <v>701120657</v>
      </c>
      <c r="F1082" s="88">
        <v>525373132</v>
      </c>
      <c r="G1082" s="88">
        <v>9333436</v>
      </c>
      <c r="H1082" s="88">
        <v>0</v>
      </c>
      <c r="I1082" s="88">
        <v>0</v>
      </c>
      <c r="J1082" s="88">
        <v>60843829</v>
      </c>
      <c r="K1082" s="88">
        <v>153681839</v>
      </c>
      <c r="L1082" s="88">
        <v>1236892</v>
      </c>
      <c r="M1082" s="88">
        <v>206518938</v>
      </c>
      <c r="N1082" s="88">
        <v>48585854</v>
      </c>
      <c r="O1082" s="88">
        <v>14299420</v>
      </c>
      <c r="P1082" s="88">
        <v>30872925</v>
      </c>
      <c r="Q1082" s="89">
        <v>9.15003625015E-3</v>
      </c>
      <c r="R1082" s="89">
        <v>0</v>
      </c>
      <c r="S1082" s="89">
        <v>0</v>
      </c>
      <c r="T1082" s="89">
        <v>1.5583190131999999E-4</v>
      </c>
      <c r="U1082" s="89">
        <v>1.2201681953099999E-3</v>
      </c>
      <c r="V1082" s="89">
        <v>0</v>
      </c>
      <c r="W1082" s="89">
        <v>8.4809007920000004E-5</v>
      </c>
      <c r="X1082" s="89">
        <v>3.0866946976000002E-4</v>
      </c>
      <c r="Y1082" s="89">
        <v>2.7200441282900002E-3</v>
      </c>
      <c r="Z1082" s="89">
        <v>3.2121940887699998E-3</v>
      </c>
      <c r="AA1082" s="89">
        <v>8.5192340326000003E-4</v>
      </c>
    </row>
    <row r="1083" spans="1:27" x14ac:dyDescent="0.25">
      <c r="A1083" s="87">
        <v>9607</v>
      </c>
      <c r="B1083" s="134">
        <v>45473</v>
      </c>
      <c r="C1083" s="87">
        <v>4602</v>
      </c>
      <c r="D1083" s="86" t="s">
        <v>1470</v>
      </c>
      <c r="E1083" s="88">
        <v>668133832</v>
      </c>
      <c r="F1083" s="88">
        <v>284003627</v>
      </c>
      <c r="G1083" s="88">
        <v>7877414</v>
      </c>
      <c r="H1083" s="88">
        <v>0</v>
      </c>
      <c r="I1083" s="88">
        <v>0</v>
      </c>
      <c r="J1083" s="88">
        <v>13937831</v>
      </c>
      <c r="K1083" s="88">
        <v>23577711</v>
      </c>
      <c r="L1083" s="88">
        <v>0</v>
      </c>
      <c r="M1083" s="88">
        <v>232267528</v>
      </c>
      <c r="N1083" s="88">
        <v>0</v>
      </c>
      <c r="O1083" s="88">
        <v>0</v>
      </c>
      <c r="P1083" s="88">
        <v>6343143</v>
      </c>
      <c r="Q1083" s="89">
        <v>3.0428226007600001E-3</v>
      </c>
      <c r="R1083" s="89">
        <v>0</v>
      </c>
      <c r="S1083" s="89">
        <v>0</v>
      </c>
      <c r="T1083" s="89">
        <v>9.4283036665000004E-4</v>
      </c>
      <c r="U1083" s="89">
        <v>3.1302853810000002E-5</v>
      </c>
      <c r="V1083" s="89">
        <v>0</v>
      </c>
      <c r="W1083" s="89">
        <v>-6.8473721799999998E-5</v>
      </c>
      <c r="X1083" s="89">
        <v>0</v>
      </c>
      <c r="Y1083" s="89">
        <v>0</v>
      </c>
      <c r="Z1083" s="89">
        <v>4.7408589451399998E-3</v>
      </c>
      <c r="AA1083" s="89">
        <v>1.7228660489E-4</v>
      </c>
    </row>
    <row r="1084" spans="1:27" x14ac:dyDescent="0.25">
      <c r="A1084" s="87">
        <v>9613</v>
      </c>
      <c r="B1084" s="134">
        <v>45473</v>
      </c>
      <c r="C1084" s="87">
        <v>4605</v>
      </c>
      <c r="D1084" s="86" t="s">
        <v>1471</v>
      </c>
      <c r="E1084" s="88">
        <v>276663</v>
      </c>
      <c r="F1084" s="88">
        <v>53501</v>
      </c>
      <c r="G1084" s="88">
        <v>0</v>
      </c>
      <c r="H1084" s="88">
        <v>0</v>
      </c>
      <c r="I1084" s="88">
        <v>0</v>
      </c>
      <c r="J1084" s="88">
        <v>0</v>
      </c>
      <c r="K1084" s="88">
        <v>0</v>
      </c>
      <c r="L1084" s="88">
        <v>0</v>
      </c>
      <c r="M1084" s="88">
        <v>0</v>
      </c>
      <c r="N1084" s="88">
        <v>0</v>
      </c>
      <c r="O1084" s="88">
        <v>0</v>
      </c>
      <c r="P1084" s="88">
        <v>53501</v>
      </c>
      <c r="Q1084" s="89">
        <v>0</v>
      </c>
      <c r="R1084" s="89">
        <v>0</v>
      </c>
      <c r="S1084" s="89">
        <v>0</v>
      </c>
      <c r="T1084" s="89">
        <v>0</v>
      </c>
      <c r="U1084" s="89">
        <v>0</v>
      </c>
      <c r="V1084" s="89">
        <v>0</v>
      </c>
      <c r="W1084" s="89">
        <v>0</v>
      </c>
      <c r="X1084" s="89">
        <v>0</v>
      </c>
      <c r="Y1084" s="89">
        <v>0</v>
      </c>
      <c r="Z1084" s="89">
        <v>-3.77310577461E-2</v>
      </c>
      <c r="AA1084" s="89">
        <v>-3.77310577461E-2</v>
      </c>
    </row>
    <row r="1085" spans="1:27" x14ac:dyDescent="0.25">
      <c r="A1085" s="87">
        <v>9622</v>
      </c>
      <c r="B1085" s="134">
        <v>45473</v>
      </c>
      <c r="C1085" s="87">
        <v>4610</v>
      </c>
      <c r="D1085" s="86" t="s">
        <v>1472</v>
      </c>
      <c r="E1085" s="88">
        <v>53728457</v>
      </c>
      <c r="F1085" s="88">
        <v>25397551</v>
      </c>
      <c r="G1085" s="88">
        <v>1487423</v>
      </c>
      <c r="H1085" s="88">
        <v>761359</v>
      </c>
      <c r="I1085" s="88">
        <v>0</v>
      </c>
      <c r="J1085" s="88">
        <v>1586407</v>
      </c>
      <c r="K1085" s="88">
        <v>3884639</v>
      </c>
      <c r="L1085" s="88">
        <v>0</v>
      </c>
      <c r="M1085" s="88">
        <v>13040888</v>
      </c>
      <c r="N1085" s="88">
        <v>0</v>
      </c>
      <c r="O1085" s="88">
        <v>0</v>
      </c>
      <c r="P1085" s="88">
        <v>4636835</v>
      </c>
      <c r="Q1085" s="89">
        <v>2.954971373816E-2</v>
      </c>
      <c r="R1085" s="89">
        <v>6.057753548592E-2</v>
      </c>
      <c r="S1085" s="89">
        <v>0</v>
      </c>
      <c r="T1085" s="89">
        <v>2.51450801918E-3</v>
      </c>
      <c r="U1085" s="89">
        <v>1.1798945452010001E-2</v>
      </c>
      <c r="V1085" s="89">
        <v>0</v>
      </c>
      <c r="W1085" s="89">
        <v>5.1983687464000005E-4</v>
      </c>
      <c r="X1085" s="89">
        <v>0</v>
      </c>
      <c r="Y1085" s="89">
        <v>0</v>
      </c>
      <c r="Z1085" s="89">
        <v>4.161758360876E-2</v>
      </c>
      <c r="AA1085" s="89">
        <v>1.4481547118550001E-2</v>
      </c>
    </row>
    <row r="1086" spans="1:27" x14ac:dyDescent="0.25">
      <c r="A1086" s="87">
        <v>9639</v>
      </c>
      <c r="B1086" s="134">
        <v>45473</v>
      </c>
      <c r="C1086" s="87">
        <v>4619</v>
      </c>
      <c r="D1086" s="86" t="s">
        <v>1473</v>
      </c>
      <c r="E1086" s="88">
        <v>123893125</v>
      </c>
      <c r="F1086" s="88">
        <v>49995478</v>
      </c>
      <c r="G1086" s="88">
        <v>2534946</v>
      </c>
      <c r="H1086" s="88">
        <v>0</v>
      </c>
      <c r="I1086" s="88">
        <v>0</v>
      </c>
      <c r="J1086" s="88">
        <v>9694150</v>
      </c>
      <c r="K1086" s="88">
        <v>9843458</v>
      </c>
      <c r="L1086" s="88">
        <v>0</v>
      </c>
      <c r="M1086" s="88">
        <v>20989714</v>
      </c>
      <c r="N1086" s="88">
        <v>0</v>
      </c>
      <c r="O1086" s="88">
        <v>0</v>
      </c>
      <c r="P1086" s="88">
        <v>6933210</v>
      </c>
      <c r="Q1086" s="89">
        <v>9.6608542729999995E-4</v>
      </c>
      <c r="R1086" s="89">
        <v>0</v>
      </c>
      <c r="S1086" s="89">
        <v>0</v>
      </c>
      <c r="T1086" s="89">
        <v>-1.4193868029999999E-4</v>
      </c>
      <c r="U1086" s="89">
        <v>5.0801773929000003E-4</v>
      </c>
      <c r="V1086" s="89">
        <v>0</v>
      </c>
      <c r="W1086" s="89">
        <v>0</v>
      </c>
      <c r="X1086" s="89">
        <v>0</v>
      </c>
      <c r="Y1086" s="89">
        <v>0</v>
      </c>
      <c r="Z1086" s="89">
        <v>2.649303007E-3</v>
      </c>
      <c r="AA1086" s="89">
        <v>4.9699334366000002E-4</v>
      </c>
    </row>
    <row r="1087" spans="1:27" x14ac:dyDescent="0.25">
      <c r="A1087" s="87">
        <v>9643</v>
      </c>
      <c r="B1087" s="134">
        <v>45473</v>
      </c>
      <c r="C1087" s="87">
        <v>4620</v>
      </c>
      <c r="D1087" s="86" t="s">
        <v>1474</v>
      </c>
      <c r="E1087" s="88">
        <v>248589021</v>
      </c>
      <c r="F1087" s="88">
        <v>151786457</v>
      </c>
      <c r="G1087" s="88">
        <v>7942765</v>
      </c>
      <c r="H1087" s="88">
        <v>97846</v>
      </c>
      <c r="I1087" s="88">
        <v>0</v>
      </c>
      <c r="J1087" s="88">
        <v>30184998</v>
      </c>
      <c r="K1087" s="88">
        <v>28089313</v>
      </c>
      <c r="L1087" s="88">
        <v>0</v>
      </c>
      <c r="M1087" s="88">
        <v>65274413</v>
      </c>
      <c r="N1087" s="88">
        <v>0</v>
      </c>
      <c r="O1087" s="88">
        <v>108131</v>
      </c>
      <c r="P1087" s="88">
        <v>20088991</v>
      </c>
      <c r="Q1087" s="89">
        <v>8.7897044915599999E-3</v>
      </c>
      <c r="R1087" s="89">
        <v>2.733529087906E-2</v>
      </c>
      <c r="S1087" s="89">
        <v>0</v>
      </c>
      <c r="T1087" s="89">
        <v>4.3394885491000002E-4</v>
      </c>
      <c r="U1087" s="89">
        <v>3.5245143776899998E-3</v>
      </c>
      <c r="V1087" s="89">
        <v>0</v>
      </c>
      <c r="W1087" s="89">
        <v>9.869814749E-5</v>
      </c>
      <c r="X1087" s="89">
        <v>0</v>
      </c>
      <c r="Y1087" s="89">
        <v>0</v>
      </c>
      <c r="Z1087" s="89">
        <v>1.4520746620699999E-2</v>
      </c>
      <c r="AA1087" s="89">
        <v>3.0395329871200001E-3</v>
      </c>
    </row>
    <row r="1088" spans="1:27" x14ac:dyDescent="0.25">
      <c r="A1088" s="87">
        <v>9644</v>
      </c>
      <c r="B1088" s="134">
        <v>45473</v>
      </c>
      <c r="C1088" s="87">
        <v>4621</v>
      </c>
      <c r="D1088" s="86" t="s">
        <v>1475</v>
      </c>
      <c r="E1088" s="88">
        <v>22719884</v>
      </c>
      <c r="F1088" s="88">
        <v>20762565</v>
      </c>
      <c r="G1088" s="88">
        <v>0</v>
      </c>
      <c r="H1088" s="88">
        <v>0</v>
      </c>
      <c r="I1088" s="88">
        <v>0</v>
      </c>
      <c r="J1088" s="88">
        <v>6015039</v>
      </c>
      <c r="K1088" s="88">
        <v>11665099</v>
      </c>
      <c r="L1088" s="88">
        <v>0</v>
      </c>
      <c r="M1088" s="88">
        <v>447575</v>
      </c>
      <c r="N1088" s="88">
        <v>0</v>
      </c>
      <c r="O1088" s="88">
        <v>26181</v>
      </c>
      <c r="P1088" s="88">
        <v>2608671</v>
      </c>
      <c r="Q1088" s="89">
        <v>0</v>
      </c>
      <c r="R1088" s="89">
        <v>0</v>
      </c>
      <c r="S1088" s="89">
        <v>0</v>
      </c>
      <c r="T1088" s="89">
        <v>0</v>
      </c>
      <c r="U1088" s="89">
        <v>2.3082541784099999E-3</v>
      </c>
      <c r="V1088" s="89">
        <v>0</v>
      </c>
      <c r="W1088" s="89">
        <v>0</v>
      </c>
      <c r="X1088" s="89">
        <v>0</v>
      </c>
      <c r="Y1088" s="89">
        <v>0</v>
      </c>
      <c r="Z1088" s="89">
        <v>2.52411118835E-3</v>
      </c>
      <c r="AA1088" s="89">
        <v>1.67639864416E-3</v>
      </c>
    </row>
    <row r="1089" spans="1:27" x14ac:dyDescent="0.25">
      <c r="A1089" s="87">
        <v>9662</v>
      </c>
      <c r="B1089" s="134">
        <v>45473</v>
      </c>
      <c r="C1089" s="87">
        <v>4631</v>
      </c>
      <c r="D1089" s="86" t="s">
        <v>1476</v>
      </c>
      <c r="E1089" s="88">
        <v>62343173</v>
      </c>
      <c r="F1089" s="88">
        <v>27980375</v>
      </c>
      <c r="G1089" s="88">
        <v>1847396</v>
      </c>
      <c r="H1089" s="88">
        <v>104814</v>
      </c>
      <c r="I1089" s="88">
        <v>0</v>
      </c>
      <c r="J1089" s="88">
        <v>4280237</v>
      </c>
      <c r="K1089" s="88">
        <v>15540422</v>
      </c>
      <c r="L1089" s="88">
        <v>0</v>
      </c>
      <c r="M1089" s="88">
        <v>984194</v>
      </c>
      <c r="N1089" s="88">
        <v>0</v>
      </c>
      <c r="O1089" s="88">
        <v>0</v>
      </c>
      <c r="P1089" s="88">
        <v>5223312</v>
      </c>
      <c r="Q1089" s="89">
        <v>3.9589103267599996E-3</v>
      </c>
      <c r="R1089" s="89">
        <v>1.201834202421E-2</v>
      </c>
      <c r="S1089" s="89">
        <v>0</v>
      </c>
      <c r="T1089" s="89">
        <v>-2.0991427389999999E-4</v>
      </c>
      <c r="U1089" s="89">
        <v>3.9438100558000002E-4</v>
      </c>
      <c r="V1089" s="89">
        <v>0</v>
      </c>
      <c r="W1089" s="89">
        <v>0</v>
      </c>
      <c r="X1089" s="89">
        <v>0</v>
      </c>
      <c r="Y1089" s="89">
        <v>0</v>
      </c>
      <c r="Z1089" s="89">
        <v>3.2006069055299999E-3</v>
      </c>
      <c r="AA1089" s="89">
        <v>1.20444122168E-3</v>
      </c>
    </row>
    <row r="1090" spans="1:27" x14ac:dyDescent="0.25">
      <c r="A1090" s="87">
        <v>9676</v>
      </c>
      <c r="B1090" s="134">
        <v>45473</v>
      </c>
      <c r="C1090" s="87">
        <v>4637</v>
      </c>
      <c r="D1090" s="86" t="s">
        <v>1477</v>
      </c>
      <c r="E1090" s="88">
        <v>6053435</v>
      </c>
      <c r="F1090" s="88">
        <v>4977485</v>
      </c>
      <c r="G1090" s="88">
        <v>0</v>
      </c>
      <c r="H1090" s="88">
        <v>0</v>
      </c>
      <c r="I1090" s="88">
        <v>0</v>
      </c>
      <c r="J1090" s="88">
        <v>2118137</v>
      </c>
      <c r="K1090" s="88">
        <v>1842083</v>
      </c>
      <c r="L1090" s="88">
        <v>0</v>
      </c>
      <c r="M1090" s="88">
        <v>387939</v>
      </c>
      <c r="N1090" s="88">
        <v>0</v>
      </c>
      <c r="O1090" s="88">
        <v>0</v>
      </c>
      <c r="P1090" s="88">
        <v>629326</v>
      </c>
      <c r="Q1090" s="89">
        <v>0</v>
      </c>
      <c r="R1090" s="89">
        <v>0</v>
      </c>
      <c r="S1090" s="89">
        <v>0</v>
      </c>
      <c r="T1090" s="89">
        <v>0</v>
      </c>
      <c r="U1090" s="89">
        <v>-7.22369718E-5</v>
      </c>
      <c r="V1090" s="89">
        <v>0</v>
      </c>
      <c r="W1090" s="89">
        <v>0</v>
      </c>
      <c r="X1090" s="89">
        <v>0</v>
      </c>
      <c r="Y1090" s="89">
        <v>0</v>
      </c>
      <c r="Z1090" s="89">
        <v>-5.3888352289999998E-4</v>
      </c>
      <c r="AA1090" s="89">
        <v>-9.8206585599999998E-5</v>
      </c>
    </row>
    <row r="1091" spans="1:27" x14ac:dyDescent="0.25">
      <c r="A1091" s="87">
        <v>9681</v>
      </c>
      <c r="B1091" s="134">
        <v>45473</v>
      </c>
      <c r="C1091" s="87">
        <v>4639</v>
      </c>
      <c r="D1091" s="86" t="s">
        <v>1478</v>
      </c>
      <c r="E1091" s="88">
        <v>53788133</v>
      </c>
      <c r="F1091" s="88">
        <v>23318586</v>
      </c>
      <c r="G1091" s="88">
        <v>918897</v>
      </c>
      <c r="H1091" s="88">
        <v>0</v>
      </c>
      <c r="I1091" s="88">
        <v>0</v>
      </c>
      <c r="J1091" s="88">
        <v>3751173</v>
      </c>
      <c r="K1091" s="88">
        <v>6809104</v>
      </c>
      <c r="L1091" s="88">
        <v>0</v>
      </c>
      <c r="M1091" s="88">
        <v>7488280</v>
      </c>
      <c r="N1091" s="88">
        <v>0</v>
      </c>
      <c r="O1091" s="88">
        <v>0</v>
      </c>
      <c r="P1091" s="88">
        <v>4351132</v>
      </c>
      <c r="Q1091" s="89">
        <v>3.36197992995E-3</v>
      </c>
      <c r="R1091" s="89">
        <v>0</v>
      </c>
      <c r="S1091" s="89">
        <v>0</v>
      </c>
      <c r="T1091" s="89">
        <v>0</v>
      </c>
      <c r="U1091" s="89">
        <v>-1.4852599159999999E-4</v>
      </c>
      <c r="V1091" s="89">
        <v>0</v>
      </c>
      <c r="W1091" s="89">
        <v>3.7984922681000001E-4</v>
      </c>
      <c r="X1091" s="89">
        <v>0</v>
      </c>
      <c r="Y1091" s="89">
        <v>0</v>
      </c>
      <c r="Z1091" s="89">
        <v>5.5802509569000004E-3</v>
      </c>
      <c r="AA1091" s="89">
        <v>1.2483906006600001E-3</v>
      </c>
    </row>
    <row r="1092" spans="1:27" x14ac:dyDescent="0.25">
      <c r="A1092" s="87">
        <v>9715</v>
      </c>
      <c r="B1092" s="134">
        <v>45473</v>
      </c>
      <c r="C1092" s="87">
        <v>4658</v>
      </c>
      <c r="D1092" s="86" t="s">
        <v>1479</v>
      </c>
      <c r="E1092" s="88">
        <v>46855756</v>
      </c>
      <c r="F1092" s="88">
        <v>25317554</v>
      </c>
      <c r="G1092" s="88">
        <v>0</v>
      </c>
      <c r="H1092" s="88">
        <v>603</v>
      </c>
      <c r="I1092" s="88">
        <v>0</v>
      </c>
      <c r="J1092" s="88">
        <v>1862813</v>
      </c>
      <c r="K1092" s="88">
        <v>9937555</v>
      </c>
      <c r="L1092" s="88">
        <v>0</v>
      </c>
      <c r="M1092" s="88">
        <v>10011891</v>
      </c>
      <c r="N1092" s="88">
        <v>0</v>
      </c>
      <c r="O1092" s="88">
        <v>0</v>
      </c>
      <c r="P1092" s="88">
        <v>3504692</v>
      </c>
      <c r="Q1092" s="89">
        <v>0</v>
      </c>
      <c r="R1092" s="89">
        <v>0</v>
      </c>
      <c r="S1092" s="89">
        <v>0</v>
      </c>
      <c r="T1092" s="89">
        <v>0</v>
      </c>
      <c r="U1092" s="89">
        <v>3.6755717901900001E-3</v>
      </c>
      <c r="V1092" s="89">
        <v>0</v>
      </c>
      <c r="W1092" s="89">
        <v>0</v>
      </c>
      <c r="X1092" s="89">
        <v>0</v>
      </c>
      <c r="Y1092" s="89">
        <v>0</v>
      </c>
      <c r="Z1092" s="89">
        <v>5.5581055341599999E-3</v>
      </c>
      <c r="AA1092" s="89">
        <v>2.3577939315600001E-3</v>
      </c>
    </row>
    <row r="1093" spans="1:27" x14ac:dyDescent="0.25">
      <c r="A1093" s="87">
        <v>9723</v>
      </c>
      <c r="B1093" s="134">
        <v>45473</v>
      </c>
      <c r="C1093" s="87">
        <v>4663</v>
      </c>
      <c r="D1093" s="86" t="s">
        <v>1480</v>
      </c>
      <c r="E1093" s="88">
        <v>19327089</v>
      </c>
      <c r="F1093" s="88">
        <v>4730907</v>
      </c>
      <c r="G1093" s="88">
        <v>0</v>
      </c>
      <c r="H1093" s="88">
        <v>0</v>
      </c>
      <c r="I1093" s="88">
        <v>0</v>
      </c>
      <c r="J1093" s="88">
        <v>702771</v>
      </c>
      <c r="K1093" s="88">
        <v>347598</v>
      </c>
      <c r="L1093" s="88">
        <v>0</v>
      </c>
      <c r="M1093" s="88">
        <v>0</v>
      </c>
      <c r="N1093" s="88">
        <v>0</v>
      </c>
      <c r="O1093" s="88">
        <v>0</v>
      </c>
      <c r="P1093" s="88">
        <v>3680538</v>
      </c>
      <c r="Q1093" s="89">
        <v>0</v>
      </c>
      <c r="R1093" s="89">
        <v>0</v>
      </c>
      <c r="S1093" s="89">
        <v>0</v>
      </c>
      <c r="T1093" s="89">
        <v>0</v>
      </c>
      <c r="U1093" s="89">
        <v>1.282572043824E-2</v>
      </c>
      <c r="V1093" s="89">
        <v>0</v>
      </c>
      <c r="W1093" s="89">
        <v>0</v>
      </c>
      <c r="X1093" s="89">
        <v>0</v>
      </c>
      <c r="Y1093" s="89">
        <v>0</v>
      </c>
      <c r="Z1093" s="89">
        <v>8.5622776335000008E-3</v>
      </c>
      <c r="AA1093" s="89">
        <v>8.1916040605599996E-3</v>
      </c>
    </row>
    <row r="1094" spans="1:27" x14ac:dyDescent="0.25">
      <c r="A1094" s="87">
        <v>9759</v>
      </c>
      <c r="B1094" s="134">
        <v>45473</v>
      </c>
      <c r="C1094" s="87">
        <v>4683</v>
      </c>
      <c r="D1094" s="86" t="s">
        <v>1481</v>
      </c>
      <c r="E1094" s="88">
        <v>875517151</v>
      </c>
      <c r="F1094" s="88">
        <v>664771564</v>
      </c>
      <c r="G1094" s="88">
        <v>32670368</v>
      </c>
      <c r="H1094" s="88">
        <v>0</v>
      </c>
      <c r="I1094" s="88">
        <v>38471</v>
      </c>
      <c r="J1094" s="88">
        <v>74310797</v>
      </c>
      <c r="K1094" s="88">
        <v>194203498</v>
      </c>
      <c r="L1094" s="88">
        <v>0</v>
      </c>
      <c r="M1094" s="88">
        <v>319723293</v>
      </c>
      <c r="N1094" s="88">
        <v>10249864</v>
      </c>
      <c r="O1094" s="88">
        <v>417143</v>
      </c>
      <c r="P1094" s="88">
        <v>33158130</v>
      </c>
      <c r="Q1094" s="89">
        <v>1.5974254195719999E-2</v>
      </c>
      <c r="R1094" s="89">
        <v>0</v>
      </c>
      <c r="S1094" s="89">
        <v>0</v>
      </c>
      <c r="T1094" s="89">
        <v>1.5950115255400001E-3</v>
      </c>
      <c r="U1094" s="89">
        <v>5.9920278922800004E-3</v>
      </c>
      <c r="V1094" s="89">
        <v>0</v>
      </c>
      <c r="W1094" s="89">
        <v>1.0304106344E-4</v>
      </c>
      <c r="X1094" s="89">
        <v>0</v>
      </c>
      <c r="Y1094" s="89">
        <v>0</v>
      </c>
      <c r="Z1094" s="89">
        <v>3.5109851197859997E-2</v>
      </c>
      <c r="AA1094" s="89">
        <v>4.7569861233099997E-3</v>
      </c>
    </row>
    <row r="1095" spans="1:27" x14ac:dyDescent="0.25">
      <c r="A1095" s="87">
        <v>9776</v>
      </c>
      <c r="B1095" s="134">
        <v>45473</v>
      </c>
      <c r="C1095" s="87">
        <v>4689</v>
      </c>
      <c r="D1095" s="86" t="s">
        <v>1482</v>
      </c>
      <c r="E1095" s="88">
        <v>24718900</v>
      </c>
      <c r="F1095" s="88">
        <v>4768049</v>
      </c>
      <c r="G1095" s="88">
        <v>647474</v>
      </c>
      <c r="H1095" s="88">
        <v>0</v>
      </c>
      <c r="I1095" s="88">
        <v>0</v>
      </c>
      <c r="J1095" s="88">
        <v>1071371</v>
      </c>
      <c r="K1095" s="88">
        <v>1461660</v>
      </c>
      <c r="L1095" s="88">
        <v>0</v>
      </c>
      <c r="M1095" s="88">
        <v>723382</v>
      </c>
      <c r="N1095" s="88">
        <v>0</v>
      </c>
      <c r="O1095" s="88">
        <v>0</v>
      </c>
      <c r="P1095" s="88">
        <v>864162</v>
      </c>
      <c r="Q1095" s="89">
        <v>6.9432797597900001E-3</v>
      </c>
      <c r="R1095" s="89">
        <v>0</v>
      </c>
      <c r="S1095" s="89">
        <v>0</v>
      </c>
      <c r="T1095" s="89">
        <v>-3.1792494204999998E-6</v>
      </c>
      <c r="U1095" s="89">
        <v>0</v>
      </c>
      <c r="V1095" s="89">
        <v>0</v>
      </c>
      <c r="W1095" s="89">
        <v>0</v>
      </c>
      <c r="X1095" s="89">
        <v>0</v>
      </c>
      <c r="Y1095" s="89">
        <v>0</v>
      </c>
      <c r="Z1095" s="89">
        <v>-3.938210176E-4</v>
      </c>
      <c r="AA1095" s="89">
        <v>9.0170101618000003E-4</v>
      </c>
    </row>
    <row r="1096" spans="1:27" x14ac:dyDescent="0.25">
      <c r="A1096" s="87">
        <v>9777</v>
      </c>
      <c r="B1096" s="134">
        <v>45473</v>
      </c>
      <c r="C1096" s="87">
        <v>4690</v>
      </c>
      <c r="D1096" s="86" t="s">
        <v>1483</v>
      </c>
      <c r="E1096" s="88">
        <v>34948085</v>
      </c>
      <c r="F1096" s="88">
        <v>17283281</v>
      </c>
      <c r="G1096" s="88">
        <v>747454</v>
      </c>
      <c r="H1096" s="88">
        <v>0</v>
      </c>
      <c r="I1096" s="88">
        <v>0</v>
      </c>
      <c r="J1096" s="88">
        <v>1800383</v>
      </c>
      <c r="K1096" s="88">
        <v>3633336</v>
      </c>
      <c r="L1096" s="88">
        <v>0</v>
      </c>
      <c r="M1096" s="88">
        <v>8434919</v>
      </c>
      <c r="N1096" s="88">
        <v>0</v>
      </c>
      <c r="O1096" s="88">
        <v>0</v>
      </c>
      <c r="P1096" s="88">
        <v>2667189</v>
      </c>
      <c r="Q1096" s="89">
        <v>1.371047930459E-2</v>
      </c>
      <c r="R1096" s="89">
        <v>0</v>
      </c>
      <c r="S1096" s="89">
        <v>0</v>
      </c>
      <c r="T1096" s="89">
        <v>0</v>
      </c>
      <c r="U1096" s="89">
        <v>3.1962426858999997E-4</v>
      </c>
      <c r="V1096" s="89">
        <v>0</v>
      </c>
      <c r="W1096" s="89">
        <v>0</v>
      </c>
      <c r="X1096" s="89">
        <v>0</v>
      </c>
      <c r="Y1096" s="89">
        <v>0</v>
      </c>
      <c r="Z1096" s="89">
        <v>5.3198475821000001E-3</v>
      </c>
      <c r="AA1096" s="89">
        <v>1.4917129533E-3</v>
      </c>
    </row>
    <row r="1097" spans="1:27" x14ac:dyDescent="0.25">
      <c r="A1097" s="87">
        <v>9778</v>
      </c>
      <c r="B1097" s="134">
        <v>45473</v>
      </c>
      <c r="C1097" s="87">
        <v>4691</v>
      </c>
      <c r="D1097" s="86" t="s">
        <v>1484</v>
      </c>
      <c r="E1097" s="88">
        <v>9869398</v>
      </c>
      <c r="F1097" s="88">
        <v>5329995</v>
      </c>
      <c r="G1097" s="88">
        <v>0</v>
      </c>
      <c r="H1097" s="88">
        <v>0</v>
      </c>
      <c r="I1097" s="88">
        <v>0</v>
      </c>
      <c r="J1097" s="88">
        <v>2386763</v>
      </c>
      <c r="K1097" s="88">
        <v>1804520</v>
      </c>
      <c r="L1097" s="88">
        <v>0</v>
      </c>
      <c r="M1097" s="88">
        <v>0</v>
      </c>
      <c r="N1097" s="88">
        <v>0</v>
      </c>
      <c r="O1097" s="88">
        <v>0</v>
      </c>
      <c r="P1097" s="88">
        <v>1138712</v>
      </c>
      <c r="Q1097" s="89">
        <v>0</v>
      </c>
      <c r="R1097" s="89">
        <v>0</v>
      </c>
      <c r="S1097" s="89">
        <v>0</v>
      </c>
      <c r="T1097" s="89">
        <v>0</v>
      </c>
      <c r="U1097" s="89">
        <v>0</v>
      </c>
      <c r="V1097" s="89">
        <v>0</v>
      </c>
      <c r="W1097" s="89">
        <v>0</v>
      </c>
      <c r="X1097" s="89">
        <v>0</v>
      </c>
      <c r="Y1097" s="89">
        <v>0</v>
      </c>
      <c r="Z1097" s="89">
        <v>5.9080025590000002E-4</v>
      </c>
      <c r="AA1097" s="89">
        <v>1.6321285844E-4</v>
      </c>
    </row>
    <row r="1098" spans="1:27" x14ac:dyDescent="0.25">
      <c r="A1098" s="87">
        <v>9799</v>
      </c>
      <c r="B1098" s="134">
        <v>45473</v>
      </c>
      <c r="C1098" s="87">
        <v>4702</v>
      </c>
      <c r="D1098" s="86" t="s">
        <v>1485</v>
      </c>
      <c r="E1098" s="88">
        <v>31038068</v>
      </c>
      <c r="F1098" s="88">
        <v>25354571</v>
      </c>
      <c r="G1098" s="88">
        <v>237906</v>
      </c>
      <c r="H1098" s="88">
        <v>0</v>
      </c>
      <c r="I1098" s="88">
        <v>0</v>
      </c>
      <c r="J1098" s="88">
        <v>6385425</v>
      </c>
      <c r="K1098" s="88">
        <v>5408313</v>
      </c>
      <c r="L1098" s="88">
        <v>0</v>
      </c>
      <c r="M1098" s="88">
        <v>9096653</v>
      </c>
      <c r="N1098" s="88">
        <v>0</v>
      </c>
      <c r="O1098" s="88">
        <v>14161</v>
      </c>
      <c r="P1098" s="88">
        <v>4212113</v>
      </c>
      <c r="Q1098" s="89">
        <v>-1.4179931990000001E-4</v>
      </c>
      <c r="R1098" s="89">
        <v>-0.10862619808310001</v>
      </c>
      <c r="S1098" s="89">
        <v>0</v>
      </c>
      <c r="T1098" s="89">
        <v>3.4952624722800001E-3</v>
      </c>
      <c r="U1098" s="89">
        <v>1.0115937021640001E-2</v>
      </c>
      <c r="V1098" s="89">
        <v>0</v>
      </c>
      <c r="W1098" s="89">
        <v>0</v>
      </c>
      <c r="X1098" s="89">
        <v>0</v>
      </c>
      <c r="Y1098" s="89">
        <v>0</v>
      </c>
      <c r="Z1098" s="89">
        <v>1.7017656826350001E-2</v>
      </c>
      <c r="AA1098" s="89">
        <v>6.2808001625599998E-3</v>
      </c>
    </row>
    <row r="1099" spans="1:27" x14ac:dyDescent="0.25">
      <c r="A1099" s="87">
        <v>9805</v>
      </c>
      <c r="B1099" s="134">
        <v>45473</v>
      </c>
      <c r="C1099" s="87">
        <v>4705</v>
      </c>
      <c r="D1099" s="86" t="s">
        <v>1486</v>
      </c>
      <c r="E1099" s="88">
        <v>9916392</v>
      </c>
      <c r="F1099" s="88">
        <v>8669959</v>
      </c>
      <c r="G1099" s="88">
        <v>0</v>
      </c>
      <c r="H1099" s="88">
        <v>0</v>
      </c>
      <c r="I1099" s="88">
        <v>0</v>
      </c>
      <c r="J1099" s="88">
        <v>1699302</v>
      </c>
      <c r="K1099" s="88">
        <v>1910223</v>
      </c>
      <c r="L1099" s="88">
        <v>0</v>
      </c>
      <c r="M1099" s="88">
        <v>4229115</v>
      </c>
      <c r="N1099" s="88">
        <v>0</v>
      </c>
      <c r="O1099" s="88">
        <v>0</v>
      </c>
      <c r="P1099" s="88">
        <v>831319</v>
      </c>
      <c r="Q1099" s="89">
        <v>0</v>
      </c>
      <c r="R1099" s="89">
        <v>0</v>
      </c>
      <c r="S1099" s="89">
        <v>0</v>
      </c>
      <c r="T1099" s="89">
        <v>0</v>
      </c>
      <c r="U1099" s="89">
        <v>0</v>
      </c>
      <c r="V1099" s="89">
        <v>0</v>
      </c>
      <c r="W1099" s="89">
        <v>0</v>
      </c>
      <c r="X1099" s="89">
        <v>0</v>
      </c>
      <c r="Y1099" s="89">
        <v>0</v>
      </c>
      <c r="Z1099" s="89">
        <v>-1.2816405570999999E-3</v>
      </c>
      <c r="AA1099" s="89">
        <v>-1.030488902E-4</v>
      </c>
    </row>
    <row r="1100" spans="1:27" x14ac:dyDescent="0.25">
      <c r="A1100" s="87">
        <v>9807</v>
      </c>
      <c r="B1100" s="134">
        <v>45473</v>
      </c>
      <c r="C1100" s="87">
        <v>4707</v>
      </c>
      <c r="D1100" s="86" t="s">
        <v>1487</v>
      </c>
      <c r="E1100" s="88">
        <v>3969238</v>
      </c>
      <c r="F1100" s="88">
        <v>2276851</v>
      </c>
      <c r="G1100" s="88">
        <v>0</v>
      </c>
      <c r="H1100" s="88">
        <v>0</v>
      </c>
      <c r="I1100" s="88">
        <v>0</v>
      </c>
      <c r="J1100" s="88">
        <v>991301</v>
      </c>
      <c r="K1100" s="88">
        <v>734566</v>
      </c>
      <c r="L1100" s="88">
        <v>0</v>
      </c>
      <c r="M1100" s="88">
        <v>0</v>
      </c>
      <c r="N1100" s="88">
        <v>0</v>
      </c>
      <c r="O1100" s="88">
        <v>0</v>
      </c>
      <c r="P1100" s="88">
        <v>550984</v>
      </c>
      <c r="Q1100" s="89">
        <v>0</v>
      </c>
      <c r="R1100" s="89">
        <v>0</v>
      </c>
      <c r="S1100" s="89">
        <v>0</v>
      </c>
      <c r="T1100" s="89">
        <v>0</v>
      </c>
      <c r="U1100" s="89">
        <v>2.8188376631799999E-3</v>
      </c>
      <c r="V1100" s="89">
        <v>0</v>
      </c>
      <c r="W1100" s="89">
        <v>0</v>
      </c>
      <c r="X1100" s="89">
        <v>0</v>
      </c>
      <c r="Y1100" s="89">
        <v>0</v>
      </c>
      <c r="Z1100" s="89">
        <v>-1.4501970080000001E-4</v>
      </c>
      <c r="AA1100" s="89">
        <v>1.1025180514599999E-3</v>
      </c>
    </row>
    <row r="1101" spans="1:27" x14ac:dyDescent="0.25">
      <c r="A1101" s="87">
        <v>9810</v>
      </c>
      <c r="B1101" s="134">
        <v>45473</v>
      </c>
      <c r="C1101" s="87">
        <v>4709</v>
      </c>
      <c r="D1101" s="86" t="s">
        <v>1488</v>
      </c>
      <c r="E1101" s="88">
        <v>141445547</v>
      </c>
      <c r="F1101" s="88">
        <v>91761590</v>
      </c>
      <c r="G1101" s="88">
        <v>1142959</v>
      </c>
      <c r="H1101" s="88">
        <v>0</v>
      </c>
      <c r="I1101" s="88">
        <v>0</v>
      </c>
      <c r="J1101" s="88">
        <v>2253392</v>
      </c>
      <c r="K1101" s="88">
        <v>15740654</v>
      </c>
      <c r="L1101" s="88">
        <v>0</v>
      </c>
      <c r="M1101" s="88">
        <v>61226891</v>
      </c>
      <c r="N1101" s="88">
        <v>8324439</v>
      </c>
      <c r="O1101" s="88">
        <v>0</v>
      </c>
      <c r="P1101" s="88">
        <v>3073255</v>
      </c>
      <c r="Q1101" s="89">
        <v>1.084431501124E-2</v>
      </c>
      <c r="R1101" s="89">
        <v>0</v>
      </c>
      <c r="S1101" s="89">
        <v>0</v>
      </c>
      <c r="T1101" s="89">
        <v>0</v>
      </c>
      <c r="U1101" s="89">
        <v>2.2990009768200001E-3</v>
      </c>
      <c r="V1101" s="89">
        <v>0</v>
      </c>
      <c r="W1101" s="89">
        <v>3.4987929455900002E-7</v>
      </c>
      <c r="X1101" s="89">
        <v>0</v>
      </c>
      <c r="Y1101" s="89">
        <v>0</v>
      </c>
      <c r="Z1101" s="89">
        <v>7.4181383204100001E-3</v>
      </c>
      <c r="AA1101" s="89">
        <v>7.0799839380999996E-4</v>
      </c>
    </row>
    <row r="1102" spans="1:27" x14ac:dyDescent="0.25">
      <c r="A1102" s="87">
        <v>9812</v>
      </c>
      <c r="B1102" s="134">
        <v>45473</v>
      </c>
      <c r="C1102" s="87">
        <v>4711</v>
      </c>
      <c r="D1102" s="86" t="s">
        <v>1489</v>
      </c>
      <c r="E1102" s="88">
        <v>40511434</v>
      </c>
      <c r="F1102" s="88">
        <v>25817274</v>
      </c>
      <c r="G1102" s="88">
        <v>1216407</v>
      </c>
      <c r="H1102" s="88">
        <v>0</v>
      </c>
      <c r="I1102" s="88">
        <v>0</v>
      </c>
      <c r="J1102" s="88">
        <v>1828021</v>
      </c>
      <c r="K1102" s="88">
        <v>4641227</v>
      </c>
      <c r="L1102" s="88">
        <v>0</v>
      </c>
      <c r="M1102" s="88">
        <v>10150439</v>
      </c>
      <c r="N1102" s="88">
        <v>0</v>
      </c>
      <c r="O1102" s="88">
        <v>0</v>
      </c>
      <c r="P1102" s="88">
        <v>7981180</v>
      </c>
      <c r="Q1102" s="89">
        <v>2.0828244039479998E-2</v>
      </c>
      <c r="R1102" s="89">
        <v>0</v>
      </c>
      <c r="S1102" s="89">
        <v>0</v>
      </c>
      <c r="T1102" s="89">
        <v>0</v>
      </c>
      <c r="U1102" s="89">
        <v>9.6804588609999997E-4</v>
      </c>
      <c r="V1102" s="89">
        <v>0</v>
      </c>
      <c r="W1102" s="89">
        <v>-1.0511847880000001E-4</v>
      </c>
      <c r="X1102" s="89">
        <v>0</v>
      </c>
      <c r="Y1102" s="89">
        <v>0</v>
      </c>
      <c r="Z1102" s="89">
        <v>1.6381619319999999E-3</v>
      </c>
      <c r="AA1102" s="89">
        <v>1.7788797021900001E-3</v>
      </c>
    </row>
    <row r="1103" spans="1:27" x14ac:dyDescent="0.25">
      <c r="A1103" s="87">
        <v>9822</v>
      </c>
      <c r="B1103" s="134">
        <v>45473</v>
      </c>
      <c r="C1103" s="87">
        <v>4718</v>
      </c>
      <c r="D1103" s="86" t="s">
        <v>1490</v>
      </c>
      <c r="E1103" s="88">
        <v>16659913</v>
      </c>
      <c r="F1103" s="88">
        <v>10268469</v>
      </c>
      <c r="G1103" s="88">
        <v>264550</v>
      </c>
      <c r="H1103" s="88">
        <v>0</v>
      </c>
      <c r="I1103" s="88">
        <v>0</v>
      </c>
      <c r="J1103" s="88">
        <v>480209</v>
      </c>
      <c r="K1103" s="88">
        <v>2608936</v>
      </c>
      <c r="L1103" s="88">
        <v>0</v>
      </c>
      <c r="M1103" s="88">
        <v>5618075</v>
      </c>
      <c r="N1103" s="88">
        <v>0</v>
      </c>
      <c r="O1103" s="88">
        <v>0</v>
      </c>
      <c r="P1103" s="88">
        <v>1296698</v>
      </c>
      <c r="Q1103" s="89">
        <v>-1.4853072729000001E-3</v>
      </c>
      <c r="R1103" s="89">
        <v>0</v>
      </c>
      <c r="S1103" s="89">
        <v>0</v>
      </c>
      <c r="T1103" s="89">
        <v>0</v>
      </c>
      <c r="U1103" s="89">
        <v>0</v>
      </c>
      <c r="V1103" s="89">
        <v>0</v>
      </c>
      <c r="W1103" s="89">
        <v>0</v>
      </c>
      <c r="X1103" s="89">
        <v>0</v>
      </c>
      <c r="Y1103" s="89">
        <v>0</v>
      </c>
      <c r="Z1103" s="89">
        <v>2.40334075988E-3</v>
      </c>
      <c r="AA1103" s="89">
        <v>2.8939062411E-4</v>
      </c>
    </row>
    <row r="1104" spans="1:27" x14ac:dyDescent="0.25">
      <c r="A1104" s="87">
        <v>9823</v>
      </c>
      <c r="B1104" s="134">
        <v>45473</v>
      </c>
      <c r="C1104" s="87">
        <v>4719</v>
      </c>
      <c r="D1104" s="86" t="s">
        <v>1491</v>
      </c>
      <c r="E1104" s="88">
        <v>19097170</v>
      </c>
      <c r="F1104" s="88">
        <v>7258092</v>
      </c>
      <c r="G1104" s="88">
        <v>590515</v>
      </c>
      <c r="H1104" s="88">
        <v>0</v>
      </c>
      <c r="I1104" s="88">
        <v>0</v>
      </c>
      <c r="J1104" s="88">
        <v>900676</v>
      </c>
      <c r="K1104" s="88">
        <v>1252898</v>
      </c>
      <c r="L1104" s="88">
        <v>0</v>
      </c>
      <c r="M1104" s="88">
        <v>3221239</v>
      </c>
      <c r="N1104" s="88">
        <v>0</v>
      </c>
      <c r="O1104" s="88">
        <v>0</v>
      </c>
      <c r="P1104" s="88">
        <v>1292764</v>
      </c>
      <c r="Q1104" s="89">
        <v>5.0061203569199998E-3</v>
      </c>
      <c r="R1104" s="89">
        <v>0</v>
      </c>
      <c r="S1104" s="89">
        <v>0</v>
      </c>
      <c r="T1104" s="89">
        <v>0</v>
      </c>
      <c r="U1104" s="89">
        <v>5.4491579643399998E-3</v>
      </c>
      <c r="V1104" s="89">
        <v>0</v>
      </c>
      <c r="W1104" s="89">
        <v>0</v>
      </c>
      <c r="X1104" s="89">
        <v>0</v>
      </c>
      <c r="Y1104" s="89">
        <v>0</v>
      </c>
      <c r="Z1104" s="89">
        <v>2.3560287130859999E-2</v>
      </c>
      <c r="AA1104" s="89">
        <v>5.5312403316899999E-3</v>
      </c>
    </row>
    <row r="1105" spans="1:27" x14ac:dyDescent="0.25">
      <c r="A1105" s="87">
        <v>9843</v>
      </c>
      <c r="B1105" s="134">
        <v>45473</v>
      </c>
      <c r="C1105" s="87">
        <v>4729</v>
      </c>
      <c r="D1105" s="86" t="s">
        <v>1492</v>
      </c>
      <c r="E1105" s="88">
        <v>15628235</v>
      </c>
      <c r="F1105" s="88">
        <v>7171620</v>
      </c>
      <c r="G1105" s="88">
        <v>0</v>
      </c>
      <c r="H1105" s="88">
        <v>4287</v>
      </c>
      <c r="I1105" s="88">
        <v>0</v>
      </c>
      <c r="J1105" s="88">
        <v>323027</v>
      </c>
      <c r="K1105" s="88">
        <v>4905983</v>
      </c>
      <c r="L1105" s="88">
        <v>0</v>
      </c>
      <c r="M1105" s="88">
        <v>819824</v>
      </c>
      <c r="N1105" s="88">
        <v>0</v>
      </c>
      <c r="O1105" s="88">
        <v>0</v>
      </c>
      <c r="P1105" s="88">
        <v>1118499</v>
      </c>
      <c r="Q1105" s="89">
        <v>0</v>
      </c>
      <c r="R1105" s="89">
        <v>0.13773813888902001</v>
      </c>
      <c r="S1105" s="89">
        <v>0</v>
      </c>
      <c r="T1105" s="89">
        <v>0</v>
      </c>
      <c r="U1105" s="89">
        <v>1.226237112231E-2</v>
      </c>
      <c r="V1105" s="89">
        <v>0</v>
      </c>
      <c r="W1105" s="89">
        <v>0</v>
      </c>
      <c r="X1105" s="89">
        <v>0</v>
      </c>
      <c r="Y1105" s="89">
        <v>0</v>
      </c>
      <c r="Z1105" s="89">
        <v>2.0800468648650001E-2</v>
      </c>
      <c r="AA1105" s="89">
        <v>1.13231171123E-2</v>
      </c>
    </row>
    <row r="1106" spans="1:27" x14ac:dyDescent="0.25">
      <c r="A1106" s="87">
        <v>9871</v>
      </c>
      <c r="B1106" s="134">
        <v>45473</v>
      </c>
      <c r="C1106" s="87">
        <v>4745</v>
      </c>
      <c r="D1106" s="86" t="s">
        <v>1493</v>
      </c>
      <c r="E1106" s="88">
        <v>236046055</v>
      </c>
      <c r="F1106" s="88">
        <v>167075223</v>
      </c>
      <c r="G1106" s="88">
        <v>1297307</v>
      </c>
      <c r="H1106" s="88">
        <v>0</v>
      </c>
      <c r="I1106" s="88">
        <v>2395983</v>
      </c>
      <c r="J1106" s="88">
        <v>22075378</v>
      </c>
      <c r="K1106" s="88">
        <v>19847817</v>
      </c>
      <c r="L1106" s="88">
        <v>0</v>
      </c>
      <c r="M1106" s="88">
        <v>82203609</v>
      </c>
      <c r="N1106" s="88">
        <v>6488230</v>
      </c>
      <c r="O1106" s="88">
        <v>3255520</v>
      </c>
      <c r="P1106" s="88">
        <v>29511379</v>
      </c>
      <c r="Q1106" s="89">
        <v>1.087483669707E-2</v>
      </c>
      <c r="R1106" s="89">
        <v>0</v>
      </c>
      <c r="S1106" s="89">
        <v>0</v>
      </c>
      <c r="T1106" s="89">
        <v>0</v>
      </c>
      <c r="U1106" s="89">
        <v>4.7960602638999998E-4</v>
      </c>
      <c r="V1106" s="89">
        <v>0</v>
      </c>
      <c r="W1106" s="89">
        <v>8.4775267841999998E-4</v>
      </c>
      <c r="X1106" s="89">
        <v>0</v>
      </c>
      <c r="Y1106" s="89">
        <v>0</v>
      </c>
      <c r="Z1106" s="89">
        <v>3.7249897019099999E-3</v>
      </c>
      <c r="AA1106" s="89">
        <v>1.23351939897E-3</v>
      </c>
    </row>
    <row r="1107" spans="1:27" x14ac:dyDescent="0.25">
      <c r="A1107" s="87">
        <v>9873</v>
      </c>
      <c r="B1107" s="134">
        <v>45473</v>
      </c>
      <c r="C1107" s="87">
        <v>4747</v>
      </c>
      <c r="D1107" s="86" t="s">
        <v>1494</v>
      </c>
      <c r="E1107" s="88">
        <v>36325933</v>
      </c>
      <c r="F1107" s="88">
        <v>21951677</v>
      </c>
      <c r="G1107" s="88">
        <v>272059</v>
      </c>
      <c r="H1107" s="88">
        <v>0</v>
      </c>
      <c r="I1107" s="88">
        <v>0</v>
      </c>
      <c r="J1107" s="88">
        <v>7406269</v>
      </c>
      <c r="K1107" s="88">
        <v>4080714</v>
      </c>
      <c r="L1107" s="88">
        <v>0</v>
      </c>
      <c r="M1107" s="88">
        <v>6438278</v>
      </c>
      <c r="N1107" s="88">
        <v>0</v>
      </c>
      <c r="O1107" s="88">
        <v>0</v>
      </c>
      <c r="P1107" s="88">
        <v>3754356</v>
      </c>
      <c r="Q1107" s="89">
        <v>1.8516902055899999E-3</v>
      </c>
      <c r="R1107" s="89">
        <v>0</v>
      </c>
      <c r="S1107" s="89">
        <v>0</v>
      </c>
      <c r="T1107" s="89">
        <v>0</v>
      </c>
      <c r="U1107" s="89">
        <v>-6.5579784160000004E-4</v>
      </c>
      <c r="V1107" s="89">
        <v>0</v>
      </c>
      <c r="W1107" s="89">
        <v>0</v>
      </c>
      <c r="X1107" s="89">
        <v>0</v>
      </c>
      <c r="Y1107" s="89">
        <v>0</v>
      </c>
      <c r="Z1107" s="89">
        <v>7.6463255395000003E-4</v>
      </c>
      <c r="AA1107" s="89">
        <v>9.7305344976500007E-6</v>
      </c>
    </row>
    <row r="1108" spans="1:27" x14ac:dyDescent="0.25">
      <c r="A1108" s="87">
        <v>9877</v>
      </c>
      <c r="B1108" s="134">
        <v>45473</v>
      </c>
      <c r="C1108" s="87">
        <v>4748</v>
      </c>
      <c r="D1108" s="86" t="s">
        <v>1495</v>
      </c>
      <c r="E1108" s="88">
        <v>28796772</v>
      </c>
      <c r="F1108" s="88">
        <v>18681728</v>
      </c>
      <c r="G1108" s="88">
        <v>0</v>
      </c>
      <c r="H1108" s="88">
        <v>11399</v>
      </c>
      <c r="I1108" s="88">
        <v>0</v>
      </c>
      <c r="J1108" s="88">
        <v>3518530</v>
      </c>
      <c r="K1108" s="88">
        <v>2168404</v>
      </c>
      <c r="L1108" s="88">
        <v>0</v>
      </c>
      <c r="M1108" s="88">
        <v>9384970</v>
      </c>
      <c r="N1108" s="88">
        <v>395000</v>
      </c>
      <c r="O1108" s="88">
        <v>365894</v>
      </c>
      <c r="P1108" s="88">
        <v>2837531</v>
      </c>
      <c r="Q1108" s="89">
        <v>0</v>
      </c>
      <c r="R1108" s="89">
        <v>-1.3969362823999999E-2</v>
      </c>
      <c r="S1108" s="89">
        <v>0</v>
      </c>
      <c r="T1108" s="89">
        <v>-1.5783533561E-3</v>
      </c>
      <c r="U1108" s="89">
        <v>-1.5698120017999999E-3</v>
      </c>
      <c r="V1108" s="89">
        <v>0</v>
      </c>
      <c r="W1108" s="89">
        <v>-4.62116388E-5</v>
      </c>
      <c r="X1108" s="89">
        <v>0</v>
      </c>
      <c r="Y1108" s="89">
        <v>0</v>
      </c>
      <c r="Z1108" s="89">
        <v>-4.9594529289999996E-4</v>
      </c>
      <c r="AA1108" s="89">
        <v>-5.8400261510000004E-4</v>
      </c>
    </row>
    <row r="1109" spans="1:27" x14ac:dyDescent="0.25">
      <c r="A1109" s="87">
        <v>9880</v>
      </c>
      <c r="B1109" s="134">
        <v>45473</v>
      </c>
      <c r="C1109" s="87">
        <v>4751</v>
      </c>
      <c r="D1109" s="86" t="s">
        <v>1496</v>
      </c>
      <c r="E1109" s="88">
        <v>23667130</v>
      </c>
      <c r="F1109" s="88">
        <v>7412790</v>
      </c>
      <c r="G1109" s="88">
        <v>0</v>
      </c>
      <c r="H1109" s="88">
        <v>0</v>
      </c>
      <c r="I1109" s="88">
        <v>0</v>
      </c>
      <c r="J1109" s="88">
        <v>2096517</v>
      </c>
      <c r="K1109" s="88">
        <v>3036397</v>
      </c>
      <c r="L1109" s="88">
        <v>0</v>
      </c>
      <c r="M1109" s="88">
        <v>0</v>
      </c>
      <c r="N1109" s="88">
        <v>0</v>
      </c>
      <c r="O1109" s="88">
        <v>0</v>
      </c>
      <c r="P1109" s="88">
        <v>2279875</v>
      </c>
      <c r="Q1109" s="89">
        <v>0</v>
      </c>
      <c r="R1109" s="89">
        <v>0</v>
      </c>
      <c r="S1109" s="89">
        <v>0</v>
      </c>
      <c r="T1109" s="89">
        <v>2.0750565603E-3</v>
      </c>
      <c r="U1109" s="89">
        <v>-2.8353470099999998E-5</v>
      </c>
      <c r="V1109" s="89">
        <v>0</v>
      </c>
      <c r="W1109" s="89">
        <v>0</v>
      </c>
      <c r="X1109" s="89">
        <v>0</v>
      </c>
      <c r="Y1109" s="89">
        <v>0</v>
      </c>
      <c r="Z1109" s="89">
        <v>9.2817426334100006E-3</v>
      </c>
      <c r="AA1109" s="89">
        <v>3.5496786952000001E-3</v>
      </c>
    </row>
    <row r="1110" spans="1:27" x14ac:dyDescent="0.25">
      <c r="A1110" s="87">
        <v>9888</v>
      </c>
      <c r="B1110" s="134">
        <v>45473</v>
      </c>
      <c r="C1110" s="87">
        <v>4755</v>
      </c>
      <c r="D1110" s="86" t="s">
        <v>1497</v>
      </c>
      <c r="E1110" s="88">
        <v>5164734</v>
      </c>
      <c r="F1110" s="88">
        <v>4526146</v>
      </c>
      <c r="G1110" s="88">
        <v>0</v>
      </c>
      <c r="H1110" s="88">
        <v>0</v>
      </c>
      <c r="I1110" s="88">
        <v>0</v>
      </c>
      <c r="J1110" s="88">
        <v>848439</v>
      </c>
      <c r="K1110" s="88">
        <v>2768110</v>
      </c>
      <c r="L1110" s="88">
        <v>0</v>
      </c>
      <c r="M1110" s="88">
        <v>0</v>
      </c>
      <c r="N1110" s="88">
        <v>0</v>
      </c>
      <c r="O1110" s="88">
        <v>0</v>
      </c>
      <c r="P1110" s="88">
        <v>909597</v>
      </c>
      <c r="Q1110" s="89">
        <v>0</v>
      </c>
      <c r="R1110" s="89">
        <v>0</v>
      </c>
      <c r="S1110" s="89">
        <v>0</v>
      </c>
      <c r="T1110" s="89">
        <v>-1.1392347312000001E-3</v>
      </c>
      <c r="U1110" s="89">
        <v>-9.6394260289999997E-4</v>
      </c>
      <c r="V1110" s="89">
        <v>0</v>
      </c>
      <c r="W1110" s="89">
        <v>0</v>
      </c>
      <c r="X1110" s="89">
        <v>0</v>
      </c>
      <c r="Y1110" s="89">
        <v>0</v>
      </c>
      <c r="Z1110" s="89">
        <v>9.8121705267000003E-4</v>
      </c>
      <c r="AA1110" s="89">
        <v>-5.6950969530000003E-4</v>
      </c>
    </row>
    <row r="1111" spans="1:27" x14ac:dyDescent="0.25">
      <c r="A1111" s="87">
        <v>9893</v>
      </c>
      <c r="B1111" s="134">
        <v>45473</v>
      </c>
      <c r="C1111" s="87">
        <v>4757</v>
      </c>
      <c r="D1111" s="86" t="s">
        <v>1498</v>
      </c>
      <c r="E1111" s="88">
        <v>8042122</v>
      </c>
      <c r="F1111" s="88">
        <v>2842339</v>
      </c>
      <c r="G1111" s="88">
        <v>0</v>
      </c>
      <c r="H1111" s="88">
        <v>0</v>
      </c>
      <c r="I1111" s="88">
        <v>0</v>
      </c>
      <c r="J1111" s="88">
        <v>849006</v>
      </c>
      <c r="K1111" s="88">
        <v>979658</v>
      </c>
      <c r="L1111" s="88">
        <v>0</v>
      </c>
      <c r="M1111" s="88">
        <v>0</v>
      </c>
      <c r="N1111" s="88">
        <v>0</v>
      </c>
      <c r="O1111" s="88">
        <v>0</v>
      </c>
      <c r="P1111" s="88">
        <v>1013675</v>
      </c>
      <c r="Q1111" s="89">
        <v>0</v>
      </c>
      <c r="R1111" s="89">
        <v>0</v>
      </c>
      <c r="S1111" s="89">
        <v>0</v>
      </c>
      <c r="T1111" s="89">
        <v>0</v>
      </c>
      <c r="U1111" s="89">
        <v>6.5651944635200001E-3</v>
      </c>
      <c r="V1111" s="89">
        <v>0</v>
      </c>
      <c r="W1111" s="89">
        <v>0</v>
      </c>
      <c r="X1111" s="89">
        <v>0</v>
      </c>
      <c r="Y1111" s="89">
        <v>0</v>
      </c>
      <c r="Z1111" s="89">
        <v>6.3369989901400003E-3</v>
      </c>
      <c r="AA1111" s="89">
        <v>4.6697877875E-3</v>
      </c>
    </row>
    <row r="1112" spans="1:27" x14ac:dyDescent="0.25">
      <c r="A1112" s="87">
        <v>9897</v>
      </c>
      <c r="B1112" s="134">
        <v>45473</v>
      </c>
      <c r="C1112" s="87">
        <v>4759</v>
      </c>
      <c r="D1112" s="86" t="s">
        <v>1499</v>
      </c>
      <c r="E1112" s="88">
        <v>45214359</v>
      </c>
      <c r="F1112" s="88">
        <v>20277183</v>
      </c>
      <c r="G1112" s="88">
        <v>154748</v>
      </c>
      <c r="H1112" s="88">
        <v>0</v>
      </c>
      <c r="I1112" s="88">
        <v>0</v>
      </c>
      <c r="J1112" s="88">
        <v>8601421</v>
      </c>
      <c r="K1112" s="88">
        <v>7637140</v>
      </c>
      <c r="L1112" s="88">
        <v>0</v>
      </c>
      <c r="M1112" s="88">
        <v>155932</v>
      </c>
      <c r="N1112" s="88">
        <v>0</v>
      </c>
      <c r="O1112" s="88">
        <v>0</v>
      </c>
      <c r="P1112" s="88">
        <v>3727942</v>
      </c>
      <c r="Q1112" s="89">
        <v>6.1768939133000002E-4</v>
      </c>
      <c r="R1112" s="89">
        <v>0</v>
      </c>
      <c r="S1112" s="89">
        <v>0</v>
      </c>
      <c r="T1112" s="89">
        <v>-5.3459338299999997E-5</v>
      </c>
      <c r="U1112" s="89">
        <v>6.8055380086999996E-4</v>
      </c>
      <c r="V1112" s="89">
        <v>0</v>
      </c>
      <c r="W1112" s="89">
        <v>-5.8167019841999998E-3</v>
      </c>
      <c r="X1112" s="89">
        <v>0</v>
      </c>
      <c r="Y1112" s="89">
        <v>0</v>
      </c>
      <c r="Z1112" s="89">
        <v>4.74145794841E-3</v>
      </c>
      <c r="AA1112" s="89">
        <v>1.00258053676E-3</v>
      </c>
    </row>
    <row r="1113" spans="1:27" x14ac:dyDescent="0.25">
      <c r="A1113" s="87">
        <v>9907</v>
      </c>
      <c r="B1113" s="134">
        <v>45473</v>
      </c>
      <c r="C1113" s="87">
        <v>4766</v>
      </c>
      <c r="D1113" s="86" t="s">
        <v>1500</v>
      </c>
      <c r="E1113" s="88">
        <v>4472345</v>
      </c>
      <c r="F1113" s="88">
        <v>3337854</v>
      </c>
      <c r="G1113" s="88">
        <v>0</v>
      </c>
      <c r="H1113" s="88">
        <v>0</v>
      </c>
      <c r="I1113" s="88">
        <v>0</v>
      </c>
      <c r="J1113" s="88">
        <v>1348692</v>
      </c>
      <c r="K1113" s="88">
        <v>1315284</v>
      </c>
      <c r="L1113" s="88">
        <v>0</v>
      </c>
      <c r="M1113" s="88">
        <v>0</v>
      </c>
      <c r="N1113" s="88">
        <v>0</v>
      </c>
      <c r="O1113" s="88">
        <v>0</v>
      </c>
      <c r="P1113" s="88">
        <v>673878</v>
      </c>
      <c r="Q1113" s="89">
        <v>0</v>
      </c>
      <c r="R1113" s="89">
        <v>0</v>
      </c>
      <c r="S1113" s="89">
        <v>0</v>
      </c>
      <c r="T1113" s="89">
        <v>0</v>
      </c>
      <c r="U1113" s="89">
        <v>-3.8071745048999998E-3</v>
      </c>
      <c r="V1113" s="89">
        <v>0</v>
      </c>
      <c r="W1113" s="89">
        <v>0</v>
      </c>
      <c r="X1113" s="89">
        <v>0</v>
      </c>
      <c r="Y1113" s="89">
        <v>0</v>
      </c>
      <c r="Z1113" s="89">
        <v>2.6038784422E-4</v>
      </c>
      <c r="AA1113" s="89">
        <v>-1.3802529353E-3</v>
      </c>
    </row>
    <row r="1114" spans="1:27" x14ac:dyDescent="0.25">
      <c r="A1114" s="87">
        <v>9915</v>
      </c>
      <c r="B1114" s="134">
        <v>45473</v>
      </c>
      <c r="C1114" s="87">
        <v>4770</v>
      </c>
      <c r="D1114" s="86" t="s">
        <v>1501</v>
      </c>
      <c r="E1114" s="88">
        <v>963570615</v>
      </c>
      <c r="F1114" s="88">
        <v>666342476</v>
      </c>
      <c r="G1114" s="88">
        <v>18552771</v>
      </c>
      <c r="H1114" s="88">
        <v>0</v>
      </c>
      <c r="I1114" s="88">
        <v>0</v>
      </c>
      <c r="J1114" s="88">
        <v>271262589</v>
      </c>
      <c r="K1114" s="88">
        <v>165301848</v>
      </c>
      <c r="L1114" s="88">
        <v>0</v>
      </c>
      <c r="M1114" s="88">
        <v>120483082</v>
      </c>
      <c r="N1114" s="88">
        <v>26635000</v>
      </c>
      <c r="O1114" s="88">
        <v>29854340</v>
      </c>
      <c r="P1114" s="88">
        <v>34252847</v>
      </c>
      <c r="Q1114" s="89">
        <v>2.6422376175679999E-2</v>
      </c>
      <c r="R1114" s="89">
        <v>0</v>
      </c>
      <c r="S1114" s="89">
        <v>0</v>
      </c>
      <c r="T1114" s="89">
        <v>1.16151710517E-3</v>
      </c>
      <c r="U1114" s="89">
        <v>2.8439815971199999E-3</v>
      </c>
      <c r="V1114" s="89">
        <v>0</v>
      </c>
      <c r="W1114" s="89">
        <v>-1.8358327839999999E-4</v>
      </c>
      <c r="X1114" s="89">
        <v>7.6088740622000004E-4</v>
      </c>
      <c r="Y1114" s="89">
        <v>7.4144477140000004E-4</v>
      </c>
      <c r="Z1114" s="89">
        <v>1.718212389413E-2</v>
      </c>
      <c r="AA1114" s="89">
        <v>2.9129174769900001E-3</v>
      </c>
    </row>
    <row r="1115" spans="1:27" x14ac:dyDescent="0.25">
      <c r="A1115" s="87">
        <v>9919</v>
      </c>
      <c r="B1115" s="134">
        <v>45473</v>
      </c>
      <c r="C1115" s="87">
        <v>4773</v>
      </c>
      <c r="D1115" s="86" t="s">
        <v>1502</v>
      </c>
      <c r="E1115" s="88">
        <v>63226247</v>
      </c>
      <c r="F1115" s="88">
        <v>53639323</v>
      </c>
      <c r="G1115" s="88">
        <v>730504</v>
      </c>
      <c r="H1115" s="88">
        <v>0</v>
      </c>
      <c r="I1115" s="88">
        <v>44844</v>
      </c>
      <c r="J1115" s="88">
        <v>3766174</v>
      </c>
      <c r="K1115" s="88">
        <v>18005281</v>
      </c>
      <c r="L1115" s="88">
        <v>0</v>
      </c>
      <c r="M1115" s="88">
        <v>21049571</v>
      </c>
      <c r="N1115" s="88">
        <v>1656914</v>
      </c>
      <c r="O1115" s="88">
        <v>1154441</v>
      </c>
      <c r="P1115" s="88">
        <v>7231594</v>
      </c>
      <c r="Q1115" s="89">
        <v>1.0164036511080001E-2</v>
      </c>
      <c r="R1115" s="89">
        <v>0</v>
      </c>
      <c r="S1115" s="89">
        <v>0</v>
      </c>
      <c r="T1115" s="89">
        <v>-1.15284686E-5</v>
      </c>
      <c r="U1115" s="89">
        <v>1.8161431595899999E-3</v>
      </c>
      <c r="V1115" s="89">
        <v>0</v>
      </c>
      <c r="W1115" s="89">
        <v>0</v>
      </c>
      <c r="X1115" s="89">
        <v>0</v>
      </c>
      <c r="Y1115" s="89">
        <v>0</v>
      </c>
      <c r="Z1115" s="89">
        <v>1.8475095441700001E-3</v>
      </c>
      <c r="AA1115" s="89">
        <v>9.7300469762000004E-4</v>
      </c>
    </row>
    <row r="1116" spans="1:27" x14ac:dyDescent="0.25">
      <c r="A1116" s="87">
        <v>9923</v>
      </c>
      <c r="B1116" s="134">
        <v>45473</v>
      </c>
      <c r="C1116" s="87">
        <v>4776</v>
      </c>
      <c r="D1116" s="86" t="s">
        <v>1503</v>
      </c>
      <c r="E1116" s="88">
        <v>337995712</v>
      </c>
      <c r="F1116" s="88">
        <v>201607700</v>
      </c>
      <c r="G1116" s="88">
        <v>0</v>
      </c>
      <c r="H1116" s="88">
        <v>0</v>
      </c>
      <c r="I1116" s="88">
        <v>0</v>
      </c>
      <c r="J1116" s="88">
        <v>42573596</v>
      </c>
      <c r="K1116" s="88">
        <v>84951239</v>
      </c>
      <c r="L1116" s="88">
        <v>0</v>
      </c>
      <c r="M1116" s="88">
        <v>49904633</v>
      </c>
      <c r="N1116" s="88">
        <v>799051</v>
      </c>
      <c r="O1116" s="88">
        <v>435926</v>
      </c>
      <c r="P1116" s="88">
        <v>22943255</v>
      </c>
      <c r="Q1116" s="89">
        <v>0</v>
      </c>
      <c r="R1116" s="89">
        <v>0</v>
      </c>
      <c r="S1116" s="89">
        <v>0</v>
      </c>
      <c r="T1116" s="89">
        <v>-8.1557521369999999E-4</v>
      </c>
      <c r="U1116" s="89">
        <v>7.8206704844999999E-4</v>
      </c>
      <c r="V1116" s="89">
        <v>0</v>
      </c>
      <c r="W1116" s="89">
        <v>0</v>
      </c>
      <c r="X1116" s="89">
        <v>0</v>
      </c>
      <c r="Y1116" s="89">
        <v>0</v>
      </c>
      <c r="Z1116" s="89">
        <v>5.3544331127300003E-3</v>
      </c>
      <c r="AA1116" s="89">
        <v>8.4962088519000001E-4</v>
      </c>
    </row>
    <row r="1117" spans="1:27" x14ac:dyDescent="0.25">
      <c r="A1117" s="87">
        <v>9924</v>
      </c>
      <c r="B1117" s="134">
        <v>45473</v>
      </c>
      <c r="C1117" s="87">
        <v>4777</v>
      </c>
      <c r="D1117" s="86" t="s">
        <v>1504</v>
      </c>
      <c r="E1117" s="88">
        <v>110999095</v>
      </c>
      <c r="F1117" s="88">
        <v>76403021</v>
      </c>
      <c r="G1117" s="88">
        <v>0</v>
      </c>
      <c r="H1117" s="88">
        <v>0</v>
      </c>
      <c r="I1117" s="88">
        <v>84238</v>
      </c>
      <c r="J1117" s="88">
        <v>3601844</v>
      </c>
      <c r="K1117" s="88">
        <v>7934914</v>
      </c>
      <c r="L1117" s="88">
        <v>0</v>
      </c>
      <c r="M1117" s="88">
        <v>60313365</v>
      </c>
      <c r="N1117" s="88">
        <v>0</v>
      </c>
      <c r="O1117" s="88">
        <v>0</v>
      </c>
      <c r="P1117" s="88">
        <v>4468659</v>
      </c>
      <c r="Q1117" s="89">
        <v>0</v>
      </c>
      <c r="R1117" s="89">
        <v>0</v>
      </c>
      <c r="S1117" s="89">
        <v>0</v>
      </c>
      <c r="T1117" s="89">
        <v>7.7808812649999995E-4</v>
      </c>
      <c r="U1117" s="89">
        <v>1.8062572528999999E-3</v>
      </c>
      <c r="V1117" s="89">
        <v>0</v>
      </c>
      <c r="W1117" s="89">
        <v>0</v>
      </c>
      <c r="X1117" s="89">
        <v>0</v>
      </c>
      <c r="Y1117" s="89">
        <v>0</v>
      </c>
      <c r="Z1117" s="89">
        <v>-1.4658758837999999E-3</v>
      </c>
      <c r="AA1117" s="89">
        <v>1.2095102539E-4</v>
      </c>
    </row>
    <row r="1118" spans="1:27" x14ac:dyDescent="0.25">
      <c r="A1118" s="87">
        <v>9931</v>
      </c>
      <c r="B1118" s="134">
        <v>45473</v>
      </c>
      <c r="C1118" s="87">
        <v>4780</v>
      </c>
      <c r="D1118" s="86" t="s">
        <v>1505</v>
      </c>
      <c r="E1118" s="88">
        <v>81265309</v>
      </c>
      <c r="F1118" s="88">
        <v>56357993</v>
      </c>
      <c r="G1118" s="88">
        <v>573559</v>
      </c>
      <c r="H1118" s="88">
        <v>8524</v>
      </c>
      <c r="I1118" s="88">
        <v>0</v>
      </c>
      <c r="J1118" s="88">
        <v>17921217</v>
      </c>
      <c r="K1118" s="88">
        <v>19419904</v>
      </c>
      <c r="L1118" s="88">
        <v>0</v>
      </c>
      <c r="M1118" s="88">
        <v>16156005</v>
      </c>
      <c r="N1118" s="88">
        <v>376972</v>
      </c>
      <c r="O1118" s="88">
        <v>0</v>
      </c>
      <c r="P1118" s="88">
        <v>1901812</v>
      </c>
      <c r="Q1118" s="89">
        <v>2.6713029875159999E-2</v>
      </c>
      <c r="R1118" s="89">
        <v>6.2800229447630002E-2</v>
      </c>
      <c r="S1118" s="89">
        <v>0</v>
      </c>
      <c r="T1118" s="89">
        <v>6.1089670452999997E-4</v>
      </c>
      <c r="U1118" s="89">
        <v>1.8925791979600001E-3</v>
      </c>
      <c r="V1118" s="89">
        <v>0</v>
      </c>
      <c r="W1118" s="89">
        <v>0</v>
      </c>
      <c r="X1118" s="89">
        <v>0</v>
      </c>
      <c r="Y1118" s="89">
        <v>0</v>
      </c>
      <c r="Z1118" s="89">
        <v>4.7196500342699997E-3</v>
      </c>
      <c r="AA1118" s="89">
        <v>1.2673408816700001E-3</v>
      </c>
    </row>
    <row r="1119" spans="1:27" x14ac:dyDescent="0.25">
      <c r="A1119" s="87">
        <v>9943</v>
      </c>
      <c r="B1119" s="134">
        <v>45473</v>
      </c>
      <c r="C1119" s="87">
        <v>4785</v>
      </c>
      <c r="D1119" s="86" t="s">
        <v>1506</v>
      </c>
      <c r="E1119" s="88">
        <v>96791525</v>
      </c>
      <c r="F1119" s="88">
        <v>82478854</v>
      </c>
      <c r="G1119" s="88">
        <v>1533612</v>
      </c>
      <c r="H1119" s="88">
        <v>0</v>
      </c>
      <c r="I1119" s="88">
        <v>0</v>
      </c>
      <c r="J1119" s="88">
        <v>8607594</v>
      </c>
      <c r="K1119" s="88">
        <v>36328298</v>
      </c>
      <c r="L1119" s="88">
        <v>0</v>
      </c>
      <c r="M1119" s="88">
        <v>25968598</v>
      </c>
      <c r="N1119" s="88">
        <v>63759</v>
      </c>
      <c r="O1119" s="88">
        <v>0</v>
      </c>
      <c r="P1119" s="88">
        <v>9976993</v>
      </c>
      <c r="Q1119" s="89">
        <v>1.161945229767E-2</v>
      </c>
      <c r="R1119" s="89">
        <v>0</v>
      </c>
      <c r="S1119" s="89">
        <v>0</v>
      </c>
      <c r="T1119" s="89">
        <v>0</v>
      </c>
      <c r="U1119" s="89">
        <v>3.3423786860300002E-3</v>
      </c>
      <c r="V1119" s="89">
        <v>0</v>
      </c>
      <c r="W1119" s="89">
        <v>7.0468556609999997E-5</v>
      </c>
      <c r="X1119" s="89">
        <v>0</v>
      </c>
      <c r="Y1119" s="89">
        <v>0</v>
      </c>
      <c r="Z1119" s="89">
        <v>3.0517187130300002E-3</v>
      </c>
      <c r="AA1119" s="89">
        <v>2.0535842492100001E-3</v>
      </c>
    </row>
    <row r="1120" spans="1:27" x14ac:dyDescent="0.25">
      <c r="A1120" s="87">
        <v>9951</v>
      </c>
      <c r="B1120" s="134">
        <v>45473</v>
      </c>
      <c r="C1120" s="87">
        <v>4789</v>
      </c>
      <c r="D1120" s="86" t="s">
        <v>1507</v>
      </c>
      <c r="E1120" s="88">
        <v>15048716</v>
      </c>
      <c r="F1120" s="88">
        <v>10358217</v>
      </c>
      <c r="G1120" s="88">
        <v>0</v>
      </c>
      <c r="H1120" s="88">
        <v>0</v>
      </c>
      <c r="I1120" s="88">
        <v>0</v>
      </c>
      <c r="J1120" s="88">
        <v>1555150</v>
      </c>
      <c r="K1120" s="88">
        <v>3660771</v>
      </c>
      <c r="L1120" s="88">
        <v>0</v>
      </c>
      <c r="M1120" s="88">
        <v>1229795</v>
      </c>
      <c r="N1120" s="88">
        <v>0</v>
      </c>
      <c r="O1120" s="88">
        <v>0</v>
      </c>
      <c r="P1120" s="88">
        <v>3912502</v>
      </c>
      <c r="Q1120" s="89">
        <v>0</v>
      </c>
      <c r="R1120" s="89">
        <v>0</v>
      </c>
      <c r="S1120" s="89">
        <v>0</v>
      </c>
      <c r="T1120" s="89">
        <v>-2.0387709128000002E-3</v>
      </c>
      <c r="U1120" s="89">
        <v>3.8092908019899999E-3</v>
      </c>
      <c r="V1120" s="89">
        <v>0</v>
      </c>
      <c r="W1120" s="89">
        <v>2.9129742008999999E-4</v>
      </c>
      <c r="X1120" s="89">
        <v>0</v>
      </c>
      <c r="Y1120" s="89">
        <v>0</v>
      </c>
      <c r="Z1120" s="89">
        <v>4.080310872173E-2</v>
      </c>
      <c r="AA1120" s="89">
        <v>1.875166999932E-2</v>
      </c>
    </row>
    <row r="1121" spans="1:27" x14ac:dyDescent="0.25">
      <c r="A1121" s="87">
        <v>9952</v>
      </c>
      <c r="B1121" s="134">
        <v>45473</v>
      </c>
      <c r="C1121" s="87">
        <v>4790</v>
      </c>
      <c r="D1121" s="86" t="s">
        <v>1508</v>
      </c>
      <c r="E1121" s="88">
        <v>2765452</v>
      </c>
      <c r="F1121" s="88">
        <v>476699</v>
      </c>
      <c r="G1121" s="88">
        <v>0</v>
      </c>
      <c r="H1121" s="88">
        <v>0</v>
      </c>
      <c r="I1121" s="88">
        <v>0</v>
      </c>
      <c r="J1121" s="88">
        <v>5632</v>
      </c>
      <c r="K1121" s="88">
        <v>0</v>
      </c>
      <c r="L1121" s="88">
        <v>0</v>
      </c>
      <c r="M1121" s="88">
        <v>0</v>
      </c>
      <c r="N1121" s="88">
        <v>0</v>
      </c>
      <c r="O1121" s="88">
        <v>0</v>
      </c>
      <c r="P1121" s="88">
        <v>471067</v>
      </c>
      <c r="Q1121" s="89">
        <v>0</v>
      </c>
      <c r="R1121" s="89">
        <v>0</v>
      </c>
      <c r="S1121" s="89">
        <v>0</v>
      </c>
      <c r="T1121" s="89">
        <v>0</v>
      </c>
      <c r="U1121" s="89">
        <v>0</v>
      </c>
      <c r="V1121" s="89">
        <v>0</v>
      </c>
      <c r="W1121" s="89">
        <v>0</v>
      </c>
      <c r="X1121" s="89">
        <v>0</v>
      </c>
      <c r="Y1121" s="89">
        <v>0</v>
      </c>
      <c r="Z1121" s="89">
        <v>0</v>
      </c>
      <c r="AA1121" s="89">
        <v>0</v>
      </c>
    </row>
    <row r="1122" spans="1:27" x14ac:dyDescent="0.25">
      <c r="A1122" s="87">
        <v>9971</v>
      </c>
      <c r="B1122" s="134">
        <v>45473</v>
      </c>
      <c r="C1122" s="87">
        <v>4802</v>
      </c>
      <c r="D1122" s="86" t="s">
        <v>1509</v>
      </c>
      <c r="E1122" s="88">
        <v>209975512</v>
      </c>
      <c r="F1122" s="88">
        <v>132689423</v>
      </c>
      <c r="G1122" s="88">
        <v>440460</v>
      </c>
      <c r="H1122" s="88">
        <v>60670</v>
      </c>
      <c r="I1122" s="88">
        <v>828364</v>
      </c>
      <c r="J1122" s="88">
        <v>38850840</v>
      </c>
      <c r="K1122" s="88">
        <v>68700566</v>
      </c>
      <c r="L1122" s="88">
        <v>0</v>
      </c>
      <c r="M1122" s="88">
        <v>18698937</v>
      </c>
      <c r="N1122" s="88">
        <v>0</v>
      </c>
      <c r="O1122" s="88">
        <v>0</v>
      </c>
      <c r="P1122" s="88">
        <v>5109586</v>
      </c>
      <c r="Q1122" s="89">
        <v>0</v>
      </c>
      <c r="R1122" s="89">
        <v>3.6485467030829999E-2</v>
      </c>
      <c r="S1122" s="89">
        <v>0</v>
      </c>
      <c r="T1122" s="89">
        <v>2.7633889248800001E-3</v>
      </c>
      <c r="U1122" s="89">
        <v>6.3787970080199999E-3</v>
      </c>
      <c r="V1122" s="89">
        <v>0</v>
      </c>
      <c r="W1122" s="89">
        <v>9.4470726700000002E-5</v>
      </c>
      <c r="X1122" s="89">
        <v>0</v>
      </c>
      <c r="Y1122" s="89">
        <v>0</v>
      </c>
      <c r="Z1122" s="89">
        <v>2.7643702269870001E-2</v>
      </c>
      <c r="AA1122" s="89">
        <v>5.2039855892400001E-3</v>
      </c>
    </row>
    <row r="1123" spans="1:27" x14ac:dyDescent="0.25">
      <c r="A1123" s="87">
        <v>9974</v>
      </c>
      <c r="B1123" s="134">
        <v>45473</v>
      </c>
      <c r="C1123" s="87">
        <v>4805</v>
      </c>
      <c r="D1123" s="86" t="s">
        <v>1510</v>
      </c>
      <c r="E1123" s="88">
        <v>4061623</v>
      </c>
      <c r="F1123" s="88">
        <v>1287535</v>
      </c>
      <c r="G1123" s="88">
        <v>0</v>
      </c>
      <c r="H1123" s="88">
        <v>0</v>
      </c>
      <c r="I1123" s="88">
        <v>0</v>
      </c>
      <c r="J1123" s="88">
        <v>165052</v>
      </c>
      <c r="K1123" s="88">
        <v>703423</v>
      </c>
      <c r="L1123" s="88">
        <v>0</v>
      </c>
      <c r="M1123" s="88">
        <v>0</v>
      </c>
      <c r="N1123" s="88">
        <v>0</v>
      </c>
      <c r="O1123" s="88">
        <v>0</v>
      </c>
      <c r="P1123" s="88">
        <v>419060</v>
      </c>
      <c r="Q1123" s="89">
        <v>0</v>
      </c>
      <c r="R1123" s="89">
        <v>0</v>
      </c>
      <c r="S1123" s="89">
        <v>0</v>
      </c>
      <c r="T1123" s="89">
        <v>0</v>
      </c>
      <c r="U1123" s="89">
        <v>8.1088538215000003E-4</v>
      </c>
      <c r="V1123" s="89">
        <v>0</v>
      </c>
      <c r="W1123" s="89">
        <v>0</v>
      </c>
      <c r="X1123" s="89">
        <v>0</v>
      </c>
      <c r="Y1123" s="89">
        <v>0</v>
      </c>
      <c r="Z1123" s="89">
        <v>2.195873273984E-2</v>
      </c>
      <c r="AA1123" s="89">
        <v>7.8241776384700007E-3</v>
      </c>
    </row>
    <row r="1124" spans="1:27" x14ac:dyDescent="0.25">
      <c r="A1124" s="87">
        <v>9994</v>
      </c>
      <c r="B1124" s="134">
        <v>45473</v>
      </c>
      <c r="C1124" s="87">
        <v>4813</v>
      </c>
      <c r="D1124" s="86" t="s">
        <v>1511</v>
      </c>
      <c r="E1124" s="88">
        <v>56532385</v>
      </c>
      <c r="F1124" s="88">
        <v>15886676</v>
      </c>
      <c r="G1124" s="88">
        <v>95787</v>
      </c>
      <c r="H1124" s="88">
        <v>0</v>
      </c>
      <c r="I1124" s="88">
        <v>0</v>
      </c>
      <c r="J1124" s="88">
        <v>4948897</v>
      </c>
      <c r="K1124" s="88">
        <v>8590189</v>
      </c>
      <c r="L1124" s="88">
        <v>0</v>
      </c>
      <c r="M1124" s="88">
        <v>662069</v>
      </c>
      <c r="N1124" s="88">
        <v>0</v>
      </c>
      <c r="O1124" s="88">
        <v>0</v>
      </c>
      <c r="P1124" s="88">
        <v>1589734</v>
      </c>
      <c r="Q1124" s="89">
        <v>1.9562338313799999E-3</v>
      </c>
      <c r="R1124" s="89">
        <v>0</v>
      </c>
      <c r="S1124" s="89">
        <v>0</v>
      </c>
      <c r="T1124" s="89">
        <v>5.5821787350000005E-4</v>
      </c>
      <c r="U1124" s="89">
        <v>3.0651774156999998E-4</v>
      </c>
      <c r="V1124" s="89">
        <v>0</v>
      </c>
      <c r="W1124" s="89">
        <v>0</v>
      </c>
      <c r="X1124" s="89">
        <v>0</v>
      </c>
      <c r="Y1124" s="89">
        <v>0</v>
      </c>
      <c r="Z1124" s="89">
        <v>1.351090994319E-2</v>
      </c>
      <c r="AA1124" s="89">
        <v>1.8853951704899999E-3</v>
      </c>
    </row>
    <row r="1125" spans="1:27" x14ac:dyDescent="0.25">
      <c r="A1125" s="87">
        <v>10011</v>
      </c>
      <c r="B1125" s="134">
        <v>45473</v>
      </c>
      <c r="C1125" s="87">
        <v>4824</v>
      </c>
      <c r="D1125" s="86" t="s">
        <v>1512</v>
      </c>
      <c r="E1125" s="88">
        <v>584911</v>
      </c>
      <c r="F1125" s="88">
        <v>146191</v>
      </c>
      <c r="G1125" s="88">
        <v>0</v>
      </c>
      <c r="H1125" s="88">
        <v>0</v>
      </c>
      <c r="I1125" s="88">
        <v>0</v>
      </c>
      <c r="J1125" s="88">
        <v>0</v>
      </c>
      <c r="K1125" s="88">
        <v>0</v>
      </c>
      <c r="L1125" s="88">
        <v>0</v>
      </c>
      <c r="M1125" s="88">
        <v>0</v>
      </c>
      <c r="N1125" s="88">
        <v>0</v>
      </c>
      <c r="O1125" s="88">
        <v>0</v>
      </c>
      <c r="P1125" s="88">
        <v>146190</v>
      </c>
      <c r="Q1125" s="89">
        <v>0</v>
      </c>
      <c r="R1125" s="89">
        <v>0</v>
      </c>
      <c r="S1125" s="89">
        <v>0</v>
      </c>
      <c r="T1125" s="89">
        <v>0</v>
      </c>
      <c r="U1125" s="89">
        <v>0</v>
      </c>
      <c r="V1125" s="89">
        <v>0</v>
      </c>
      <c r="W1125" s="89">
        <v>0</v>
      </c>
      <c r="X1125" s="89">
        <v>0</v>
      </c>
      <c r="Y1125" s="89">
        <v>0</v>
      </c>
      <c r="Z1125" s="89">
        <v>0</v>
      </c>
      <c r="AA1125" s="89">
        <v>0</v>
      </c>
    </row>
    <row r="1126" spans="1:27" x14ac:dyDescent="0.25">
      <c r="A1126" s="87">
        <v>10015</v>
      </c>
      <c r="B1126" s="134">
        <v>45473</v>
      </c>
      <c r="C1126" s="87">
        <v>4826</v>
      </c>
      <c r="D1126" s="86" t="s">
        <v>1513</v>
      </c>
      <c r="E1126" s="88">
        <v>122289454</v>
      </c>
      <c r="F1126" s="88">
        <v>70890703</v>
      </c>
      <c r="G1126" s="88">
        <v>949232</v>
      </c>
      <c r="H1126" s="88">
        <v>0</v>
      </c>
      <c r="I1126" s="88">
        <v>0</v>
      </c>
      <c r="J1126" s="88">
        <v>3928111</v>
      </c>
      <c r="K1126" s="88">
        <v>6237046</v>
      </c>
      <c r="L1126" s="88">
        <v>0</v>
      </c>
      <c r="M1126" s="88">
        <v>56380511</v>
      </c>
      <c r="N1126" s="88">
        <v>0</v>
      </c>
      <c r="O1126" s="88">
        <v>0</v>
      </c>
      <c r="P1126" s="88">
        <v>3395803</v>
      </c>
      <c r="Q1126" s="89">
        <v>1.3062476764799999E-2</v>
      </c>
      <c r="R1126" s="89">
        <v>0</v>
      </c>
      <c r="S1126" s="89">
        <v>0</v>
      </c>
      <c r="T1126" s="89">
        <v>0</v>
      </c>
      <c r="U1126" s="89">
        <v>1.7610469210999999E-4</v>
      </c>
      <c r="V1126" s="89">
        <v>0</v>
      </c>
      <c r="W1126" s="89">
        <v>2.2390040560000001E-5</v>
      </c>
      <c r="X1126" s="89">
        <v>0</v>
      </c>
      <c r="Y1126" s="89">
        <v>0</v>
      </c>
      <c r="Z1126" s="89">
        <v>3.85465106381E-3</v>
      </c>
      <c r="AA1126" s="89">
        <v>4.3741251290000001E-4</v>
      </c>
    </row>
    <row r="1127" spans="1:27" x14ac:dyDescent="0.25">
      <c r="A1127" s="87">
        <v>10047</v>
      </c>
      <c r="B1127" s="134">
        <v>45473</v>
      </c>
      <c r="C1127" s="87">
        <v>4847</v>
      </c>
      <c r="D1127" s="86" t="s">
        <v>1514</v>
      </c>
      <c r="E1127" s="88">
        <v>13442759</v>
      </c>
      <c r="F1127" s="88">
        <v>4223211</v>
      </c>
      <c r="G1127" s="88">
        <v>0</v>
      </c>
      <c r="H1127" s="88">
        <v>0</v>
      </c>
      <c r="I1127" s="88">
        <v>0</v>
      </c>
      <c r="J1127" s="88">
        <v>1703671</v>
      </c>
      <c r="K1127" s="88">
        <v>616997</v>
      </c>
      <c r="L1127" s="88">
        <v>0</v>
      </c>
      <c r="M1127" s="88">
        <v>1641572</v>
      </c>
      <c r="N1127" s="88">
        <v>0</v>
      </c>
      <c r="O1127" s="88">
        <v>0</v>
      </c>
      <c r="P1127" s="88">
        <v>260969</v>
      </c>
      <c r="Q1127" s="89">
        <v>0</v>
      </c>
      <c r="R1127" s="89">
        <v>0</v>
      </c>
      <c r="S1127" s="89">
        <v>0</v>
      </c>
      <c r="T1127" s="89">
        <v>0</v>
      </c>
      <c r="U1127" s="89">
        <v>0</v>
      </c>
      <c r="V1127" s="89">
        <v>0</v>
      </c>
      <c r="W1127" s="89">
        <v>0</v>
      </c>
      <c r="X1127" s="89">
        <v>0</v>
      </c>
      <c r="Y1127" s="89">
        <v>0</v>
      </c>
      <c r="Z1127" s="89">
        <v>8.7920348795000002E-4</v>
      </c>
      <c r="AA1127" s="89">
        <v>-1.33351143E-5</v>
      </c>
    </row>
    <row r="1128" spans="1:27" x14ac:dyDescent="0.25">
      <c r="A1128" s="87">
        <v>10065</v>
      </c>
      <c r="B1128" s="134">
        <v>45473</v>
      </c>
      <c r="C1128" s="87">
        <v>4857</v>
      </c>
      <c r="D1128" s="86" t="s">
        <v>1515</v>
      </c>
      <c r="E1128" s="88">
        <v>29351048</v>
      </c>
      <c r="F1128" s="88">
        <v>11740460</v>
      </c>
      <c r="G1128" s="88">
        <v>278009</v>
      </c>
      <c r="H1128" s="88">
        <v>0</v>
      </c>
      <c r="I1128" s="88">
        <v>0</v>
      </c>
      <c r="J1128" s="88">
        <v>3734294</v>
      </c>
      <c r="K1128" s="88">
        <v>5945313</v>
      </c>
      <c r="L1128" s="88">
        <v>0</v>
      </c>
      <c r="M1128" s="88">
        <v>38525</v>
      </c>
      <c r="N1128" s="88">
        <v>0</v>
      </c>
      <c r="O1128" s="88">
        <v>0</v>
      </c>
      <c r="P1128" s="88">
        <v>1744319</v>
      </c>
      <c r="Q1128" s="89">
        <v>5.0677711184200003E-2</v>
      </c>
      <c r="R1128" s="89">
        <v>0</v>
      </c>
      <c r="S1128" s="89">
        <v>0</v>
      </c>
      <c r="T1128" s="89">
        <v>0</v>
      </c>
      <c r="U1128" s="89">
        <v>3.2375337677199999E-3</v>
      </c>
      <c r="V1128" s="89">
        <v>0</v>
      </c>
      <c r="W1128" s="89">
        <v>0</v>
      </c>
      <c r="X1128" s="89">
        <v>0</v>
      </c>
      <c r="Y1128" s="89">
        <v>0</v>
      </c>
      <c r="Z1128" s="89">
        <v>1.5681373137869999E-2</v>
      </c>
      <c r="AA1128" s="89">
        <v>6.2540739668000001E-3</v>
      </c>
    </row>
    <row r="1129" spans="1:27" x14ac:dyDescent="0.25">
      <c r="A1129" s="87">
        <v>10083</v>
      </c>
      <c r="B1129" s="134">
        <v>45473</v>
      </c>
      <c r="C1129" s="87">
        <v>4866</v>
      </c>
      <c r="D1129" s="86" t="s">
        <v>1516</v>
      </c>
      <c r="E1129" s="88">
        <v>65403227</v>
      </c>
      <c r="F1129" s="88">
        <v>55152676</v>
      </c>
      <c r="G1129" s="88">
        <v>1173781</v>
      </c>
      <c r="H1129" s="88">
        <v>0</v>
      </c>
      <c r="I1129" s="88">
        <v>1150554</v>
      </c>
      <c r="J1129" s="88">
        <v>4978863</v>
      </c>
      <c r="K1129" s="88">
        <v>13009598</v>
      </c>
      <c r="L1129" s="88">
        <v>0</v>
      </c>
      <c r="M1129" s="88">
        <v>24422518</v>
      </c>
      <c r="N1129" s="88">
        <v>1657883</v>
      </c>
      <c r="O1129" s="88">
        <v>0</v>
      </c>
      <c r="P1129" s="88">
        <v>8759479</v>
      </c>
      <c r="Q1129" s="89">
        <v>1.4787293184660001E-2</v>
      </c>
      <c r="R1129" s="89">
        <v>0</v>
      </c>
      <c r="S1129" s="89">
        <v>0</v>
      </c>
      <c r="T1129" s="89">
        <v>0</v>
      </c>
      <c r="U1129" s="89">
        <v>1.1506192436800001E-3</v>
      </c>
      <c r="V1129" s="89">
        <v>0</v>
      </c>
      <c r="W1129" s="89">
        <v>1.8348062479999999E-5</v>
      </c>
      <c r="X1129" s="89">
        <v>0</v>
      </c>
      <c r="Y1129" s="89">
        <v>0</v>
      </c>
      <c r="Z1129" s="89">
        <v>4.9939370793800003E-3</v>
      </c>
      <c r="AA1129" s="89">
        <v>1.37993433423E-3</v>
      </c>
    </row>
    <row r="1130" spans="1:27" x14ac:dyDescent="0.25">
      <c r="A1130" s="87">
        <v>10099</v>
      </c>
      <c r="B1130" s="134">
        <v>45473</v>
      </c>
      <c r="C1130" s="87">
        <v>4873</v>
      </c>
      <c r="D1130" s="86" t="s">
        <v>1517</v>
      </c>
      <c r="E1130" s="88">
        <v>12126663</v>
      </c>
      <c r="F1130" s="88">
        <v>4499556</v>
      </c>
      <c r="G1130" s="88">
        <v>0</v>
      </c>
      <c r="H1130" s="88">
        <v>0</v>
      </c>
      <c r="I1130" s="88">
        <v>0</v>
      </c>
      <c r="J1130" s="88">
        <v>1068301</v>
      </c>
      <c r="K1130" s="88">
        <v>2628069</v>
      </c>
      <c r="L1130" s="88">
        <v>0</v>
      </c>
      <c r="M1130" s="88">
        <v>66111</v>
      </c>
      <c r="N1130" s="88">
        <v>0</v>
      </c>
      <c r="O1130" s="88">
        <v>0</v>
      </c>
      <c r="P1130" s="88">
        <v>737075</v>
      </c>
      <c r="Q1130" s="89">
        <v>1.9065715191030001E-2</v>
      </c>
      <c r="R1130" s="89">
        <v>0</v>
      </c>
      <c r="S1130" s="89">
        <v>0</v>
      </c>
      <c r="T1130" s="89">
        <v>0</v>
      </c>
      <c r="U1130" s="89">
        <v>9.5372757738999999E-4</v>
      </c>
      <c r="V1130" s="89">
        <v>0</v>
      </c>
      <c r="W1130" s="89">
        <v>0</v>
      </c>
      <c r="X1130" s="89">
        <v>0</v>
      </c>
      <c r="Y1130" s="89">
        <v>0</v>
      </c>
      <c r="Z1130" s="89">
        <v>1.314190569558E-2</v>
      </c>
      <c r="AA1130" s="89">
        <v>2.9451329092799999E-3</v>
      </c>
    </row>
    <row r="1131" spans="1:27" x14ac:dyDescent="0.25">
      <c r="A1131" s="87">
        <v>10100</v>
      </c>
      <c r="B1131" s="134">
        <v>45473</v>
      </c>
      <c r="C1131" s="87">
        <v>4874</v>
      </c>
      <c r="D1131" s="86" t="s">
        <v>1518</v>
      </c>
      <c r="E1131" s="88">
        <v>225682937</v>
      </c>
      <c r="F1131" s="88">
        <v>204539412</v>
      </c>
      <c r="G1131" s="88">
        <v>20476888</v>
      </c>
      <c r="H1131" s="88">
        <v>0</v>
      </c>
      <c r="I1131" s="88">
        <v>0</v>
      </c>
      <c r="J1131" s="88">
        <v>18622157</v>
      </c>
      <c r="K1131" s="88">
        <v>33653102</v>
      </c>
      <c r="L1131" s="88">
        <v>0</v>
      </c>
      <c r="M1131" s="88">
        <v>112312427</v>
      </c>
      <c r="N1131" s="88">
        <v>0</v>
      </c>
      <c r="O1131" s="88">
        <v>0</v>
      </c>
      <c r="P1131" s="88">
        <v>19474838</v>
      </c>
      <c r="Q1131" s="89">
        <v>1.253818950637E-2</v>
      </c>
      <c r="R1131" s="89">
        <v>0</v>
      </c>
      <c r="S1131" s="89">
        <v>0</v>
      </c>
      <c r="T1131" s="89">
        <v>4.7347106684E-4</v>
      </c>
      <c r="U1131" s="89">
        <v>2.1798618344799998E-3</v>
      </c>
      <c r="V1131" s="89">
        <v>0</v>
      </c>
      <c r="W1131" s="89">
        <v>1.5355316530999999E-4</v>
      </c>
      <c r="X1131" s="89">
        <v>0</v>
      </c>
      <c r="Y1131" s="89">
        <v>0</v>
      </c>
      <c r="Z1131" s="89">
        <v>9.2833795903600001E-3</v>
      </c>
      <c r="AA1131" s="89">
        <v>2.6227015844600002E-3</v>
      </c>
    </row>
    <row r="1132" spans="1:27" x14ac:dyDescent="0.25">
      <c r="A1132" s="87">
        <v>10141</v>
      </c>
      <c r="B1132" s="134">
        <v>45473</v>
      </c>
      <c r="C1132" s="87">
        <v>4894</v>
      </c>
      <c r="D1132" s="86" t="s">
        <v>1519</v>
      </c>
      <c r="E1132" s="88">
        <v>11018861</v>
      </c>
      <c r="F1132" s="88">
        <v>8888868</v>
      </c>
      <c r="G1132" s="88">
        <v>0</v>
      </c>
      <c r="H1132" s="88">
        <v>0</v>
      </c>
      <c r="I1132" s="88">
        <v>0</v>
      </c>
      <c r="J1132" s="88">
        <v>2087071</v>
      </c>
      <c r="K1132" s="88">
        <v>2004614</v>
      </c>
      <c r="L1132" s="88">
        <v>0</v>
      </c>
      <c r="M1132" s="88">
        <v>3928311</v>
      </c>
      <c r="N1132" s="88">
        <v>0</v>
      </c>
      <c r="O1132" s="88">
        <v>0</v>
      </c>
      <c r="P1132" s="88">
        <v>868872</v>
      </c>
      <c r="Q1132" s="89">
        <v>0</v>
      </c>
      <c r="R1132" s="89">
        <v>0</v>
      </c>
      <c r="S1132" s="89">
        <v>0</v>
      </c>
      <c r="T1132" s="89">
        <v>0</v>
      </c>
      <c r="U1132" s="89">
        <v>-5.6636626840000004E-4</v>
      </c>
      <c r="V1132" s="89">
        <v>0</v>
      </c>
      <c r="W1132" s="89">
        <v>0</v>
      </c>
      <c r="X1132" s="89">
        <v>0</v>
      </c>
      <c r="Y1132" s="89">
        <v>0</v>
      </c>
      <c r="Z1132" s="89">
        <v>-2.6955469589999998E-4</v>
      </c>
      <c r="AA1132" s="89">
        <v>-1.4077816400000001E-4</v>
      </c>
    </row>
    <row r="1133" spans="1:27" x14ac:dyDescent="0.25">
      <c r="A1133" s="87">
        <v>10158</v>
      </c>
      <c r="B1133" s="134">
        <v>45473</v>
      </c>
      <c r="C1133" s="87">
        <v>4906</v>
      </c>
      <c r="D1133" s="86" t="s">
        <v>1520</v>
      </c>
      <c r="E1133" s="88">
        <v>25717686</v>
      </c>
      <c r="F1133" s="88">
        <v>19986110</v>
      </c>
      <c r="G1133" s="88">
        <v>0</v>
      </c>
      <c r="H1133" s="88">
        <v>0</v>
      </c>
      <c r="I1133" s="88">
        <v>0</v>
      </c>
      <c r="J1133" s="88">
        <v>5444738</v>
      </c>
      <c r="K1133" s="88">
        <v>9658404</v>
      </c>
      <c r="L1133" s="88">
        <v>0</v>
      </c>
      <c r="M1133" s="88">
        <v>885866</v>
      </c>
      <c r="N1133" s="88">
        <v>0</v>
      </c>
      <c r="O1133" s="88">
        <v>0</v>
      </c>
      <c r="P1133" s="88">
        <v>3997102</v>
      </c>
      <c r="Q1133" s="89">
        <v>0</v>
      </c>
      <c r="R1133" s="89">
        <v>0</v>
      </c>
      <c r="S1133" s="89">
        <v>0</v>
      </c>
      <c r="T1133" s="89">
        <v>1.9992034140000001E-4</v>
      </c>
      <c r="U1133" s="89">
        <v>7.9527170191000002E-4</v>
      </c>
      <c r="V1133" s="89">
        <v>0</v>
      </c>
      <c r="W1133" s="89">
        <v>0</v>
      </c>
      <c r="X1133" s="89">
        <v>0</v>
      </c>
      <c r="Y1133" s="89">
        <v>0</v>
      </c>
      <c r="Z1133" s="89">
        <v>4.4324038377000001E-4</v>
      </c>
      <c r="AA1133" s="89">
        <v>5.3680999509000005E-4</v>
      </c>
    </row>
    <row r="1134" spans="1:27" x14ac:dyDescent="0.25">
      <c r="A1134" s="87">
        <v>10164</v>
      </c>
      <c r="B1134" s="134">
        <v>45473</v>
      </c>
      <c r="C1134" s="87">
        <v>4909</v>
      </c>
      <c r="D1134" s="86" t="s">
        <v>1521</v>
      </c>
      <c r="E1134" s="88">
        <v>132204216</v>
      </c>
      <c r="F1134" s="88">
        <v>64456663</v>
      </c>
      <c r="G1134" s="88">
        <v>7244182</v>
      </c>
      <c r="H1134" s="88">
        <v>0</v>
      </c>
      <c r="I1134" s="88">
        <v>0</v>
      </c>
      <c r="J1134" s="88">
        <v>5908073</v>
      </c>
      <c r="K1134" s="88">
        <v>11439076</v>
      </c>
      <c r="L1134" s="88">
        <v>0</v>
      </c>
      <c r="M1134" s="88">
        <v>14324255</v>
      </c>
      <c r="N1134" s="88">
        <v>12119962</v>
      </c>
      <c r="O1134" s="88">
        <v>3607885</v>
      </c>
      <c r="P1134" s="88">
        <v>9813230</v>
      </c>
      <c r="Q1134" s="89">
        <v>1.005779672469E-2</v>
      </c>
      <c r="R1134" s="89">
        <v>0</v>
      </c>
      <c r="S1134" s="89">
        <v>0</v>
      </c>
      <c r="T1134" s="89">
        <v>2.35872821763E-3</v>
      </c>
      <c r="U1134" s="89">
        <v>1.4896906702839999E-2</v>
      </c>
      <c r="V1134" s="89">
        <v>0</v>
      </c>
      <c r="W1134" s="89">
        <v>1.5912229711700001E-3</v>
      </c>
      <c r="X1134" s="89">
        <v>7.0108077694999997E-4</v>
      </c>
      <c r="Y1134" s="89">
        <v>3.7038433778200002E-3</v>
      </c>
      <c r="Z1134" s="89">
        <v>1.8913342182370001E-2</v>
      </c>
      <c r="AA1134" s="89">
        <v>7.9499015468800002E-3</v>
      </c>
    </row>
    <row r="1135" spans="1:27" x14ac:dyDescent="0.25">
      <c r="A1135" s="87">
        <v>10170</v>
      </c>
      <c r="B1135" s="134">
        <v>45473</v>
      </c>
      <c r="C1135" s="87">
        <v>4912</v>
      </c>
      <c r="D1135" s="86" t="s">
        <v>1522</v>
      </c>
      <c r="E1135" s="88">
        <v>190477602</v>
      </c>
      <c r="F1135" s="88">
        <v>114313282</v>
      </c>
      <c r="G1135" s="88">
        <v>0</v>
      </c>
      <c r="H1135" s="88">
        <v>0</v>
      </c>
      <c r="I1135" s="88">
        <v>0</v>
      </c>
      <c r="J1135" s="88">
        <v>44300765</v>
      </c>
      <c r="K1135" s="88">
        <v>65909408</v>
      </c>
      <c r="L1135" s="88">
        <v>0</v>
      </c>
      <c r="M1135" s="88">
        <v>0</v>
      </c>
      <c r="N1135" s="88">
        <v>0</v>
      </c>
      <c r="O1135" s="88">
        <v>84545</v>
      </c>
      <c r="P1135" s="88">
        <v>4018565</v>
      </c>
      <c r="Q1135" s="89">
        <v>0</v>
      </c>
      <c r="R1135" s="89">
        <v>0</v>
      </c>
      <c r="S1135" s="89">
        <v>0</v>
      </c>
      <c r="T1135" s="89">
        <v>1.5259755721500001E-3</v>
      </c>
      <c r="U1135" s="89">
        <v>3.0953744098599998E-3</v>
      </c>
      <c r="V1135" s="89">
        <v>0</v>
      </c>
      <c r="W1135" s="89">
        <v>0</v>
      </c>
      <c r="X1135" s="89">
        <v>0</v>
      </c>
      <c r="Y1135" s="89">
        <v>0</v>
      </c>
      <c r="Z1135" s="89">
        <v>1.9808250884319999E-2</v>
      </c>
      <c r="AA1135" s="89">
        <v>3.2327722562099999E-3</v>
      </c>
    </row>
    <row r="1136" spans="1:27" x14ac:dyDescent="0.25">
      <c r="A1136" s="87">
        <v>10177</v>
      </c>
      <c r="B1136" s="134">
        <v>45473</v>
      </c>
      <c r="C1136" s="87">
        <v>4917</v>
      </c>
      <c r="D1136" s="86" t="s">
        <v>1523</v>
      </c>
      <c r="E1136" s="88">
        <v>2284780</v>
      </c>
      <c r="F1136" s="88">
        <v>644724</v>
      </c>
      <c r="G1136" s="88">
        <v>0</v>
      </c>
      <c r="H1136" s="88">
        <v>0</v>
      </c>
      <c r="I1136" s="88">
        <v>0</v>
      </c>
      <c r="J1136" s="88">
        <v>269934</v>
      </c>
      <c r="K1136" s="88">
        <v>175309</v>
      </c>
      <c r="L1136" s="88">
        <v>0</v>
      </c>
      <c r="M1136" s="88">
        <v>0</v>
      </c>
      <c r="N1136" s="88">
        <v>0</v>
      </c>
      <c r="O1136" s="88">
        <v>0</v>
      </c>
      <c r="P1136" s="88">
        <v>199481</v>
      </c>
      <c r="Q1136" s="89">
        <v>0</v>
      </c>
      <c r="R1136" s="89">
        <v>0</v>
      </c>
      <c r="S1136" s="89">
        <v>0</v>
      </c>
      <c r="T1136" s="89">
        <v>0</v>
      </c>
      <c r="U1136" s="89">
        <v>2.1563747553879999E-2</v>
      </c>
      <c r="V1136" s="89">
        <v>0</v>
      </c>
      <c r="W1136" s="89">
        <v>0</v>
      </c>
      <c r="X1136" s="89">
        <v>0</v>
      </c>
      <c r="Y1136" s="89">
        <v>0</v>
      </c>
      <c r="Z1136" s="89">
        <v>1.4823010324119999E-2</v>
      </c>
      <c r="AA1136" s="89">
        <v>1.070049544179E-2</v>
      </c>
    </row>
    <row r="1137" spans="1:27" x14ac:dyDescent="0.25">
      <c r="A1137" s="87">
        <v>10180</v>
      </c>
      <c r="B1137" s="134">
        <v>45473</v>
      </c>
      <c r="C1137" s="87">
        <v>4920</v>
      </c>
      <c r="D1137" s="86" t="s">
        <v>1524</v>
      </c>
      <c r="E1137" s="88">
        <v>4485372</v>
      </c>
      <c r="F1137" s="88">
        <v>3810912</v>
      </c>
      <c r="G1137" s="88">
        <v>0</v>
      </c>
      <c r="H1137" s="88">
        <v>0</v>
      </c>
      <c r="I1137" s="88">
        <v>0</v>
      </c>
      <c r="J1137" s="88">
        <v>557387</v>
      </c>
      <c r="K1137" s="88">
        <v>1656431</v>
      </c>
      <c r="L1137" s="88">
        <v>0</v>
      </c>
      <c r="M1137" s="88">
        <v>1521577</v>
      </c>
      <c r="N1137" s="88">
        <v>0</v>
      </c>
      <c r="O1137" s="88">
        <v>0</v>
      </c>
      <c r="P1137" s="88">
        <v>75517</v>
      </c>
      <c r="Q1137" s="89">
        <v>0</v>
      </c>
      <c r="R1137" s="89">
        <v>0</v>
      </c>
      <c r="S1137" s="89">
        <v>0</v>
      </c>
      <c r="T1137" s="89">
        <v>0</v>
      </c>
      <c r="U1137" s="89">
        <v>0</v>
      </c>
      <c r="V1137" s="89">
        <v>0</v>
      </c>
      <c r="W1137" s="89">
        <v>0</v>
      </c>
      <c r="X1137" s="89">
        <v>0</v>
      </c>
      <c r="Y1137" s="89">
        <v>0</v>
      </c>
      <c r="Z1137" s="89">
        <v>7.2538508844600001E-3</v>
      </c>
      <c r="AA1137" s="89">
        <v>1.4261831906E-4</v>
      </c>
    </row>
    <row r="1138" spans="1:27" x14ac:dyDescent="0.25">
      <c r="A1138" s="87">
        <v>10181</v>
      </c>
      <c r="B1138" s="134">
        <v>45473</v>
      </c>
      <c r="C1138" s="87">
        <v>4921</v>
      </c>
      <c r="D1138" s="86" t="s">
        <v>1525</v>
      </c>
      <c r="E1138" s="88">
        <v>370451816</v>
      </c>
      <c r="F1138" s="88">
        <v>264445191</v>
      </c>
      <c r="G1138" s="88">
        <v>5432193</v>
      </c>
      <c r="H1138" s="88">
        <v>0</v>
      </c>
      <c r="I1138" s="88">
        <v>0</v>
      </c>
      <c r="J1138" s="88">
        <v>29257437</v>
      </c>
      <c r="K1138" s="88">
        <v>137313675</v>
      </c>
      <c r="L1138" s="88">
        <v>0</v>
      </c>
      <c r="M1138" s="88">
        <v>25544222</v>
      </c>
      <c r="N1138" s="88">
        <v>22744849</v>
      </c>
      <c r="O1138" s="88">
        <v>3418738</v>
      </c>
      <c r="P1138" s="88">
        <v>40734077</v>
      </c>
      <c r="Q1138" s="89">
        <v>9.5409794789400003E-3</v>
      </c>
      <c r="R1138" s="89">
        <v>0</v>
      </c>
      <c r="S1138" s="89">
        <v>0</v>
      </c>
      <c r="T1138" s="89">
        <v>6.9838976070000003E-5</v>
      </c>
      <c r="U1138" s="89">
        <v>1.8505815093E-3</v>
      </c>
      <c r="V1138" s="89">
        <v>0</v>
      </c>
      <c r="W1138" s="89">
        <v>1.2609650861E-4</v>
      </c>
      <c r="X1138" s="89">
        <v>1.219366205729E-2</v>
      </c>
      <c r="Y1138" s="89">
        <v>7.5503002586299996E-3</v>
      </c>
      <c r="Z1138" s="89">
        <v>5.0131758939099998E-3</v>
      </c>
      <c r="AA1138" s="89">
        <v>3.3262310369899998E-3</v>
      </c>
    </row>
    <row r="1139" spans="1:27" x14ac:dyDescent="0.25">
      <c r="A1139" s="87">
        <v>10184</v>
      </c>
      <c r="B1139" s="134">
        <v>45473</v>
      </c>
      <c r="C1139" s="87">
        <v>4923</v>
      </c>
      <c r="D1139" s="86" t="s">
        <v>1526</v>
      </c>
      <c r="E1139" s="88">
        <v>66052460</v>
      </c>
      <c r="F1139" s="88">
        <v>28464785</v>
      </c>
      <c r="G1139" s="88">
        <v>1494795</v>
      </c>
      <c r="H1139" s="88">
        <v>0</v>
      </c>
      <c r="I1139" s="88">
        <v>0</v>
      </c>
      <c r="J1139" s="88">
        <v>3717805</v>
      </c>
      <c r="K1139" s="88">
        <v>4965096</v>
      </c>
      <c r="L1139" s="88">
        <v>0</v>
      </c>
      <c r="M1139" s="88">
        <v>14401580</v>
      </c>
      <c r="N1139" s="88">
        <v>0</v>
      </c>
      <c r="O1139" s="88">
        <v>0</v>
      </c>
      <c r="P1139" s="88">
        <v>3885509</v>
      </c>
      <c r="Q1139" s="89">
        <v>7.67901770012E-3</v>
      </c>
      <c r="R1139" s="89">
        <v>0</v>
      </c>
      <c r="S1139" s="89">
        <v>0</v>
      </c>
      <c r="T1139" s="89">
        <v>0</v>
      </c>
      <c r="U1139" s="89">
        <v>4.8479153350399996E-3</v>
      </c>
      <c r="V1139" s="89">
        <v>0</v>
      </c>
      <c r="W1139" s="89">
        <v>1.50905831241E-3</v>
      </c>
      <c r="X1139" s="89">
        <v>0</v>
      </c>
      <c r="Y1139" s="89">
        <v>0</v>
      </c>
      <c r="Z1139" s="89">
        <v>1.417509097797E-2</v>
      </c>
      <c r="AA1139" s="89">
        <v>3.8624272901600001E-3</v>
      </c>
    </row>
    <row r="1140" spans="1:27" x14ac:dyDescent="0.25">
      <c r="A1140" s="87">
        <v>10220</v>
      </c>
      <c r="B1140" s="134">
        <v>45473</v>
      </c>
      <c r="C1140" s="87">
        <v>4944</v>
      </c>
      <c r="D1140" s="86" t="s">
        <v>1527</v>
      </c>
      <c r="E1140" s="88">
        <v>12872434</v>
      </c>
      <c r="F1140" s="88">
        <v>2676630</v>
      </c>
      <c r="G1140" s="88">
        <v>55431</v>
      </c>
      <c r="H1140" s="88">
        <v>0</v>
      </c>
      <c r="I1140" s="88">
        <v>0</v>
      </c>
      <c r="J1140" s="88">
        <v>660594</v>
      </c>
      <c r="K1140" s="88">
        <v>584185</v>
      </c>
      <c r="L1140" s="88">
        <v>0</v>
      </c>
      <c r="M1140" s="88">
        <v>956126</v>
      </c>
      <c r="N1140" s="88">
        <v>0</v>
      </c>
      <c r="O1140" s="88">
        <v>0</v>
      </c>
      <c r="P1140" s="88">
        <v>420294</v>
      </c>
      <c r="Q1140" s="89">
        <v>1.5692520162110001E-2</v>
      </c>
      <c r="R1140" s="89">
        <v>0</v>
      </c>
      <c r="S1140" s="89">
        <v>0</v>
      </c>
      <c r="T1140" s="89">
        <v>-3.8412808039999999E-4</v>
      </c>
      <c r="U1140" s="89">
        <v>9.3386917841999995E-4</v>
      </c>
      <c r="V1140" s="89">
        <v>0</v>
      </c>
      <c r="W1140" s="89">
        <v>0</v>
      </c>
      <c r="X1140" s="89">
        <v>0</v>
      </c>
      <c r="Y1140" s="89">
        <v>0</v>
      </c>
      <c r="Z1140" s="89">
        <v>3.1378447612080002E-2</v>
      </c>
      <c r="AA1140" s="89">
        <v>7.17241529657E-3</v>
      </c>
    </row>
    <row r="1141" spans="1:27" x14ac:dyDescent="0.25">
      <c r="A1141" s="87">
        <v>10221</v>
      </c>
      <c r="B1141" s="134">
        <v>45473</v>
      </c>
      <c r="C1141" s="87">
        <v>4945</v>
      </c>
      <c r="D1141" s="86" t="s">
        <v>1528</v>
      </c>
      <c r="E1141" s="88">
        <v>60297028</v>
      </c>
      <c r="F1141" s="88">
        <v>19277926</v>
      </c>
      <c r="G1141" s="88">
        <v>0</v>
      </c>
      <c r="H1141" s="88">
        <v>0</v>
      </c>
      <c r="I1141" s="88">
        <v>0</v>
      </c>
      <c r="J1141" s="88">
        <v>2210044</v>
      </c>
      <c r="K1141" s="88">
        <v>7098283</v>
      </c>
      <c r="L1141" s="88">
        <v>0</v>
      </c>
      <c r="M1141" s="88">
        <v>6444353</v>
      </c>
      <c r="N1141" s="88">
        <v>0</v>
      </c>
      <c r="O1141" s="88">
        <v>0</v>
      </c>
      <c r="P1141" s="88">
        <v>3525244</v>
      </c>
      <c r="Q1141" s="89">
        <v>0</v>
      </c>
      <c r="R1141" s="89">
        <v>0</v>
      </c>
      <c r="S1141" s="89">
        <v>0</v>
      </c>
      <c r="T1141" s="89">
        <v>0</v>
      </c>
      <c r="U1141" s="89">
        <v>-8.1312585009999999E-4</v>
      </c>
      <c r="V1141" s="89">
        <v>0</v>
      </c>
      <c r="W1141" s="89">
        <v>0</v>
      </c>
      <c r="X1141" s="89">
        <v>0</v>
      </c>
      <c r="Y1141" s="89">
        <v>0</v>
      </c>
      <c r="Z1141" s="89">
        <v>3.0459943973799998E-3</v>
      </c>
      <c r="AA1141" s="89">
        <v>3.9486728755999998E-4</v>
      </c>
    </row>
    <row r="1142" spans="1:27" x14ac:dyDescent="0.25">
      <c r="A1142" s="87">
        <v>10223</v>
      </c>
      <c r="B1142" s="134">
        <v>45473</v>
      </c>
      <c r="C1142" s="87">
        <v>4946</v>
      </c>
      <c r="D1142" s="86" t="s">
        <v>1529</v>
      </c>
      <c r="E1142" s="88">
        <v>423691984</v>
      </c>
      <c r="F1142" s="88">
        <v>277239002</v>
      </c>
      <c r="G1142" s="88">
        <v>3865106</v>
      </c>
      <c r="H1142" s="88">
        <v>0</v>
      </c>
      <c r="I1142" s="88">
        <v>16148118</v>
      </c>
      <c r="J1142" s="88">
        <v>14543452</v>
      </c>
      <c r="K1142" s="88">
        <v>16958204</v>
      </c>
      <c r="L1142" s="88">
        <v>0</v>
      </c>
      <c r="M1142" s="88">
        <v>145372203</v>
      </c>
      <c r="N1142" s="88">
        <v>43194598</v>
      </c>
      <c r="O1142" s="88">
        <v>12047567</v>
      </c>
      <c r="P1142" s="88">
        <v>25109754</v>
      </c>
      <c r="Q1142" s="89">
        <v>8.6747154424499998E-3</v>
      </c>
      <c r="R1142" s="89">
        <v>0</v>
      </c>
      <c r="S1142" s="89">
        <v>2.2525492354899999E-3</v>
      </c>
      <c r="T1142" s="89">
        <v>1.1182072065E-4</v>
      </c>
      <c r="U1142" s="89">
        <v>2.2094718601799999E-3</v>
      </c>
      <c r="V1142" s="89">
        <v>0</v>
      </c>
      <c r="W1142" s="89">
        <v>-1.335110123E-4</v>
      </c>
      <c r="X1142" s="89">
        <v>0</v>
      </c>
      <c r="Y1142" s="89">
        <v>0</v>
      </c>
      <c r="Z1142" s="89">
        <v>4.2578980518200001E-3</v>
      </c>
      <c r="AA1142" s="89">
        <v>7.0298960645999995E-4</v>
      </c>
    </row>
    <row r="1143" spans="1:27" x14ac:dyDescent="0.25">
      <c r="A1143" s="87">
        <v>10225</v>
      </c>
      <c r="B1143" s="134">
        <v>45473</v>
      </c>
      <c r="C1143" s="87">
        <v>4947</v>
      </c>
      <c r="D1143" s="86" t="s">
        <v>1530</v>
      </c>
      <c r="E1143" s="88">
        <v>1102849</v>
      </c>
      <c r="F1143" s="88">
        <v>661685</v>
      </c>
      <c r="G1143" s="88">
        <v>0</v>
      </c>
      <c r="H1143" s="88">
        <v>0</v>
      </c>
      <c r="I1143" s="88">
        <v>0</v>
      </c>
      <c r="J1143" s="88">
        <v>321826</v>
      </c>
      <c r="K1143" s="88">
        <v>233177</v>
      </c>
      <c r="L1143" s="88">
        <v>0</v>
      </c>
      <c r="M1143" s="88">
        <v>0</v>
      </c>
      <c r="N1143" s="88">
        <v>0</v>
      </c>
      <c r="O1143" s="88">
        <v>0</v>
      </c>
      <c r="P1143" s="88">
        <v>106682</v>
      </c>
      <c r="Q1143" s="89">
        <v>0</v>
      </c>
      <c r="R1143" s="89">
        <v>0</v>
      </c>
      <c r="S1143" s="89">
        <v>0</v>
      </c>
      <c r="T1143" s="89">
        <v>0</v>
      </c>
      <c r="U1143" s="89">
        <v>0</v>
      </c>
      <c r="V1143" s="89">
        <v>0</v>
      </c>
      <c r="W1143" s="89">
        <v>0</v>
      </c>
      <c r="X1143" s="89">
        <v>0</v>
      </c>
      <c r="Y1143" s="89">
        <v>0</v>
      </c>
      <c r="Z1143" s="89">
        <v>1.407668517448E-2</v>
      </c>
      <c r="AA1143" s="89">
        <v>3.08483625997E-3</v>
      </c>
    </row>
    <row r="1144" spans="1:27" x14ac:dyDescent="0.25">
      <c r="A1144" s="87">
        <v>10241</v>
      </c>
      <c r="B1144" s="134">
        <v>45473</v>
      </c>
      <c r="C1144" s="87">
        <v>4958</v>
      </c>
      <c r="D1144" s="86" t="s">
        <v>1531</v>
      </c>
      <c r="E1144" s="88">
        <v>66631133</v>
      </c>
      <c r="F1144" s="88">
        <v>52136246</v>
      </c>
      <c r="G1144" s="88">
        <v>1273644</v>
      </c>
      <c r="H1144" s="88">
        <v>0</v>
      </c>
      <c r="I1144" s="88">
        <v>0</v>
      </c>
      <c r="J1144" s="88">
        <v>22938336</v>
      </c>
      <c r="K1144" s="88">
        <v>17523361</v>
      </c>
      <c r="L1144" s="88">
        <v>0</v>
      </c>
      <c r="M1144" s="88">
        <v>0</v>
      </c>
      <c r="N1144" s="88">
        <v>0</v>
      </c>
      <c r="O1144" s="88">
        <v>0</v>
      </c>
      <c r="P1144" s="88">
        <v>10400905</v>
      </c>
      <c r="Q1144" s="89">
        <v>6.06928566287E-3</v>
      </c>
      <c r="R1144" s="89">
        <v>0</v>
      </c>
      <c r="S1144" s="89">
        <v>0</v>
      </c>
      <c r="T1144" s="89">
        <v>1.0853438557699999E-3</v>
      </c>
      <c r="U1144" s="89">
        <v>1.5336130661699999E-3</v>
      </c>
      <c r="V1144" s="89">
        <v>0</v>
      </c>
      <c r="W1144" s="89">
        <v>0</v>
      </c>
      <c r="X1144" s="89">
        <v>0</v>
      </c>
      <c r="Y1144" s="89">
        <v>0</v>
      </c>
      <c r="Z1144" s="89">
        <v>6.8486492371100001E-3</v>
      </c>
      <c r="AA1144" s="89">
        <v>2.6295035373099999E-3</v>
      </c>
    </row>
    <row r="1145" spans="1:27" x14ac:dyDescent="0.25">
      <c r="A1145" s="87">
        <v>10243</v>
      </c>
      <c r="B1145" s="134">
        <v>45473</v>
      </c>
      <c r="C1145" s="87">
        <v>4959</v>
      </c>
      <c r="D1145" s="86" t="s">
        <v>1532</v>
      </c>
      <c r="E1145" s="88">
        <v>38353358</v>
      </c>
      <c r="F1145" s="88">
        <v>22997816</v>
      </c>
      <c r="G1145" s="88">
        <v>507716</v>
      </c>
      <c r="H1145" s="88">
        <v>0</v>
      </c>
      <c r="I1145" s="88">
        <v>0</v>
      </c>
      <c r="J1145" s="88">
        <v>1815761</v>
      </c>
      <c r="K1145" s="88">
        <v>9428206</v>
      </c>
      <c r="L1145" s="88">
        <v>0</v>
      </c>
      <c r="M1145" s="88">
        <v>2225204</v>
      </c>
      <c r="N1145" s="88">
        <v>0</v>
      </c>
      <c r="O1145" s="88">
        <v>0</v>
      </c>
      <c r="P1145" s="88">
        <v>9020929</v>
      </c>
      <c r="Q1145" s="89">
        <v>2.4569737871799999E-3</v>
      </c>
      <c r="R1145" s="89">
        <v>0</v>
      </c>
      <c r="S1145" s="89">
        <v>0</v>
      </c>
      <c r="T1145" s="89">
        <v>0</v>
      </c>
      <c r="U1145" s="89">
        <v>7.0948672005999996E-4</v>
      </c>
      <c r="V1145" s="89">
        <v>0</v>
      </c>
      <c r="W1145" s="89">
        <v>0</v>
      </c>
      <c r="X1145" s="89">
        <v>0</v>
      </c>
      <c r="Y1145" s="89">
        <v>0</v>
      </c>
      <c r="Z1145" s="89">
        <v>1.6671697503899999E-3</v>
      </c>
      <c r="AA1145" s="89">
        <v>1.0465840547199999E-3</v>
      </c>
    </row>
    <row r="1146" spans="1:27" x14ac:dyDescent="0.25">
      <c r="A1146" s="87">
        <v>10253</v>
      </c>
      <c r="B1146" s="134">
        <v>45473</v>
      </c>
      <c r="C1146" s="87">
        <v>4965</v>
      </c>
      <c r="D1146" s="86" t="s">
        <v>1533</v>
      </c>
      <c r="E1146" s="88">
        <v>592911</v>
      </c>
      <c r="F1146" s="88">
        <v>500628</v>
      </c>
      <c r="G1146" s="88">
        <v>0</v>
      </c>
      <c r="H1146" s="88">
        <v>0</v>
      </c>
      <c r="I1146" s="88">
        <v>0</v>
      </c>
      <c r="J1146" s="88">
        <v>61795</v>
      </c>
      <c r="K1146" s="88">
        <v>436779</v>
      </c>
      <c r="L1146" s="88">
        <v>0</v>
      </c>
      <c r="M1146" s="88">
        <v>0</v>
      </c>
      <c r="N1146" s="88">
        <v>0</v>
      </c>
      <c r="O1146" s="88">
        <v>0</v>
      </c>
      <c r="P1146" s="88">
        <v>2054</v>
      </c>
      <c r="Q1146" s="89">
        <v>0</v>
      </c>
      <c r="R1146" s="89">
        <v>0</v>
      </c>
      <c r="S1146" s="89">
        <v>0</v>
      </c>
      <c r="T1146" s="89">
        <v>0</v>
      </c>
      <c r="U1146" s="89">
        <v>2.66474146074E-3</v>
      </c>
      <c r="V1146" s="89">
        <v>0</v>
      </c>
      <c r="W1146" s="89">
        <v>0</v>
      </c>
      <c r="X1146" s="89">
        <v>0</v>
      </c>
      <c r="Y1146" s="89">
        <v>0</v>
      </c>
      <c r="Z1146" s="89">
        <v>0</v>
      </c>
      <c r="AA1146" s="89">
        <v>2.2748818106199998E-3</v>
      </c>
    </row>
    <row r="1147" spans="1:27" x14ac:dyDescent="0.25">
      <c r="A1147" s="87">
        <v>10257</v>
      </c>
      <c r="B1147" s="134">
        <v>45473</v>
      </c>
      <c r="C1147" s="87">
        <v>4967</v>
      </c>
      <c r="D1147" s="86" t="s">
        <v>1534</v>
      </c>
      <c r="E1147" s="88">
        <v>164752980</v>
      </c>
      <c r="F1147" s="88">
        <v>106591763</v>
      </c>
      <c r="G1147" s="88">
        <v>2209641</v>
      </c>
      <c r="H1147" s="88">
        <v>0</v>
      </c>
      <c r="I1147" s="88">
        <v>0</v>
      </c>
      <c r="J1147" s="88">
        <v>7163588</v>
      </c>
      <c r="K1147" s="88">
        <v>14251239</v>
      </c>
      <c r="L1147" s="88">
        <v>0</v>
      </c>
      <c r="M1147" s="88">
        <v>20487175</v>
      </c>
      <c r="N1147" s="88">
        <v>49040202</v>
      </c>
      <c r="O1147" s="88">
        <v>7797683</v>
      </c>
      <c r="P1147" s="88">
        <v>5642235</v>
      </c>
      <c r="Q1147" s="89">
        <v>9.80790916592E-3</v>
      </c>
      <c r="R1147" s="89">
        <v>0</v>
      </c>
      <c r="S1147" s="89">
        <v>0</v>
      </c>
      <c r="T1147" s="89">
        <v>5.0432873682999997E-4</v>
      </c>
      <c r="U1147" s="89">
        <v>3.5037102843100002E-3</v>
      </c>
      <c r="V1147" s="89">
        <v>0</v>
      </c>
      <c r="W1147" s="89">
        <v>0</v>
      </c>
      <c r="X1147" s="89">
        <v>0</v>
      </c>
      <c r="Y1147" s="89">
        <v>0</v>
      </c>
      <c r="Z1147" s="89">
        <v>3.9957336551300002E-3</v>
      </c>
      <c r="AA1147" s="89">
        <v>1.06028847328E-3</v>
      </c>
    </row>
    <row r="1148" spans="1:27" x14ac:dyDescent="0.25">
      <c r="A1148" s="87">
        <v>10262</v>
      </c>
      <c r="B1148" s="134">
        <v>45473</v>
      </c>
      <c r="C1148" s="87">
        <v>4970</v>
      </c>
      <c r="D1148" s="86" t="s">
        <v>1535</v>
      </c>
      <c r="E1148" s="88">
        <v>66545850</v>
      </c>
      <c r="F1148" s="88">
        <v>34704770</v>
      </c>
      <c r="G1148" s="88">
        <v>849614</v>
      </c>
      <c r="H1148" s="88">
        <v>4611</v>
      </c>
      <c r="I1148" s="88">
        <v>0</v>
      </c>
      <c r="J1148" s="88">
        <v>5440552</v>
      </c>
      <c r="K1148" s="88">
        <v>20125485</v>
      </c>
      <c r="L1148" s="88">
        <v>0</v>
      </c>
      <c r="M1148" s="88">
        <v>533633</v>
      </c>
      <c r="N1148" s="88">
        <v>0</v>
      </c>
      <c r="O1148" s="88">
        <v>0</v>
      </c>
      <c r="P1148" s="88">
        <v>7750875</v>
      </c>
      <c r="Q1148" s="89">
        <v>1.446722601863E-2</v>
      </c>
      <c r="R1148" s="89">
        <v>0</v>
      </c>
      <c r="S1148" s="89">
        <v>0</v>
      </c>
      <c r="T1148" s="89">
        <v>5.5962900411999999E-4</v>
      </c>
      <c r="U1148" s="89">
        <v>3.7483642924700002E-3</v>
      </c>
      <c r="V1148" s="89">
        <v>0</v>
      </c>
      <c r="W1148" s="89">
        <v>2.4136525203500001E-3</v>
      </c>
      <c r="X1148" s="89">
        <v>0</v>
      </c>
      <c r="Y1148" s="89">
        <v>0</v>
      </c>
      <c r="Z1148" s="89">
        <v>7.2377738552799999E-3</v>
      </c>
      <c r="AA1148" s="89">
        <v>4.2635340547400001E-3</v>
      </c>
    </row>
    <row r="1149" spans="1:27" x14ac:dyDescent="0.25">
      <c r="A1149" s="87">
        <v>10264</v>
      </c>
      <c r="B1149" s="134">
        <v>45473</v>
      </c>
      <c r="C1149" s="87">
        <v>4971</v>
      </c>
      <c r="D1149" s="86" t="s">
        <v>1536</v>
      </c>
      <c r="E1149" s="88">
        <v>984266</v>
      </c>
      <c r="F1149" s="88">
        <v>583806</v>
      </c>
      <c r="G1149" s="88">
        <v>0</v>
      </c>
      <c r="H1149" s="88">
        <v>282</v>
      </c>
      <c r="I1149" s="88">
        <v>6747</v>
      </c>
      <c r="J1149" s="88">
        <v>274360</v>
      </c>
      <c r="K1149" s="88">
        <v>178724</v>
      </c>
      <c r="L1149" s="88">
        <v>0</v>
      </c>
      <c r="M1149" s="88">
        <v>32903</v>
      </c>
      <c r="N1149" s="88">
        <v>0</v>
      </c>
      <c r="O1149" s="88">
        <v>0</v>
      </c>
      <c r="P1149" s="88">
        <v>90790</v>
      </c>
      <c r="Q1149" s="89">
        <v>0</v>
      </c>
      <c r="R1149" s="89">
        <v>0</v>
      </c>
      <c r="S1149" s="89">
        <v>0</v>
      </c>
      <c r="T1149" s="89">
        <v>0</v>
      </c>
      <c r="U1149" s="89">
        <v>0</v>
      </c>
      <c r="V1149" s="89">
        <v>0</v>
      </c>
      <c r="W1149" s="89">
        <v>0</v>
      </c>
      <c r="X1149" s="89">
        <v>0</v>
      </c>
      <c r="Y1149" s="89">
        <v>0</v>
      </c>
      <c r="Z1149" s="89">
        <v>3.515187623767E-2</v>
      </c>
      <c r="AA1149" s="89">
        <v>6.2392026221199997E-3</v>
      </c>
    </row>
    <row r="1150" spans="1:27" x14ac:dyDescent="0.25">
      <c r="A1150" s="87">
        <v>10269</v>
      </c>
      <c r="B1150" s="134">
        <v>45473</v>
      </c>
      <c r="C1150" s="87">
        <v>4975</v>
      </c>
      <c r="D1150" s="86" t="s">
        <v>1537</v>
      </c>
      <c r="E1150" s="88">
        <v>13880996</v>
      </c>
      <c r="F1150" s="88">
        <v>10765850</v>
      </c>
      <c r="G1150" s="88">
        <v>0</v>
      </c>
      <c r="H1150" s="88">
        <v>0</v>
      </c>
      <c r="I1150" s="88">
        <v>0</v>
      </c>
      <c r="J1150" s="88">
        <v>4253632</v>
      </c>
      <c r="K1150" s="88">
        <v>4812593</v>
      </c>
      <c r="L1150" s="88">
        <v>0</v>
      </c>
      <c r="M1150" s="88">
        <v>0</v>
      </c>
      <c r="N1150" s="88">
        <v>0</v>
      </c>
      <c r="O1150" s="88">
        <v>0</v>
      </c>
      <c r="P1150" s="88">
        <v>1699625</v>
      </c>
      <c r="Q1150" s="89">
        <v>0</v>
      </c>
      <c r="R1150" s="89">
        <v>0</v>
      </c>
      <c r="S1150" s="89">
        <v>0</v>
      </c>
      <c r="T1150" s="89">
        <v>0</v>
      </c>
      <c r="U1150" s="89">
        <v>0</v>
      </c>
      <c r="V1150" s="89">
        <v>0</v>
      </c>
      <c r="W1150" s="89">
        <v>0</v>
      </c>
      <c r="X1150" s="89">
        <v>0</v>
      </c>
      <c r="Y1150" s="89">
        <v>0</v>
      </c>
      <c r="Z1150" s="89">
        <v>3.4961173465900002E-3</v>
      </c>
      <c r="AA1150" s="89">
        <v>2.3269920584200001E-3</v>
      </c>
    </row>
    <row r="1151" spans="1:27" x14ac:dyDescent="0.25">
      <c r="A1151" s="87">
        <v>10274</v>
      </c>
      <c r="B1151" s="134">
        <v>45473</v>
      </c>
      <c r="C1151" s="87">
        <v>4977</v>
      </c>
      <c r="D1151" s="86" t="s">
        <v>1538</v>
      </c>
      <c r="E1151" s="88">
        <v>19579301</v>
      </c>
      <c r="F1151" s="88">
        <v>11119173</v>
      </c>
      <c r="G1151" s="88">
        <v>0</v>
      </c>
      <c r="H1151" s="88">
        <v>0</v>
      </c>
      <c r="I1151" s="88">
        <v>0</v>
      </c>
      <c r="J1151" s="88">
        <v>1220178</v>
      </c>
      <c r="K1151" s="88">
        <v>7169712</v>
      </c>
      <c r="L1151" s="88">
        <v>0</v>
      </c>
      <c r="M1151" s="88">
        <v>50109</v>
      </c>
      <c r="N1151" s="88">
        <v>0</v>
      </c>
      <c r="O1151" s="88">
        <v>0</v>
      </c>
      <c r="P1151" s="88">
        <v>2679174</v>
      </c>
      <c r="Q1151" s="89">
        <v>0</v>
      </c>
      <c r="R1151" s="89">
        <v>0</v>
      </c>
      <c r="S1151" s="89">
        <v>0</v>
      </c>
      <c r="T1151" s="89">
        <v>0</v>
      </c>
      <c r="U1151" s="89">
        <v>2.5407602284699998E-3</v>
      </c>
      <c r="V1151" s="89">
        <v>0</v>
      </c>
      <c r="W1151" s="89">
        <v>0</v>
      </c>
      <c r="X1151" s="89">
        <v>0</v>
      </c>
      <c r="Y1151" s="89">
        <v>0</v>
      </c>
      <c r="Z1151" s="89">
        <v>7.6138980324799996E-3</v>
      </c>
      <c r="AA1151" s="89">
        <v>3.4365870602299999E-3</v>
      </c>
    </row>
    <row r="1152" spans="1:27" x14ac:dyDescent="0.25">
      <c r="A1152" s="87">
        <v>10283</v>
      </c>
      <c r="B1152" s="134">
        <v>45473</v>
      </c>
      <c r="C1152" s="87">
        <v>4983</v>
      </c>
      <c r="D1152" s="86" t="s">
        <v>1539</v>
      </c>
      <c r="E1152" s="88">
        <v>159523478</v>
      </c>
      <c r="F1152" s="88">
        <v>121445858</v>
      </c>
      <c r="G1152" s="88">
        <v>2534478</v>
      </c>
      <c r="H1152" s="88">
        <v>0</v>
      </c>
      <c r="I1152" s="88">
        <v>0</v>
      </c>
      <c r="J1152" s="88">
        <v>22943715</v>
      </c>
      <c r="K1152" s="88">
        <v>46620629</v>
      </c>
      <c r="L1152" s="88">
        <v>0</v>
      </c>
      <c r="M1152" s="88">
        <v>39394334</v>
      </c>
      <c r="N1152" s="88">
        <v>0</v>
      </c>
      <c r="O1152" s="88">
        <v>0</v>
      </c>
      <c r="P1152" s="88">
        <v>9952702</v>
      </c>
      <c r="Q1152" s="89">
        <v>1.071092871916E-2</v>
      </c>
      <c r="R1152" s="89">
        <v>0</v>
      </c>
      <c r="S1152" s="89">
        <v>0</v>
      </c>
      <c r="T1152" s="89">
        <v>4.1896770190999997E-4</v>
      </c>
      <c r="U1152" s="89">
        <v>2.48442628313E-3</v>
      </c>
      <c r="V1152" s="89">
        <v>0</v>
      </c>
      <c r="W1152" s="89">
        <v>7.6808782040000006E-5</v>
      </c>
      <c r="X1152" s="89">
        <v>0</v>
      </c>
      <c r="Y1152" s="89">
        <v>0</v>
      </c>
      <c r="Z1152" s="89">
        <v>1.2756448307419999E-2</v>
      </c>
      <c r="AA1152" s="89">
        <v>2.14065861613E-3</v>
      </c>
    </row>
    <row r="1153" spans="1:27" x14ac:dyDescent="0.25">
      <c r="A1153" s="87">
        <v>10301</v>
      </c>
      <c r="B1153" s="134">
        <v>45473</v>
      </c>
      <c r="C1153" s="87">
        <v>4996</v>
      </c>
      <c r="D1153" s="86" t="s">
        <v>1540</v>
      </c>
      <c r="E1153" s="88">
        <v>12494611</v>
      </c>
      <c r="F1153" s="88">
        <v>11054490</v>
      </c>
      <c r="G1153" s="88">
        <v>0</v>
      </c>
      <c r="H1153" s="88">
        <v>0</v>
      </c>
      <c r="I1153" s="88">
        <v>0</v>
      </c>
      <c r="J1153" s="88">
        <v>3432755</v>
      </c>
      <c r="K1153" s="88">
        <v>6231136</v>
      </c>
      <c r="L1153" s="88">
        <v>0</v>
      </c>
      <c r="M1153" s="88">
        <v>0</v>
      </c>
      <c r="N1153" s="88">
        <v>0</v>
      </c>
      <c r="O1153" s="88">
        <v>0</v>
      </c>
      <c r="P1153" s="88">
        <v>1390600</v>
      </c>
      <c r="Q1153" s="89">
        <v>0</v>
      </c>
      <c r="R1153" s="89">
        <v>0</v>
      </c>
      <c r="S1153" s="89">
        <v>0</v>
      </c>
      <c r="T1153" s="89">
        <v>1.6972246853099999E-3</v>
      </c>
      <c r="U1153" s="89">
        <v>3.0608149182700002E-3</v>
      </c>
      <c r="V1153" s="89">
        <v>0</v>
      </c>
      <c r="W1153" s="89">
        <v>0</v>
      </c>
      <c r="X1153" s="89">
        <v>0</v>
      </c>
      <c r="Y1153" s="89">
        <v>0</v>
      </c>
      <c r="Z1153" s="89">
        <v>8.1649581499300006E-3</v>
      </c>
      <c r="AA1153" s="89">
        <v>3.2433815499399998E-3</v>
      </c>
    </row>
    <row r="1154" spans="1:27" x14ac:dyDescent="0.25">
      <c r="A1154" s="87">
        <v>10308</v>
      </c>
      <c r="B1154" s="134">
        <v>45473</v>
      </c>
      <c r="C1154" s="87">
        <v>5000</v>
      </c>
      <c r="D1154" s="86" t="s">
        <v>1541</v>
      </c>
      <c r="E1154" s="88">
        <v>470877</v>
      </c>
      <c r="F1154" s="88">
        <v>387628</v>
      </c>
      <c r="G1154" s="88">
        <v>0</v>
      </c>
      <c r="H1154" s="88">
        <v>0</v>
      </c>
      <c r="I1154" s="88">
        <v>0</v>
      </c>
      <c r="J1154" s="88">
        <v>127667</v>
      </c>
      <c r="K1154" s="88">
        <v>205225</v>
      </c>
      <c r="L1154" s="88">
        <v>0</v>
      </c>
      <c r="M1154" s="88">
        <v>0</v>
      </c>
      <c r="N1154" s="88">
        <v>0</v>
      </c>
      <c r="O1154" s="88">
        <v>0</v>
      </c>
      <c r="P1154" s="88">
        <v>54737</v>
      </c>
      <c r="Q1154" s="89">
        <v>0</v>
      </c>
      <c r="R1154" s="89">
        <v>0</v>
      </c>
      <c r="S1154" s="89">
        <v>0</v>
      </c>
      <c r="T1154" s="89">
        <v>0</v>
      </c>
      <c r="U1154" s="89">
        <v>0</v>
      </c>
      <c r="V1154" s="89">
        <v>0</v>
      </c>
      <c r="W1154" s="89">
        <v>0</v>
      </c>
      <c r="X1154" s="89">
        <v>0</v>
      </c>
      <c r="Y1154" s="89">
        <v>0</v>
      </c>
      <c r="Z1154" s="89">
        <v>0</v>
      </c>
      <c r="AA1154" s="89">
        <v>0</v>
      </c>
    </row>
    <row r="1155" spans="1:27" x14ac:dyDescent="0.25">
      <c r="A1155" s="87">
        <v>10319</v>
      </c>
      <c r="B1155" s="134">
        <v>45473</v>
      </c>
      <c r="C1155" s="87">
        <v>5007</v>
      </c>
      <c r="D1155" s="86" t="s">
        <v>1542</v>
      </c>
      <c r="E1155" s="88">
        <v>27219452</v>
      </c>
      <c r="F1155" s="88">
        <v>8881089</v>
      </c>
      <c r="G1155" s="88">
        <v>0</v>
      </c>
      <c r="H1155" s="88">
        <v>0</v>
      </c>
      <c r="I1155" s="88">
        <v>0</v>
      </c>
      <c r="J1155" s="88">
        <v>372976</v>
      </c>
      <c r="K1155" s="88">
        <v>756161</v>
      </c>
      <c r="L1155" s="88">
        <v>0</v>
      </c>
      <c r="M1155" s="88">
        <v>5238863</v>
      </c>
      <c r="N1155" s="88">
        <v>0</v>
      </c>
      <c r="O1155" s="88">
        <v>0</v>
      </c>
      <c r="P1155" s="88">
        <v>2513089</v>
      </c>
      <c r="Q1155" s="89">
        <v>0</v>
      </c>
      <c r="R1155" s="89">
        <v>0</v>
      </c>
      <c r="S1155" s="89">
        <v>0</v>
      </c>
      <c r="T1155" s="89">
        <v>0</v>
      </c>
      <c r="U1155" s="89">
        <v>2.3164521632999999E-3</v>
      </c>
      <c r="V1155" s="89">
        <v>0</v>
      </c>
      <c r="W1155" s="89">
        <v>-2.5366559983999999E-3</v>
      </c>
      <c r="X1155" s="89">
        <v>0</v>
      </c>
      <c r="Y1155" s="89">
        <v>0</v>
      </c>
      <c r="Z1155" s="89">
        <v>2.0738502913530001E-2</v>
      </c>
      <c r="AA1155" s="89">
        <v>4.5389701498500003E-3</v>
      </c>
    </row>
    <row r="1156" spans="1:27" x14ac:dyDescent="0.25">
      <c r="A1156" s="87">
        <v>10323</v>
      </c>
      <c r="B1156" s="134">
        <v>45473</v>
      </c>
      <c r="C1156" s="87">
        <v>5010</v>
      </c>
      <c r="D1156" s="86" t="s">
        <v>1543</v>
      </c>
      <c r="E1156" s="88">
        <v>29501591</v>
      </c>
      <c r="F1156" s="88">
        <v>12720636</v>
      </c>
      <c r="G1156" s="88">
        <v>678256</v>
      </c>
      <c r="H1156" s="88">
        <v>0</v>
      </c>
      <c r="I1156" s="88">
        <v>0</v>
      </c>
      <c r="J1156" s="88">
        <v>3282467</v>
      </c>
      <c r="K1156" s="88">
        <v>4321861</v>
      </c>
      <c r="L1156" s="88">
        <v>0</v>
      </c>
      <c r="M1156" s="88">
        <v>2719979</v>
      </c>
      <c r="N1156" s="88">
        <v>0</v>
      </c>
      <c r="O1156" s="88">
        <v>0</v>
      </c>
      <c r="P1156" s="88">
        <v>1718073</v>
      </c>
      <c r="Q1156" s="89">
        <v>2.1795481772160001E-2</v>
      </c>
      <c r="R1156" s="89">
        <v>0</v>
      </c>
      <c r="S1156" s="89">
        <v>0</v>
      </c>
      <c r="T1156" s="89">
        <v>1.75070156507E-3</v>
      </c>
      <c r="U1156" s="89">
        <v>6.6997140674699999E-3</v>
      </c>
      <c r="V1156" s="89">
        <v>0</v>
      </c>
      <c r="W1156" s="89">
        <v>6.6311185771E-4</v>
      </c>
      <c r="X1156" s="89">
        <v>0</v>
      </c>
      <c r="Y1156" s="89">
        <v>0</v>
      </c>
      <c r="Z1156" s="89">
        <v>9.4777663724699996E-3</v>
      </c>
      <c r="AA1156" s="89">
        <v>5.5333340310799997E-3</v>
      </c>
    </row>
    <row r="1157" spans="1:27" x14ac:dyDescent="0.25">
      <c r="A1157" s="87">
        <v>10324</v>
      </c>
      <c r="B1157" s="134">
        <v>45473</v>
      </c>
      <c r="C1157" s="87">
        <v>5011</v>
      </c>
      <c r="D1157" s="86" t="s">
        <v>1544</v>
      </c>
      <c r="E1157" s="88">
        <v>8549125</v>
      </c>
      <c r="F1157" s="88">
        <v>6477402</v>
      </c>
      <c r="G1157" s="88">
        <v>0</v>
      </c>
      <c r="H1157" s="88">
        <v>0</v>
      </c>
      <c r="I1157" s="88">
        <v>0</v>
      </c>
      <c r="J1157" s="88">
        <v>3101244</v>
      </c>
      <c r="K1157" s="88">
        <v>2101996</v>
      </c>
      <c r="L1157" s="88">
        <v>0</v>
      </c>
      <c r="M1157" s="88">
        <v>124103</v>
      </c>
      <c r="N1157" s="88">
        <v>0</v>
      </c>
      <c r="O1157" s="88">
        <v>0</v>
      </c>
      <c r="P1157" s="88">
        <v>1150059</v>
      </c>
      <c r="Q1157" s="89">
        <v>0</v>
      </c>
      <c r="R1157" s="89">
        <v>0</v>
      </c>
      <c r="S1157" s="89">
        <v>0</v>
      </c>
      <c r="T1157" s="89">
        <v>0</v>
      </c>
      <c r="U1157" s="89">
        <v>0</v>
      </c>
      <c r="V1157" s="89">
        <v>0</v>
      </c>
      <c r="W1157" s="89">
        <v>0</v>
      </c>
      <c r="X1157" s="89">
        <v>0</v>
      </c>
      <c r="Y1157" s="89">
        <v>0</v>
      </c>
      <c r="Z1157" s="89">
        <v>7.3887029429000001E-4</v>
      </c>
      <c r="AA1157" s="89">
        <v>1.1827543708E-4</v>
      </c>
    </row>
    <row r="1158" spans="1:27" x14ac:dyDescent="0.25">
      <c r="A1158" s="87">
        <v>10327</v>
      </c>
      <c r="B1158" s="134">
        <v>45473</v>
      </c>
      <c r="C1158" s="87">
        <v>5014</v>
      </c>
      <c r="D1158" s="86" t="s">
        <v>1545</v>
      </c>
      <c r="E1158" s="88">
        <v>18895771</v>
      </c>
      <c r="F1158" s="88">
        <v>6297327</v>
      </c>
      <c r="G1158" s="88">
        <v>0</v>
      </c>
      <c r="H1158" s="88">
        <v>0</v>
      </c>
      <c r="I1158" s="88">
        <v>0</v>
      </c>
      <c r="J1158" s="88">
        <v>2049810</v>
      </c>
      <c r="K1158" s="88">
        <v>1774560</v>
      </c>
      <c r="L1158" s="88">
        <v>0</v>
      </c>
      <c r="M1158" s="88">
        <v>994568</v>
      </c>
      <c r="N1158" s="88">
        <v>0</v>
      </c>
      <c r="O1158" s="88">
        <v>0</v>
      </c>
      <c r="P1158" s="88">
        <v>1478389</v>
      </c>
      <c r="Q1158" s="89">
        <v>0</v>
      </c>
      <c r="R1158" s="89">
        <v>0</v>
      </c>
      <c r="S1158" s="89">
        <v>0</v>
      </c>
      <c r="T1158" s="89">
        <v>1.5360275068600001E-3</v>
      </c>
      <c r="U1158" s="89">
        <v>2.94387049238E-3</v>
      </c>
      <c r="V1158" s="89">
        <v>0</v>
      </c>
      <c r="W1158" s="89">
        <v>0</v>
      </c>
      <c r="X1158" s="89">
        <v>0</v>
      </c>
      <c r="Y1158" s="89">
        <v>0</v>
      </c>
      <c r="Z1158" s="89">
        <v>1.585027556153E-2</v>
      </c>
      <c r="AA1158" s="89">
        <v>5.0592571132300002E-3</v>
      </c>
    </row>
    <row r="1159" spans="1:27" x14ac:dyDescent="0.25">
      <c r="A1159" s="87">
        <v>10335</v>
      </c>
      <c r="B1159" s="134">
        <v>45473</v>
      </c>
      <c r="C1159" s="87">
        <v>5019</v>
      </c>
      <c r="D1159" s="86" t="s">
        <v>1546</v>
      </c>
      <c r="E1159" s="88">
        <v>118265387</v>
      </c>
      <c r="F1159" s="88">
        <v>59258143</v>
      </c>
      <c r="G1159" s="88">
        <v>1202015</v>
      </c>
      <c r="H1159" s="88">
        <v>182241</v>
      </c>
      <c r="I1159" s="88">
        <v>0</v>
      </c>
      <c r="J1159" s="88">
        <v>13467636</v>
      </c>
      <c r="K1159" s="88">
        <v>23997204</v>
      </c>
      <c r="L1159" s="88">
        <v>0</v>
      </c>
      <c r="M1159" s="88">
        <v>7286211</v>
      </c>
      <c r="N1159" s="88">
        <v>0</v>
      </c>
      <c r="O1159" s="88">
        <v>0</v>
      </c>
      <c r="P1159" s="88">
        <v>13122836</v>
      </c>
      <c r="Q1159" s="89">
        <v>1.6326408555430001E-2</v>
      </c>
      <c r="R1159" s="89">
        <v>2.7304045399630002E-2</v>
      </c>
      <c r="S1159" s="89">
        <v>0</v>
      </c>
      <c r="T1159" s="89">
        <v>1.2582879057899999E-3</v>
      </c>
      <c r="U1159" s="89">
        <v>8.7447322868999995E-4</v>
      </c>
      <c r="V1159" s="89">
        <v>0</v>
      </c>
      <c r="W1159" s="89">
        <v>1.5396639591799999E-3</v>
      </c>
      <c r="X1159" s="89">
        <v>0</v>
      </c>
      <c r="Y1159" s="89">
        <v>0</v>
      </c>
      <c r="Z1159" s="89">
        <v>1.0656249814230001E-2</v>
      </c>
      <c r="AA1159" s="89">
        <v>3.3861497526199999E-3</v>
      </c>
    </row>
    <row r="1160" spans="1:27" x14ac:dyDescent="0.25">
      <c r="A1160" s="87">
        <v>10351</v>
      </c>
      <c r="B1160" s="134">
        <v>45473</v>
      </c>
      <c r="C1160" s="87">
        <v>5032</v>
      </c>
      <c r="D1160" s="86" t="s">
        <v>1547</v>
      </c>
      <c r="E1160" s="88">
        <v>113253968</v>
      </c>
      <c r="F1160" s="88">
        <v>72645805</v>
      </c>
      <c r="G1160" s="88">
        <v>2318169</v>
      </c>
      <c r="H1160" s="88">
        <v>0</v>
      </c>
      <c r="I1160" s="88">
        <v>69904</v>
      </c>
      <c r="J1160" s="88">
        <v>18230048</v>
      </c>
      <c r="K1160" s="88">
        <v>14577837</v>
      </c>
      <c r="L1160" s="88">
        <v>0</v>
      </c>
      <c r="M1160" s="88">
        <v>28251860</v>
      </c>
      <c r="N1160" s="88">
        <v>6581126</v>
      </c>
      <c r="O1160" s="88">
        <v>0</v>
      </c>
      <c r="P1160" s="88">
        <v>2616861</v>
      </c>
      <c r="Q1160" s="89">
        <v>8.0876516250099999E-3</v>
      </c>
      <c r="R1160" s="89">
        <v>0</v>
      </c>
      <c r="S1160" s="89">
        <v>-1.18120412249E-2</v>
      </c>
      <c r="T1160" s="89">
        <v>-4.7982688399999997E-5</v>
      </c>
      <c r="U1160" s="89">
        <v>4.1823832981300003E-3</v>
      </c>
      <c r="V1160" s="89">
        <v>0</v>
      </c>
      <c r="W1160" s="89">
        <v>-1.8414625799999999E-4</v>
      </c>
      <c r="X1160" s="89">
        <v>0</v>
      </c>
      <c r="Y1160" s="89">
        <v>0</v>
      </c>
      <c r="Z1160" s="89">
        <v>2.0038758381599998E-2</v>
      </c>
      <c r="AA1160" s="89">
        <v>1.7581363158899999E-3</v>
      </c>
    </row>
    <row r="1161" spans="1:27" x14ac:dyDescent="0.25">
      <c r="A1161" s="87">
        <v>10353</v>
      </c>
      <c r="B1161" s="134">
        <v>45473</v>
      </c>
      <c r="C1161" s="87">
        <v>5033</v>
      </c>
      <c r="D1161" s="86" t="s">
        <v>1548</v>
      </c>
      <c r="E1161" s="88">
        <v>44865840</v>
      </c>
      <c r="F1161" s="88">
        <v>26742273</v>
      </c>
      <c r="G1161" s="88">
        <v>0</v>
      </c>
      <c r="H1161" s="88">
        <v>81291</v>
      </c>
      <c r="I1161" s="88">
        <v>0</v>
      </c>
      <c r="J1161" s="88">
        <v>5299320</v>
      </c>
      <c r="K1161" s="88">
        <v>6068125</v>
      </c>
      <c r="L1161" s="88">
        <v>0</v>
      </c>
      <c r="M1161" s="88">
        <v>8278040</v>
      </c>
      <c r="N1161" s="88">
        <v>0</v>
      </c>
      <c r="O1161" s="88">
        <v>0</v>
      </c>
      <c r="P1161" s="88">
        <v>7015497</v>
      </c>
      <c r="Q1161" s="89">
        <v>0</v>
      </c>
      <c r="R1161" s="89">
        <v>0.12331737165494</v>
      </c>
      <c r="S1161" s="89">
        <v>0</v>
      </c>
      <c r="T1161" s="89">
        <v>0</v>
      </c>
      <c r="U1161" s="89">
        <v>5.8664140516E-4</v>
      </c>
      <c r="V1161" s="89">
        <v>0</v>
      </c>
      <c r="W1161" s="89">
        <v>0</v>
      </c>
      <c r="X1161" s="89">
        <v>0</v>
      </c>
      <c r="Y1161" s="89">
        <v>0</v>
      </c>
      <c r="Z1161" s="89">
        <v>5.9573274647999998E-3</v>
      </c>
      <c r="AA1161" s="89">
        <v>1.9933246400800002E-3</v>
      </c>
    </row>
    <row r="1162" spans="1:27" x14ac:dyDescent="0.25">
      <c r="A1162" s="87">
        <v>10362</v>
      </c>
      <c r="B1162" s="134">
        <v>45473</v>
      </c>
      <c r="C1162" s="87">
        <v>5039</v>
      </c>
      <c r="D1162" s="86" t="s">
        <v>1549</v>
      </c>
      <c r="E1162" s="88">
        <v>22790271</v>
      </c>
      <c r="F1162" s="88">
        <v>18456855</v>
      </c>
      <c r="G1162" s="88">
        <v>184663</v>
      </c>
      <c r="H1162" s="88">
        <v>0</v>
      </c>
      <c r="I1162" s="88">
        <v>0</v>
      </c>
      <c r="J1162" s="88">
        <v>2812894</v>
      </c>
      <c r="K1162" s="88">
        <v>12845832</v>
      </c>
      <c r="L1162" s="88">
        <v>0</v>
      </c>
      <c r="M1162" s="88">
        <v>381274</v>
      </c>
      <c r="N1162" s="88">
        <v>0</v>
      </c>
      <c r="O1162" s="88">
        <v>109217</v>
      </c>
      <c r="P1162" s="88">
        <v>2122975</v>
      </c>
      <c r="Q1162" s="89">
        <v>1.6084248505689999E-2</v>
      </c>
      <c r="R1162" s="89">
        <v>0</v>
      </c>
      <c r="S1162" s="89">
        <v>0</v>
      </c>
      <c r="T1162" s="89">
        <v>0</v>
      </c>
      <c r="U1162" s="89">
        <v>5.3792142202800002E-3</v>
      </c>
      <c r="V1162" s="89">
        <v>0</v>
      </c>
      <c r="W1162" s="89">
        <v>8.5180966915799992E-3</v>
      </c>
      <c r="X1162" s="89">
        <v>0</v>
      </c>
      <c r="Y1162" s="89">
        <v>0</v>
      </c>
      <c r="Z1162" s="89">
        <v>7.5432676103400001E-3</v>
      </c>
      <c r="AA1162" s="89">
        <v>5.2428708157300002E-3</v>
      </c>
    </row>
    <row r="1163" spans="1:27" x14ac:dyDescent="0.25">
      <c r="A1163" s="87">
        <v>10375</v>
      </c>
      <c r="B1163" s="134">
        <v>45473</v>
      </c>
      <c r="C1163" s="87">
        <v>5047</v>
      </c>
      <c r="D1163" s="86" t="s">
        <v>1550</v>
      </c>
      <c r="E1163" s="88">
        <v>211721251</v>
      </c>
      <c r="F1163" s="88">
        <v>91960792</v>
      </c>
      <c r="G1163" s="88">
        <v>1680043</v>
      </c>
      <c r="H1163" s="88">
        <v>1566</v>
      </c>
      <c r="I1163" s="88">
        <v>0</v>
      </c>
      <c r="J1163" s="88">
        <v>48208518</v>
      </c>
      <c r="K1163" s="88">
        <v>18167776</v>
      </c>
      <c r="L1163" s="88">
        <v>0</v>
      </c>
      <c r="M1163" s="88">
        <v>20762758</v>
      </c>
      <c r="N1163" s="88">
        <v>223272</v>
      </c>
      <c r="O1163" s="88">
        <v>0</v>
      </c>
      <c r="P1163" s="88">
        <v>2916859</v>
      </c>
      <c r="Q1163" s="89">
        <v>5.0230560783899999E-3</v>
      </c>
      <c r="R1163" s="89">
        <v>0</v>
      </c>
      <c r="S1163" s="89">
        <v>0</v>
      </c>
      <c r="T1163" s="89">
        <v>5.1722466735999999E-4</v>
      </c>
      <c r="U1163" s="89">
        <v>2.7063689783300001E-3</v>
      </c>
      <c r="V1163" s="89">
        <v>0</v>
      </c>
      <c r="W1163" s="89">
        <v>0</v>
      </c>
      <c r="X1163" s="89">
        <v>-3.4267515173200001E-2</v>
      </c>
      <c r="Y1163" s="89">
        <v>0</v>
      </c>
      <c r="Z1163" s="89">
        <v>3.5278252257499999E-3</v>
      </c>
      <c r="AA1163" s="89">
        <v>8.2975324740999995E-4</v>
      </c>
    </row>
    <row r="1164" spans="1:27" x14ac:dyDescent="0.25">
      <c r="A1164" s="87">
        <v>10381</v>
      </c>
      <c r="B1164" s="134">
        <v>45473</v>
      </c>
      <c r="C1164" s="87">
        <v>5051</v>
      </c>
      <c r="D1164" s="86" t="s">
        <v>1551</v>
      </c>
      <c r="E1164" s="88">
        <v>31493477</v>
      </c>
      <c r="F1164" s="88">
        <v>13497356</v>
      </c>
      <c r="G1164" s="88">
        <v>329031</v>
      </c>
      <c r="H1164" s="88">
        <v>0</v>
      </c>
      <c r="I1164" s="88">
        <v>0</v>
      </c>
      <c r="J1164" s="88">
        <v>8883677</v>
      </c>
      <c r="K1164" s="88">
        <v>2591420</v>
      </c>
      <c r="L1164" s="88">
        <v>0</v>
      </c>
      <c r="M1164" s="88">
        <v>0</v>
      </c>
      <c r="N1164" s="88">
        <v>0</v>
      </c>
      <c r="O1164" s="88">
        <v>0</v>
      </c>
      <c r="P1164" s="88">
        <v>1693228</v>
      </c>
      <c r="Q1164" s="89">
        <v>1.0688564787380001E-2</v>
      </c>
      <c r="R1164" s="89">
        <v>0</v>
      </c>
      <c r="S1164" s="89">
        <v>0</v>
      </c>
      <c r="T1164" s="89">
        <v>-6.5085153689999997E-4</v>
      </c>
      <c r="U1164" s="89">
        <v>6.575697456E-5</v>
      </c>
      <c r="V1164" s="89">
        <v>0</v>
      </c>
      <c r="W1164" s="89">
        <v>0</v>
      </c>
      <c r="X1164" s="89">
        <v>0</v>
      </c>
      <c r="Y1164" s="89">
        <v>0</v>
      </c>
      <c r="Z1164" s="89">
        <v>8.38325209658E-3</v>
      </c>
      <c r="AA1164" s="89">
        <v>1.14989022045E-3</v>
      </c>
    </row>
    <row r="1165" spans="1:27" x14ac:dyDescent="0.25">
      <c r="A1165" s="87">
        <v>10393</v>
      </c>
      <c r="B1165" s="134">
        <v>45473</v>
      </c>
      <c r="C1165" s="87">
        <v>5058</v>
      </c>
      <c r="D1165" s="86" t="s">
        <v>1552</v>
      </c>
      <c r="E1165" s="88">
        <v>4222341</v>
      </c>
      <c r="F1165" s="88">
        <v>2291466</v>
      </c>
      <c r="G1165" s="88">
        <v>0</v>
      </c>
      <c r="H1165" s="88">
        <v>0</v>
      </c>
      <c r="I1165" s="88">
        <v>0</v>
      </c>
      <c r="J1165" s="88">
        <v>720925</v>
      </c>
      <c r="K1165" s="88">
        <v>1140968</v>
      </c>
      <c r="L1165" s="88">
        <v>0</v>
      </c>
      <c r="M1165" s="88">
        <v>27252</v>
      </c>
      <c r="N1165" s="88">
        <v>0</v>
      </c>
      <c r="O1165" s="88">
        <v>0</v>
      </c>
      <c r="P1165" s="88">
        <v>402318</v>
      </c>
      <c r="Q1165" s="89">
        <v>0</v>
      </c>
      <c r="R1165" s="89">
        <v>0</v>
      </c>
      <c r="S1165" s="89">
        <v>0</v>
      </c>
      <c r="T1165" s="89">
        <v>0</v>
      </c>
      <c r="U1165" s="89">
        <v>0</v>
      </c>
      <c r="V1165" s="89">
        <v>0</v>
      </c>
      <c r="W1165" s="89">
        <v>0</v>
      </c>
      <c r="X1165" s="89">
        <v>0</v>
      </c>
      <c r="Y1165" s="89">
        <v>0</v>
      </c>
      <c r="Z1165" s="89">
        <v>3.2511965859999999E-5</v>
      </c>
      <c r="AA1165" s="89">
        <v>-4.3874144099999999E-5</v>
      </c>
    </row>
    <row r="1166" spans="1:27" x14ac:dyDescent="0.25">
      <c r="A1166" s="87">
        <v>10395</v>
      </c>
      <c r="B1166" s="134">
        <v>45473</v>
      </c>
      <c r="C1166" s="87">
        <v>5060</v>
      </c>
      <c r="D1166" s="86" t="s">
        <v>1553</v>
      </c>
      <c r="E1166" s="88">
        <v>154398082</v>
      </c>
      <c r="F1166" s="88">
        <v>83427565</v>
      </c>
      <c r="G1166" s="88">
        <v>1541310</v>
      </c>
      <c r="H1166" s="88">
        <v>0</v>
      </c>
      <c r="I1166" s="88">
        <v>223797</v>
      </c>
      <c r="J1166" s="88">
        <v>43520043</v>
      </c>
      <c r="K1166" s="88">
        <v>20632315</v>
      </c>
      <c r="L1166" s="88">
        <v>0</v>
      </c>
      <c r="M1166" s="88">
        <v>12720193</v>
      </c>
      <c r="N1166" s="88">
        <v>0</v>
      </c>
      <c r="O1166" s="88">
        <v>0</v>
      </c>
      <c r="P1166" s="88">
        <v>4789907</v>
      </c>
      <c r="Q1166" s="89">
        <v>6.11935082215E-3</v>
      </c>
      <c r="R1166" s="89">
        <v>0</v>
      </c>
      <c r="S1166" s="89">
        <v>1.315249475303E-2</v>
      </c>
      <c r="T1166" s="89">
        <v>1.26724399161E-3</v>
      </c>
      <c r="U1166" s="89">
        <v>4.5117566333100004E-3</v>
      </c>
      <c r="V1166" s="89">
        <v>0</v>
      </c>
      <c r="W1166" s="89">
        <v>0</v>
      </c>
      <c r="X1166" s="89">
        <v>0</v>
      </c>
      <c r="Y1166" s="89">
        <v>0</v>
      </c>
      <c r="Z1166" s="89">
        <v>3.2913393136799998E-3</v>
      </c>
      <c r="AA1166" s="89">
        <v>2.0587841476799999E-3</v>
      </c>
    </row>
    <row r="1167" spans="1:27" x14ac:dyDescent="0.25">
      <c r="A1167" s="87">
        <v>10399</v>
      </c>
      <c r="B1167" s="134">
        <v>45473</v>
      </c>
      <c r="C1167" s="87">
        <v>5063</v>
      </c>
      <c r="D1167" s="86" t="s">
        <v>1554</v>
      </c>
      <c r="E1167" s="88">
        <v>77990716</v>
      </c>
      <c r="F1167" s="88">
        <v>25246247</v>
      </c>
      <c r="G1167" s="88">
        <v>821024</v>
      </c>
      <c r="H1167" s="88">
        <v>0</v>
      </c>
      <c r="I1167" s="88">
        <v>0</v>
      </c>
      <c r="J1167" s="88">
        <v>837295</v>
      </c>
      <c r="K1167" s="88">
        <v>1079625</v>
      </c>
      <c r="L1167" s="88">
        <v>0</v>
      </c>
      <c r="M1167" s="88">
        <v>21019068</v>
      </c>
      <c r="N1167" s="88">
        <v>0</v>
      </c>
      <c r="O1167" s="88">
        <v>0</v>
      </c>
      <c r="P1167" s="88">
        <v>1489235</v>
      </c>
      <c r="Q1167" s="89">
        <v>9.6857639702000002E-3</v>
      </c>
      <c r="R1167" s="89">
        <v>0</v>
      </c>
      <c r="S1167" s="89">
        <v>0</v>
      </c>
      <c r="T1167" s="89">
        <v>-2.55526338E-5</v>
      </c>
      <c r="U1167" s="89">
        <v>1.8881384933349999E-2</v>
      </c>
      <c r="V1167" s="89">
        <v>0</v>
      </c>
      <c r="W1167" s="89">
        <v>0</v>
      </c>
      <c r="X1167" s="89">
        <v>0</v>
      </c>
      <c r="Y1167" s="89">
        <v>0</v>
      </c>
      <c r="Z1167" s="89">
        <v>2.0677596689989999E-2</v>
      </c>
      <c r="AA1167" s="89">
        <v>2.14273195371E-3</v>
      </c>
    </row>
    <row r="1168" spans="1:27" x14ac:dyDescent="0.25">
      <c r="A1168" s="87">
        <v>10424</v>
      </c>
      <c r="B1168" s="134">
        <v>45473</v>
      </c>
      <c r="C1168" s="87">
        <v>5075</v>
      </c>
      <c r="D1168" s="86" t="s">
        <v>1555</v>
      </c>
      <c r="E1168" s="88">
        <v>104172922</v>
      </c>
      <c r="F1168" s="88">
        <v>89359939</v>
      </c>
      <c r="G1168" s="88">
        <v>1136979</v>
      </c>
      <c r="H1168" s="88">
        <v>132265</v>
      </c>
      <c r="I1168" s="88">
        <v>0</v>
      </c>
      <c r="J1168" s="88">
        <v>9787851</v>
      </c>
      <c r="K1168" s="88">
        <v>41899955</v>
      </c>
      <c r="L1168" s="88">
        <v>0</v>
      </c>
      <c r="M1168" s="88">
        <v>31894731</v>
      </c>
      <c r="N1168" s="88">
        <v>820258</v>
      </c>
      <c r="O1168" s="88">
        <v>111227</v>
      </c>
      <c r="P1168" s="88">
        <v>3576672</v>
      </c>
      <c r="Q1168" s="89">
        <v>1.6121250746089999E-2</v>
      </c>
      <c r="R1168" s="89">
        <v>8.6006133577450003E-2</v>
      </c>
      <c r="S1168" s="89">
        <v>0</v>
      </c>
      <c r="T1168" s="89">
        <v>4.0853103646000001E-4</v>
      </c>
      <c r="U1168" s="89">
        <v>4.1072797427600003E-3</v>
      </c>
      <c r="V1168" s="89">
        <v>2.350663175503E-2</v>
      </c>
      <c r="W1168" s="89">
        <v>0</v>
      </c>
      <c r="X1168" s="89">
        <v>0</v>
      </c>
      <c r="Y1168" s="89">
        <v>0</v>
      </c>
      <c r="Z1168" s="89">
        <v>2.466869802663E-2</v>
      </c>
      <c r="AA1168" s="89">
        <v>3.6323145229299999E-3</v>
      </c>
    </row>
    <row r="1169" spans="1:27" x14ac:dyDescent="0.25">
      <c r="A1169" s="87">
        <v>10427</v>
      </c>
      <c r="B1169" s="134">
        <v>45473</v>
      </c>
      <c r="C1169" s="87">
        <v>5078</v>
      </c>
      <c r="D1169" s="86" t="s">
        <v>1556</v>
      </c>
      <c r="E1169" s="88">
        <v>9421338</v>
      </c>
      <c r="F1169" s="88">
        <v>1005066</v>
      </c>
      <c r="G1169" s="88">
        <v>82833</v>
      </c>
      <c r="H1169" s="88">
        <v>0</v>
      </c>
      <c r="I1169" s="88">
        <v>0</v>
      </c>
      <c r="J1169" s="88">
        <v>416737</v>
      </c>
      <c r="K1169" s="88">
        <v>177394</v>
      </c>
      <c r="L1169" s="88">
        <v>0</v>
      </c>
      <c r="M1169" s="88">
        <v>78308</v>
      </c>
      <c r="N1169" s="88">
        <v>0</v>
      </c>
      <c r="O1169" s="88">
        <v>0</v>
      </c>
      <c r="P1169" s="88">
        <v>249794</v>
      </c>
      <c r="Q1169" s="89">
        <v>0</v>
      </c>
      <c r="R1169" s="89">
        <v>0</v>
      </c>
      <c r="S1169" s="89">
        <v>0</v>
      </c>
      <c r="T1169" s="89">
        <v>1.2405916593990001E-2</v>
      </c>
      <c r="U1169" s="89">
        <v>-4.2901624442999997E-3</v>
      </c>
      <c r="V1169" s="89">
        <v>0</v>
      </c>
      <c r="W1169" s="89">
        <v>0</v>
      </c>
      <c r="X1169" s="89">
        <v>0</v>
      </c>
      <c r="Y1169" s="89">
        <v>0</v>
      </c>
      <c r="Z1169" s="89">
        <v>2.1412664485499998E-3</v>
      </c>
      <c r="AA1169" s="89">
        <v>4.7614961894899997E-3</v>
      </c>
    </row>
    <row r="1170" spans="1:27" x14ac:dyDescent="0.25">
      <c r="A1170" s="87">
        <v>10433</v>
      </c>
      <c r="B1170" s="134">
        <v>45473</v>
      </c>
      <c r="C1170" s="87">
        <v>5083</v>
      </c>
      <c r="D1170" s="86" t="s">
        <v>1557</v>
      </c>
      <c r="E1170" s="88">
        <v>75121836</v>
      </c>
      <c r="F1170" s="88">
        <v>24118909</v>
      </c>
      <c r="G1170" s="88">
        <v>0</v>
      </c>
      <c r="H1170" s="88">
        <v>0</v>
      </c>
      <c r="I1170" s="88">
        <v>0</v>
      </c>
      <c r="J1170" s="88">
        <v>7953326</v>
      </c>
      <c r="K1170" s="88">
        <v>7875352</v>
      </c>
      <c r="L1170" s="88">
        <v>0</v>
      </c>
      <c r="M1170" s="88">
        <v>1308746</v>
      </c>
      <c r="N1170" s="88">
        <v>0</v>
      </c>
      <c r="O1170" s="88">
        <v>0</v>
      </c>
      <c r="P1170" s="88">
        <v>6981485</v>
      </c>
      <c r="Q1170" s="89">
        <v>0</v>
      </c>
      <c r="R1170" s="89">
        <v>-5.6292110410799998E-2</v>
      </c>
      <c r="S1170" s="89">
        <v>0</v>
      </c>
      <c r="T1170" s="89">
        <v>0</v>
      </c>
      <c r="U1170" s="89">
        <v>4.9565676439500004E-3</v>
      </c>
      <c r="V1170" s="89">
        <v>0</v>
      </c>
      <c r="W1170" s="89">
        <v>0</v>
      </c>
      <c r="X1170" s="89">
        <v>0</v>
      </c>
      <c r="Y1170" s="89">
        <v>0</v>
      </c>
      <c r="Z1170" s="89">
        <v>1.523467699775E-2</v>
      </c>
      <c r="AA1170" s="89">
        <v>6.3184287921500002E-3</v>
      </c>
    </row>
    <row r="1171" spans="1:27" x14ac:dyDescent="0.25">
      <c r="A1171" s="87">
        <v>10442</v>
      </c>
      <c r="B1171" s="134">
        <v>45473</v>
      </c>
      <c r="C1171" s="87">
        <v>5088</v>
      </c>
      <c r="D1171" s="86" t="s">
        <v>1558</v>
      </c>
      <c r="E1171" s="88">
        <v>53494236</v>
      </c>
      <c r="F1171" s="88">
        <v>38694659</v>
      </c>
      <c r="G1171" s="88">
        <v>1959848</v>
      </c>
      <c r="H1171" s="88">
        <v>0</v>
      </c>
      <c r="I1171" s="88">
        <v>0</v>
      </c>
      <c r="J1171" s="88">
        <v>7649725</v>
      </c>
      <c r="K1171" s="88">
        <v>4518611</v>
      </c>
      <c r="L1171" s="88">
        <v>0</v>
      </c>
      <c r="M1171" s="88">
        <v>20320762</v>
      </c>
      <c r="N1171" s="88">
        <v>301643</v>
      </c>
      <c r="O1171" s="88">
        <v>0</v>
      </c>
      <c r="P1171" s="88">
        <v>3944070</v>
      </c>
      <c r="Q1171" s="89">
        <v>1.45163580958E-3</v>
      </c>
      <c r="R1171" s="89">
        <v>0</v>
      </c>
      <c r="S1171" s="89">
        <v>0</v>
      </c>
      <c r="T1171" s="89">
        <v>-1.8622314379999999E-4</v>
      </c>
      <c r="U1171" s="89">
        <v>5.2099620689600003E-3</v>
      </c>
      <c r="V1171" s="89">
        <v>0</v>
      </c>
      <c r="W1171" s="89">
        <v>-2.2724412357999998E-3</v>
      </c>
      <c r="X1171" s="89">
        <v>0</v>
      </c>
      <c r="Y1171" s="89">
        <v>0</v>
      </c>
      <c r="Z1171" s="89">
        <v>7.8214624154000004E-3</v>
      </c>
      <c r="AA1171" s="89">
        <v>4.4614186221000001E-4</v>
      </c>
    </row>
    <row r="1172" spans="1:27" x14ac:dyDescent="0.25">
      <c r="A1172" s="87">
        <v>10449</v>
      </c>
      <c r="B1172" s="134">
        <v>45473</v>
      </c>
      <c r="C1172" s="87">
        <v>5090</v>
      </c>
      <c r="D1172" s="86" t="s">
        <v>1559</v>
      </c>
      <c r="E1172" s="88">
        <v>5349612</v>
      </c>
      <c r="F1172" s="88">
        <v>2162335</v>
      </c>
      <c r="G1172" s="88">
        <v>0</v>
      </c>
      <c r="H1172" s="88">
        <v>0</v>
      </c>
      <c r="I1172" s="88">
        <v>0</v>
      </c>
      <c r="J1172" s="88">
        <v>555881</v>
      </c>
      <c r="K1172" s="88">
        <v>843963</v>
      </c>
      <c r="L1172" s="88">
        <v>0</v>
      </c>
      <c r="M1172" s="88">
        <v>0</v>
      </c>
      <c r="N1172" s="88">
        <v>0</v>
      </c>
      <c r="O1172" s="88">
        <v>0</v>
      </c>
      <c r="P1172" s="88">
        <v>762491</v>
      </c>
      <c r="Q1172" s="89">
        <v>0</v>
      </c>
      <c r="R1172" s="89">
        <v>0</v>
      </c>
      <c r="S1172" s="89">
        <v>0</v>
      </c>
      <c r="T1172" s="89">
        <v>0</v>
      </c>
      <c r="U1172" s="89">
        <v>0</v>
      </c>
      <c r="V1172" s="89">
        <v>0</v>
      </c>
      <c r="W1172" s="89">
        <v>0</v>
      </c>
      <c r="X1172" s="89">
        <v>0</v>
      </c>
      <c r="Y1172" s="89">
        <v>0</v>
      </c>
      <c r="Z1172" s="89">
        <v>2.3063467894000001E-3</v>
      </c>
      <c r="AA1172" s="89">
        <v>8.8200596467999999E-4</v>
      </c>
    </row>
    <row r="1173" spans="1:27" x14ac:dyDescent="0.25">
      <c r="A1173" s="87">
        <v>10461</v>
      </c>
      <c r="B1173" s="134">
        <v>45473</v>
      </c>
      <c r="C1173" s="87">
        <v>5099</v>
      </c>
      <c r="D1173" s="86" t="s">
        <v>1560</v>
      </c>
      <c r="E1173" s="88">
        <v>22728711</v>
      </c>
      <c r="F1173" s="88">
        <v>6307780</v>
      </c>
      <c r="G1173" s="88">
        <v>192536</v>
      </c>
      <c r="H1173" s="88">
        <v>55022</v>
      </c>
      <c r="I1173" s="88">
        <v>0</v>
      </c>
      <c r="J1173" s="88">
        <v>1321745</v>
      </c>
      <c r="K1173" s="88">
        <v>3575238</v>
      </c>
      <c r="L1173" s="88">
        <v>0</v>
      </c>
      <c r="M1173" s="88">
        <v>0</v>
      </c>
      <c r="N1173" s="88">
        <v>0</v>
      </c>
      <c r="O1173" s="88">
        <v>0</v>
      </c>
      <c r="P1173" s="88">
        <v>1163239</v>
      </c>
      <c r="Q1173" s="89">
        <v>1.0646906820220001E-2</v>
      </c>
      <c r="R1173" s="89">
        <v>3.5382923024970002E-2</v>
      </c>
      <c r="S1173" s="89">
        <v>0</v>
      </c>
      <c r="T1173" s="89">
        <v>-2.3754217363000001E-3</v>
      </c>
      <c r="U1173" s="89">
        <v>4.2583686254199999E-3</v>
      </c>
      <c r="V1173" s="89">
        <v>0</v>
      </c>
      <c r="W1173" s="89">
        <v>0</v>
      </c>
      <c r="X1173" s="89">
        <v>0</v>
      </c>
      <c r="Y1173" s="89">
        <v>0</v>
      </c>
      <c r="Z1173" s="89">
        <v>2.0633182085469999E-2</v>
      </c>
      <c r="AA1173" s="89">
        <v>6.8780627111800002E-3</v>
      </c>
    </row>
    <row r="1174" spans="1:27" x14ac:dyDescent="0.25">
      <c r="A1174" s="87">
        <v>10465</v>
      </c>
      <c r="B1174" s="134">
        <v>45473</v>
      </c>
      <c r="C1174" s="87">
        <v>5101</v>
      </c>
      <c r="D1174" s="86" t="s">
        <v>1561</v>
      </c>
      <c r="E1174" s="88">
        <v>885765287</v>
      </c>
      <c r="F1174" s="88">
        <v>290284963</v>
      </c>
      <c r="G1174" s="88">
        <v>10851411</v>
      </c>
      <c r="H1174" s="88">
        <v>0</v>
      </c>
      <c r="I1174" s="88">
        <v>0</v>
      </c>
      <c r="J1174" s="88">
        <v>12525665</v>
      </c>
      <c r="K1174" s="88">
        <v>16673502</v>
      </c>
      <c r="L1174" s="88">
        <v>0</v>
      </c>
      <c r="M1174" s="88">
        <v>200542225</v>
      </c>
      <c r="N1174" s="88">
        <v>22172375</v>
      </c>
      <c r="O1174" s="88">
        <v>4555470</v>
      </c>
      <c r="P1174" s="88">
        <v>22964315</v>
      </c>
      <c r="Q1174" s="89">
        <v>1.2981929495869999E-2</v>
      </c>
      <c r="R1174" s="89">
        <v>0</v>
      </c>
      <c r="S1174" s="89">
        <v>0</v>
      </c>
      <c r="T1174" s="89">
        <v>2.2070377373000001E-4</v>
      </c>
      <c r="U1174" s="89">
        <v>9.2790222200999999E-4</v>
      </c>
      <c r="V1174" s="89">
        <v>0</v>
      </c>
      <c r="W1174" s="89">
        <v>-4.5189483793000001E-7</v>
      </c>
      <c r="X1174" s="89">
        <v>0</v>
      </c>
      <c r="Y1174" s="89">
        <v>0.14667968176622001</v>
      </c>
      <c r="Z1174" s="89">
        <v>1.4858490333020001E-2</v>
      </c>
      <c r="AA1174" s="89">
        <v>4.9674584098399997E-3</v>
      </c>
    </row>
    <row r="1175" spans="1:27" x14ac:dyDescent="0.25">
      <c r="A1175" s="87">
        <v>10481</v>
      </c>
      <c r="B1175" s="134">
        <v>45473</v>
      </c>
      <c r="C1175" s="87">
        <v>5112</v>
      </c>
      <c r="D1175" s="86" t="s">
        <v>1562</v>
      </c>
      <c r="E1175" s="88">
        <v>23592335</v>
      </c>
      <c r="F1175" s="88">
        <v>16289792</v>
      </c>
      <c r="G1175" s="88">
        <v>261284</v>
      </c>
      <c r="H1175" s="88">
        <v>0</v>
      </c>
      <c r="I1175" s="88">
        <v>0</v>
      </c>
      <c r="J1175" s="88">
        <v>4467042</v>
      </c>
      <c r="K1175" s="88">
        <v>4059046</v>
      </c>
      <c r="L1175" s="88">
        <v>0</v>
      </c>
      <c r="M1175" s="88">
        <v>4165155</v>
      </c>
      <c r="N1175" s="88">
        <v>0</v>
      </c>
      <c r="O1175" s="88">
        <v>0</v>
      </c>
      <c r="P1175" s="88">
        <v>3337265</v>
      </c>
      <c r="Q1175" s="89">
        <v>2.6232670635800001E-3</v>
      </c>
      <c r="R1175" s="89">
        <v>0</v>
      </c>
      <c r="S1175" s="89">
        <v>0</v>
      </c>
      <c r="T1175" s="89">
        <v>6.3393601851999997E-4</v>
      </c>
      <c r="U1175" s="89">
        <v>3.7020785221E-4</v>
      </c>
      <c r="V1175" s="89">
        <v>0</v>
      </c>
      <c r="W1175" s="89">
        <v>0</v>
      </c>
      <c r="X1175" s="89">
        <v>0</v>
      </c>
      <c r="Y1175" s="89">
        <v>0</v>
      </c>
      <c r="Z1175" s="89">
        <v>3.2678264196499998E-3</v>
      </c>
      <c r="AA1175" s="89">
        <v>9.6472144689999995E-4</v>
      </c>
    </row>
    <row r="1176" spans="1:27" x14ac:dyDescent="0.25">
      <c r="A1176" s="87">
        <v>10502</v>
      </c>
      <c r="B1176" s="134">
        <v>45473</v>
      </c>
      <c r="C1176" s="87">
        <v>5122</v>
      </c>
      <c r="D1176" s="86" t="s">
        <v>1563</v>
      </c>
      <c r="E1176" s="88">
        <v>28966251</v>
      </c>
      <c r="F1176" s="88">
        <v>17096573</v>
      </c>
      <c r="G1176" s="88">
        <v>0</v>
      </c>
      <c r="H1176" s="88">
        <v>0</v>
      </c>
      <c r="I1176" s="88">
        <v>0</v>
      </c>
      <c r="J1176" s="88">
        <v>1323904</v>
      </c>
      <c r="K1176" s="88">
        <v>1453483</v>
      </c>
      <c r="L1176" s="88">
        <v>0</v>
      </c>
      <c r="M1176" s="88">
        <v>10728335</v>
      </c>
      <c r="N1176" s="88">
        <v>277217</v>
      </c>
      <c r="O1176" s="88">
        <v>86324</v>
      </c>
      <c r="P1176" s="88">
        <v>3227310</v>
      </c>
      <c r="Q1176" s="89">
        <v>0</v>
      </c>
      <c r="R1176" s="89">
        <v>0</v>
      </c>
      <c r="S1176" s="89">
        <v>0</v>
      </c>
      <c r="T1176" s="89">
        <v>0</v>
      </c>
      <c r="U1176" s="89">
        <v>-8.7793517580000003E-4</v>
      </c>
      <c r="V1176" s="89">
        <v>0</v>
      </c>
      <c r="W1176" s="89">
        <v>0</v>
      </c>
      <c r="X1176" s="89">
        <v>0</v>
      </c>
      <c r="Y1176" s="89">
        <v>0</v>
      </c>
      <c r="Z1176" s="89">
        <v>2.3813040301999999E-4</v>
      </c>
      <c r="AA1176" s="89">
        <v>-2.19819765E-5</v>
      </c>
    </row>
    <row r="1177" spans="1:27" x14ac:dyDescent="0.25">
      <c r="A1177" s="87">
        <v>10515</v>
      </c>
      <c r="B1177" s="134">
        <v>45473</v>
      </c>
      <c r="C1177" s="87">
        <v>5129</v>
      </c>
      <c r="D1177" s="86" t="s">
        <v>1564</v>
      </c>
      <c r="E1177" s="88">
        <v>8902878</v>
      </c>
      <c r="F1177" s="88">
        <v>4343121</v>
      </c>
      <c r="G1177" s="88">
        <v>0</v>
      </c>
      <c r="H1177" s="88">
        <v>0</v>
      </c>
      <c r="I1177" s="88">
        <v>0</v>
      </c>
      <c r="J1177" s="88">
        <v>601963</v>
      </c>
      <c r="K1177" s="88">
        <v>340771</v>
      </c>
      <c r="L1177" s="88">
        <v>0</v>
      </c>
      <c r="M1177" s="88">
        <v>1918403</v>
      </c>
      <c r="N1177" s="88">
        <v>0</v>
      </c>
      <c r="O1177" s="88">
        <v>0</v>
      </c>
      <c r="P1177" s="88">
        <v>1481984</v>
      </c>
      <c r="Q1177" s="89">
        <v>0</v>
      </c>
      <c r="R1177" s="89">
        <v>0</v>
      </c>
      <c r="S1177" s="89">
        <v>0</v>
      </c>
      <c r="T1177" s="89">
        <v>0</v>
      </c>
      <c r="U1177" s="89">
        <v>2.5499073623239998E-2</v>
      </c>
      <c r="V1177" s="89">
        <v>0</v>
      </c>
      <c r="W1177" s="89">
        <v>0</v>
      </c>
      <c r="X1177" s="89">
        <v>0</v>
      </c>
      <c r="Y1177" s="89">
        <v>0</v>
      </c>
      <c r="Z1177" s="89">
        <v>-7.4287023940000001E-4</v>
      </c>
      <c r="AA1177" s="89">
        <v>1.54600452629E-3</v>
      </c>
    </row>
    <row r="1178" spans="1:27" x14ac:dyDescent="0.25">
      <c r="A1178" s="87">
        <v>10520</v>
      </c>
      <c r="B1178" s="134">
        <v>45473</v>
      </c>
      <c r="C1178" s="87">
        <v>5132</v>
      </c>
      <c r="D1178" s="86" t="s">
        <v>1565</v>
      </c>
      <c r="E1178" s="88">
        <v>8489824</v>
      </c>
      <c r="F1178" s="88">
        <v>6047468</v>
      </c>
      <c r="G1178" s="88">
        <v>0</v>
      </c>
      <c r="H1178" s="88">
        <v>0</v>
      </c>
      <c r="I1178" s="88">
        <v>0</v>
      </c>
      <c r="J1178" s="88">
        <v>1446478</v>
      </c>
      <c r="K1178" s="88">
        <v>2554275</v>
      </c>
      <c r="L1178" s="88">
        <v>0</v>
      </c>
      <c r="M1178" s="88">
        <v>0</v>
      </c>
      <c r="N1178" s="88">
        <v>0</v>
      </c>
      <c r="O1178" s="88">
        <v>0</v>
      </c>
      <c r="P1178" s="88">
        <v>2046714</v>
      </c>
      <c r="Q1178" s="89">
        <v>0</v>
      </c>
      <c r="R1178" s="89">
        <v>0</v>
      </c>
      <c r="S1178" s="89">
        <v>0</v>
      </c>
      <c r="T1178" s="89">
        <v>1.5117212852700001E-3</v>
      </c>
      <c r="U1178" s="89">
        <v>5.9874293863499996E-3</v>
      </c>
      <c r="V1178" s="89">
        <v>0</v>
      </c>
      <c r="W1178" s="89">
        <v>0</v>
      </c>
      <c r="X1178" s="89">
        <v>0</v>
      </c>
      <c r="Y1178" s="89">
        <v>0</v>
      </c>
      <c r="Z1178" s="89">
        <v>6.5828818844200004E-3</v>
      </c>
      <c r="AA1178" s="89">
        <v>5.1476036261499996E-3</v>
      </c>
    </row>
    <row r="1179" spans="1:27" x14ac:dyDescent="0.25">
      <c r="A1179" s="87">
        <v>10551</v>
      </c>
      <c r="B1179" s="134">
        <v>45473</v>
      </c>
      <c r="C1179" s="87">
        <v>5147</v>
      </c>
      <c r="D1179" s="86" t="s">
        <v>1566</v>
      </c>
      <c r="E1179" s="88">
        <v>10609418</v>
      </c>
      <c r="F1179" s="88">
        <v>5461835</v>
      </c>
      <c r="G1179" s="88">
        <v>0</v>
      </c>
      <c r="H1179" s="88">
        <v>0</v>
      </c>
      <c r="I1179" s="88">
        <v>0</v>
      </c>
      <c r="J1179" s="88">
        <v>2772730</v>
      </c>
      <c r="K1179" s="88">
        <v>967731</v>
      </c>
      <c r="L1179" s="88">
        <v>0</v>
      </c>
      <c r="M1179" s="88">
        <v>0</v>
      </c>
      <c r="N1179" s="88">
        <v>0</v>
      </c>
      <c r="O1179" s="88">
        <v>0</v>
      </c>
      <c r="P1179" s="88">
        <v>1721374</v>
      </c>
      <c r="Q1179" s="89">
        <v>0</v>
      </c>
      <c r="R1179" s="89">
        <v>0</v>
      </c>
      <c r="S1179" s="89">
        <v>0</v>
      </c>
      <c r="T1179" s="89">
        <v>0</v>
      </c>
      <c r="U1179" s="89">
        <v>1.0750883626889999E-2</v>
      </c>
      <c r="V1179" s="89">
        <v>0</v>
      </c>
      <c r="W1179" s="89">
        <v>0</v>
      </c>
      <c r="X1179" s="89">
        <v>0</v>
      </c>
      <c r="Y1179" s="89">
        <v>0</v>
      </c>
      <c r="Z1179" s="89">
        <v>6.0446764795500001E-3</v>
      </c>
      <c r="AA1179" s="89">
        <v>4.1834018448200002E-3</v>
      </c>
    </row>
    <row r="1180" spans="1:27" x14ac:dyDescent="0.25">
      <c r="A1180" s="87">
        <v>10572</v>
      </c>
      <c r="B1180" s="134">
        <v>45473</v>
      </c>
      <c r="C1180" s="87">
        <v>5158</v>
      </c>
      <c r="D1180" s="86" t="s">
        <v>1567</v>
      </c>
      <c r="E1180" s="88">
        <v>224721005</v>
      </c>
      <c r="F1180" s="88">
        <v>171014154</v>
      </c>
      <c r="G1180" s="88">
        <v>227165</v>
      </c>
      <c r="H1180" s="88">
        <v>54954</v>
      </c>
      <c r="I1180" s="88">
        <v>0</v>
      </c>
      <c r="J1180" s="88">
        <v>18681170</v>
      </c>
      <c r="K1180" s="88">
        <v>58496572</v>
      </c>
      <c r="L1180" s="88">
        <v>86133</v>
      </c>
      <c r="M1180" s="88">
        <v>75266982</v>
      </c>
      <c r="N1180" s="88">
        <v>14328385</v>
      </c>
      <c r="O1180" s="88">
        <v>72024</v>
      </c>
      <c r="P1180" s="88">
        <v>3800767</v>
      </c>
      <c r="Q1180" s="89">
        <v>0</v>
      </c>
      <c r="R1180" s="89">
        <v>3.0981244207210001E-2</v>
      </c>
      <c r="S1180" s="89">
        <v>0</v>
      </c>
      <c r="T1180" s="89">
        <v>1.0806255169900001E-3</v>
      </c>
      <c r="U1180" s="89">
        <v>1.21292298335E-2</v>
      </c>
      <c r="V1180" s="89">
        <v>3.17751469805E-3</v>
      </c>
      <c r="W1180" s="89">
        <v>-2.349303016E-4</v>
      </c>
      <c r="X1180" s="89">
        <v>0</v>
      </c>
      <c r="Y1180" s="89">
        <v>0</v>
      </c>
      <c r="Z1180" s="89">
        <v>3.2771787299759998E-2</v>
      </c>
      <c r="AA1180" s="89">
        <v>5.7677467142900002E-3</v>
      </c>
    </row>
    <row r="1181" spans="1:27" x14ac:dyDescent="0.25">
      <c r="A1181" s="87">
        <v>10577</v>
      </c>
      <c r="B1181" s="134">
        <v>45473</v>
      </c>
      <c r="C1181" s="87">
        <v>5162</v>
      </c>
      <c r="D1181" s="86" t="s">
        <v>1568</v>
      </c>
      <c r="E1181" s="88">
        <v>58257933</v>
      </c>
      <c r="F1181" s="88">
        <v>21674342</v>
      </c>
      <c r="G1181" s="88">
        <v>536708</v>
      </c>
      <c r="H1181" s="88">
        <v>0</v>
      </c>
      <c r="I1181" s="88">
        <v>0</v>
      </c>
      <c r="J1181" s="88">
        <v>5898725</v>
      </c>
      <c r="K1181" s="88">
        <v>11271943</v>
      </c>
      <c r="L1181" s="88">
        <v>0</v>
      </c>
      <c r="M1181" s="88">
        <v>0</v>
      </c>
      <c r="N1181" s="88">
        <v>0</v>
      </c>
      <c r="O1181" s="88">
        <v>0</v>
      </c>
      <c r="P1181" s="88">
        <v>3966966</v>
      </c>
      <c r="Q1181" s="89">
        <v>1.202050615784E-2</v>
      </c>
      <c r="R1181" s="89">
        <v>0</v>
      </c>
      <c r="S1181" s="89">
        <v>0</v>
      </c>
      <c r="T1181" s="89">
        <v>4.5315011166700003E-3</v>
      </c>
      <c r="U1181" s="89">
        <v>9.7736923728699993E-3</v>
      </c>
      <c r="V1181" s="89">
        <v>0</v>
      </c>
      <c r="W1181" s="89">
        <v>0</v>
      </c>
      <c r="X1181" s="89">
        <v>0</v>
      </c>
      <c r="Y1181" s="89">
        <v>0</v>
      </c>
      <c r="Z1181" s="89">
        <v>2.0346569725599999E-2</v>
      </c>
      <c r="AA1181" s="89">
        <v>1.0778744872859999E-2</v>
      </c>
    </row>
    <row r="1182" spans="1:27" x14ac:dyDescent="0.25">
      <c r="A1182" s="87">
        <v>10580</v>
      </c>
      <c r="B1182" s="134">
        <v>45473</v>
      </c>
      <c r="C1182" s="87">
        <v>5165</v>
      </c>
      <c r="D1182" s="86" t="s">
        <v>1569</v>
      </c>
      <c r="E1182" s="88">
        <v>9074399</v>
      </c>
      <c r="F1182" s="88">
        <v>6240872</v>
      </c>
      <c r="G1182" s="88">
        <v>385942</v>
      </c>
      <c r="H1182" s="88">
        <v>18613</v>
      </c>
      <c r="I1182" s="88">
        <v>0</v>
      </c>
      <c r="J1182" s="88">
        <v>1775581</v>
      </c>
      <c r="K1182" s="88">
        <v>2536955</v>
      </c>
      <c r="L1182" s="88">
        <v>0</v>
      </c>
      <c r="M1182" s="88">
        <v>0</v>
      </c>
      <c r="N1182" s="88">
        <v>0</v>
      </c>
      <c r="O1182" s="88">
        <v>0</v>
      </c>
      <c r="P1182" s="88">
        <v>1523781</v>
      </c>
      <c r="Q1182" s="89">
        <v>4.6680441650100001E-3</v>
      </c>
      <c r="R1182" s="89">
        <v>0</v>
      </c>
      <c r="S1182" s="89">
        <v>0</v>
      </c>
      <c r="T1182" s="89">
        <v>2.8562305409200002E-3</v>
      </c>
      <c r="U1182" s="89">
        <v>2.9122825857399999E-3</v>
      </c>
      <c r="V1182" s="89">
        <v>0</v>
      </c>
      <c r="W1182" s="89">
        <v>0</v>
      </c>
      <c r="X1182" s="89">
        <v>0</v>
      </c>
      <c r="Y1182" s="89">
        <v>0</v>
      </c>
      <c r="Z1182" s="89">
        <v>3.7691461630469998E-2</v>
      </c>
      <c r="AA1182" s="89">
        <v>1.1088592749310001E-2</v>
      </c>
    </row>
    <row r="1183" spans="1:27" x14ac:dyDescent="0.25">
      <c r="A1183" s="87">
        <v>10585</v>
      </c>
      <c r="B1183" s="134">
        <v>45473</v>
      </c>
      <c r="C1183" s="87">
        <v>5168</v>
      </c>
      <c r="D1183" s="86" t="s">
        <v>1570</v>
      </c>
      <c r="E1183" s="88">
        <v>169802293</v>
      </c>
      <c r="F1183" s="88">
        <v>86648545</v>
      </c>
      <c r="G1183" s="88">
        <v>2113891</v>
      </c>
      <c r="H1183" s="88">
        <v>0</v>
      </c>
      <c r="I1183" s="88">
        <v>0</v>
      </c>
      <c r="J1183" s="88">
        <v>15158598</v>
      </c>
      <c r="K1183" s="88">
        <v>36792792</v>
      </c>
      <c r="L1183" s="88">
        <v>0</v>
      </c>
      <c r="M1183" s="88">
        <v>24250232</v>
      </c>
      <c r="N1183" s="88">
        <v>318000</v>
      </c>
      <c r="O1183" s="88">
        <v>0</v>
      </c>
      <c r="P1183" s="88">
        <v>8015032</v>
      </c>
      <c r="Q1183" s="89">
        <v>2.448472871139E-2</v>
      </c>
      <c r="R1183" s="89">
        <v>0</v>
      </c>
      <c r="S1183" s="89">
        <v>0</v>
      </c>
      <c r="T1183" s="89">
        <v>1.6262322953E-3</v>
      </c>
      <c r="U1183" s="89">
        <v>5.3414885660799999E-3</v>
      </c>
      <c r="V1183" s="89">
        <v>0</v>
      </c>
      <c r="W1183" s="89">
        <v>-6.1651907500000002E-5</v>
      </c>
      <c r="X1183" s="89">
        <v>0</v>
      </c>
      <c r="Y1183" s="89">
        <v>0</v>
      </c>
      <c r="Z1183" s="89">
        <v>1.5009453419E-2</v>
      </c>
      <c r="AA1183" s="89">
        <v>4.7555286541999999E-3</v>
      </c>
    </row>
    <row r="1184" spans="1:27" x14ac:dyDescent="0.25">
      <c r="A1184" s="87">
        <v>10600</v>
      </c>
      <c r="B1184" s="134">
        <v>45473</v>
      </c>
      <c r="C1184" s="87">
        <v>5172</v>
      </c>
      <c r="D1184" s="86" t="s">
        <v>1571</v>
      </c>
      <c r="E1184" s="88">
        <v>907999225</v>
      </c>
      <c r="F1184" s="88">
        <v>714646121</v>
      </c>
      <c r="G1184" s="88">
        <v>411586</v>
      </c>
      <c r="H1184" s="88">
        <v>5199</v>
      </c>
      <c r="I1184" s="88">
        <v>5282506</v>
      </c>
      <c r="J1184" s="88">
        <v>39640717</v>
      </c>
      <c r="K1184" s="88">
        <v>229561012</v>
      </c>
      <c r="L1184" s="88">
        <v>0</v>
      </c>
      <c r="M1184" s="88">
        <v>318687923</v>
      </c>
      <c r="N1184" s="88">
        <v>57034638</v>
      </c>
      <c r="O1184" s="88">
        <v>3468127</v>
      </c>
      <c r="P1184" s="88">
        <v>60554413</v>
      </c>
      <c r="Q1184" s="89">
        <v>0</v>
      </c>
      <c r="R1184" s="89">
        <v>0</v>
      </c>
      <c r="S1184" s="89">
        <v>6.8564679970700001E-3</v>
      </c>
      <c r="T1184" s="89">
        <v>4.1229966948000001E-4</v>
      </c>
      <c r="U1184" s="89">
        <v>7.4611335452399999E-3</v>
      </c>
      <c r="V1184" s="89">
        <v>0</v>
      </c>
      <c r="W1184" s="89">
        <v>-9.7072163947999997E-6</v>
      </c>
      <c r="X1184" s="89">
        <v>0</v>
      </c>
      <c r="Y1184" s="89">
        <v>0</v>
      </c>
      <c r="Z1184" s="89">
        <v>2.276082096165E-2</v>
      </c>
      <c r="AA1184" s="89">
        <v>3.88803942097E-3</v>
      </c>
    </row>
    <row r="1185" spans="1:27" x14ac:dyDescent="0.25">
      <c r="A1185" s="87">
        <v>10613</v>
      </c>
      <c r="B1185" s="134">
        <v>45473</v>
      </c>
      <c r="C1185" s="87">
        <v>5178</v>
      </c>
      <c r="D1185" s="86" t="s">
        <v>1572</v>
      </c>
      <c r="E1185" s="88">
        <v>20430639</v>
      </c>
      <c r="F1185" s="88">
        <v>8896852</v>
      </c>
      <c r="G1185" s="88">
        <v>0</v>
      </c>
      <c r="H1185" s="88">
        <v>0</v>
      </c>
      <c r="I1185" s="88">
        <v>0</v>
      </c>
      <c r="J1185" s="88">
        <v>1402180</v>
      </c>
      <c r="K1185" s="88">
        <v>1469520</v>
      </c>
      <c r="L1185" s="88">
        <v>0</v>
      </c>
      <c r="M1185" s="88">
        <v>4102977</v>
      </c>
      <c r="N1185" s="88">
        <v>0</v>
      </c>
      <c r="O1185" s="88">
        <v>0</v>
      </c>
      <c r="P1185" s="88">
        <v>1922175</v>
      </c>
      <c r="Q1185" s="89">
        <v>0</v>
      </c>
      <c r="R1185" s="89">
        <v>0</v>
      </c>
      <c r="S1185" s="89">
        <v>0</v>
      </c>
      <c r="T1185" s="89">
        <v>-1.5131792963999999E-3</v>
      </c>
      <c r="U1185" s="89">
        <v>-1.5770790140000001E-4</v>
      </c>
      <c r="V1185" s="89">
        <v>0</v>
      </c>
      <c r="W1185" s="89">
        <v>0</v>
      </c>
      <c r="X1185" s="89">
        <v>0</v>
      </c>
      <c r="Y1185" s="89">
        <v>0</v>
      </c>
      <c r="Z1185" s="89">
        <v>1.3509161423899999E-3</v>
      </c>
      <c r="AA1185" s="89">
        <v>-9.6979029999999996E-5</v>
      </c>
    </row>
    <row r="1186" spans="1:27" x14ac:dyDescent="0.25">
      <c r="A1186" s="87">
        <v>10614</v>
      </c>
      <c r="B1186" s="134">
        <v>45473</v>
      </c>
      <c r="C1186" s="87">
        <v>5179</v>
      </c>
      <c r="D1186" s="86" t="s">
        <v>1573</v>
      </c>
      <c r="E1186" s="88">
        <v>9397482</v>
      </c>
      <c r="F1186" s="88">
        <v>1137944</v>
      </c>
      <c r="G1186" s="88">
        <v>0</v>
      </c>
      <c r="H1186" s="88">
        <v>0</v>
      </c>
      <c r="I1186" s="88">
        <v>0</v>
      </c>
      <c r="J1186" s="88">
        <v>102330</v>
      </c>
      <c r="K1186" s="88">
        <v>366415</v>
      </c>
      <c r="L1186" s="88">
        <v>0</v>
      </c>
      <c r="M1186" s="88">
        <v>0</v>
      </c>
      <c r="N1186" s="88">
        <v>0</v>
      </c>
      <c r="O1186" s="88">
        <v>0</v>
      </c>
      <c r="P1186" s="88">
        <v>669199</v>
      </c>
      <c r="Q1186" s="89">
        <v>0</v>
      </c>
      <c r="R1186" s="89">
        <v>0</v>
      </c>
      <c r="S1186" s="89">
        <v>0</v>
      </c>
      <c r="T1186" s="89">
        <v>0</v>
      </c>
      <c r="U1186" s="89">
        <v>0</v>
      </c>
      <c r="V1186" s="89">
        <v>0</v>
      </c>
      <c r="W1186" s="89">
        <v>0</v>
      </c>
      <c r="X1186" s="89">
        <v>0</v>
      </c>
      <c r="Y1186" s="89">
        <v>0</v>
      </c>
      <c r="Z1186" s="89">
        <v>0</v>
      </c>
      <c r="AA1186" s="89">
        <v>0</v>
      </c>
    </row>
    <row r="1187" spans="1:27" x14ac:dyDescent="0.25">
      <c r="A1187" s="87">
        <v>10623</v>
      </c>
      <c r="B1187" s="134">
        <v>45473</v>
      </c>
      <c r="C1187" s="87">
        <v>5184</v>
      </c>
      <c r="D1187" s="86" t="s">
        <v>1574</v>
      </c>
      <c r="E1187" s="88">
        <v>29062219</v>
      </c>
      <c r="F1187" s="88">
        <v>8859064</v>
      </c>
      <c r="G1187" s="88">
        <v>231240</v>
      </c>
      <c r="H1187" s="88">
        <v>0</v>
      </c>
      <c r="I1187" s="88">
        <v>0</v>
      </c>
      <c r="J1187" s="88">
        <v>1797255</v>
      </c>
      <c r="K1187" s="88">
        <v>1584844</v>
      </c>
      <c r="L1187" s="88">
        <v>0</v>
      </c>
      <c r="M1187" s="88">
        <v>4624013</v>
      </c>
      <c r="N1187" s="88">
        <v>0</v>
      </c>
      <c r="O1187" s="88">
        <v>0</v>
      </c>
      <c r="P1187" s="88">
        <v>621712</v>
      </c>
      <c r="Q1187" s="89">
        <v>1.9593843738690001E-2</v>
      </c>
      <c r="R1187" s="89">
        <v>0</v>
      </c>
      <c r="S1187" s="89">
        <v>0</v>
      </c>
      <c r="T1187" s="89">
        <v>0</v>
      </c>
      <c r="U1187" s="89">
        <v>0</v>
      </c>
      <c r="V1187" s="89">
        <v>0</v>
      </c>
      <c r="W1187" s="89">
        <v>0</v>
      </c>
      <c r="X1187" s="89">
        <v>0</v>
      </c>
      <c r="Y1187" s="89">
        <v>0</v>
      </c>
      <c r="Z1187" s="89">
        <v>1.1017640156700001E-3</v>
      </c>
      <c r="AA1187" s="89">
        <v>5.6060751319000001E-4</v>
      </c>
    </row>
    <row r="1188" spans="1:27" x14ac:dyDescent="0.25">
      <c r="A1188" s="87">
        <v>10636</v>
      </c>
      <c r="B1188" s="134">
        <v>45473</v>
      </c>
      <c r="C1188" s="87">
        <v>5189</v>
      </c>
      <c r="D1188" s="86" t="s">
        <v>1575</v>
      </c>
      <c r="E1188" s="88">
        <v>502636</v>
      </c>
      <c r="F1188" s="88">
        <v>326307</v>
      </c>
      <c r="G1188" s="88">
        <v>0</v>
      </c>
      <c r="H1188" s="88">
        <v>0</v>
      </c>
      <c r="I1188" s="88">
        <v>0</v>
      </c>
      <c r="J1188" s="88">
        <v>0</v>
      </c>
      <c r="K1188" s="88">
        <v>77117</v>
      </c>
      <c r="L1188" s="88">
        <v>0</v>
      </c>
      <c r="M1188" s="88">
        <v>0</v>
      </c>
      <c r="N1188" s="88">
        <v>0</v>
      </c>
      <c r="O1188" s="88">
        <v>0</v>
      </c>
      <c r="P1188" s="88">
        <v>249190</v>
      </c>
      <c r="Q1188" s="89">
        <v>0</v>
      </c>
      <c r="R1188" s="89">
        <v>0</v>
      </c>
      <c r="S1188" s="89">
        <v>0</v>
      </c>
      <c r="T1188" s="89">
        <v>0</v>
      </c>
      <c r="U1188" s="89">
        <v>0</v>
      </c>
      <c r="V1188" s="89">
        <v>0</v>
      </c>
      <c r="W1188" s="89">
        <v>0</v>
      </c>
      <c r="X1188" s="89">
        <v>0</v>
      </c>
      <c r="Y1188" s="89">
        <v>0</v>
      </c>
      <c r="Z1188" s="89">
        <v>4.490801310406E-2</v>
      </c>
      <c r="AA1188" s="89">
        <v>3.5018610670880003E-2</v>
      </c>
    </row>
    <row r="1189" spans="1:27" x14ac:dyDescent="0.25">
      <c r="A1189" s="87">
        <v>10640</v>
      </c>
      <c r="B1189" s="134">
        <v>45473</v>
      </c>
      <c r="C1189" s="87">
        <v>5191</v>
      </c>
      <c r="D1189" s="86" t="s">
        <v>1576</v>
      </c>
      <c r="E1189" s="88">
        <v>38671024</v>
      </c>
      <c r="F1189" s="88">
        <v>28057932</v>
      </c>
      <c r="G1189" s="88">
        <v>969382</v>
      </c>
      <c r="H1189" s="88">
        <v>0</v>
      </c>
      <c r="I1189" s="88">
        <v>0</v>
      </c>
      <c r="J1189" s="88">
        <v>6552377</v>
      </c>
      <c r="K1189" s="88">
        <v>6763590</v>
      </c>
      <c r="L1189" s="88">
        <v>0</v>
      </c>
      <c r="M1189" s="88">
        <v>10528532</v>
      </c>
      <c r="N1189" s="88">
        <v>0</v>
      </c>
      <c r="O1189" s="88">
        <v>0</v>
      </c>
      <c r="P1189" s="88">
        <v>3244051</v>
      </c>
      <c r="Q1189" s="89">
        <v>1.8392134268330002E-2</v>
      </c>
      <c r="R1189" s="89">
        <v>0</v>
      </c>
      <c r="S1189" s="89">
        <v>0</v>
      </c>
      <c r="T1189" s="89">
        <v>0</v>
      </c>
      <c r="U1189" s="89">
        <v>6.1545489865800001E-3</v>
      </c>
      <c r="V1189" s="89">
        <v>0</v>
      </c>
      <c r="W1189" s="89">
        <v>0</v>
      </c>
      <c r="X1189" s="89">
        <v>0</v>
      </c>
      <c r="Y1189" s="89">
        <v>0</v>
      </c>
      <c r="Z1189" s="89">
        <v>1.311202006813E-2</v>
      </c>
      <c r="AA1189" s="89">
        <v>3.49530799302E-3</v>
      </c>
    </row>
    <row r="1190" spans="1:27" x14ac:dyDescent="0.25">
      <c r="A1190" s="87">
        <v>10648</v>
      </c>
      <c r="B1190" s="134">
        <v>45473</v>
      </c>
      <c r="C1190" s="87">
        <v>5195</v>
      </c>
      <c r="D1190" s="86" t="s">
        <v>1577</v>
      </c>
      <c r="E1190" s="88">
        <v>1216044</v>
      </c>
      <c r="F1190" s="88">
        <v>493058</v>
      </c>
      <c r="G1190" s="88">
        <v>0</v>
      </c>
      <c r="H1190" s="88">
        <v>0</v>
      </c>
      <c r="I1190" s="88">
        <v>0</v>
      </c>
      <c r="J1190" s="88">
        <v>286165</v>
      </c>
      <c r="K1190" s="88">
        <v>82227</v>
      </c>
      <c r="L1190" s="88">
        <v>0</v>
      </c>
      <c r="M1190" s="88">
        <v>0</v>
      </c>
      <c r="N1190" s="88">
        <v>0</v>
      </c>
      <c r="O1190" s="88">
        <v>0</v>
      </c>
      <c r="P1190" s="88">
        <v>124666</v>
      </c>
      <c r="Q1190" s="89">
        <v>0</v>
      </c>
      <c r="R1190" s="89">
        <v>0</v>
      </c>
      <c r="S1190" s="89">
        <v>0</v>
      </c>
      <c r="T1190" s="89">
        <v>0</v>
      </c>
      <c r="U1190" s="89">
        <v>0</v>
      </c>
      <c r="V1190" s="89">
        <v>0</v>
      </c>
      <c r="W1190" s="89">
        <v>0</v>
      </c>
      <c r="X1190" s="89">
        <v>0</v>
      </c>
      <c r="Y1190" s="89">
        <v>0</v>
      </c>
      <c r="Z1190" s="89">
        <v>0</v>
      </c>
      <c r="AA1190" s="89">
        <v>0</v>
      </c>
    </row>
    <row r="1191" spans="1:27" x14ac:dyDescent="0.25">
      <c r="A1191" s="87">
        <v>10666</v>
      </c>
      <c r="B1191" s="134">
        <v>45473</v>
      </c>
      <c r="C1191" s="87">
        <v>5206</v>
      </c>
      <c r="D1191" s="86" t="s">
        <v>1578</v>
      </c>
      <c r="E1191" s="88">
        <v>23857337</v>
      </c>
      <c r="F1191" s="88">
        <v>16905182</v>
      </c>
      <c r="G1191" s="88">
        <v>336516</v>
      </c>
      <c r="H1191" s="88">
        <v>12121</v>
      </c>
      <c r="I1191" s="88">
        <v>0</v>
      </c>
      <c r="J1191" s="88">
        <v>10828671</v>
      </c>
      <c r="K1191" s="88">
        <v>3330999</v>
      </c>
      <c r="L1191" s="88">
        <v>0</v>
      </c>
      <c r="M1191" s="88">
        <v>2018340</v>
      </c>
      <c r="N1191" s="88">
        <v>0</v>
      </c>
      <c r="O1191" s="88">
        <v>0</v>
      </c>
      <c r="P1191" s="88">
        <v>378535</v>
      </c>
      <c r="Q1191" s="89">
        <v>0</v>
      </c>
      <c r="R1191" s="89">
        <v>2.0757904899829999E-2</v>
      </c>
      <c r="S1191" s="89">
        <v>0</v>
      </c>
      <c r="T1191" s="89">
        <v>0</v>
      </c>
      <c r="U1191" s="89">
        <v>1.5037417738800001E-3</v>
      </c>
      <c r="V1191" s="89">
        <v>0</v>
      </c>
      <c r="W1191" s="89">
        <v>0</v>
      </c>
      <c r="X1191" s="89">
        <v>0</v>
      </c>
      <c r="Y1191" s="89">
        <v>0</v>
      </c>
      <c r="Z1191" s="89">
        <v>6.9786010186300004E-3</v>
      </c>
      <c r="AA1191" s="89">
        <v>6.9911414795000004E-4</v>
      </c>
    </row>
    <row r="1192" spans="1:27" x14ac:dyDescent="0.25">
      <c r="A1192" s="87">
        <v>10671</v>
      </c>
      <c r="B1192" s="134">
        <v>45473</v>
      </c>
      <c r="C1192" s="87">
        <v>5209</v>
      </c>
      <c r="D1192" s="86" t="s">
        <v>1579</v>
      </c>
      <c r="E1192" s="88">
        <v>71937074</v>
      </c>
      <c r="F1192" s="88">
        <v>27980671</v>
      </c>
      <c r="G1192" s="88">
        <v>1358376</v>
      </c>
      <c r="H1192" s="88">
        <v>1362</v>
      </c>
      <c r="I1192" s="88">
        <v>0</v>
      </c>
      <c r="J1192" s="88">
        <v>8765642</v>
      </c>
      <c r="K1192" s="88">
        <v>10990797</v>
      </c>
      <c r="L1192" s="88">
        <v>0</v>
      </c>
      <c r="M1192" s="88">
        <v>5197848</v>
      </c>
      <c r="N1192" s="88">
        <v>0</v>
      </c>
      <c r="O1192" s="88">
        <v>0</v>
      </c>
      <c r="P1192" s="88">
        <v>1666647</v>
      </c>
      <c r="Q1192" s="89">
        <v>2.97062706608E-3</v>
      </c>
      <c r="R1192" s="89">
        <v>2.3426492545160001E-2</v>
      </c>
      <c r="S1192" s="89">
        <v>0</v>
      </c>
      <c r="T1192" s="89">
        <v>6.2836448552999996E-4</v>
      </c>
      <c r="U1192" s="89">
        <v>5.9024189786000003E-4</v>
      </c>
      <c r="V1192" s="89">
        <v>0</v>
      </c>
      <c r="W1192" s="89">
        <v>1.6897171474100001E-3</v>
      </c>
      <c r="X1192" s="89">
        <v>0</v>
      </c>
      <c r="Y1192" s="89">
        <v>0</v>
      </c>
      <c r="Z1192" s="89">
        <v>3.6408195248699999E-3</v>
      </c>
      <c r="AA1192" s="89">
        <v>1.13574562937E-3</v>
      </c>
    </row>
    <row r="1193" spans="1:27" x14ac:dyDescent="0.25">
      <c r="A1193" s="87">
        <v>10676</v>
      </c>
      <c r="B1193" s="134">
        <v>45473</v>
      </c>
      <c r="C1193" s="87">
        <v>5210</v>
      </c>
      <c r="D1193" s="86" t="s">
        <v>1580</v>
      </c>
      <c r="E1193" s="88">
        <v>34522886</v>
      </c>
      <c r="F1193" s="88">
        <v>19640510</v>
      </c>
      <c r="G1193" s="88">
        <v>196792</v>
      </c>
      <c r="H1193" s="88">
        <v>0</v>
      </c>
      <c r="I1193" s="88">
        <v>0</v>
      </c>
      <c r="J1193" s="88">
        <v>3925748</v>
      </c>
      <c r="K1193" s="88">
        <v>4897572</v>
      </c>
      <c r="L1193" s="88">
        <v>0</v>
      </c>
      <c r="M1193" s="88">
        <v>7369218</v>
      </c>
      <c r="N1193" s="88">
        <v>0</v>
      </c>
      <c r="O1193" s="88">
        <v>0</v>
      </c>
      <c r="P1193" s="88">
        <v>3251181</v>
      </c>
      <c r="Q1193" s="89">
        <v>0</v>
      </c>
      <c r="R1193" s="89">
        <v>0</v>
      </c>
      <c r="S1193" s="89">
        <v>0</v>
      </c>
      <c r="T1193" s="89">
        <v>0</v>
      </c>
      <c r="U1193" s="89">
        <v>-5.3961946399999996E-4</v>
      </c>
      <c r="V1193" s="89">
        <v>0</v>
      </c>
      <c r="W1193" s="89">
        <v>0</v>
      </c>
      <c r="X1193" s="89">
        <v>0</v>
      </c>
      <c r="Y1193" s="89">
        <v>0</v>
      </c>
      <c r="Z1193" s="89">
        <v>2.4206762047E-4</v>
      </c>
      <c r="AA1193" s="89">
        <v>-1.3172886480000001E-4</v>
      </c>
    </row>
    <row r="1194" spans="1:27" x14ac:dyDescent="0.25">
      <c r="A1194" s="87">
        <v>10684</v>
      </c>
      <c r="B1194" s="134">
        <v>45473</v>
      </c>
      <c r="C1194" s="87">
        <v>5212</v>
      </c>
      <c r="D1194" s="86" t="s">
        <v>1581</v>
      </c>
      <c r="E1194" s="88">
        <v>123811479</v>
      </c>
      <c r="F1194" s="88">
        <v>100366620</v>
      </c>
      <c r="G1194" s="88">
        <v>1097507</v>
      </c>
      <c r="H1194" s="88">
        <v>0</v>
      </c>
      <c r="I1194" s="88">
        <v>0</v>
      </c>
      <c r="J1194" s="88">
        <v>17409814</v>
      </c>
      <c r="K1194" s="88">
        <v>35212059</v>
      </c>
      <c r="L1194" s="88">
        <v>0</v>
      </c>
      <c r="M1194" s="88">
        <v>36794815</v>
      </c>
      <c r="N1194" s="88">
        <v>0</v>
      </c>
      <c r="O1194" s="88">
        <v>0</v>
      </c>
      <c r="P1194" s="88">
        <v>9852425</v>
      </c>
      <c r="Q1194" s="89">
        <v>1.549141350766E-2</v>
      </c>
      <c r="R1194" s="89">
        <v>0</v>
      </c>
      <c r="S1194" s="89">
        <v>0</v>
      </c>
      <c r="T1194" s="89">
        <v>0</v>
      </c>
      <c r="U1194" s="89">
        <v>5.3046786659999995E-4</v>
      </c>
      <c r="V1194" s="89">
        <v>0</v>
      </c>
      <c r="W1194" s="89">
        <v>-7.1773534180000003E-4</v>
      </c>
      <c r="X1194" s="89">
        <v>0</v>
      </c>
      <c r="Y1194" s="89">
        <v>0</v>
      </c>
      <c r="Z1194" s="89">
        <v>7.1009923816199999E-3</v>
      </c>
      <c r="AA1194" s="89">
        <v>7.1307894056000002E-4</v>
      </c>
    </row>
    <row r="1195" spans="1:27" x14ac:dyDescent="0.25">
      <c r="A1195" s="87">
        <v>10687</v>
      </c>
      <c r="B1195" s="134">
        <v>45473</v>
      </c>
      <c r="C1195" s="87">
        <v>5213</v>
      </c>
      <c r="D1195" s="86" t="s">
        <v>1582</v>
      </c>
      <c r="E1195" s="88">
        <v>136588077</v>
      </c>
      <c r="F1195" s="88">
        <v>90344617</v>
      </c>
      <c r="G1195" s="88">
        <v>2975552</v>
      </c>
      <c r="H1195" s="88">
        <v>0</v>
      </c>
      <c r="I1195" s="88">
        <v>964053</v>
      </c>
      <c r="J1195" s="88">
        <v>6267922</v>
      </c>
      <c r="K1195" s="88">
        <v>38430905</v>
      </c>
      <c r="L1195" s="88">
        <v>0</v>
      </c>
      <c r="M1195" s="88">
        <v>35870381</v>
      </c>
      <c r="N1195" s="88">
        <v>0</v>
      </c>
      <c r="O1195" s="88">
        <v>0</v>
      </c>
      <c r="P1195" s="88">
        <v>5835804</v>
      </c>
      <c r="Q1195" s="89">
        <v>1.0702460968419999E-2</v>
      </c>
      <c r="R1195" s="89">
        <v>0</v>
      </c>
      <c r="S1195" s="89">
        <v>3.4489652148199999E-3</v>
      </c>
      <c r="T1195" s="89">
        <v>-1.5437163319999999E-4</v>
      </c>
      <c r="U1195" s="89">
        <v>1.6522429721999999E-3</v>
      </c>
      <c r="V1195" s="89">
        <v>0</v>
      </c>
      <c r="W1195" s="89">
        <v>9.9808933145300001E-6</v>
      </c>
      <c r="X1195" s="89">
        <v>0</v>
      </c>
      <c r="Y1195" s="89">
        <v>0</v>
      </c>
      <c r="Z1195" s="89">
        <v>3.1834494691199999E-3</v>
      </c>
      <c r="AA1195" s="89">
        <v>1.2539111479600001E-3</v>
      </c>
    </row>
    <row r="1196" spans="1:27" x14ac:dyDescent="0.25">
      <c r="A1196" s="87">
        <v>10690</v>
      </c>
      <c r="B1196" s="134">
        <v>45473</v>
      </c>
      <c r="C1196" s="87">
        <v>5215</v>
      </c>
      <c r="D1196" s="86" t="s">
        <v>1583</v>
      </c>
      <c r="E1196" s="88">
        <v>17190790</v>
      </c>
      <c r="F1196" s="88">
        <v>6713466</v>
      </c>
      <c r="G1196" s="88">
        <v>316161</v>
      </c>
      <c r="H1196" s="88">
        <v>0</v>
      </c>
      <c r="I1196" s="88">
        <v>0</v>
      </c>
      <c r="J1196" s="88">
        <v>2101627</v>
      </c>
      <c r="K1196" s="88">
        <v>1822513</v>
      </c>
      <c r="L1196" s="88">
        <v>0</v>
      </c>
      <c r="M1196" s="88">
        <v>1289738</v>
      </c>
      <c r="N1196" s="88">
        <v>0</v>
      </c>
      <c r="O1196" s="88">
        <v>0</v>
      </c>
      <c r="P1196" s="88">
        <v>1183427</v>
      </c>
      <c r="Q1196" s="89">
        <v>6.4294784422000003E-3</v>
      </c>
      <c r="R1196" s="89">
        <v>0</v>
      </c>
      <c r="S1196" s="89">
        <v>0</v>
      </c>
      <c r="T1196" s="89">
        <v>1.6802248315199999E-3</v>
      </c>
      <c r="U1196" s="89">
        <v>0</v>
      </c>
      <c r="V1196" s="89">
        <v>0</v>
      </c>
      <c r="W1196" s="89">
        <v>0</v>
      </c>
      <c r="X1196" s="89">
        <v>0</v>
      </c>
      <c r="Y1196" s="89">
        <v>0</v>
      </c>
      <c r="Z1196" s="89">
        <v>5.4428146051799997E-3</v>
      </c>
      <c r="AA1196" s="89">
        <v>1.8299058008900001E-3</v>
      </c>
    </row>
    <row r="1197" spans="1:27" x14ac:dyDescent="0.25">
      <c r="A1197" s="87">
        <v>10695</v>
      </c>
      <c r="B1197" s="134">
        <v>45473</v>
      </c>
      <c r="C1197" s="87">
        <v>5217</v>
      </c>
      <c r="D1197" s="86" t="s">
        <v>1584</v>
      </c>
      <c r="E1197" s="88">
        <v>43338746</v>
      </c>
      <c r="F1197" s="88">
        <v>22064824</v>
      </c>
      <c r="G1197" s="88">
        <v>0</v>
      </c>
      <c r="H1197" s="88">
        <v>0</v>
      </c>
      <c r="I1197" s="88">
        <v>0</v>
      </c>
      <c r="J1197" s="88">
        <v>5933304</v>
      </c>
      <c r="K1197" s="88">
        <v>6487301</v>
      </c>
      <c r="L1197" s="88">
        <v>0</v>
      </c>
      <c r="M1197" s="88">
        <v>6347549</v>
      </c>
      <c r="N1197" s="88">
        <v>0</v>
      </c>
      <c r="O1197" s="88">
        <v>0</v>
      </c>
      <c r="P1197" s="88">
        <v>3296670</v>
      </c>
      <c r="Q1197" s="89">
        <v>0</v>
      </c>
      <c r="R1197" s="89">
        <v>0</v>
      </c>
      <c r="S1197" s="89">
        <v>0</v>
      </c>
      <c r="T1197" s="89">
        <v>-1.7704650539999999E-4</v>
      </c>
      <c r="U1197" s="89">
        <v>1.0081567742599999E-3</v>
      </c>
      <c r="V1197" s="89">
        <v>0</v>
      </c>
      <c r="W1197" s="89">
        <v>0</v>
      </c>
      <c r="X1197" s="89">
        <v>0</v>
      </c>
      <c r="Y1197" s="89">
        <v>0</v>
      </c>
      <c r="Z1197" s="89">
        <v>4.5954844728300004E-3</v>
      </c>
      <c r="AA1197" s="89">
        <v>9.7708594720000001E-4</v>
      </c>
    </row>
    <row r="1198" spans="1:27" x14ac:dyDescent="0.25">
      <c r="A1198" s="87">
        <v>10699</v>
      </c>
      <c r="B1198" s="134">
        <v>45473</v>
      </c>
      <c r="C1198" s="87">
        <v>5219</v>
      </c>
      <c r="D1198" s="86" t="s">
        <v>1585</v>
      </c>
      <c r="E1198" s="88">
        <v>349305920</v>
      </c>
      <c r="F1198" s="88">
        <v>154306747</v>
      </c>
      <c r="G1198" s="88">
        <v>6515589</v>
      </c>
      <c r="H1198" s="88">
        <v>0</v>
      </c>
      <c r="I1198" s="88">
        <v>0</v>
      </c>
      <c r="J1198" s="88">
        <v>22037193</v>
      </c>
      <c r="K1198" s="88">
        <v>37529797</v>
      </c>
      <c r="L1198" s="88">
        <v>0</v>
      </c>
      <c r="M1198" s="88">
        <v>58444101</v>
      </c>
      <c r="N1198" s="88">
        <v>8639092</v>
      </c>
      <c r="O1198" s="88">
        <v>2844745</v>
      </c>
      <c r="P1198" s="88">
        <v>18296230</v>
      </c>
      <c r="Q1198" s="89">
        <v>1.6651577013909999E-2</v>
      </c>
      <c r="R1198" s="89">
        <v>0</v>
      </c>
      <c r="S1198" s="89">
        <v>0</v>
      </c>
      <c r="T1198" s="89">
        <v>4.7620362969999998E-5</v>
      </c>
      <c r="U1198" s="89">
        <v>-2.7582644500000002E-4</v>
      </c>
      <c r="V1198" s="89">
        <v>0</v>
      </c>
      <c r="W1198" s="89">
        <v>8.9199190807700001E-6</v>
      </c>
      <c r="X1198" s="89">
        <v>0</v>
      </c>
      <c r="Y1198" s="89">
        <v>0</v>
      </c>
      <c r="Z1198" s="89">
        <v>2.1597193691000002E-3</v>
      </c>
      <c r="AA1198" s="89">
        <v>8.9965288742999995E-4</v>
      </c>
    </row>
    <row r="1199" spans="1:27" x14ac:dyDescent="0.25">
      <c r="A1199" s="87">
        <v>10704</v>
      </c>
      <c r="B1199" s="134">
        <v>45473</v>
      </c>
      <c r="C1199" s="87">
        <v>5222</v>
      </c>
      <c r="D1199" s="86" t="s">
        <v>1586</v>
      </c>
      <c r="E1199" s="88">
        <v>13145202</v>
      </c>
      <c r="F1199" s="88">
        <v>10109745</v>
      </c>
      <c r="G1199" s="88">
        <v>0</v>
      </c>
      <c r="H1199" s="88">
        <v>0</v>
      </c>
      <c r="I1199" s="88">
        <v>534605</v>
      </c>
      <c r="J1199" s="88">
        <v>4299237</v>
      </c>
      <c r="K1199" s="88">
        <v>2084582</v>
      </c>
      <c r="L1199" s="88">
        <v>0</v>
      </c>
      <c r="M1199" s="88">
        <v>479662</v>
      </c>
      <c r="N1199" s="88">
        <v>0</v>
      </c>
      <c r="O1199" s="88">
        <v>0</v>
      </c>
      <c r="P1199" s="88">
        <v>2711659</v>
      </c>
      <c r="Q1199" s="89">
        <v>0</v>
      </c>
      <c r="R1199" s="89">
        <v>0</v>
      </c>
      <c r="S1199" s="89">
        <v>4.0773128210500002E-3</v>
      </c>
      <c r="T1199" s="89">
        <v>0</v>
      </c>
      <c r="U1199" s="89">
        <v>5.6732084887600003E-3</v>
      </c>
      <c r="V1199" s="89">
        <v>0</v>
      </c>
      <c r="W1199" s="89">
        <v>0</v>
      </c>
      <c r="X1199" s="89">
        <v>0</v>
      </c>
      <c r="Y1199" s="89">
        <v>0</v>
      </c>
      <c r="Z1199" s="89">
        <v>8.9918683110000005E-5</v>
      </c>
      <c r="AA1199" s="89">
        <v>1.69694705961E-3</v>
      </c>
    </row>
    <row r="1200" spans="1:27" x14ac:dyDescent="0.25">
      <c r="A1200" s="87">
        <v>10706</v>
      </c>
      <c r="B1200" s="134">
        <v>45473</v>
      </c>
      <c r="C1200" s="87">
        <v>5223</v>
      </c>
      <c r="D1200" s="86" t="s">
        <v>1587</v>
      </c>
      <c r="E1200" s="88">
        <v>154124814</v>
      </c>
      <c r="F1200" s="88">
        <v>74916824</v>
      </c>
      <c r="G1200" s="88">
        <v>1909646</v>
      </c>
      <c r="H1200" s="88">
        <v>0</v>
      </c>
      <c r="I1200" s="88">
        <v>0</v>
      </c>
      <c r="J1200" s="88">
        <v>36329491</v>
      </c>
      <c r="K1200" s="88">
        <v>15088383</v>
      </c>
      <c r="L1200" s="88">
        <v>0</v>
      </c>
      <c r="M1200" s="88">
        <v>14187917</v>
      </c>
      <c r="N1200" s="88">
        <v>0</v>
      </c>
      <c r="O1200" s="88">
        <v>0</v>
      </c>
      <c r="P1200" s="88">
        <v>7401387</v>
      </c>
      <c r="Q1200" s="89">
        <v>2.066759814514E-2</v>
      </c>
      <c r="R1200" s="89">
        <v>0</v>
      </c>
      <c r="S1200" s="89">
        <v>0</v>
      </c>
      <c r="T1200" s="89">
        <v>4.8457383953000001E-4</v>
      </c>
      <c r="U1200" s="89">
        <v>1.9708581901500002E-3</v>
      </c>
      <c r="V1200" s="89">
        <v>0</v>
      </c>
      <c r="W1200" s="89">
        <v>0</v>
      </c>
      <c r="X1200" s="89">
        <v>0</v>
      </c>
      <c r="Y1200" s="89">
        <v>0</v>
      </c>
      <c r="Z1200" s="89">
        <v>1.435341790514E-2</v>
      </c>
      <c r="AA1200" s="89">
        <v>3.1481917818200001E-3</v>
      </c>
    </row>
    <row r="1201" spans="1:27" x14ac:dyDescent="0.25">
      <c r="A1201" s="87">
        <v>10720</v>
      </c>
      <c r="B1201" s="134">
        <v>45473</v>
      </c>
      <c r="C1201" s="87">
        <v>5230</v>
      </c>
      <c r="D1201" s="86" t="s">
        <v>1588</v>
      </c>
      <c r="E1201" s="88">
        <v>20865722</v>
      </c>
      <c r="F1201" s="88">
        <v>4935309</v>
      </c>
      <c r="G1201" s="88">
        <v>302702</v>
      </c>
      <c r="H1201" s="88">
        <v>0</v>
      </c>
      <c r="I1201" s="88">
        <v>0</v>
      </c>
      <c r="J1201" s="88">
        <v>1046558</v>
      </c>
      <c r="K1201" s="88">
        <v>1236843</v>
      </c>
      <c r="L1201" s="88">
        <v>0</v>
      </c>
      <c r="M1201" s="88">
        <v>1915852</v>
      </c>
      <c r="N1201" s="88">
        <v>0</v>
      </c>
      <c r="O1201" s="88">
        <v>0</v>
      </c>
      <c r="P1201" s="88">
        <v>433354</v>
      </c>
      <c r="Q1201" s="89">
        <v>1.5641475772049999E-2</v>
      </c>
      <c r="R1201" s="89">
        <v>0</v>
      </c>
      <c r="S1201" s="89">
        <v>0</v>
      </c>
      <c r="T1201" s="89">
        <v>0</v>
      </c>
      <c r="U1201" s="89">
        <v>4.1755663781100003E-3</v>
      </c>
      <c r="V1201" s="89">
        <v>0</v>
      </c>
      <c r="W1201" s="89">
        <v>0</v>
      </c>
      <c r="X1201" s="89">
        <v>0</v>
      </c>
      <c r="Y1201" s="89">
        <v>0</v>
      </c>
      <c r="Z1201" s="89">
        <v>4.11569532532E-3</v>
      </c>
      <c r="AA1201" s="89">
        <v>2.7483827890900001E-3</v>
      </c>
    </row>
    <row r="1202" spans="1:27" x14ac:dyDescent="0.25">
      <c r="A1202" s="87">
        <v>10728</v>
      </c>
      <c r="B1202" s="134">
        <v>45473</v>
      </c>
      <c r="C1202" s="87">
        <v>5235</v>
      </c>
      <c r="D1202" s="86" t="s">
        <v>1589</v>
      </c>
      <c r="E1202" s="88">
        <v>14765866</v>
      </c>
      <c r="F1202" s="88">
        <v>6671893</v>
      </c>
      <c r="G1202" s="88">
        <v>0</v>
      </c>
      <c r="H1202" s="88">
        <v>0</v>
      </c>
      <c r="I1202" s="88">
        <v>0</v>
      </c>
      <c r="J1202" s="88">
        <v>1165331</v>
      </c>
      <c r="K1202" s="88">
        <v>1226226</v>
      </c>
      <c r="L1202" s="88">
        <v>0</v>
      </c>
      <c r="M1202" s="88">
        <v>3963546</v>
      </c>
      <c r="N1202" s="88">
        <v>0</v>
      </c>
      <c r="O1202" s="88">
        <v>0</v>
      </c>
      <c r="P1202" s="88">
        <v>316790</v>
      </c>
      <c r="Q1202" s="89">
        <v>-2.0886940633099999E-2</v>
      </c>
      <c r="R1202" s="89">
        <v>0</v>
      </c>
      <c r="S1202" s="89">
        <v>0</v>
      </c>
      <c r="T1202" s="89">
        <v>0</v>
      </c>
      <c r="U1202" s="89">
        <v>0</v>
      </c>
      <c r="V1202" s="89">
        <v>0</v>
      </c>
      <c r="W1202" s="89">
        <v>0</v>
      </c>
      <c r="X1202" s="89">
        <v>0</v>
      </c>
      <c r="Y1202" s="89">
        <v>0</v>
      </c>
      <c r="Z1202" s="89">
        <v>3.7818167246500001E-3</v>
      </c>
      <c r="AA1202" s="89">
        <v>-2.2014157599999999E-5</v>
      </c>
    </row>
    <row r="1203" spans="1:27" x14ac:dyDescent="0.25">
      <c r="A1203" s="87">
        <v>10729</v>
      </c>
      <c r="B1203" s="134">
        <v>45473</v>
      </c>
      <c r="C1203" s="87">
        <v>5236</v>
      </c>
      <c r="D1203" s="86" t="s">
        <v>1590</v>
      </c>
      <c r="E1203" s="88">
        <v>5860968</v>
      </c>
      <c r="F1203" s="88">
        <v>1711398</v>
      </c>
      <c r="G1203" s="88">
        <v>0</v>
      </c>
      <c r="H1203" s="88">
        <v>0</v>
      </c>
      <c r="I1203" s="88">
        <v>0</v>
      </c>
      <c r="J1203" s="88">
        <v>182909</v>
      </c>
      <c r="K1203" s="88">
        <v>369092</v>
      </c>
      <c r="L1203" s="88">
        <v>0</v>
      </c>
      <c r="M1203" s="88">
        <v>0</v>
      </c>
      <c r="N1203" s="88">
        <v>0</v>
      </c>
      <c r="O1203" s="88">
        <v>0</v>
      </c>
      <c r="P1203" s="88">
        <v>1159397</v>
      </c>
      <c r="Q1203" s="89">
        <v>0</v>
      </c>
      <c r="R1203" s="89">
        <v>0</v>
      </c>
      <c r="S1203" s="89">
        <v>0</v>
      </c>
      <c r="T1203" s="89">
        <v>0</v>
      </c>
      <c r="U1203" s="89">
        <v>0</v>
      </c>
      <c r="V1203" s="89">
        <v>0</v>
      </c>
      <c r="W1203" s="89">
        <v>0</v>
      </c>
      <c r="X1203" s="89">
        <v>0</v>
      </c>
      <c r="Y1203" s="89">
        <v>0</v>
      </c>
      <c r="Z1203" s="89">
        <v>9.3539480898300002E-3</v>
      </c>
      <c r="AA1203" s="89">
        <v>6.9637080870700004E-3</v>
      </c>
    </row>
    <row r="1204" spans="1:27" x14ac:dyDescent="0.25">
      <c r="A1204" s="87">
        <v>10739</v>
      </c>
      <c r="B1204" s="134">
        <v>45473</v>
      </c>
      <c r="C1204" s="87">
        <v>5244</v>
      </c>
      <c r="D1204" s="86" t="s">
        <v>1591</v>
      </c>
      <c r="E1204" s="88">
        <v>6715576</v>
      </c>
      <c r="F1204" s="88">
        <v>4024987</v>
      </c>
      <c r="G1204" s="88">
        <v>0</v>
      </c>
      <c r="H1204" s="88">
        <v>0</v>
      </c>
      <c r="I1204" s="88">
        <v>0</v>
      </c>
      <c r="J1204" s="88">
        <v>2265202</v>
      </c>
      <c r="K1204" s="88">
        <v>1314720</v>
      </c>
      <c r="L1204" s="88">
        <v>0</v>
      </c>
      <c r="M1204" s="88">
        <v>0</v>
      </c>
      <c r="N1204" s="88">
        <v>0</v>
      </c>
      <c r="O1204" s="88">
        <v>0</v>
      </c>
      <c r="P1204" s="88">
        <v>445065</v>
      </c>
      <c r="Q1204" s="89">
        <v>0</v>
      </c>
      <c r="R1204" s="89">
        <v>0</v>
      </c>
      <c r="S1204" s="89">
        <v>0</v>
      </c>
      <c r="T1204" s="89">
        <v>0</v>
      </c>
      <c r="U1204" s="89">
        <v>6.13761201747E-3</v>
      </c>
      <c r="V1204" s="89">
        <v>0</v>
      </c>
      <c r="W1204" s="89">
        <v>0</v>
      </c>
      <c r="X1204" s="89">
        <v>0</v>
      </c>
      <c r="Y1204" s="89">
        <v>0</v>
      </c>
      <c r="Z1204" s="89">
        <v>4.7427385858799997E-3</v>
      </c>
      <c r="AA1204" s="89">
        <v>2.2831701901500001E-3</v>
      </c>
    </row>
    <row r="1205" spans="1:27" x14ac:dyDescent="0.25">
      <c r="A1205" s="87">
        <v>10741</v>
      </c>
      <c r="B1205" s="134">
        <v>45473</v>
      </c>
      <c r="C1205" s="87">
        <v>5246</v>
      </c>
      <c r="D1205" s="86" t="s">
        <v>1592</v>
      </c>
      <c r="E1205" s="88">
        <v>3130860</v>
      </c>
      <c r="F1205" s="88">
        <v>538651</v>
      </c>
      <c r="G1205" s="88">
        <v>0</v>
      </c>
      <c r="H1205" s="88">
        <v>0</v>
      </c>
      <c r="I1205" s="88">
        <v>0</v>
      </c>
      <c r="J1205" s="88">
        <v>143762</v>
      </c>
      <c r="K1205" s="88">
        <v>153837</v>
      </c>
      <c r="L1205" s="88">
        <v>0</v>
      </c>
      <c r="M1205" s="88">
        <v>0</v>
      </c>
      <c r="N1205" s="88">
        <v>0</v>
      </c>
      <c r="O1205" s="88">
        <v>0</v>
      </c>
      <c r="P1205" s="88">
        <v>241052</v>
      </c>
      <c r="Q1205" s="89">
        <v>0</v>
      </c>
      <c r="R1205" s="89">
        <v>0</v>
      </c>
      <c r="S1205" s="89">
        <v>0</v>
      </c>
      <c r="T1205" s="89">
        <v>0</v>
      </c>
      <c r="U1205" s="89">
        <v>0</v>
      </c>
      <c r="V1205" s="89">
        <v>0</v>
      </c>
      <c r="W1205" s="89">
        <v>0</v>
      </c>
      <c r="X1205" s="89">
        <v>0</v>
      </c>
      <c r="Y1205" s="89">
        <v>0</v>
      </c>
      <c r="Z1205" s="89">
        <v>1.340134591409E-2</v>
      </c>
      <c r="AA1205" s="89">
        <v>6.1971759282399997E-3</v>
      </c>
    </row>
    <row r="1206" spans="1:27" x14ac:dyDescent="0.25">
      <c r="A1206" s="87">
        <v>10746</v>
      </c>
      <c r="B1206" s="134">
        <v>45473</v>
      </c>
      <c r="C1206" s="87">
        <v>5249</v>
      </c>
      <c r="D1206" s="86" t="s">
        <v>1593</v>
      </c>
      <c r="E1206" s="88">
        <v>5060163</v>
      </c>
      <c r="F1206" s="88">
        <v>1211368</v>
      </c>
      <c r="G1206" s="88">
        <v>0</v>
      </c>
      <c r="H1206" s="88">
        <v>0</v>
      </c>
      <c r="I1206" s="88">
        <v>0</v>
      </c>
      <c r="J1206" s="88">
        <v>642669</v>
      </c>
      <c r="K1206" s="88">
        <v>75194</v>
      </c>
      <c r="L1206" s="88">
        <v>0</v>
      </c>
      <c r="M1206" s="88">
        <v>0</v>
      </c>
      <c r="N1206" s="88">
        <v>0</v>
      </c>
      <c r="O1206" s="88">
        <v>0</v>
      </c>
      <c r="P1206" s="88">
        <v>493505</v>
      </c>
      <c r="Q1206" s="89">
        <v>0</v>
      </c>
      <c r="R1206" s="89">
        <v>0</v>
      </c>
      <c r="S1206" s="89">
        <v>0</v>
      </c>
      <c r="T1206" s="89">
        <v>0</v>
      </c>
      <c r="U1206" s="89">
        <v>0</v>
      </c>
      <c r="V1206" s="89">
        <v>0</v>
      </c>
      <c r="W1206" s="89">
        <v>0</v>
      </c>
      <c r="X1206" s="89">
        <v>0</v>
      </c>
      <c r="Y1206" s="89">
        <v>0</v>
      </c>
      <c r="Z1206" s="89">
        <v>8.1175922321000005E-3</v>
      </c>
      <c r="AA1206" s="89">
        <v>3.6978408253399999E-3</v>
      </c>
    </row>
    <row r="1207" spans="1:27" x14ac:dyDescent="0.25">
      <c r="A1207" s="87">
        <v>10756</v>
      </c>
      <c r="B1207" s="134">
        <v>45473</v>
      </c>
      <c r="C1207" s="87">
        <v>5255</v>
      </c>
      <c r="D1207" s="86" t="s">
        <v>1594</v>
      </c>
      <c r="E1207" s="88">
        <v>19123960</v>
      </c>
      <c r="F1207" s="88">
        <v>8219176</v>
      </c>
      <c r="G1207" s="88">
        <v>0</v>
      </c>
      <c r="H1207" s="88">
        <v>0</v>
      </c>
      <c r="I1207" s="88">
        <v>0</v>
      </c>
      <c r="J1207" s="88">
        <v>1292139</v>
      </c>
      <c r="K1207" s="88">
        <v>4937766</v>
      </c>
      <c r="L1207" s="88">
        <v>0</v>
      </c>
      <c r="M1207" s="88">
        <v>1523822</v>
      </c>
      <c r="N1207" s="88">
        <v>0</v>
      </c>
      <c r="O1207" s="88">
        <v>0</v>
      </c>
      <c r="P1207" s="88">
        <v>465449</v>
      </c>
      <c r="Q1207" s="89">
        <v>0</v>
      </c>
      <c r="R1207" s="89">
        <v>0</v>
      </c>
      <c r="S1207" s="89">
        <v>0</v>
      </c>
      <c r="T1207" s="89">
        <v>3.9211374514700002E-3</v>
      </c>
      <c r="U1207" s="89">
        <v>8.0398311935400008E-3</v>
      </c>
      <c r="V1207" s="89">
        <v>0</v>
      </c>
      <c r="W1207" s="89">
        <v>0</v>
      </c>
      <c r="X1207" s="89">
        <v>0</v>
      </c>
      <c r="Y1207" s="89">
        <v>0</v>
      </c>
      <c r="Z1207" s="89">
        <v>1.5498216687129999E-2</v>
      </c>
      <c r="AA1207" s="89">
        <v>6.7200517418199998E-3</v>
      </c>
    </row>
    <row r="1208" spans="1:27" x14ac:dyDescent="0.25">
      <c r="A1208" s="87">
        <v>10763</v>
      </c>
      <c r="B1208" s="134">
        <v>45473</v>
      </c>
      <c r="C1208" s="87">
        <v>5260</v>
      </c>
      <c r="D1208" s="86" t="s">
        <v>1595</v>
      </c>
      <c r="E1208" s="88">
        <v>13320284</v>
      </c>
      <c r="F1208" s="88">
        <v>5365113</v>
      </c>
      <c r="G1208" s="88">
        <v>0</v>
      </c>
      <c r="H1208" s="88">
        <v>0</v>
      </c>
      <c r="I1208" s="88">
        <v>0</v>
      </c>
      <c r="J1208" s="88">
        <v>1435074</v>
      </c>
      <c r="K1208" s="88">
        <v>2748023</v>
      </c>
      <c r="L1208" s="88">
        <v>0</v>
      </c>
      <c r="M1208" s="88">
        <v>126654</v>
      </c>
      <c r="N1208" s="88">
        <v>0</v>
      </c>
      <c r="O1208" s="88">
        <v>0</v>
      </c>
      <c r="P1208" s="88">
        <v>1055362</v>
      </c>
      <c r="Q1208" s="89">
        <v>0</v>
      </c>
      <c r="R1208" s="89">
        <v>0</v>
      </c>
      <c r="S1208" s="89">
        <v>0</v>
      </c>
      <c r="T1208" s="89">
        <v>0</v>
      </c>
      <c r="U1208" s="89">
        <v>3.3535260078700001E-3</v>
      </c>
      <c r="V1208" s="89">
        <v>0</v>
      </c>
      <c r="W1208" s="89">
        <v>0</v>
      </c>
      <c r="X1208" s="89">
        <v>0</v>
      </c>
      <c r="Y1208" s="89">
        <v>0</v>
      </c>
      <c r="Z1208" s="89">
        <v>1.5851447429239999E-2</v>
      </c>
      <c r="AA1208" s="89">
        <v>4.7787873440800002E-3</v>
      </c>
    </row>
    <row r="1209" spans="1:27" x14ac:dyDescent="0.25">
      <c r="A1209" s="87">
        <v>10772</v>
      </c>
      <c r="B1209" s="134">
        <v>45473</v>
      </c>
      <c r="C1209" s="87">
        <v>5266</v>
      </c>
      <c r="D1209" s="86" t="s">
        <v>1596</v>
      </c>
      <c r="E1209" s="88">
        <v>24924587</v>
      </c>
      <c r="F1209" s="88">
        <v>12260649</v>
      </c>
      <c r="G1209" s="88">
        <v>0</v>
      </c>
      <c r="H1209" s="88">
        <v>0</v>
      </c>
      <c r="I1209" s="88">
        <v>0</v>
      </c>
      <c r="J1209" s="88">
        <v>2581725</v>
      </c>
      <c r="K1209" s="88">
        <v>6920559</v>
      </c>
      <c r="L1209" s="88">
        <v>0</v>
      </c>
      <c r="M1209" s="88">
        <v>846318</v>
      </c>
      <c r="N1209" s="88">
        <v>0</v>
      </c>
      <c r="O1209" s="88">
        <v>0</v>
      </c>
      <c r="P1209" s="88">
        <v>1912046</v>
      </c>
      <c r="Q1209" s="89">
        <v>0</v>
      </c>
      <c r="R1209" s="89">
        <v>0</v>
      </c>
      <c r="S1209" s="89">
        <v>0</v>
      </c>
      <c r="T1209" s="89">
        <v>0</v>
      </c>
      <c r="U1209" s="89">
        <v>2.8823396830000001E-3</v>
      </c>
      <c r="V1209" s="89">
        <v>0</v>
      </c>
      <c r="W1209" s="89">
        <v>0</v>
      </c>
      <c r="X1209" s="89">
        <v>0</v>
      </c>
      <c r="Y1209" s="89">
        <v>0</v>
      </c>
      <c r="Z1209" s="89">
        <v>8.8416007102400003E-3</v>
      </c>
      <c r="AA1209" s="89">
        <v>3.16270742548E-3</v>
      </c>
    </row>
    <row r="1210" spans="1:27" x14ac:dyDescent="0.25">
      <c r="A1210" s="87">
        <v>10773</v>
      </c>
      <c r="B1210" s="134">
        <v>45473</v>
      </c>
      <c r="C1210" s="87">
        <v>5267</v>
      </c>
      <c r="D1210" s="86" t="s">
        <v>1597</v>
      </c>
      <c r="E1210" s="88">
        <v>904644</v>
      </c>
      <c r="F1210" s="88">
        <v>483790</v>
      </c>
      <c r="G1210" s="88">
        <v>0</v>
      </c>
      <c r="H1210" s="88">
        <v>0</v>
      </c>
      <c r="I1210" s="88">
        <v>0</v>
      </c>
      <c r="J1210" s="88">
        <v>97787</v>
      </c>
      <c r="K1210" s="88">
        <v>247821</v>
      </c>
      <c r="L1210" s="88">
        <v>0</v>
      </c>
      <c r="M1210" s="88">
        <v>0</v>
      </c>
      <c r="N1210" s="88">
        <v>0</v>
      </c>
      <c r="O1210" s="88">
        <v>0</v>
      </c>
      <c r="P1210" s="88">
        <v>138182</v>
      </c>
      <c r="Q1210" s="89">
        <v>0</v>
      </c>
      <c r="R1210" s="89">
        <v>0</v>
      </c>
      <c r="S1210" s="89">
        <v>0</v>
      </c>
      <c r="T1210" s="89">
        <v>0</v>
      </c>
      <c r="U1210" s="89">
        <v>0</v>
      </c>
      <c r="V1210" s="89">
        <v>0</v>
      </c>
      <c r="W1210" s="89">
        <v>0</v>
      </c>
      <c r="X1210" s="89">
        <v>0</v>
      </c>
      <c r="Y1210" s="89">
        <v>0</v>
      </c>
      <c r="Z1210" s="89">
        <v>0</v>
      </c>
      <c r="AA1210" s="89">
        <v>0</v>
      </c>
    </row>
    <row r="1211" spans="1:27" x14ac:dyDescent="0.25">
      <c r="A1211" s="87">
        <v>10778</v>
      </c>
      <c r="B1211" s="134">
        <v>45473</v>
      </c>
      <c r="C1211" s="87">
        <v>5270</v>
      </c>
      <c r="D1211" s="86" t="s">
        <v>1598</v>
      </c>
      <c r="E1211" s="88">
        <v>747642</v>
      </c>
      <c r="F1211" s="88">
        <v>544317</v>
      </c>
      <c r="G1211" s="88">
        <v>0</v>
      </c>
      <c r="H1211" s="88">
        <v>0</v>
      </c>
      <c r="I1211" s="88">
        <v>0</v>
      </c>
      <c r="J1211" s="88">
        <v>91636</v>
      </c>
      <c r="K1211" s="88">
        <v>348117</v>
      </c>
      <c r="L1211" s="88">
        <v>0</v>
      </c>
      <c r="M1211" s="88">
        <v>0</v>
      </c>
      <c r="N1211" s="88">
        <v>0</v>
      </c>
      <c r="O1211" s="88">
        <v>0</v>
      </c>
      <c r="P1211" s="88">
        <v>104564</v>
      </c>
      <c r="Q1211" s="89">
        <v>0</v>
      </c>
      <c r="R1211" s="89">
        <v>0</v>
      </c>
      <c r="S1211" s="89">
        <v>0</v>
      </c>
      <c r="T1211" s="89">
        <v>0</v>
      </c>
      <c r="U1211" s="89">
        <v>0</v>
      </c>
      <c r="V1211" s="89">
        <v>0</v>
      </c>
      <c r="W1211" s="89">
        <v>0</v>
      </c>
      <c r="X1211" s="89">
        <v>0</v>
      </c>
      <c r="Y1211" s="89">
        <v>0</v>
      </c>
      <c r="Z1211" s="89">
        <v>0</v>
      </c>
      <c r="AA1211" s="89">
        <v>0</v>
      </c>
    </row>
    <row r="1212" spans="1:27" x14ac:dyDescent="0.25">
      <c r="A1212" s="87">
        <v>10779</v>
      </c>
      <c r="B1212" s="134">
        <v>45473</v>
      </c>
      <c r="C1212" s="87">
        <v>5271</v>
      </c>
      <c r="D1212" s="86" t="s">
        <v>1599</v>
      </c>
      <c r="E1212" s="88">
        <v>157396156</v>
      </c>
      <c r="F1212" s="88">
        <v>129278685</v>
      </c>
      <c r="G1212" s="88">
        <v>1429178</v>
      </c>
      <c r="H1212" s="88">
        <v>0</v>
      </c>
      <c r="I1212" s="88">
        <v>0</v>
      </c>
      <c r="J1212" s="88">
        <v>15198136</v>
      </c>
      <c r="K1212" s="88">
        <v>57602325</v>
      </c>
      <c r="L1212" s="88">
        <v>0</v>
      </c>
      <c r="M1212" s="88">
        <v>23685156</v>
      </c>
      <c r="N1212" s="88">
        <v>0</v>
      </c>
      <c r="O1212" s="88">
        <v>0</v>
      </c>
      <c r="P1212" s="88">
        <v>31363890</v>
      </c>
      <c r="Q1212" s="89">
        <v>3.3512641320200001E-2</v>
      </c>
      <c r="R1212" s="89">
        <v>0</v>
      </c>
      <c r="S1212" s="89">
        <v>0</v>
      </c>
      <c r="T1212" s="89">
        <v>9.3617957119000001E-4</v>
      </c>
      <c r="U1212" s="89">
        <v>8.0695082788999999E-3</v>
      </c>
      <c r="V1212" s="89">
        <v>0</v>
      </c>
      <c r="W1212" s="89">
        <v>0</v>
      </c>
      <c r="X1212" s="89">
        <v>0</v>
      </c>
      <c r="Y1212" s="89">
        <v>0</v>
      </c>
      <c r="Z1212" s="89">
        <v>1.003018795201E-2</v>
      </c>
      <c r="AA1212" s="89">
        <v>6.8467779745499998E-3</v>
      </c>
    </row>
    <row r="1213" spans="1:27" x14ac:dyDescent="0.25">
      <c r="A1213" s="87">
        <v>10794</v>
      </c>
      <c r="B1213" s="134">
        <v>45473</v>
      </c>
      <c r="C1213" s="87">
        <v>5278</v>
      </c>
      <c r="D1213" s="86" t="s">
        <v>1600</v>
      </c>
      <c r="E1213" s="88">
        <v>460285029</v>
      </c>
      <c r="F1213" s="88">
        <v>346094411</v>
      </c>
      <c r="G1213" s="88">
        <v>2276946</v>
      </c>
      <c r="H1213" s="88">
        <v>0</v>
      </c>
      <c r="I1213" s="88">
        <v>63370</v>
      </c>
      <c r="J1213" s="88">
        <v>37868093</v>
      </c>
      <c r="K1213" s="88">
        <v>132905483</v>
      </c>
      <c r="L1213" s="88">
        <v>0</v>
      </c>
      <c r="M1213" s="88">
        <v>121926682</v>
      </c>
      <c r="N1213" s="88">
        <v>15184023</v>
      </c>
      <c r="O1213" s="88">
        <v>1018742</v>
      </c>
      <c r="P1213" s="88">
        <v>34851072</v>
      </c>
      <c r="Q1213" s="89">
        <v>1.820904825479E-2</v>
      </c>
      <c r="R1213" s="89">
        <v>0</v>
      </c>
      <c r="S1213" s="89">
        <v>0</v>
      </c>
      <c r="T1213" s="89">
        <v>2.6074642436000001E-4</v>
      </c>
      <c r="U1213" s="89">
        <v>1.32748244586E-3</v>
      </c>
      <c r="V1213" s="89">
        <v>0</v>
      </c>
      <c r="W1213" s="89">
        <v>-4.6229732800000003E-5</v>
      </c>
      <c r="X1213" s="89">
        <v>0</v>
      </c>
      <c r="Y1213" s="89">
        <v>0</v>
      </c>
      <c r="Z1213" s="89">
        <v>2.0072295724600001E-3</v>
      </c>
      <c r="AA1213" s="89">
        <v>8.1160306418000001E-4</v>
      </c>
    </row>
    <row r="1214" spans="1:27" x14ac:dyDescent="0.25">
      <c r="A1214" s="87">
        <v>10799</v>
      </c>
      <c r="B1214" s="134">
        <v>45473</v>
      </c>
      <c r="C1214" s="87">
        <v>5282</v>
      </c>
      <c r="D1214" s="86" t="s">
        <v>1601</v>
      </c>
      <c r="E1214" s="88">
        <v>39713308</v>
      </c>
      <c r="F1214" s="88">
        <v>17597001</v>
      </c>
      <c r="G1214" s="88">
        <v>423926</v>
      </c>
      <c r="H1214" s="88">
        <v>0</v>
      </c>
      <c r="I1214" s="88">
        <v>0</v>
      </c>
      <c r="J1214" s="88">
        <v>2634947</v>
      </c>
      <c r="K1214" s="88">
        <v>2328925</v>
      </c>
      <c r="L1214" s="88">
        <v>0</v>
      </c>
      <c r="M1214" s="88">
        <v>9547278</v>
      </c>
      <c r="N1214" s="88">
        <v>0</v>
      </c>
      <c r="O1214" s="88">
        <v>0</v>
      </c>
      <c r="P1214" s="88">
        <v>2661924</v>
      </c>
      <c r="Q1214" s="89">
        <v>4.6812089277999998E-4</v>
      </c>
      <c r="R1214" s="89">
        <v>0</v>
      </c>
      <c r="S1214" s="89">
        <v>0</v>
      </c>
      <c r="T1214" s="89">
        <v>0</v>
      </c>
      <c r="U1214" s="89">
        <v>0</v>
      </c>
      <c r="V1214" s="89">
        <v>0</v>
      </c>
      <c r="W1214" s="89">
        <v>0</v>
      </c>
      <c r="X1214" s="89">
        <v>0</v>
      </c>
      <c r="Y1214" s="89">
        <v>0</v>
      </c>
      <c r="Z1214" s="89">
        <v>-6.0607317859999997E-4</v>
      </c>
      <c r="AA1214" s="89">
        <v>-7.5218598099999998E-5</v>
      </c>
    </row>
    <row r="1215" spans="1:27" x14ac:dyDescent="0.25">
      <c r="A1215" s="87">
        <v>10800</v>
      </c>
      <c r="B1215" s="134">
        <v>45473</v>
      </c>
      <c r="C1215" s="87">
        <v>5283</v>
      </c>
      <c r="D1215" s="86" t="s">
        <v>1602</v>
      </c>
      <c r="E1215" s="88">
        <v>111551410</v>
      </c>
      <c r="F1215" s="88">
        <v>43569233</v>
      </c>
      <c r="G1215" s="88">
        <v>1404912</v>
      </c>
      <c r="H1215" s="88">
        <v>0</v>
      </c>
      <c r="I1215" s="88">
        <v>0</v>
      </c>
      <c r="J1215" s="88">
        <v>5691783</v>
      </c>
      <c r="K1215" s="88">
        <v>12908227</v>
      </c>
      <c r="L1215" s="88">
        <v>0</v>
      </c>
      <c r="M1215" s="88">
        <v>21305428</v>
      </c>
      <c r="N1215" s="88">
        <v>0</v>
      </c>
      <c r="O1215" s="88">
        <v>0</v>
      </c>
      <c r="P1215" s="88">
        <v>2258883</v>
      </c>
      <c r="Q1215" s="89">
        <v>3.7333824598900001E-3</v>
      </c>
      <c r="R1215" s="89">
        <v>0</v>
      </c>
      <c r="S1215" s="89">
        <v>0</v>
      </c>
      <c r="T1215" s="89">
        <v>9.4620901562000002E-4</v>
      </c>
      <c r="U1215" s="89">
        <v>4.2355023634999998E-4</v>
      </c>
      <c r="V1215" s="89">
        <v>0</v>
      </c>
      <c r="W1215" s="89">
        <v>0</v>
      </c>
      <c r="X1215" s="89">
        <v>0</v>
      </c>
      <c r="Y1215" s="89">
        <v>0</v>
      </c>
      <c r="Z1215" s="89">
        <v>1.67058393565E-3</v>
      </c>
      <c r="AA1215" s="89">
        <v>3.9971937007000002E-4</v>
      </c>
    </row>
    <row r="1216" spans="1:27" x14ac:dyDescent="0.25">
      <c r="A1216" s="87">
        <v>10803</v>
      </c>
      <c r="B1216" s="134">
        <v>45473</v>
      </c>
      <c r="C1216" s="87">
        <v>5285</v>
      </c>
      <c r="D1216" s="86" t="s">
        <v>1603</v>
      </c>
      <c r="E1216" s="88">
        <v>340763</v>
      </c>
      <c r="F1216" s="88">
        <v>121281</v>
      </c>
      <c r="G1216" s="88">
        <v>0</v>
      </c>
      <c r="H1216" s="88">
        <v>0</v>
      </c>
      <c r="I1216" s="88">
        <v>0</v>
      </c>
      <c r="J1216" s="88">
        <v>0</v>
      </c>
      <c r="K1216" s="88">
        <v>95277</v>
      </c>
      <c r="L1216" s="88">
        <v>0</v>
      </c>
      <c r="M1216" s="88">
        <v>0</v>
      </c>
      <c r="N1216" s="88">
        <v>0</v>
      </c>
      <c r="O1216" s="88">
        <v>0</v>
      </c>
      <c r="P1216" s="88">
        <v>26004</v>
      </c>
      <c r="Q1216" s="89">
        <v>0</v>
      </c>
      <c r="R1216" s="89">
        <v>0</v>
      </c>
      <c r="S1216" s="89">
        <v>0</v>
      </c>
      <c r="T1216" s="89">
        <v>0</v>
      </c>
      <c r="U1216" s="89">
        <v>0</v>
      </c>
      <c r="V1216" s="89">
        <v>0</v>
      </c>
      <c r="W1216" s="89">
        <v>0</v>
      </c>
      <c r="X1216" s="89">
        <v>0</v>
      </c>
      <c r="Y1216" s="89">
        <v>0</v>
      </c>
      <c r="Z1216" s="89">
        <v>0</v>
      </c>
      <c r="AA1216" s="89">
        <v>0</v>
      </c>
    </row>
    <row r="1217" spans="1:27" x14ac:dyDescent="0.25">
      <c r="A1217" s="87">
        <v>10832</v>
      </c>
      <c r="B1217" s="134">
        <v>45473</v>
      </c>
      <c r="C1217" s="87">
        <v>5298</v>
      </c>
      <c r="D1217" s="86" t="s">
        <v>1604</v>
      </c>
      <c r="E1217" s="88">
        <v>369907585</v>
      </c>
      <c r="F1217" s="88">
        <v>196320290</v>
      </c>
      <c r="G1217" s="88">
        <v>6965056</v>
      </c>
      <c r="H1217" s="88">
        <v>3705</v>
      </c>
      <c r="I1217" s="88">
        <v>3956143</v>
      </c>
      <c r="J1217" s="88">
        <v>53298394</v>
      </c>
      <c r="K1217" s="88">
        <v>90162994</v>
      </c>
      <c r="L1217" s="88">
        <v>0</v>
      </c>
      <c r="M1217" s="88">
        <v>8591761</v>
      </c>
      <c r="N1217" s="88">
        <v>0</v>
      </c>
      <c r="O1217" s="88">
        <v>0</v>
      </c>
      <c r="P1217" s="88">
        <v>33342237</v>
      </c>
      <c r="Q1217" s="89">
        <v>1.1511668057910001E-2</v>
      </c>
      <c r="R1217" s="89">
        <v>2.9086542306500001E-3</v>
      </c>
      <c r="S1217" s="89">
        <v>1.9209756526599999E-3</v>
      </c>
      <c r="T1217" s="89">
        <v>1.6824913536500001E-3</v>
      </c>
      <c r="U1217" s="89">
        <v>5.92061122303E-3</v>
      </c>
      <c r="V1217" s="89">
        <v>0</v>
      </c>
      <c r="W1217" s="89">
        <v>0</v>
      </c>
      <c r="X1217" s="89">
        <v>0</v>
      </c>
      <c r="Y1217" s="89">
        <v>0</v>
      </c>
      <c r="Z1217" s="89">
        <v>1.000606509514E-2</v>
      </c>
      <c r="AA1217" s="89">
        <v>5.2421958268899999E-3</v>
      </c>
    </row>
    <row r="1218" spans="1:27" x14ac:dyDescent="0.25">
      <c r="A1218" s="87">
        <v>10857</v>
      </c>
      <c r="B1218" s="134">
        <v>45473</v>
      </c>
      <c r="C1218" s="87">
        <v>5315</v>
      </c>
      <c r="D1218" s="86" t="s">
        <v>1605</v>
      </c>
      <c r="E1218" s="88">
        <v>10027395</v>
      </c>
      <c r="F1218" s="88">
        <v>2538574</v>
      </c>
      <c r="G1218" s="88">
        <v>0</v>
      </c>
      <c r="H1218" s="88">
        <v>0</v>
      </c>
      <c r="I1218" s="88">
        <v>0</v>
      </c>
      <c r="J1218" s="88">
        <v>948153</v>
      </c>
      <c r="K1218" s="88">
        <v>912207</v>
      </c>
      <c r="L1218" s="88">
        <v>0</v>
      </c>
      <c r="M1218" s="88">
        <v>0</v>
      </c>
      <c r="N1218" s="88">
        <v>0</v>
      </c>
      <c r="O1218" s="88">
        <v>0</v>
      </c>
      <c r="P1218" s="88">
        <v>678214</v>
      </c>
      <c r="Q1218" s="89">
        <v>0</v>
      </c>
      <c r="R1218" s="89">
        <v>0</v>
      </c>
      <c r="S1218" s="89">
        <v>0</v>
      </c>
      <c r="T1218" s="89">
        <v>0</v>
      </c>
      <c r="U1218" s="89">
        <v>0</v>
      </c>
      <c r="V1218" s="89">
        <v>0</v>
      </c>
      <c r="W1218" s="89">
        <v>0</v>
      </c>
      <c r="X1218" s="89">
        <v>0</v>
      </c>
      <c r="Y1218" s="89">
        <v>0</v>
      </c>
      <c r="Z1218" s="89">
        <v>0</v>
      </c>
      <c r="AA1218" s="89">
        <v>0</v>
      </c>
    </row>
    <row r="1219" spans="1:27" x14ac:dyDescent="0.25">
      <c r="A1219" s="87">
        <v>10859</v>
      </c>
      <c r="B1219" s="134">
        <v>45473</v>
      </c>
      <c r="C1219" s="87">
        <v>5316</v>
      </c>
      <c r="D1219" s="86" t="s">
        <v>1606</v>
      </c>
      <c r="E1219" s="88">
        <v>6278458</v>
      </c>
      <c r="F1219" s="88">
        <v>3158381</v>
      </c>
      <c r="G1219" s="88">
        <v>0</v>
      </c>
      <c r="H1219" s="88">
        <v>0</v>
      </c>
      <c r="I1219" s="88">
        <v>0</v>
      </c>
      <c r="J1219" s="88">
        <v>709303</v>
      </c>
      <c r="K1219" s="88">
        <v>1306573</v>
      </c>
      <c r="L1219" s="88">
        <v>0</v>
      </c>
      <c r="M1219" s="88">
        <v>0</v>
      </c>
      <c r="N1219" s="88">
        <v>0</v>
      </c>
      <c r="O1219" s="88">
        <v>0</v>
      </c>
      <c r="P1219" s="88">
        <v>1142505</v>
      </c>
      <c r="Q1219" s="89">
        <v>0</v>
      </c>
      <c r="R1219" s="89">
        <v>0</v>
      </c>
      <c r="S1219" s="89">
        <v>0</v>
      </c>
      <c r="T1219" s="89">
        <v>-1.44349122895E-2</v>
      </c>
      <c r="U1219" s="89">
        <v>1.112910693239E-2</v>
      </c>
      <c r="V1219" s="89">
        <v>0</v>
      </c>
      <c r="W1219" s="89">
        <v>0</v>
      </c>
      <c r="X1219" s="89">
        <v>0</v>
      </c>
      <c r="Y1219" s="89">
        <v>0</v>
      </c>
      <c r="Z1219" s="89">
        <v>6.2762544487199997E-3</v>
      </c>
      <c r="AA1219" s="89">
        <v>3.58896121904E-3</v>
      </c>
    </row>
    <row r="1220" spans="1:27" x14ac:dyDescent="0.25">
      <c r="A1220" s="87">
        <v>10865</v>
      </c>
      <c r="B1220" s="134">
        <v>45473</v>
      </c>
      <c r="C1220" s="87">
        <v>5319</v>
      </c>
      <c r="D1220" s="86" t="s">
        <v>1607</v>
      </c>
      <c r="E1220" s="88">
        <v>10794185</v>
      </c>
      <c r="F1220" s="88">
        <v>2400878</v>
      </c>
      <c r="G1220" s="88">
        <v>0</v>
      </c>
      <c r="H1220" s="88">
        <v>0</v>
      </c>
      <c r="I1220" s="88">
        <v>0</v>
      </c>
      <c r="J1220" s="88">
        <v>205116</v>
      </c>
      <c r="K1220" s="88">
        <v>1668454</v>
      </c>
      <c r="L1220" s="88">
        <v>0</v>
      </c>
      <c r="M1220" s="88">
        <v>11897</v>
      </c>
      <c r="N1220" s="88">
        <v>0</v>
      </c>
      <c r="O1220" s="88">
        <v>0</v>
      </c>
      <c r="P1220" s="88">
        <v>515409</v>
      </c>
      <c r="Q1220" s="89">
        <v>0</v>
      </c>
      <c r="R1220" s="89">
        <v>0</v>
      </c>
      <c r="S1220" s="89">
        <v>0</v>
      </c>
      <c r="T1220" s="89">
        <v>0</v>
      </c>
      <c r="U1220" s="89">
        <v>3.7003741722900002E-3</v>
      </c>
      <c r="V1220" s="89">
        <v>0</v>
      </c>
      <c r="W1220" s="89">
        <v>0</v>
      </c>
      <c r="X1220" s="89">
        <v>0</v>
      </c>
      <c r="Y1220" s="89">
        <v>0</v>
      </c>
      <c r="Z1220" s="89">
        <v>1.0556884257829999E-2</v>
      </c>
      <c r="AA1220" s="89">
        <v>4.1628961253499996E-3</v>
      </c>
    </row>
    <row r="1221" spans="1:27" x14ac:dyDescent="0.25">
      <c r="A1221" s="87">
        <v>10866</v>
      </c>
      <c r="B1221" s="134">
        <v>45473</v>
      </c>
      <c r="C1221" s="87">
        <v>5320</v>
      </c>
      <c r="D1221" s="86" t="s">
        <v>1608</v>
      </c>
      <c r="E1221" s="88">
        <v>552590706</v>
      </c>
      <c r="F1221" s="88">
        <v>427142944</v>
      </c>
      <c r="G1221" s="88">
        <v>15714390</v>
      </c>
      <c r="H1221" s="88">
        <v>0</v>
      </c>
      <c r="I1221" s="88">
        <v>0</v>
      </c>
      <c r="J1221" s="88">
        <v>132254452</v>
      </c>
      <c r="K1221" s="88">
        <v>179795541</v>
      </c>
      <c r="L1221" s="88">
        <v>0</v>
      </c>
      <c r="M1221" s="88">
        <v>50395594</v>
      </c>
      <c r="N1221" s="88">
        <v>22510626</v>
      </c>
      <c r="O1221" s="88">
        <v>636858</v>
      </c>
      <c r="P1221" s="88">
        <v>25835483</v>
      </c>
      <c r="Q1221" s="89">
        <v>1.1491583234429999E-2</v>
      </c>
      <c r="R1221" s="89">
        <v>0</v>
      </c>
      <c r="S1221" s="89">
        <v>0</v>
      </c>
      <c r="T1221" s="89">
        <v>1.82977677602E-3</v>
      </c>
      <c r="U1221" s="89">
        <v>5.62281436352E-3</v>
      </c>
      <c r="V1221" s="89">
        <v>0</v>
      </c>
      <c r="W1221" s="89">
        <v>3.7227258957000001E-4</v>
      </c>
      <c r="X1221" s="89">
        <v>0</v>
      </c>
      <c r="Y1221" s="89">
        <v>0</v>
      </c>
      <c r="Z1221" s="89">
        <v>2.5252467889529999E-2</v>
      </c>
      <c r="AA1221" s="89">
        <v>5.0355541403900002E-3</v>
      </c>
    </row>
    <row r="1222" spans="1:27" x14ac:dyDescent="0.25">
      <c r="A1222" s="87">
        <v>10880</v>
      </c>
      <c r="B1222" s="134">
        <v>45473</v>
      </c>
      <c r="C1222" s="87">
        <v>5324</v>
      </c>
      <c r="D1222" s="86" t="s">
        <v>1609</v>
      </c>
      <c r="E1222" s="88">
        <v>168009680</v>
      </c>
      <c r="F1222" s="88">
        <v>101964273</v>
      </c>
      <c r="G1222" s="88">
        <v>2986300</v>
      </c>
      <c r="H1222" s="88">
        <v>0</v>
      </c>
      <c r="I1222" s="88">
        <v>0</v>
      </c>
      <c r="J1222" s="88">
        <v>14681194</v>
      </c>
      <c r="K1222" s="88">
        <v>23398454</v>
      </c>
      <c r="L1222" s="88">
        <v>0</v>
      </c>
      <c r="M1222" s="88">
        <v>35866954</v>
      </c>
      <c r="N1222" s="88">
        <v>0</v>
      </c>
      <c r="O1222" s="88">
        <v>0</v>
      </c>
      <c r="P1222" s="88">
        <v>25031371</v>
      </c>
      <c r="Q1222" s="89">
        <v>7.0180343391800003E-3</v>
      </c>
      <c r="R1222" s="89">
        <v>0</v>
      </c>
      <c r="S1222" s="89">
        <v>0</v>
      </c>
      <c r="T1222" s="89">
        <v>7.3988336148E-4</v>
      </c>
      <c r="U1222" s="89">
        <v>5.1371823616899997E-3</v>
      </c>
      <c r="V1222" s="89">
        <v>0</v>
      </c>
      <c r="W1222" s="89">
        <v>-9.7943855979999998E-4</v>
      </c>
      <c r="X1222" s="89">
        <v>0</v>
      </c>
      <c r="Y1222" s="89">
        <v>0</v>
      </c>
      <c r="Z1222" s="89">
        <v>1.27553265872E-3</v>
      </c>
      <c r="AA1222" s="89">
        <v>1.56222792429E-3</v>
      </c>
    </row>
    <row r="1223" spans="1:27" x14ac:dyDescent="0.25">
      <c r="A1223" s="87">
        <v>10882</v>
      </c>
      <c r="B1223" s="134">
        <v>45473</v>
      </c>
      <c r="C1223" s="87">
        <v>5325</v>
      </c>
      <c r="D1223" s="86" t="s">
        <v>1610</v>
      </c>
      <c r="E1223" s="88">
        <v>13714256</v>
      </c>
      <c r="F1223" s="88">
        <v>2362937</v>
      </c>
      <c r="G1223" s="88">
        <v>0</v>
      </c>
      <c r="H1223" s="88">
        <v>0</v>
      </c>
      <c r="I1223" s="88">
        <v>0</v>
      </c>
      <c r="J1223" s="88">
        <v>575068</v>
      </c>
      <c r="K1223" s="88">
        <v>467943</v>
      </c>
      <c r="L1223" s="88">
        <v>0</v>
      </c>
      <c r="M1223" s="88">
        <v>232835</v>
      </c>
      <c r="N1223" s="88">
        <v>0</v>
      </c>
      <c r="O1223" s="88">
        <v>0</v>
      </c>
      <c r="P1223" s="88">
        <v>1087091</v>
      </c>
      <c r="Q1223" s="89">
        <v>0</v>
      </c>
      <c r="R1223" s="89">
        <v>0</v>
      </c>
      <c r="S1223" s="89">
        <v>0</v>
      </c>
      <c r="T1223" s="89">
        <v>0</v>
      </c>
      <c r="U1223" s="89">
        <v>0</v>
      </c>
      <c r="V1223" s="89">
        <v>0</v>
      </c>
      <c r="W1223" s="89">
        <v>0</v>
      </c>
      <c r="X1223" s="89">
        <v>0</v>
      </c>
      <c r="Y1223" s="89">
        <v>0</v>
      </c>
      <c r="Z1223" s="89">
        <v>3.9102666421899999E-3</v>
      </c>
      <c r="AA1223" s="89">
        <v>1.65820612433E-3</v>
      </c>
    </row>
    <row r="1224" spans="1:27" x14ac:dyDescent="0.25">
      <c r="A1224" s="87">
        <v>10898</v>
      </c>
      <c r="B1224" s="134">
        <v>45473</v>
      </c>
      <c r="C1224" s="87">
        <v>5333</v>
      </c>
      <c r="D1224" s="86" t="s">
        <v>1611</v>
      </c>
      <c r="E1224" s="88">
        <v>256750355</v>
      </c>
      <c r="F1224" s="88">
        <v>204190519</v>
      </c>
      <c r="G1224" s="88">
        <v>4342170</v>
      </c>
      <c r="H1224" s="88">
        <v>0</v>
      </c>
      <c r="I1224" s="88">
        <v>0</v>
      </c>
      <c r="J1224" s="88">
        <v>6976875</v>
      </c>
      <c r="K1224" s="88">
        <v>38857766</v>
      </c>
      <c r="L1224" s="88">
        <v>0</v>
      </c>
      <c r="M1224" s="88">
        <v>137444458</v>
      </c>
      <c r="N1224" s="88">
        <v>5025325</v>
      </c>
      <c r="O1224" s="88">
        <v>380567</v>
      </c>
      <c r="P1224" s="88">
        <v>11163357</v>
      </c>
      <c r="Q1224" s="89">
        <v>1.0280871483069999E-2</v>
      </c>
      <c r="R1224" s="89">
        <v>0</v>
      </c>
      <c r="S1224" s="89">
        <v>0</v>
      </c>
      <c r="T1224" s="89">
        <v>-1.4050954658E-3</v>
      </c>
      <c r="U1224" s="89">
        <v>1.39214579067E-3</v>
      </c>
      <c r="V1224" s="89">
        <v>0</v>
      </c>
      <c r="W1224" s="89">
        <v>1.40938395E-5</v>
      </c>
      <c r="X1224" s="89">
        <v>0</v>
      </c>
      <c r="Y1224" s="89">
        <v>0</v>
      </c>
      <c r="Z1224" s="89">
        <v>6.4967625128900001E-3</v>
      </c>
      <c r="AA1224" s="89">
        <v>7.8331244303999996E-4</v>
      </c>
    </row>
    <row r="1225" spans="1:27" x14ac:dyDescent="0.25">
      <c r="A1225" s="87">
        <v>10904</v>
      </c>
      <c r="B1225" s="134">
        <v>45473</v>
      </c>
      <c r="C1225" s="87">
        <v>5336</v>
      </c>
      <c r="D1225" s="86" t="s">
        <v>1612</v>
      </c>
      <c r="E1225" s="88">
        <v>93106873</v>
      </c>
      <c r="F1225" s="88">
        <v>55708475</v>
      </c>
      <c r="G1225" s="88">
        <v>0</v>
      </c>
      <c r="H1225" s="88">
        <v>0</v>
      </c>
      <c r="I1225" s="88">
        <v>0</v>
      </c>
      <c r="J1225" s="88">
        <v>8213447</v>
      </c>
      <c r="K1225" s="88">
        <v>20968117</v>
      </c>
      <c r="L1225" s="88">
        <v>0</v>
      </c>
      <c r="M1225" s="88">
        <v>23010427</v>
      </c>
      <c r="N1225" s="88">
        <v>0</v>
      </c>
      <c r="O1225" s="88">
        <v>0</v>
      </c>
      <c r="P1225" s="88">
        <v>3516484</v>
      </c>
      <c r="Q1225" s="89">
        <v>0</v>
      </c>
      <c r="R1225" s="89">
        <v>0</v>
      </c>
      <c r="S1225" s="89">
        <v>0</v>
      </c>
      <c r="T1225" s="89">
        <v>1.7365135484E-3</v>
      </c>
      <c r="U1225" s="89">
        <v>3.4726666597200001E-3</v>
      </c>
      <c r="V1225" s="89">
        <v>0</v>
      </c>
      <c r="W1225" s="89">
        <v>0</v>
      </c>
      <c r="X1225" s="89">
        <v>0</v>
      </c>
      <c r="Y1225" s="89">
        <v>0</v>
      </c>
      <c r="Z1225" s="89">
        <v>6.8265668067500002E-3</v>
      </c>
      <c r="AA1225" s="89">
        <v>1.94757355196E-3</v>
      </c>
    </row>
    <row r="1226" spans="1:27" x14ac:dyDescent="0.25">
      <c r="A1226" s="87">
        <v>10913</v>
      </c>
      <c r="B1226" s="134">
        <v>45473</v>
      </c>
      <c r="C1226" s="87">
        <v>5340</v>
      </c>
      <c r="D1226" s="86" t="s">
        <v>1613</v>
      </c>
      <c r="E1226" s="88">
        <v>83462886</v>
      </c>
      <c r="F1226" s="88">
        <v>39120397</v>
      </c>
      <c r="G1226" s="88">
        <v>1912216</v>
      </c>
      <c r="H1226" s="88">
        <v>0</v>
      </c>
      <c r="I1226" s="88">
        <v>0</v>
      </c>
      <c r="J1226" s="88">
        <v>7830740</v>
      </c>
      <c r="K1226" s="88">
        <v>13007004</v>
      </c>
      <c r="L1226" s="88">
        <v>0</v>
      </c>
      <c r="M1226" s="88">
        <v>11798690</v>
      </c>
      <c r="N1226" s="88">
        <v>0</v>
      </c>
      <c r="O1226" s="88">
        <v>0</v>
      </c>
      <c r="P1226" s="88">
        <v>4571748</v>
      </c>
      <c r="Q1226" s="89">
        <v>6.7271258038599999E-3</v>
      </c>
      <c r="R1226" s="89">
        <v>0</v>
      </c>
      <c r="S1226" s="89">
        <v>0</v>
      </c>
      <c r="T1226" s="89">
        <v>2.1045836421000001E-4</v>
      </c>
      <c r="U1226" s="89">
        <v>1.9051576827100001E-3</v>
      </c>
      <c r="V1226" s="89">
        <v>0</v>
      </c>
      <c r="W1226" s="89">
        <v>0</v>
      </c>
      <c r="X1226" s="89">
        <v>0</v>
      </c>
      <c r="Y1226" s="89">
        <v>0</v>
      </c>
      <c r="Z1226" s="89">
        <v>3.6562020540900002E-3</v>
      </c>
      <c r="AA1226" s="89">
        <v>1.54128708213E-3</v>
      </c>
    </row>
    <row r="1227" spans="1:27" x14ac:dyDescent="0.25">
      <c r="A1227" s="87">
        <v>10933</v>
      </c>
      <c r="B1227" s="134">
        <v>45473</v>
      </c>
      <c r="C1227" s="87">
        <v>5349</v>
      </c>
      <c r="D1227" s="86" t="s">
        <v>1614</v>
      </c>
      <c r="E1227" s="88">
        <v>448659987</v>
      </c>
      <c r="F1227" s="88">
        <v>325920140</v>
      </c>
      <c r="G1227" s="88">
        <v>7588494</v>
      </c>
      <c r="H1227" s="88">
        <v>0</v>
      </c>
      <c r="I1227" s="88">
        <v>0</v>
      </c>
      <c r="J1227" s="88">
        <v>32786396</v>
      </c>
      <c r="K1227" s="88">
        <v>120761285</v>
      </c>
      <c r="L1227" s="88">
        <v>0</v>
      </c>
      <c r="M1227" s="88">
        <v>107924530</v>
      </c>
      <c r="N1227" s="88">
        <v>0</v>
      </c>
      <c r="O1227" s="88">
        <v>0</v>
      </c>
      <c r="P1227" s="88">
        <v>56859435</v>
      </c>
      <c r="Q1227" s="89">
        <v>2.3169772890500001E-3</v>
      </c>
      <c r="R1227" s="89">
        <v>0</v>
      </c>
      <c r="S1227" s="89">
        <v>0</v>
      </c>
      <c r="T1227" s="89">
        <v>5.0527862931000001E-4</v>
      </c>
      <c r="U1227" s="89">
        <v>6.1326267545000002E-4</v>
      </c>
      <c r="V1227" s="89">
        <v>0</v>
      </c>
      <c r="W1227" s="89">
        <v>4.2488298789000002E-4</v>
      </c>
      <c r="X1227" s="89">
        <v>0</v>
      </c>
      <c r="Y1227" s="89">
        <v>0</v>
      </c>
      <c r="Z1227" s="89">
        <v>1.26303240958E-3</v>
      </c>
      <c r="AA1227" s="89">
        <v>6.9047899037E-4</v>
      </c>
    </row>
    <row r="1228" spans="1:27" x14ac:dyDescent="0.25">
      <c r="A1228" s="87">
        <v>10938</v>
      </c>
      <c r="B1228" s="134">
        <v>45473</v>
      </c>
      <c r="C1228" s="87">
        <v>5352</v>
      </c>
      <c r="D1228" s="86" t="s">
        <v>1615</v>
      </c>
      <c r="E1228" s="88">
        <v>60884292</v>
      </c>
      <c r="F1228" s="88">
        <v>48487978</v>
      </c>
      <c r="G1228" s="88">
        <v>604013</v>
      </c>
      <c r="H1228" s="88">
        <v>3502</v>
      </c>
      <c r="I1228" s="88">
        <v>0</v>
      </c>
      <c r="J1228" s="88">
        <v>8524731</v>
      </c>
      <c r="K1228" s="88">
        <v>8179056</v>
      </c>
      <c r="L1228" s="88">
        <v>0</v>
      </c>
      <c r="M1228" s="88">
        <v>26379856</v>
      </c>
      <c r="N1228" s="88">
        <v>0</v>
      </c>
      <c r="O1228" s="88">
        <v>0</v>
      </c>
      <c r="P1228" s="88">
        <v>4796819</v>
      </c>
      <c r="Q1228" s="89">
        <v>2.0977019461070001E-2</v>
      </c>
      <c r="R1228" s="89">
        <v>1.9385896892500001E-2</v>
      </c>
      <c r="S1228" s="89">
        <v>0</v>
      </c>
      <c r="T1228" s="89">
        <v>4.4684634956999999E-4</v>
      </c>
      <c r="U1228" s="89">
        <v>1.052825643807E-2</v>
      </c>
      <c r="V1228" s="89">
        <v>0</v>
      </c>
      <c r="W1228" s="89">
        <v>-1.1544944279999999E-4</v>
      </c>
      <c r="X1228" s="89">
        <v>0</v>
      </c>
      <c r="Y1228" s="89">
        <v>0</v>
      </c>
      <c r="Z1228" s="89">
        <v>8.6835553085299992E-3</v>
      </c>
      <c r="AA1228" s="89">
        <v>2.3431972629499999E-3</v>
      </c>
    </row>
    <row r="1229" spans="1:27" x14ac:dyDescent="0.25">
      <c r="A1229" s="87">
        <v>10939</v>
      </c>
      <c r="B1229" s="134">
        <v>45473</v>
      </c>
      <c r="C1229" s="87">
        <v>5353</v>
      </c>
      <c r="D1229" s="86" t="s">
        <v>1616</v>
      </c>
      <c r="E1229" s="88">
        <v>240079536</v>
      </c>
      <c r="F1229" s="88">
        <v>167847228</v>
      </c>
      <c r="G1229" s="88">
        <v>3934348</v>
      </c>
      <c r="H1229" s="88">
        <v>0</v>
      </c>
      <c r="I1229" s="88">
        <v>0</v>
      </c>
      <c r="J1229" s="88">
        <v>45863228</v>
      </c>
      <c r="K1229" s="88">
        <v>33845846</v>
      </c>
      <c r="L1229" s="88">
        <v>0</v>
      </c>
      <c r="M1229" s="88">
        <v>63204665</v>
      </c>
      <c r="N1229" s="88">
        <v>1803087</v>
      </c>
      <c r="O1229" s="88">
        <v>201816</v>
      </c>
      <c r="P1229" s="88">
        <v>18994238</v>
      </c>
      <c r="Q1229" s="89">
        <v>6.7455994324300004E-3</v>
      </c>
      <c r="R1229" s="89">
        <v>0</v>
      </c>
      <c r="S1229" s="89">
        <v>0</v>
      </c>
      <c r="T1229" s="89">
        <v>8.8208066034999998E-4</v>
      </c>
      <c r="U1229" s="89">
        <v>3.0475908209400002E-3</v>
      </c>
      <c r="V1229" s="89">
        <v>0</v>
      </c>
      <c r="W1229" s="89">
        <v>-2.630932511E-4</v>
      </c>
      <c r="X1229" s="89">
        <v>0</v>
      </c>
      <c r="Y1229" s="89">
        <v>0</v>
      </c>
      <c r="Z1229" s="89">
        <v>3.0703960587399998E-3</v>
      </c>
      <c r="AA1229" s="89">
        <v>1.1975448859899999E-3</v>
      </c>
    </row>
    <row r="1230" spans="1:27" x14ac:dyDescent="0.25">
      <c r="A1230" s="87">
        <v>10954</v>
      </c>
      <c r="B1230" s="134">
        <v>45473</v>
      </c>
      <c r="C1230" s="87">
        <v>5362</v>
      </c>
      <c r="D1230" s="86" t="s">
        <v>1617</v>
      </c>
      <c r="E1230" s="88">
        <v>35501456</v>
      </c>
      <c r="F1230" s="88">
        <v>16170343</v>
      </c>
      <c r="G1230" s="88">
        <v>1204859</v>
      </c>
      <c r="H1230" s="88">
        <v>0</v>
      </c>
      <c r="I1230" s="88">
        <v>58754</v>
      </c>
      <c r="J1230" s="88">
        <v>2346454</v>
      </c>
      <c r="K1230" s="88">
        <v>1613813</v>
      </c>
      <c r="L1230" s="88">
        <v>0</v>
      </c>
      <c r="M1230" s="88">
        <v>9851528</v>
      </c>
      <c r="N1230" s="88">
        <v>0</v>
      </c>
      <c r="O1230" s="88">
        <v>0</v>
      </c>
      <c r="P1230" s="88">
        <v>1094935</v>
      </c>
      <c r="Q1230" s="89">
        <v>8.6758165244699998E-3</v>
      </c>
      <c r="R1230" s="89">
        <v>0</v>
      </c>
      <c r="S1230" s="89">
        <v>0</v>
      </c>
      <c r="T1230" s="89">
        <v>0</v>
      </c>
      <c r="U1230" s="89">
        <v>0</v>
      </c>
      <c r="V1230" s="89">
        <v>0</v>
      </c>
      <c r="W1230" s="89">
        <v>0</v>
      </c>
      <c r="X1230" s="89">
        <v>0</v>
      </c>
      <c r="Y1230" s="89">
        <v>0</v>
      </c>
      <c r="Z1230" s="89">
        <v>1.6704725073989998E-2</v>
      </c>
      <c r="AA1230" s="89">
        <v>1.92241421668E-3</v>
      </c>
    </row>
    <row r="1231" spans="1:27" x14ac:dyDescent="0.25">
      <c r="A1231" s="87">
        <v>10958</v>
      </c>
      <c r="B1231" s="134">
        <v>45473</v>
      </c>
      <c r="C1231" s="87">
        <v>5364</v>
      </c>
      <c r="D1231" s="86" t="s">
        <v>1618</v>
      </c>
      <c r="E1231" s="88">
        <v>107415989</v>
      </c>
      <c r="F1231" s="88">
        <v>65559606</v>
      </c>
      <c r="G1231" s="88">
        <v>1864595</v>
      </c>
      <c r="H1231" s="88">
        <v>0</v>
      </c>
      <c r="I1231" s="88">
        <v>0</v>
      </c>
      <c r="J1231" s="88">
        <v>12313196</v>
      </c>
      <c r="K1231" s="88">
        <v>22810481</v>
      </c>
      <c r="L1231" s="88">
        <v>0</v>
      </c>
      <c r="M1231" s="88">
        <v>21343833</v>
      </c>
      <c r="N1231" s="88">
        <v>1453351</v>
      </c>
      <c r="O1231" s="88">
        <v>0</v>
      </c>
      <c r="P1231" s="88">
        <v>5774151</v>
      </c>
      <c r="Q1231" s="89">
        <v>8.6079281337499997E-3</v>
      </c>
      <c r="R1231" s="89">
        <v>0</v>
      </c>
      <c r="S1231" s="89">
        <v>0</v>
      </c>
      <c r="T1231" s="89">
        <v>-3.8734228800000002E-5</v>
      </c>
      <c r="U1231" s="89">
        <v>1.84059737178E-3</v>
      </c>
      <c r="V1231" s="89">
        <v>0</v>
      </c>
      <c r="W1231" s="89">
        <v>0</v>
      </c>
      <c r="X1231" s="89">
        <v>0</v>
      </c>
      <c r="Y1231" s="89">
        <v>0</v>
      </c>
      <c r="Z1231" s="89">
        <v>4.4944735962600003E-3</v>
      </c>
      <c r="AA1231" s="89">
        <v>1.3207920821099999E-3</v>
      </c>
    </row>
    <row r="1232" spans="1:27" x14ac:dyDescent="0.25">
      <c r="A1232" s="87">
        <v>10973</v>
      </c>
      <c r="B1232" s="134">
        <v>45473</v>
      </c>
      <c r="C1232" s="87">
        <v>5371</v>
      </c>
      <c r="D1232" s="86" t="s">
        <v>1619</v>
      </c>
      <c r="E1232" s="88">
        <v>160817156</v>
      </c>
      <c r="F1232" s="88">
        <v>67244210</v>
      </c>
      <c r="G1232" s="88">
        <v>508497</v>
      </c>
      <c r="H1232" s="88">
        <v>0</v>
      </c>
      <c r="I1232" s="88">
        <v>0</v>
      </c>
      <c r="J1232" s="88">
        <v>11129945</v>
      </c>
      <c r="K1232" s="88">
        <v>25428090</v>
      </c>
      <c r="L1232" s="88">
        <v>0</v>
      </c>
      <c r="M1232" s="88">
        <v>22733638</v>
      </c>
      <c r="N1232" s="88">
        <v>66252</v>
      </c>
      <c r="O1232" s="88">
        <v>0</v>
      </c>
      <c r="P1232" s="88">
        <v>7377788</v>
      </c>
      <c r="Q1232" s="89">
        <v>1.4890239597229999E-2</v>
      </c>
      <c r="R1232" s="89">
        <v>0</v>
      </c>
      <c r="S1232" s="89">
        <v>0</v>
      </c>
      <c r="T1232" s="89">
        <v>1.2783496673399999E-3</v>
      </c>
      <c r="U1232" s="89">
        <v>2.68527041105E-3</v>
      </c>
      <c r="V1232" s="89">
        <v>0</v>
      </c>
      <c r="W1232" s="89">
        <v>7.2259060580000001E-5</v>
      </c>
      <c r="X1232" s="89">
        <v>0</v>
      </c>
      <c r="Y1232" s="89">
        <v>0</v>
      </c>
      <c r="Z1232" s="89">
        <v>1.5705583746950001E-2</v>
      </c>
      <c r="AA1232" s="89">
        <v>3.03437178993E-3</v>
      </c>
    </row>
    <row r="1233" spans="1:27" x14ac:dyDescent="0.25">
      <c r="A1233" s="87">
        <v>10994</v>
      </c>
      <c r="B1233" s="134">
        <v>45473</v>
      </c>
      <c r="C1233" s="87">
        <v>5381</v>
      </c>
      <c r="D1233" s="86" t="s">
        <v>1620</v>
      </c>
      <c r="E1233" s="88">
        <v>130102430</v>
      </c>
      <c r="F1233" s="88">
        <v>61356751</v>
      </c>
      <c r="G1233" s="88">
        <v>3754937</v>
      </c>
      <c r="H1233" s="88">
        <v>0</v>
      </c>
      <c r="I1233" s="88">
        <v>0</v>
      </c>
      <c r="J1233" s="88">
        <v>31353237</v>
      </c>
      <c r="K1233" s="88">
        <v>10153650</v>
      </c>
      <c r="L1233" s="88">
        <v>0</v>
      </c>
      <c r="M1233" s="88">
        <v>1482913</v>
      </c>
      <c r="N1233" s="88">
        <v>0</v>
      </c>
      <c r="O1233" s="88">
        <v>0</v>
      </c>
      <c r="P1233" s="88">
        <v>14612014</v>
      </c>
      <c r="Q1233" s="89">
        <v>0</v>
      </c>
      <c r="R1233" s="89">
        <v>0</v>
      </c>
      <c r="S1233" s="89">
        <v>0</v>
      </c>
      <c r="T1233" s="89">
        <v>4.2837052962E-4</v>
      </c>
      <c r="U1233" s="89">
        <v>4.0890605439999997E-5</v>
      </c>
      <c r="V1233" s="89">
        <v>0</v>
      </c>
      <c r="W1233" s="89">
        <v>0</v>
      </c>
      <c r="X1233" s="89">
        <v>0</v>
      </c>
      <c r="Y1233" s="89">
        <v>0</v>
      </c>
      <c r="Z1233" s="89">
        <v>4.2270806397700002E-3</v>
      </c>
      <c r="AA1233" s="89">
        <v>1.15636048072E-3</v>
      </c>
    </row>
    <row r="1234" spans="1:27" x14ac:dyDescent="0.25">
      <c r="A1234" s="87">
        <v>11005</v>
      </c>
      <c r="B1234" s="134">
        <v>45473</v>
      </c>
      <c r="C1234" s="87">
        <v>5383</v>
      </c>
      <c r="D1234" s="86" t="s">
        <v>1621</v>
      </c>
      <c r="E1234" s="88">
        <v>71982431</v>
      </c>
      <c r="F1234" s="88">
        <v>51930662</v>
      </c>
      <c r="G1234" s="88">
        <v>896926</v>
      </c>
      <c r="H1234" s="88">
        <v>0</v>
      </c>
      <c r="I1234" s="88">
        <v>0</v>
      </c>
      <c r="J1234" s="88">
        <v>5428275</v>
      </c>
      <c r="K1234" s="88">
        <v>5617172</v>
      </c>
      <c r="L1234" s="88">
        <v>0</v>
      </c>
      <c r="M1234" s="88">
        <v>37475031</v>
      </c>
      <c r="N1234" s="88">
        <v>0</v>
      </c>
      <c r="O1234" s="88">
        <v>0</v>
      </c>
      <c r="P1234" s="88">
        <v>2513258</v>
      </c>
      <c r="Q1234" s="89">
        <v>-1.4562686734E-3</v>
      </c>
      <c r="R1234" s="89">
        <v>0</v>
      </c>
      <c r="S1234" s="89">
        <v>0</v>
      </c>
      <c r="T1234" s="89">
        <v>-8.6886206799999998E-5</v>
      </c>
      <c r="U1234" s="89">
        <v>4.7297638141E-4</v>
      </c>
      <c r="V1234" s="89">
        <v>0</v>
      </c>
      <c r="W1234" s="89">
        <v>-4.4901343520000001E-4</v>
      </c>
      <c r="X1234" s="89">
        <v>0</v>
      </c>
      <c r="Y1234" s="89">
        <v>0</v>
      </c>
      <c r="Z1234" s="89">
        <v>1.0064682953039999E-2</v>
      </c>
      <c r="AA1234" s="89">
        <v>1.2025736750000001E-4</v>
      </c>
    </row>
    <row r="1235" spans="1:27" x14ac:dyDescent="0.25">
      <c r="A1235" s="87">
        <v>11011</v>
      </c>
      <c r="B1235" s="134">
        <v>45473</v>
      </c>
      <c r="C1235" s="87">
        <v>5384</v>
      </c>
      <c r="D1235" s="86" t="s">
        <v>1622</v>
      </c>
      <c r="E1235" s="88">
        <v>135160325</v>
      </c>
      <c r="F1235" s="88">
        <v>65540100</v>
      </c>
      <c r="G1235" s="88">
        <v>0</v>
      </c>
      <c r="H1235" s="88">
        <v>0</v>
      </c>
      <c r="I1235" s="88">
        <v>0</v>
      </c>
      <c r="J1235" s="88">
        <v>18947399</v>
      </c>
      <c r="K1235" s="88">
        <v>23338873</v>
      </c>
      <c r="L1235" s="88">
        <v>0</v>
      </c>
      <c r="M1235" s="88">
        <v>12571346</v>
      </c>
      <c r="N1235" s="88">
        <v>92678</v>
      </c>
      <c r="O1235" s="88">
        <v>0</v>
      </c>
      <c r="P1235" s="88">
        <v>10589804</v>
      </c>
      <c r="Q1235" s="89">
        <v>0</v>
      </c>
      <c r="R1235" s="89">
        <v>0</v>
      </c>
      <c r="S1235" s="89">
        <v>0</v>
      </c>
      <c r="T1235" s="89">
        <v>8.9873629265999999E-4</v>
      </c>
      <c r="U1235" s="89">
        <v>1.7839253750100001E-3</v>
      </c>
      <c r="V1235" s="89">
        <v>0</v>
      </c>
      <c r="W1235" s="89">
        <v>-3.3449810158000002E-6</v>
      </c>
      <c r="X1235" s="89">
        <v>0</v>
      </c>
      <c r="Y1235" s="89">
        <v>0</v>
      </c>
      <c r="Z1235" s="89">
        <v>8.6887793528499999E-3</v>
      </c>
      <c r="AA1235" s="89">
        <v>2.2994571670500001E-3</v>
      </c>
    </row>
    <row r="1236" spans="1:27" x14ac:dyDescent="0.25">
      <c r="A1236" s="87">
        <v>11014</v>
      </c>
      <c r="B1236" s="134">
        <v>45473</v>
      </c>
      <c r="C1236" s="87">
        <v>5387</v>
      </c>
      <c r="D1236" s="86" t="s">
        <v>1623</v>
      </c>
      <c r="E1236" s="88">
        <v>9465478</v>
      </c>
      <c r="F1236" s="88">
        <v>7085356</v>
      </c>
      <c r="G1236" s="88">
        <v>0</v>
      </c>
      <c r="H1236" s="88">
        <v>0</v>
      </c>
      <c r="I1236" s="88">
        <v>0</v>
      </c>
      <c r="J1236" s="88">
        <v>1869124</v>
      </c>
      <c r="K1236" s="88">
        <v>2687474</v>
      </c>
      <c r="L1236" s="88">
        <v>0</v>
      </c>
      <c r="M1236" s="88">
        <v>0</v>
      </c>
      <c r="N1236" s="88">
        <v>0</v>
      </c>
      <c r="O1236" s="88">
        <v>0</v>
      </c>
      <c r="P1236" s="88">
        <v>2528756</v>
      </c>
      <c r="Q1236" s="89">
        <v>0</v>
      </c>
      <c r="R1236" s="89">
        <v>0</v>
      </c>
      <c r="S1236" s="89">
        <v>0</v>
      </c>
      <c r="T1236" s="89">
        <v>8.1218581081399996E-3</v>
      </c>
      <c r="U1236" s="89">
        <v>8.2067275027399994E-3</v>
      </c>
      <c r="V1236" s="89">
        <v>0</v>
      </c>
      <c r="W1236" s="89">
        <v>0</v>
      </c>
      <c r="X1236" s="89">
        <v>0</v>
      </c>
      <c r="Y1236" s="89">
        <v>0</v>
      </c>
      <c r="Z1236" s="89">
        <v>1.5112479718199999E-2</v>
      </c>
      <c r="AA1236" s="89">
        <v>1.096832467948E-2</v>
      </c>
    </row>
    <row r="1237" spans="1:27" x14ac:dyDescent="0.25">
      <c r="A1237" s="87">
        <v>11030</v>
      </c>
      <c r="B1237" s="134">
        <v>45473</v>
      </c>
      <c r="C1237" s="87">
        <v>5394</v>
      </c>
      <c r="D1237" s="86" t="s">
        <v>1624</v>
      </c>
      <c r="E1237" s="88">
        <v>117212848</v>
      </c>
      <c r="F1237" s="88">
        <v>72354355</v>
      </c>
      <c r="G1237" s="88">
        <v>356720</v>
      </c>
      <c r="H1237" s="88">
        <v>0</v>
      </c>
      <c r="I1237" s="88">
        <v>0</v>
      </c>
      <c r="J1237" s="88">
        <v>1136028</v>
      </c>
      <c r="K1237" s="88">
        <v>5018469</v>
      </c>
      <c r="L1237" s="88">
        <v>0</v>
      </c>
      <c r="M1237" s="88">
        <v>16258505</v>
      </c>
      <c r="N1237" s="88">
        <v>23161371</v>
      </c>
      <c r="O1237" s="88">
        <v>19904110</v>
      </c>
      <c r="P1237" s="88">
        <v>6519152</v>
      </c>
      <c r="Q1237" s="89">
        <v>2.5131392602700002E-3</v>
      </c>
      <c r="R1237" s="89">
        <v>0</v>
      </c>
      <c r="S1237" s="89">
        <v>0</v>
      </c>
      <c r="T1237" s="89">
        <v>0</v>
      </c>
      <c r="U1237" s="89">
        <v>4.9075086906500004E-3</v>
      </c>
      <c r="V1237" s="89">
        <v>0</v>
      </c>
      <c r="W1237" s="89">
        <v>2.5573354345199998E-3</v>
      </c>
      <c r="X1237" s="89">
        <v>0</v>
      </c>
      <c r="Y1237" s="89">
        <v>0</v>
      </c>
      <c r="Z1237" s="89">
        <v>1.2629327816900001E-3</v>
      </c>
      <c r="AA1237" s="89">
        <v>1.12586391135E-3</v>
      </c>
    </row>
    <row r="1238" spans="1:27" x14ac:dyDescent="0.25">
      <c r="A1238" s="87">
        <v>11032</v>
      </c>
      <c r="B1238" s="134">
        <v>45473</v>
      </c>
      <c r="C1238" s="87">
        <v>5396</v>
      </c>
      <c r="D1238" s="86" t="s">
        <v>1625</v>
      </c>
      <c r="E1238" s="88">
        <v>65210231</v>
      </c>
      <c r="F1238" s="88">
        <v>53241307</v>
      </c>
      <c r="G1238" s="88">
        <v>0</v>
      </c>
      <c r="H1238" s="88">
        <v>0</v>
      </c>
      <c r="I1238" s="88">
        <v>0</v>
      </c>
      <c r="J1238" s="88">
        <v>9347224</v>
      </c>
      <c r="K1238" s="88">
        <v>25125045</v>
      </c>
      <c r="L1238" s="88">
        <v>0</v>
      </c>
      <c r="M1238" s="88">
        <v>16993204</v>
      </c>
      <c r="N1238" s="88">
        <v>0</v>
      </c>
      <c r="O1238" s="88">
        <v>0</v>
      </c>
      <c r="P1238" s="88">
        <v>1775834</v>
      </c>
      <c r="Q1238" s="89">
        <v>0</v>
      </c>
      <c r="R1238" s="89">
        <v>0</v>
      </c>
      <c r="S1238" s="89">
        <v>0</v>
      </c>
      <c r="T1238" s="89">
        <v>4.6928486668999997E-4</v>
      </c>
      <c r="U1238" s="89">
        <v>4.92153081566E-3</v>
      </c>
      <c r="V1238" s="89">
        <v>0</v>
      </c>
      <c r="W1238" s="89">
        <v>0</v>
      </c>
      <c r="X1238" s="89">
        <v>0</v>
      </c>
      <c r="Y1238" s="89">
        <v>0</v>
      </c>
      <c r="Z1238" s="89">
        <v>1.299349377987E-2</v>
      </c>
      <c r="AA1238" s="89">
        <v>2.9370082979699999E-3</v>
      </c>
    </row>
    <row r="1239" spans="1:27" x14ac:dyDescent="0.25">
      <c r="A1239" s="87">
        <v>11045</v>
      </c>
      <c r="B1239" s="134">
        <v>45473</v>
      </c>
      <c r="C1239" s="87">
        <v>5404</v>
      </c>
      <c r="D1239" s="86" t="s">
        <v>1626</v>
      </c>
      <c r="E1239" s="88">
        <v>10809634</v>
      </c>
      <c r="F1239" s="88">
        <v>7707242</v>
      </c>
      <c r="G1239" s="88">
        <v>0</v>
      </c>
      <c r="H1239" s="88">
        <v>0</v>
      </c>
      <c r="I1239" s="88">
        <v>0</v>
      </c>
      <c r="J1239" s="88">
        <v>1993115</v>
      </c>
      <c r="K1239" s="88">
        <v>3685675</v>
      </c>
      <c r="L1239" s="88">
        <v>0</v>
      </c>
      <c r="M1239" s="88">
        <v>0</v>
      </c>
      <c r="N1239" s="88">
        <v>0</v>
      </c>
      <c r="O1239" s="88">
        <v>0</v>
      </c>
      <c r="P1239" s="88">
        <v>2028452</v>
      </c>
      <c r="Q1239" s="89">
        <v>0</v>
      </c>
      <c r="R1239" s="89">
        <v>0</v>
      </c>
      <c r="S1239" s="89">
        <v>0</v>
      </c>
      <c r="T1239" s="89">
        <v>3.1028466436299998E-3</v>
      </c>
      <c r="U1239" s="89">
        <v>4.8077567124599997E-3</v>
      </c>
      <c r="V1239" s="89">
        <v>0</v>
      </c>
      <c r="W1239" s="89">
        <v>0</v>
      </c>
      <c r="X1239" s="89">
        <v>0</v>
      </c>
      <c r="Y1239" s="89">
        <v>0</v>
      </c>
      <c r="Z1239" s="89">
        <v>9.4352560511999997E-4</v>
      </c>
      <c r="AA1239" s="89">
        <v>3.4363626404799999E-3</v>
      </c>
    </row>
    <row r="1240" spans="1:27" x14ac:dyDescent="0.25">
      <c r="A1240" s="87">
        <v>11056</v>
      </c>
      <c r="B1240" s="134">
        <v>45473</v>
      </c>
      <c r="C1240" s="87">
        <v>5410</v>
      </c>
      <c r="D1240" s="86" t="s">
        <v>1627</v>
      </c>
      <c r="E1240" s="88">
        <v>14682230</v>
      </c>
      <c r="F1240" s="88">
        <v>9707828</v>
      </c>
      <c r="G1240" s="88">
        <v>0</v>
      </c>
      <c r="H1240" s="88">
        <v>0</v>
      </c>
      <c r="I1240" s="88">
        <v>0</v>
      </c>
      <c r="J1240" s="88">
        <v>2805333</v>
      </c>
      <c r="K1240" s="88">
        <v>1749714</v>
      </c>
      <c r="L1240" s="88">
        <v>0</v>
      </c>
      <c r="M1240" s="88">
        <v>4241783</v>
      </c>
      <c r="N1240" s="88">
        <v>0</v>
      </c>
      <c r="O1240" s="88">
        <v>0</v>
      </c>
      <c r="P1240" s="88">
        <v>910998</v>
      </c>
      <c r="Q1240" s="89">
        <v>0</v>
      </c>
      <c r="R1240" s="89">
        <v>0</v>
      </c>
      <c r="S1240" s="89">
        <v>0</v>
      </c>
      <c r="T1240" s="89">
        <v>-1.2134444181000001E-3</v>
      </c>
      <c r="U1240" s="89">
        <v>1.47483601239E-3</v>
      </c>
      <c r="V1240" s="89">
        <v>0</v>
      </c>
      <c r="W1240" s="89">
        <v>0</v>
      </c>
      <c r="X1240" s="89">
        <v>0</v>
      </c>
      <c r="Y1240" s="89">
        <v>0</v>
      </c>
      <c r="Z1240" s="89">
        <v>1.15304479383E-3</v>
      </c>
      <c r="AA1240" s="89">
        <v>-7.9227548700000006E-5</v>
      </c>
    </row>
    <row r="1241" spans="1:27" x14ac:dyDescent="0.25">
      <c r="A1241" s="87">
        <v>11057</v>
      </c>
      <c r="B1241" s="134">
        <v>45473</v>
      </c>
      <c r="C1241" s="87">
        <v>5411</v>
      </c>
      <c r="D1241" s="86" t="s">
        <v>1628</v>
      </c>
      <c r="E1241" s="88">
        <v>143212151</v>
      </c>
      <c r="F1241" s="88">
        <v>105129464</v>
      </c>
      <c r="G1241" s="88">
        <v>3288919</v>
      </c>
      <c r="H1241" s="88">
        <v>0</v>
      </c>
      <c r="I1241" s="88">
        <v>0</v>
      </c>
      <c r="J1241" s="88">
        <v>17115063</v>
      </c>
      <c r="K1241" s="88">
        <v>58805696</v>
      </c>
      <c r="L1241" s="88">
        <v>0</v>
      </c>
      <c r="M1241" s="88">
        <v>1015893</v>
      </c>
      <c r="N1241" s="88">
        <v>0</v>
      </c>
      <c r="O1241" s="88">
        <v>755534</v>
      </c>
      <c r="P1241" s="88">
        <v>24148359</v>
      </c>
      <c r="Q1241" s="89">
        <v>1.7985423537009999E-2</v>
      </c>
      <c r="R1241" s="89">
        <v>0</v>
      </c>
      <c r="S1241" s="89">
        <v>0</v>
      </c>
      <c r="T1241" s="89">
        <v>6.0724763359000001E-4</v>
      </c>
      <c r="U1241" s="89">
        <v>3.0030544141500001E-3</v>
      </c>
      <c r="V1241" s="89">
        <v>0</v>
      </c>
      <c r="W1241" s="89">
        <v>0</v>
      </c>
      <c r="X1241" s="89">
        <v>0</v>
      </c>
      <c r="Y1241" s="89">
        <v>0</v>
      </c>
      <c r="Z1241" s="89">
        <v>8.0287843941699993E-3</v>
      </c>
      <c r="AA1241" s="89">
        <v>4.1162778800999996E-3</v>
      </c>
    </row>
    <row r="1242" spans="1:27" x14ac:dyDescent="0.25">
      <c r="A1242" s="87">
        <v>11067</v>
      </c>
      <c r="B1242" s="134">
        <v>45473</v>
      </c>
      <c r="C1242" s="87">
        <v>5418</v>
      </c>
      <c r="D1242" s="86" t="s">
        <v>1629</v>
      </c>
      <c r="E1242" s="88">
        <v>133974328</v>
      </c>
      <c r="F1242" s="88">
        <v>97325390</v>
      </c>
      <c r="G1242" s="88">
        <v>870240</v>
      </c>
      <c r="H1242" s="88">
        <v>0</v>
      </c>
      <c r="I1242" s="88">
        <v>0</v>
      </c>
      <c r="J1242" s="88">
        <v>18944340</v>
      </c>
      <c r="K1242" s="88">
        <v>18024208</v>
      </c>
      <c r="L1242" s="88">
        <v>0</v>
      </c>
      <c r="M1242" s="88">
        <v>42000745</v>
      </c>
      <c r="N1242" s="88">
        <v>5145796</v>
      </c>
      <c r="O1242" s="88">
        <v>3685983</v>
      </c>
      <c r="P1242" s="88">
        <v>8654078</v>
      </c>
      <c r="Q1242" s="89">
        <v>4.6119525850200002E-3</v>
      </c>
      <c r="R1242" s="89">
        <v>0</v>
      </c>
      <c r="S1242" s="89">
        <v>0</v>
      </c>
      <c r="T1242" s="89">
        <v>2.6420674005000002E-4</v>
      </c>
      <c r="U1242" s="89">
        <v>5.2172855962000003E-4</v>
      </c>
      <c r="V1242" s="89">
        <v>0</v>
      </c>
      <c r="W1242" s="89">
        <v>0</v>
      </c>
      <c r="X1242" s="89">
        <v>0</v>
      </c>
      <c r="Y1242" s="89">
        <v>0</v>
      </c>
      <c r="Z1242" s="89">
        <v>3.3091275009399998E-3</v>
      </c>
      <c r="AA1242" s="89">
        <v>4.9607779584999998E-4</v>
      </c>
    </row>
    <row r="1243" spans="1:27" x14ac:dyDescent="0.25">
      <c r="A1243" s="87">
        <v>11099</v>
      </c>
      <c r="B1243" s="134">
        <v>45473</v>
      </c>
      <c r="C1243" s="87">
        <v>5436</v>
      </c>
      <c r="D1243" s="86" t="s">
        <v>1630</v>
      </c>
      <c r="E1243" s="88">
        <v>152735373</v>
      </c>
      <c r="F1243" s="88">
        <v>80538188</v>
      </c>
      <c r="G1243" s="88">
        <v>2252430</v>
      </c>
      <c r="H1243" s="88">
        <v>0</v>
      </c>
      <c r="I1243" s="88">
        <v>1123744</v>
      </c>
      <c r="J1243" s="88">
        <v>7233084</v>
      </c>
      <c r="K1243" s="88">
        <v>9923968</v>
      </c>
      <c r="L1243" s="88">
        <v>0</v>
      </c>
      <c r="M1243" s="88">
        <v>43275360</v>
      </c>
      <c r="N1243" s="88">
        <v>10940647</v>
      </c>
      <c r="O1243" s="88">
        <v>1308851</v>
      </c>
      <c r="P1243" s="88">
        <v>4480104</v>
      </c>
      <c r="Q1243" s="89">
        <v>1.2153700724389999E-2</v>
      </c>
      <c r="R1243" s="89">
        <v>0</v>
      </c>
      <c r="S1243" s="89">
        <v>5.1794365234000004E-3</v>
      </c>
      <c r="T1243" s="89">
        <v>0</v>
      </c>
      <c r="U1243" s="89">
        <v>7.7932794450000006E-5</v>
      </c>
      <c r="V1243" s="89">
        <v>0</v>
      </c>
      <c r="W1243" s="89">
        <v>0</v>
      </c>
      <c r="X1243" s="89">
        <v>0</v>
      </c>
      <c r="Y1243" s="89">
        <v>0</v>
      </c>
      <c r="Z1243" s="89">
        <v>2.74698280749E-3</v>
      </c>
      <c r="AA1243" s="89">
        <v>6.4910957112999999E-4</v>
      </c>
    </row>
    <row r="1244" spans="1:27" x14ac:dyDescent="0.25">
      <c r="A1244" s="87">
        <v>11123</v>
      </c>
      <c r="B1244" s="134">
        <v>45473</v>
      </c>
      <c r="C1244" s="87">
        <v>5451</v>
      </c>
      <c r="D1244" s="86" t="s">
        <v>1631</v>
      </c>
      <c r="E1244" s="88">
        <v>3952935</v>
      </c>
      <c r="F1244" s="88">
        <v>498448</v>
      </c>
      <c r="G1244" s="88">
        <v>0</v>
      </c>
      <c r="H1244" s="88">
        <v>8071</v>
      </c>
      <c r="I1244" s="88">
        <v>0</v>
      </c>
      <c r="J1244" s="88">
        <v>140221</v>
      </c>
      <c r="K1244" s="88">
        <v>78343</v>
      </c>
      <c r="L1244" s="88">
        <v>0</v>
      </c>
      <c r="M1244" s="88">
        <v>229148</v>
      </c>
      <c r="N1244" s="88">
        <v>0</v>
      </c>
      <c r="O1244" s="88">
        <v>0</v>
      </c>
      <c r="P1244" s="88">
        <v>42665</v>
      </c>
      <c r="Q1244" s="89">
        <v>0</v>
      </c>
      <c r="R1244" s="89">
        <v>5.2624567013060002E-2</v>
      </c>
      <c r="S1244" s="89">
        <v>0</v>
      </c>
      <c r="T1244" s="89">
        <v>0</v>
      </c>
      <c r="U1244" s="89">
        <v>0</v>
      </c>
      <c r="V1244" s="89">
        <v>0</v>
      </c>
      <c r="W1244" s="89">
        <v>0</v>
      </c>
      <c r="X1244" s="89">
        <v>0</v>
      </c>
      <c r="Y1244" s="89">
        <v>0</v>
      </c>
      <c r="Z1244" s="89">
        <v>7.8196905460739999E-2</v>
      </c>
      <c r="AA1244" s="89">
        <v>7.6760666076299998E-3</v>
      </c>
    </row>
    <row r="1245" spans="1:27" x14ac:dyDescent="0.25">
      <c r="A1245" s="87">
        <v>11144</v>
      </c>
      <c r="B1245" s="134">
        <v>45473</v>
      </c>
      <c r="C1245" s="87">
        <v>5461</v>
      </c>
      <c r="D1245" s="86" t="s">
        <v>1632</v>
      </c>
      <c r="E1245" s="88">
        <v>408966488</v>
      </c>
      <c r="F1245" s="88">
        <v>328636333</v>
      </c>
      <c r="G1245" s="88">
        <v>3300340</v>
      </c>
      <c r="H1245" s="88">
        <v>0</v>
      </c>
      <c r="I1245" s="88">
        <v>0</v>
      </c>
      <c r="J1245" s="88">
        <v>28551260</v>
      </c>
      <c r="K1245" s="88">
        <v>89194572</v>
      </c>
      <c r="L1245" s="88">
        <v>0</v>
      </c>
      <c r="M1245" s="88">
        <v>157743369</v>
      </c>
      <c r="N1245" s="88">
        <v>4970893</v>
      </c>
      <c r="O1245" s="88">
        <v>1291564</v>
      </c>
      <c r="P1245" s="88">
        <v>43584336</v>
      </c>
      <c r="Q1245" s="89">
        <v>1.244552830357E-2</v>
      </c>
      <c r="R1245" s="89">
        <v>0</v>
      </c>
      <c r="S1245" s="89">
        <v>0</v>
      </c>
      <c r="T1245" s="89">
        <v>2.9953215459999999E-4</v>
      </c>
      <c r="U1245" s="89">
        <v>1.48969658692E-3</v>
      </c>
      <c r="V1245" s="89">
        <v>0</v>
      </c>
      <c r="W1245" s="89">
        <v>5.87838499724E-6</v>
      </c>
      <c r="X1245" s="89">
        <v>0</v>
      </c>
      <c r="Y1245" s="89">
        <v>0</v>
      </c>
      <c r="Z1245" s="89">
        <v>6.69823017984E-3</v>
      </c>
      <c r="AA1245" s="89">
        <v>1.32689823825E-3</v>
      </c>
    </row>
    <row r="1246" spans="1:27" x14ac:dyDescent="0.25">
      <c r="A1246" s="87">
        <v>11146</v>
      </c>
      <c r="B1246" s="134">
        <v>45473</v>
      </c>
      <c r="C1246" s="87">
        <v>5462</v>
      </c>
      <c r="D1246" s="86" t="s">
        <v>1633</v>
      </c>
      <c r="E1246" s="88">
        <v>2503294</v>
      </c>
      <c r="F1246" s="88">
        <v>1824930</v>
      </c>
      <c r="G1246" s="88">
        <v>0</v>
      </c>
      <c r="H1246" s="88">
        <v>0</v>
      </c>
      <c r="I1246" s="88">
        <v>0</v>
      </c>
      <c r="J1246" s="88">
        <v>288499</v>
      </c>
      <c r="K1246" s="88">
        <v>1066079</v>
      </c>
      <c r="L1246" s="88">
        <v>0</v>
      </c>
      <c r="M1246" s="88">
        <v>0</v>
      </c>
      <c r="N1246" s="88">
        <v>0</v>
      </c>
      <c r="O1246" s="88">
        <v>0</v>
      </c>
      <c r="P1246" s="88">
        <v>470353</v>
      </c>
      <c r="Q1246" s="89">
        <v>0</v>
      </c>
      <c r="R1246" s="89">
        <v>0</v>
      </c>
      <c r="S1246" s="89">
        <v>0</v>
      </c>
      <c r="T1246" s="89">
        <v>4.1471177212E-4</v>
      </c>
      <c r="U1246" s="89">
        <v>0</v>
      </c>
      <c r="V1246" s="89">
        <v>0</v>
      </c>
      <c r="W1246" s="89">
        <v>0</v>
      </c>
      <c r="X1246" s="89">
        <v>0</v>
      </c>
      <c r="Y1246" s="89">
        <v>0</v>
      </c>
      <c r="Z1246" s="89">
        <v>0</v>
      </c>
      <c r="AA1246" s="89">
        <v>1.7247303711E-4</v>
      </c>
    </row>
    <row r="1247" spans="1:27" x14ac:dyDescent="0.25">
      <c r="A1247" s="87">
        <v>11152</v>
      </c>
      <c r="B1247" s="134">
        <v>45473</v>
      </c>
      <c r="C1247" s="87">
        <v>5466</v>
      </c>
      <c r="D1247" s="86" t="s">
        <v>1634</v>
      </c>
      <c r="E1247" s="88">
        <v>26646652</v>
      </c>
      <c r="F1247" s="88">
        <v>16536623</v>
      </c>
      <c r="G1247" s="88">
        <v>285687</v>
      </c>
      <c r="H1247" s="88">
        <v>0</v>
      </c>
      <c r="I1247" s="88">
        <v>118761</v>
      </c>
      <c r="J1247" s="88">
        <v>1598826</v>
      </c>
      <c r="K1247" s="88">
        <v>4386990</v>
      </c>
      <c r="L1247" s="88">
        <v>0</v>
      </c>
      <c r="M1247" s="88">
        <v>8433973</v>
      </c>
      <c r="N1247" s="88">
        <v>0</v>
      </c>
      <c r="O1247" s="88">
        <v>0</v>
      </c>
      <c r="P1247" s="88">
        <v>1712386</v>
      </c>
      <c r="Q1247" s="89">
        <v>5.1025337360300002E-3</v>
      </c>
      <c r="R1247" s="89">
        <v>0</v>
      </c>
      <c r="S1247" s="89">
        <v>0</v>
      </c>
      <c r="T1247" s="89">
        <v>0</v>
      </c>
      <c r="U1247" s="89">
        <v>-1.5233197997E-3</v>
      </c>
      <c r="V1247" s="89">
        <v>0</v>
      </c>
      <c r="W1247" s="89">
        <v>0</v>
      </c>
      <c r="X1247" s="89">
        <v>0</v>
      </c>
      <c r="Y1247" s="89">
        <v>0</v>
      </c>
      <c r="Z1247" s="89">
        <v>4.7955746259600003E-3</v>
      </c>
      <c r="AA1247" s="89">
        <v>1.0639101422000001E-4</v>
      </c>
    </row>
    <row r="1248" spans="1:27" x14ac:dyDescent="0.25">
      <c r="A1248" s="87">
        <v>11154</v>
      </c>
      <c r="B1248" s="134">
        <v>45473</v>
      </c>
      <c r="C1248" s="87">
        <v>5468</v>
      </c>
      <c r="D1248" s="86" t="s">
        <v>1635</v>
      </c>
      <c r="E1248" s="88">
        <v>142412153</v>
      </c>
      <c r="F1248" s="88">
        <v>104411501</v>
      </c>
      <c r="G1248" s="88">
        <v>5922231</v>
      </c>
      <c r="H1248" s="88">
        <v>0</v>
      </c>
      <c r="I1248" s="88">
        <v>0</v>
      </c>
      <c r="J1248" s="88">
        <v>9507360</v>
      </c>
      <c r="K1248" s="88">
        <v>28160860</v>
      </c>
      <c r="L1248" s="88">
        <v>0</v>
      </c>
      <c r="M1248" s="88">
        <v>12764711</v>
      </c>
      <c r="N1248" s="88">
        <v>2784677</v>
      </c>
      <c r="O1248" s="88">
        <v>595490</v>
      </c>
      <c r="P1248" s="88">
        <v>44676172</v>
      </c>
      <c r="Q1248" s="89">
        <v>6.0464968479799997E-3</v>
      </c>
      <c r="R1248" s="89">
        <v>0</v>
      </c>
      <c r="S1248" s="89">
        <v>0</v>
      </c>
      <c r="T1248" s="89">
        <v>-4.4744091200000003E-5</v>
      </c>
      <c r="U1248" s="89">
        <v>4.4288766170000003E-5</v>
      </c>
      <c r="V1248" s="89">
        <v>0</v>
      </c>
      <c r="W1248" s="89">
        <v>-6.3244149120000002E-4</v>
      </c>
      <c r="X1248" s="89">
        <v>0</v>
      </c>
      <c r="Y1248" s="89">
        <v>0</v>
      </c>
      <c r="Z1248" s="89">
        <v>8.8009499768000002E-4</v>
      </c>
      <c r="AA1248" s="89">
        <v>6.4758118953000003E-4</v>
      </c>
    </row>
    <row r="1249" spans="1:27" x14ac:dyDescent="0.25">
      <c r="A1249" s="87">
        <v>11157</v>
      </c>
      <c r="B1249" s="134">
        <v>45473</v>
      </c>
      <c r="C1249" s="87">
        <v>5470</v>
      </c>
      <c r="D1249" s="86" t="s">
        <v>1636</v>
      </c>
      <c r="E1249" s="88">
        <v>37995504</v>
      </c>
      <c r="F1249" s="88">
        <v>18481588</v>
      </c>
      <c r="G1249" s="88">
        <v>1030782</v>
      </c>
      <c r="H1249" s="88">
        <v>0</v>
      </c>
      <c r="I1249" s="88">
        <v>0</v>
      </c>
      <c r="J1249" s="88">
        <v>2925011</v>
      </c>
      <c r="K1249" s="88">
        <v>4656540</v>
      </c>
      <c r="L1249" s="88">
        <v>0</v>
      </c>
      <c r="M1249" s="88">
        <v>7260675</v>
      </c>
      <c r="N1249" s="88">
        <v>0</v>
      </c>
      <c r="O1249" s="88">
        <v>0</v>
      </c>
      <c r="P1249" s="88">
        <v>2608580</v>
      </c>
      <c r="Q1249" s="89">
        <v>3.8236406082900001E-3</v>
      </c>
      <c r="R1249" s="89">
        <v>0</v>
      </c>
      <c r="S1249" s="89">
        <v>0</v>
      </c>
      <c r="T1249" s="89">
        <v>-6.0169692989999997E-4</v>
      </c>
      <c r="U1249" s="89">
        <v>2.2188863441999999E-4</v>
      </c>
      <c r="V1249" s="89">
        <v>0</v>
      </c>
      <c r="W1249" s="89">
        <v>2.4030577671400001E-3</v>
      </c>
      <c r="X1249" s="89">
        <v>0</v>
      </c>
      <c r="Y1249" s="89">
        <v>0</v>
      </c>
      <c r="Z1249" s="89">
        <v>-6.0438959765000003E-3</v>
      </c>
      <c r="AA1249" s="89">
        <v>4.2512967831000002E-4</v>
      </c>
    </row>
    <row r="1250" spans="1:27" x14ac:dyDescent="0.25">
      <c r="A1250" s="87">
        <v>11162</v>
      </c>
      <c r="B1250" s="134">
        <v>45473</v>
      </c>
      <c r="C1250" s="87">
        <v>5474</v>
      </c>
      <c r="D1250" s="86" t="s">
        <v>1637</v>
      </c>
      <c r="E1250" s="88">
        <v>240482621</v>
      </c>
      <c r="F1250" s="88">
        <v>195622606</v>
      </c>
      <c r="G1250" s="88">
        <v>6842047</v>
      </c>
      <c r="H1250" s="88">
        <v>24583</v>
      </c>
      <c r="I1250" s="88">
        <v>0</v>
      </c>
      <c r="J1250" s="88">
        <v>15431197</v>
      </c>
      <c r="K1250" s="88">
        <v>49485871</v>
      </c>
      <c r="L1250" s="88">
        <v>0</v>
      </c>
      <c r="M1250" s="88">
        <v>107843753</v>
      </c>
      <c r="N1250" s="88">
        <v>32171</v>
      </c>
      <c r="O1250" s="88">
        <v>0</v>
      </c>
      <c r="P1250" s="88">
        <v>15962984</v>
      </c>
      <c r="Q1250" s="89">
        <v>1.481576022709E-2</v>
      </c>
      <c r="R1250" s="89">
        <v>0.18328736519596001</v>
      </c>
      <c r="S1250" s="89">
        <v>0</v>
      </c>
      <c r="T1250" s="89">
        <v>3.07314055173E-3</v>
      </c>
      <c r="U1250" s="89">
        <v>1.498334875571E-2</v>
      </c>
      <c r="V1250" s="89">
        <v>0</v>
      </c>
      <c r="W1250" s="89">
        <v>-1.4737653330000001E-4</v>
      </c>
      <c r="X1250" s="89">
        <v>0</v>
      </c>
      <c r="Y1250" s="89">
        <v>0</v>
      </c>
      <c r="Z1250" s="89">
        <v>2.3286899155099999E-2</v>
      </c>
      <c r="AA1250" s="89">
        <v>6.81782842673E-3</v>
      </c>
    </row>
    <row r="1251" spans="1:27" x14ac:dyDescent="0.25">
      <c r="A1251" s="87">
        <v>11164</v>
      </c>
      <c r="B1251" s="134">
        <v>45473</v>
      </c>
      <c r="C1251" s="87">
        <v>5475</v>
      </c>
      <c r="D1251" s="86" t="s">
        <v>1638</v>
      </c>
      <c r="E1251" s="88">
        <v>14533374</v>
      </c>
      <c r="F1251" s="88">
        <v>4820807</v>
      </c>
      <c r="G1251" s="88">
        <v>0</v>
      </c>
      <c r="H1251" s="88">
        <v>0</v>
      </c>
      <c r="I1251" s="88">
        <v>0</v>
      </c>
      <c r="J1251" s="88">
        <v>2035369</v>
      </c>
      <c r="K1251" s="88">
        <v>1193781</v>
      </c>
      <c r="L1251" s="88">
        <v>0</v>
      </c>
      <c r="M1251" s="88">
        <v>0</v>
      </c>
      <c r="N1251" s="88">
        <v>0</v>
      </c>
      <c r="O1251" s="88">
        <v>0</v>
      </c>
      <c r="P1251" s="88">
        <v>1591647</v>
      </c>
      <c r="Q1251" s="89">
        <v>0</v>
      </c>
      <c r="R1251" s="89">
        <v>0</v>
      </c>
      <c r="S1251" s="89">
        <v>0</v>
      </c>
      <c r="T1251" s="89">
        <v>0</v>
      </c>
      <c r="U1251" s="89">
        <v>2.2870021352300002E-3</v>
      </c>
      <c r="V1251" s="89">
        <v>0</v>
      </c>
      <c r="W1251" s="89">
        <v>0</v>
      </c>
      <c r="X1251" s="89">
        <v>0</v>
      </c>
      <c r="Y1251" s="89">
        <v>0</v>
      </c>
      <c r="Z1251" s="89">
        <v>5.7313394988200003E-3</v>
      </c>
      <c r="AA1251" s="89">
        <v>2.4641634988599999E-3</v>
      </c>
    </row>
    <row r="1252" spans="1:27" x14ac:dyDescent="0.25">
      <c r="A1252" s="87">
        <v>11168</v>
      </c>
      <c r="B1252" s="134">
        <v>45473</v>
      </c>
      <c r="C1252" s="87">
        <v>5478</v>
      </c>
      <c r="D1252" s="86" t="s">
        <v>1639</v>
      </c>
      <c r="E1252" s="88">
        <v>30180252</v>
      </c>
      <c r="F1252" s="88">
        <v>18919508</v>
      </c>
      <c r="G1252" s="88">
        <v>303482</v>
      </c>
      <c r="H1252" s="88">
        <v>0</v>
      </c>
      <c r="I1252" s="88">
        <v>0</v>
      </c>
      <c r="J1252" s="88">
        <v>3653812</v>
      </c>
      <c r="K1252" s="88">
        <v>9441008</v>
      </c>
      <c r="L1252" s="88">
        <v>0</v>
      </c>
      <c r="M1252" s="88">
        <v>4040452</v>
      </c>
      <c r="N1252" s="88">
        <v>0</v>
      </c>
      <c r="O1252" s="88">
        <v>0</v>
      </c>
      <c r="P1252" s="88">
        <v>1480754</v>
      </c>
      <c r="Q1252" s="89">
        <v>1.47493242945E-2</v>
      </c>
      <c r="R1252" s="89">
        <v>0</v>
      </c>
      <c r="S1252" s="89">
        <v>0</v>
      </c>
      <c r="T1252" s="89">
        <v>1.5711423344199999E-3</v>
      </c>
      <c r="U1252" s="89">
        <v>3.83219087963E-3</v>
      </c>
      <c r="V1252" s="89">
        <v>0</v>
      </c>
      <c r="W1252" s="89">
        <v>0</v>
      </c>
      <c r="X1252" s="89">
        <v>0</v>
      </c>
      <c r="Y1252" s="89">
        <v>0</v>
      </c>
      <c r="Z1252" s="89">
        <v>1.8713934409889998E-2</v>
      </c>
      <c r="AA1252" s="89">
        <v>3.8464018216900001E-3</v>
      </c>
    </row>
    <row r="1253" spans="1:27" x14ac:dyDescent="0.25">
      <c r="A1253" s="87">
        <v>11170</v>
      </c>
      <c r="B1253" s="134">
        <v>45473</v>
      </c>
      <c r="C1253" s="87">
        <v>5479</v>
      </c>
      <c r="D1253" s="86" t="s">
        <v>1640</v>
      </c>
      <c r="E1253" s="88">
        <v>212534518</v>
      </c>
      <c r="F1253" s="88">
        <v>140173888</v>
      </c>
      <c r="G1253" s="88">
        <v>2537504</v>
      </c>
      <c r="H1253" s="88">
        <v>0</v>
      </c>
      <c r="I1253" s="88">
        <v>0</v>
      </c>
      <c r="J1253" s="88">
        <v>17693235</v>
      </c>
      <c r="K1253" s="88">
        <v>38114186</v>
      </c>
      <c r="L1253" s="88">
        <v>0</v>
      </c>
      <c r="M1253" s="88">
        <v>43201145</v>
      </c>
      <c r="N1253" s="88">
        <v>14660948</v>
      </c>
      <c r="O1253" s="88">
        <v>5656995</v>
      </c>
      <c r="P1253" s="88">
        <v>18309875</v>
      </c>
      <c r="Q1253" s="89">
        <v>1.4611459473849999E-2</v>
      </c>
      <c r="R1253" s="89">
        <v>0</v>
      </c>
      <c r="S1253" s="89">
        <v>0</v>
      </c>
      <c r="T1253" s="89">
        <v>1.1741209506E-4</v>
      </c>
      <c r="U1253" s="89">
        <v>1.1313948872899999E-3</v>
      </c>
      <c r="V1253" s="89">
        <v>0</v>
      </c>
      <c r="W1253" s="89">
        <v>0</v>
      </c>
      <c r="X1253" s="89">
        <v>0</v>
      </c>
      <c r="Y1253" s="89">
        <v>7.1312121787700002E-3</v>
      </c>
      <c r="Z1253" s="89">
        <v>3.2374427498999998E-3</v>
      </c>
      <c r="AA1253" s="89">
        <v>1.33840255974E-3</v>
      </c>
    </row>
    <row r="1254" spans="1:27" x14ac:dyDescent="0.25">
      <c r="A1254" s="87">
        <v>11172</v>
      </c>
      <c r="B1254" s="134">
        <v>45473</v>
      </c>
      <c r="C1254" s="87">
        <v>5481</v>
      </c>
      <c r="D1254" s="86" t="s">
        <v>1641</v>
      </c>
      <c r="E1254" s="88">
        <v>25415538</v>
      </c>
      <c r="F1254" s="88">
        <v>12191133</v>
      </c>
      <c r="G1254" s="88">
        <v>1220675</v>
      </c>
      <c r="H1254" s="88">
        <v>0</v>
      </c>
      <c r="I1254" s="88">
        <v>0</v>
      </c>
      <c r="J1254" s="88">
        <v>2157786</v>
      </c>
      <c r="K1254" s="88">
        <v>3522642</v>
      </c>
      <c r="L1254" s="88">
        <v>0</v>
      </c>
      <c r="M1254" s="88">
        <v>2428432</v>
      </c>
      <c r="N1254" s="88">
        <v>0</v>
      </c>
      <c r="O1254" s="88">
        <v>0</v>
      </c>
      <c r="P1254" s="88">
        <v>2861598</v>
      </c>
      <c r="Q1254" s="89">
        <v>2.715557492258E-2</v>
      </c>
      <c r="R1254" s="89">
        <v>0</v>
      </c>
      <c r="S1254" s="89">
        <v>0</v>
      </c>
      <c r="T1254" s="89">
        <v>0</v>
      </c>
      <c r="U1254" s="89">
        <v>9.0438696726199991E-3</v>
      </c>
      <c r="V1254" s="89">
        <v>0</v>
      </c>
      <c r="W1254" s="89">
        <v>0</v>
      </c>
      <c r="X1254" s="89">
        <v>0</v>
      </c>
      <c r="Y1254" s="89">
        <v>0</v>
      </c>
      <c r="Z1254" s="89">
        <v>1.541956172692E-2</v>
      </c>
      <c r="AA1254" s="89">
        <v>8.7882032808200006E-3</v>
      </c>
    </row>
    <row r="1255" spans="1:27" x14ac:dyDescent="0.25">
      <c r="A1255" s="87">
        <v>11242</v>
      </c>
      <c r="B1255" s="134">
        <v>45473</v>
      </c>
      <c r="C1255" s="87">
        <v>5519</v>
      </c>
      <c r="D1255" s="86" t="s">
        <v>1642</v>
      </c>
      <c r="E1255" s="88">
        <v>31967381</v>
      </c>
      <c r="F1255" s="88">
        <v>23767469</v>
      </c>
      <c r="G1255" s="88">
        <v>567347</v>
      </c>
      <c r="H1255" s="88">
        <v>2498</v>
      </c>
      <c r="I1255" s="88">
        <v>0</v>
      </c>
      <c r="J1255" s="88">
        <v>3265373</v>
      </c>
      <c r="K1255" s="88">
        <v>5361571</v>
      </c>
      <c r="L1255" s="88">
        <v>0</v>
      </c>
      <c r="M1255" s="88">
        <v>11561549</v>
      </c>
      <c r="N1255" s="88">
        <v>0</v>
      </c>
      <c r="O1255" s="88">
        <v>0</v>
      </c>
      <c r="P1255" s="88">
        <v>3009131</v>
      </c>
      <c r="Q1255" s="89">
        <v>4.33421775335E-3</v>
      </c>
      <c r="R1255" s="89">
        <v>0</v>
      </c>
      <c r="S1255" s="89">
        <v>0</v>
      </c>
      <c r="T1255" s="89">
        <v>2.4390652546000001E-4</v>
      </c>
      <c r="U1255" s="89">
        <v>4.54804811048E-3</v>
      </c>
      <c r="V1255" s="89">
        <v>0</v>
      </c>
      <c r="W1255" s="89">
        <v>1.919350749E-4</v>
      </c>
      <c r="X1255" s="89">
        <v>0</v>
      </c>
      <c r="Y1255" s="89">
        <v>0</v>
      </c>
      <c r="Z1255" s="89">
        <v>1.1794208816510001E-2</v>
      </c>
      <c r="AA1255" s="89">
        <v>2.7693735934799998E-3</v>
      </c>
    </row>
    <row r="1256" spans="1:27" x14ac:dyDescent="0.25">
      <c r="A1256" s="87">
        <v>11253</v>
      </c>
      <c r="B1256" s="134">
        <v>45473</v>
      </c>
      <c r="C1256" s="87">
        <v>5524</v>
      </c>
      <c r="D1256" s="86" t="s">
        <v>1643</v>
      </c>
      <c r="E1256" s="88">
        <v>212828099</v>
      </c>
      <c r="F1256" s="88">
        <v>170848654</v>
      </c>
      <c r="G1256" s="88">
        <v>0</v>
      </c>
      <c r="H1256" s="88">
        <v>0</v>
      </c>
      <c r="I1256" s="88">
        <v>0</v>
      </c>
      <c r="J1256" s="88">
        <v>11127999</v>
      </c>
      <c r="K1256" s="88">
        <v>48191502</v>
      </c>
      <c r="L1256" s="88">
        <v>0</v>
      </c>
      <c r="M1256" s="88">
        <v>75118911</v>
      </c>
      <c r="N1256" s="88">
        <v>5519397</v>
      </c>
      <c r="O1256" s="88">
        <v>1328310</v>
      </c>
      <c r="P1256" s="88">
        <v>29562535</v>
      </c>
      <c r="Q1256" s="89">
        <v>0</v>
      </c>
      <c r="R1256" s="89">
        <v>0</v>
      </c>
      <c r="S1256" s="89">
        <v>0</v>
      </c>
      <c r="T1256" s="89">
        <v>2.1084381479500001E-3</v>
      </c>
      <c r="U1256" s="89">
        <v>3.3971275046999999E-3</v>
      </c>
      <c r="V1256" s="89">
        <v>0</v>
      </c>
      <c r="W1256" s="89">
        <v>1.5971866498900001E-6</v>
      </c>
      <c r="X1256" s="89">
        <v>-1.2674763762E-3</v>
      </c>
      <c r="Y1256" s="89">
        <v>0</v>
      </c>
      <c r="Z1256" s="89">
        <v>1.1149829070790001E-2</v>
      </c>
      <c r="AA1256" s="89">
        <v>3.0388043275700002E-3</v>
      </c>
    </row>
    <row r="1257" spans="1:27" x14ac:dyDescent="0.25">
      <c r="A1257" s="87">
        <v>11254</v>
      </c>
      <c r="B1257" s="134">
        <v>45473</v>
      </c>
      <c r="C1257" s="87">
        <v>5525</v>
      </c>
      <c r="D1257" s="86" t="s">
        <v>1644</v>
      </c>
      <c r="E1257" s="88">
        <v>137528185</v>
      </c>
      <c r="F1257" s="88">
        <v>73103286</v>
      </c>
      <c r="G1257" s="88">
        <v>1426254</v>
      </c>
      <c r="H1257" s="88">
        <v>0</v>
      </c>
      <c r="I1257" s="88">
        <v>0</v>
      </c>
      <c r="J1257" s="88">
        <v>8319448</v>
      </c>
      <c r="K1257" s="88">
        <v>12251942</v>
      </c>
      <c r="L1257" s="88">
        <v>0</v>
      </c>
      <c r="M1257" s="88">
        <v>40356282</v>
      </c>
      <c r="N1257" s="88">
        <v>342365</v>
      </c>
      <c r="O1257" s="88">
        <v>0</v>
      </c>
      <c r="P1257" s="88">
        <v>10406995</v>
      </c>
      <c r="Q1257" s="89">
        <v>9.1404154985299992E-3</v>
      </c>
      <c r="R1257" s="89">
        <v>0</v>
      </c>
      <c r="S1257" s="89">
        <v>0</v>
      </c>
      <c r="T1257" s="89">
        <v>0</v>
      </c>
      <c r="U1257" s="89">
        <v>-6.36688596E-5</v>
      </c>
      <c r="V1257" s="89">
        <v>0</v>
      </c>
      <c r="W1257" s="89">
        <v>0</v>
      </c>
      <c r="X1257" s="89">
        <v>0</v>
      </c>
      <c r="Y1257" s="89">
        <v>0</v>
      </c>
      <c r="Z1257" s="89">
        <v>7.8468132687E-4</v>
      </c>
      <c r="AA1257" s="89">
        <v>3.3271946534000002E-4</v>
      </c>
    </row>
    <row r="1258" spans="1:27" x14ac:dyDescent="0.25">
      <c r="A1258" s="87">
        <v>11273</v>
      </c>
      <c r="B1258" s="134">
        <v>45473</v>
      </c>
      <c r="C1258" s="87">
        <v>5536</v>
      </c>
      <c r="D1258" s="86" t="s">
        <v>1645</v>
      </c>
      <c r="E1258" s="88">
        <v>90160644</v>
      </c>
      <c r="F1258" s="88">
        <v>64971140</v>
      </c>
      <c r="G1258" s="88">
        <v>1147461</v>
      </c>
      <c r="H1258" s="88">
        <v>0</v>
      </c>
      <c r="I1258" s="88">
        <v>0</v>
      </c>
      <c r="J1258" s="88">
        <v>6484440</v>
      </c>
      <c r="K1258" s="88">
        <v>29430331</v>
      </c>
      <c r="L1258" s="88">
        <v>0</v>
      </c>
      <c r="M1258" s="88">
        <v>24865352</v>
      </c>
      <c r="N1258" s="88">
        <v>0</v>
      </c>
      <c r="O1258" s="88">
        <v>0</v>
      </c>
      <c r="P1258" s="88">
        <v>3043556</v>
      </c>
      <c r="Q1258" s="89">
        <v>8.1799360441800004E-3</v>
      </c>
      <c r="R1258" s="89">
        <v>0</v>
      </c>
      <c r="S1258" s="89">
        <v>0</v>
      </c>
      <c r="T1258" s="89">
        <v>8.9636840897000004E-4</v>
      </c>
      <c r="U1258" s="89">
        <v>2.0786464124E-3</v>
      </c>
      <c r="V1258" s="89">
        <v>0</v>
      </c>
      <c r="W1258" s="89">
        <v>0</v>
      </c>
      <c r="X1258" s="89">
        <v>0</v>
      </c>
      <c r="Y1258" s="89">
        <v>0</v>
      </c>
      <c r="Z1258" s="89">
        <v>2.5753780960399999E-3</v>
      </c>
      <c r="AA1258" s="89">
        <v>1.3488803883E-3</v>
      </c>
    </row>
    <row r="1259" spans="1:27" x14ac:dyDescent="0.25">
      <c r="A1259" s="87">
        <v>11285</v>
      </c>
      <c r="B1259" s="134">
        <v>45473</v>
      </c>
      <c r="C1259" s="87">
        <v>5543</v>
      </c>
      <c r="D1259" s="86" t="s">
        <v>1646</v>
      </c>
      <c r="E1259" s="88">
        <v>5407366</v>
      </c>
      <c r="F1259" s="88">
        <v>2203383</v>
      </c>
      <c r="G1259" s="88">
        <v>0</v>
      </c>
      <c r="H1259" s="88">
        <v>0</v>
      </c>
      <c r="I1259" s="88">
        <v>0</v>
      </c>
      <c r="J1259" s="88">
        <v>594600</v>
      </c>
      <c r="K1259" s="88">
        <v>1093246</v>
      </c>
      <c r="L1259" s="88">
        <v>0</v>
      </c>
      <c r="M1259" s="88">
        <v>0</v>
      </c>
      <c r="N1259" s="88">
        <v>0</v>
      </c>
      <c r="O1259" s="88">
        <v>0</v>
      </c>
      <c r="P1259" s="88">
        <v>515537</v>
      </c>
      <c r="Q1259" s="89">
        <v>0</v>
      </c>
      <c r="R1259" s="89">
        <v>0</v>
      </c>
      <c r="S1259" s="89">
        <v>0</v>
      </c>
      <c r="T1259" s="89">
        <v>0</v>
      </c>
      <c r="U1259" s="89">
        <v>-4.8229386194999998E-6</v>
      </c>
      <c r="V1259" s="89">
        <v>0</v>
      </c>
      <c r="W1259" s="89">
        <v>0</v>
      </c>
      <c r="X1259" s="89">
        <v>0</v>
      </c>
      <c r="Y1259" s="89">
        <v>0</v>
      </c>
      <c r="Z1259" s="89">
        <v>-2.7042872125900001E-2</v>
      </c>
      <c r="AA1259" s="89">
        <v>-4.1796581233999996E-3</v>
      </c>
    </row>
    <row r="1260" spans="1:27" x14ac:dyDescent="0.25">
      <c r="A1260" s="87">
        <v>11293</v>
      </c>
      <c r="B1260" s="134">
        <v>45473</v>
      </c>
      <c r="C1260" s="87">
        <v>5548</v>
      </c>
      <c r="D1260" s="86" t="s">
        <v>1647</v>
      </c>
      <c r="E1260" s="88">
        <v>297418679</v>
      </c>
      <c r="F1260" s="88">
        <v>186147144</v>
      </c>
      <c r="G1260" s="88">
        <v>7330402</v>
      </c>
      <c r="H1260" s="88">
        <v>0</v>
      </c>
      <c r="I1260" s="88">
        <v>1015342</v>
      </c>
      <c r="J1260" s="88">
        <v>33862384</v>
      </c>
      <c r="K1260" s="88">
        <v>54784721</v>
      </c>
      <c r="L1260" s="88">
        <v>0</v>
      </c>
      <c r="M1260" s="88">
        <v>45717900</v>
      </c>
      <c r="N1260" s="88">
        <v>35347785</v>
      </c>
      <c r="O1260" s="88">
        <v>2388993</v>
      </c>
      <c r="P1260" s="88">
        <v>5699617</v>
      </c>
      <c r="Q1260" s="89">
        <v>1.164634695389E-2</v>
      </c>
      <c r="R1260" s="89">
        <v>0</v>
      </c>
      <c r="S1260" s="89">
        <v>2.1963404292350001E-2</v>
      </c>
      <c r="T1260" s="89">
        <v>7.2484732454999997E-4</v>
      </c>
      <c r="U1260" s="89">
        <v>3.7755115683400001E-3</v>
      </c>
      <c r="V1260" s="89">
        <v>0</v>
      </c>
      <c r="W1260" s="89">
        <v>4.0082489680000002E-4</v>
      </c>
      <c r="X1260" s="89">
        <v>0</v>
      </c>
      <c r="Y1260" s="89">
        <v>9.0698730027400001E-3</v>
      </c>
      <c r="Z1260" s="89">
        <v>8.2779950666999995E-3</v>
      </c>
      <c r="AA1260" s="89">
        <v>2.3644432741900001E-3</v>
      </c>
    </row>
    <row r="1261" spans="1:27" x14ac:dyDescent="0.25">
      <c r="A1261" s="87">
        <v>11299</v>
      </c>
      <c r="B1261" s="134">
        <v>45473</v>
      </c>
      <c r="C1261" s="87">
        <v>5550</v>
      </c>
      <c r="D1261" s="86" t="s">
        <v>1648</v>
      </c>
      <c r="E1261" s="88">
        <v>6674796</v>
      </c>
      <c r="F1261" s="88">
        <v>2339783</v>
      </c>
      <c r="G1261" s="88">
        <v>0</v>
      </c>
      <c r="H1261" s="88">
        <v>0</v>
      </c>
      <c r="I1261" s="88">
        <v>0</v>
      </c>
      <c r="J1261" s="88">
        <v>425968</v>
      </c>
      <c r="K1261" s="88">
        <v>1428529</v>
      </c>
      <c r="L1261" s="88">
        <v>0</v>
      </c>
      <c r="M1261" s="88">
        <v>0</v>
      </c>
      <c r="N1261" s="88">
        <v>0</v>
      </c>
      <c r="O1261" s="88">
        <v>0</v>
      </c>
      <c r="P1261" s="88">
        <v>485286</v>
      </c>
      <c r="Q1261" s="89">
        <v>0</v>
      </c>
      <c r="R1261" s="89">
        <v>0</v>
      </c>
      <c r="S1261" s="89">
        <v>0</v>
      </c>
      <c r="T1261" s="89">
        <v>0</v>
      </c>
      <c r="U1261" s="89">
        <v>0</v>
      </c>
      <c r="V1261" s="89">
        <v>0</v>
      </c>
      <c r="W1261" s="89">
        <v>0</v>
      </c>
      <c r="X1261" s="89">
        <v>0</v>
      </c>
      <c r="Y1261" s="89">
        <v>0</v>
      </c>
      <c r="Z1261" s="89">
        <v>1.2306971643900001E-3</v>
      </c>
      <c r="AA1261" s="89">
        <v>2.6684462464000001E-4</v>
      </c>
    </row>
    <row r="1262" spans="1:27" x14ac:dyDescent="0.25">
      <c r="A1262" s="87">
        <v>11304</v>
      </c>
      <c r="B1262" s="134">
        <v>45473</v>
      </c>
      <c r="C1262" s="87">
        <v>5554</v>
      </c>
      <c r="D1262" s="86" t="s">
        <v>1649</v>
      </c>
      <c r="E1262" s="88">
        <v>135265467</v>
      </c>
      <c r="F1262" s="88">
        <v>76184172</v>
      </c>
      <c r="G1262" s="88">
        <v>1754693</v>
      </c>
      <c r="H1262" s="88">
        <v>5186</v>
      </c>
      <c r="I1262" s="88">
        <v>5446081</v>
      </c>
      <c r="J1262" s="88">
        <v>5850995</v>
      </c>
      <c r="K1262" s="88">
        <v>16920154</v>
      </c>
      <c r="L1262" s="88">
        <v>0</v>
      </c>
      <c r="M1262" s="88">
        <v>33616555</v>
      </c>
      <c r="N1262" s="88">
        <v>5570623</v>
      </c>
      <c r="O1262" s="88">
        <v>1733718</v>
      </c>
      <c r="P1262" s="88">
        <v>5286167</v>
      </c>
      <c r="Q1262" s="89">
        <v>3.9547167422300002E-3</v>
      </c>
      <c r="R1262" s="89">
        <v>0</v>
      </c>
      <c r="S1262" s="89">
        <v>1.0242202460999999E-3</v>
      </c>
      <c r="T1262" s="89">
        <v>2.6344164446000001E-4</v>
      </c>
      <c r="U1262" s="89">
        <v>2.5744338127E-4</v>
      </c>
      <c r="V1262" s="89">
        <v>0</v>
      </c>
      <c r="W1262" s="89">
        <v>3.4941981200000003E-5</v>
      </c>
      <c r="X1262" s="89">
        <v>0</v>
      </c>
      <c r="Y1262" s="89">
        <v>4.7680004154200002E-3</v>
      </c>
      <c r="Z1262" s="89">
        <v>1.011311618459E-2</v>
      </c>
      <c r="AA1262" s="89">
        <v>1.05505963852E-3</v>
      </c>
    </row>
    <row r="1263" spans="1:27" x14ac:dyDescent="0.25">
      <c r="A1263" s="87">
        <v>11323</v>
      </c>
      <c r="B1263" s="134">
        <v>45473</v>
      </c>
      <c r="C1263" s="87">
        <v>5568</v>
      </c>
      <c r="D1263" s="86" t="s">
        <v>1650</v>
      </c>
      <c r="E1263" s="88">
        <v>9989168</v>
      </c>
      <c r="F1263" s="88">
        <v>5770325</v>
      </c>
      <c r="G1263" s="88">
        <v>282160</v>
      </c>
      <c r="H1263" s="88">
        <v>0</v>
      </c>
      <c r="I1263" s="88">
        <v>0</v>
      </c>
      <c r="J1263" s="88">
        <v>2020647</v>
      </c>
      <c r="K1263" s="88">
        <v>2469679</v>
      </c>
      <c r="L1263" s="88">
        <v>0</v>
      </c>
      <c r="M1263" s="88">
        <v>0</v>
      </c>
      <c r="N1263" s="88">
        <v>0</v>
      </c>
      <c r="O1263" s="88">
        <v>0</v>
      </c>
      <c r="P1263" s="88">
        <v>997839</v>
      </c>
      <c r="Q1263" s="89">
        <v>1.7202598334349999E-2</v>
      </c>
      <c r="R1263" s="89">
        <v>0</v>
      </c>
      <c r="S1263" s="89">
        <v>0</v>
      </c>
      <c r="T1263" s="89">
        <v>0</v>
      </c>
      <c r="U1263" s="89">
        <v>0</v>
      </c>
      <c r="V1263" s="89">
        <v>0</v>
      </c>
      <c r="W1263" s="89">
        <v>0</v>
      </c>
      <c r="X1263" s="89">
        <v>0</v>
      </c>
      <c r="Y1263" s="89">
        <v>0</v>
      </c>
      <c r="Z1263" s="89">
        <v>1.077768725791E-2</v>
      </c>
      <c r="AA1263" s="89">
        <v>3.2183084251699999E-3</v>
      </c>
    </row>
    <row r="1264" spans="1:27" x14ac:dyDescent="0.25">
      <c r="A1264" s="87">
        <v>11331</v>
      </c>
      <c r="B1264" s="134">
        <v>45473</v>
      </c>
      <c r="C1264" s="87">
        <v>5573</v>
      </c>
      <c r="D1264" s="86" t="s">
        <v>1651</v>
      </c>
      <c r="E1264" s="88">
        <v>4106053</v>
      </c>
      <c r="F1264" s="88">
        <v>2735778</v>
      </c>
      <c r="G1264" s="88">
        <v>0</v>
      </c>
      <c r="H1264" s="88">
        <v>0</v>
      </c>
      <c r="I1264" s="88">
        <v>0</v>
      </c>
      <c r="J1264" s="88">
        <v>1239556</v>
      </c>
      <c r="K1264" s="88">
        <v>1391145</v>
      </c>
      <c r="L1264" s="88">
        <v>0</v>
      </c>
      <c r="M1264" s="88">
        <v>0</v>
      </c>
      <c r="N1264" s="88">
        <v>0</v>
      </c>
      <c r="O1264" s="88">
        <v>0</v>
      </c>
      <c r="P1264" s="88">
        <v>105078</v>
      </c>
      <c r="Q1264" s="89">
        <v>0</v>
      </c>
      <c r="R1264" s="89">
        <v>0</v>
      </c>
      <c r="S1264" s="89">
        <v>0</v>
      </c>
      <c r="T1264" s="89">
        <v>0</v>
      </c>
      <c r="U1264" s="89">
        <v>0</v>
      </c>
      <c r="V1264" s="89">
        <v>0</v>
      </c>
      <c r="W1264" s="89">
        <v>0</v>
      </c>
      <c r="X1264" s="89">
        <v>0</v>
      </c>
      <c r="Y1264" s="89">
        <v>0</v>
      </c>
      <c r="Z1264" s="89">
        <v>0</v>
      </c>
      <c r="AA1264" s="89">
        <v>0</v>
      </c>
    </row>
    <row r="1265" spans="1:27" x14ac:dyDescent="0.25">
      <c r="A1265" s="87">
        <v>11340</v>
      </c>
      <c r="B1265" s="134">
        <v>45473</v>
      </c>
      <c r="C1265" s="87">
        <v>5579</v>
      </c>
      <c r="D1265" s="86" t="s">
        <v>1652</v>
      </c>
      <c r="E1265" s="88">
        <v>974336</v>
      </c>
      <c r="F1265" s="88">
        <v>567088</v>
      </c>
      <c r="G1265" s="88">
        <v>0</v>
      </c>
      <c r="H1265" s="88">
        <v>0</v>
      </c>
      <c r="I1265" s="88">
        <v>0</v>
      </c>
      <c r="J1265" s="88">
        <v>66048</v>
      </c>
      <c r="K1265" s="88">
        <v>421947</v>
      </c>
      <c r="L1265" s="88">
        <v>0</v>
      </c>
      <c r="M1265" s="88">
        <v>0</v>
      </c>
      <c r="N1265" s="88">
        <v>0</v>
      </c>
      <c r="O1265" s="88">
        <v>0</v>
      </c>
      <c r="P1265" s="88">
        <v>79092</v>
      </c>
      <c r="Q1265" s="89">
        <v>0</v>
      </c>
      <c r="R1265" s="89">
        <v>0</v>
      </c>
      <c r="S1265" s="89">
        <v>0</v>
      </c>
      <c r="T1265" s="89">
        <v>0</v>
      </c>
      <c r="U1265" s="89">
        <v>0</v>
      </c>
      <c r="V1265" s="89">
        <v>0</v>
      </c>
      <c r="W1265" s="89">
        <v>0</v>
      </c>
      <c r="X1265" s="89">
        <v>0</v>
      </c>
      <c r="Y1265" s="89">
        <v>0</v>
      </c>
      <c r="Z1265" s="89">
        <v>0</v>
      </c>
      <c r="AA1265" s="89">
        <v>0</v>
      </c>
    </row>
    <row r="1266" spans="1:27" x14ac:dyDescent="0.25">
      <c r="A1266" s="87">
        <v>11347</v>
      </c>
      <c r="B1266" s="134">
        <v>45473</v>
      </c>
      <c r="C1266" s="87">
        <v>5583</v>
      </c>
      <c r="D1266" s="86" t="s">
        <v>1653</v>
      </c>
      <c r="E1266" s="88">
        <v>14734223</v>
      </c>
      <c r="F1266" s="88">
        <v>3687036</v>
      </c>
      <c r="G1266" s="88">
        <v>0</v>
      </c>
      <c r="H1266" s="88">
        <v>0</v>
      </c>
      <c r="I1266" s="88">
        <v>0</v>
      </c>
      <c r="J1266" s="88">
        <v>554362</v>
      </c>
      <c r="K1266" s="88">
        <v>2028990</v>
      </c>
      <c r="L1266" s="88">
        <v>0</v>
      </c>
      <c r="M1266" s="88">
        <v>8575</v>
      </c>
      <c r="N1266" s="88">
        <v>0</v>
      </c>
      <c r="O1266" s="88">
        <v>0</v>
      </c>
      <c r="P1266" s="88">
        <v>1095108</v>
      </c>
      <c r="Q1266" s="89">
        <v>0</v>
      </c>
      <c r="R1266" s="89">
        <v>0</v>
      </c>
      <c r="S1266" s="89">
        <v>0</v>
      </c>
      <c r="T1266" s="89">
        <v>-1.92947487075E-2</v>
      </c>
      <c r="U1266" s="89">
        <v>-2.3184119446E-3</v>
      </c>
      <c r="V1266" s="89">
        <v>0</v>
      </c>
      <c r="W1266" s="89">
        <v>-1.9804915651199999E-2</v>
      </c>
      <c r="X1266" s="89">
        <v>0</v>
      </c>
      <c r="Y1266" s="89">
        <v>0</v>
      </c>
      <c r="Z1266" s="89">
        <v>1.4701542102829999E-2</v>
      </c>
      <c r="AA1266" s="89">
        <v>4.8079032937000001E-4</v>
      </c>
    </row>
    <row r="1267" spans="1:27" x14ac:dyDescent="0.25">
      <c r="A1267" s="87">
        <v>11353</v>
      </c>
      <c r="B1267" s="134">
        <v>45473</v>
      </c>
      <c r="C1267" s="87">
        <v>5585</v>
      </c>
      <c r="D1267" s="86" t="s">
        <v>1654</v>
      </c>
      <c r="E1267" s="88">
        <v>38923527</v>
      </c>
      <c r="F1267" s="88">
        <v>23690015</v>
      </c>
      <c r="G1267" s="88">
        <v>0</v>
      </c>
      <c r="H1267" s="88">
        <v>0</v>
      </c>
      <c r="I1267" s="88">
        <v>22473</v>
      </c>
      <c r="J1267" s="88">
        <v>4015219</v>
      </c>
      <c r="K1267" s="88">
        <v>13335826</v>
      </c>
      <c r="L1267" s="88">
        <v>0</v>
      </c>
      <c r="M1267" s="88">
        <v>2161833</v>
      </c>
      <c r="N1267" s="88">
        <v>0</v>
      </c>
      <c r="O1267" s="88">
        <v>0</v>
      </c>
      <c r="P1267" s="88">
        <v>4154664</v>
      </c>
      <c r="Q1267" s="89">
        <v>0</v>
      </c>
      <c r="R1267" s="89">
        <v>0</v>
      </c>
      <c r="S1267" s="89">
        <v>6.5520465229800002E-3</v>
      </c>
      <c r="T1267" s="89">
        <v>0</v>
      </c>
      <c r="U1267" s="89">
        <v>6.4966515395E-4</v>
      </c>
      <c r="V1267" s="89">
        <v>0</v>
      </c>
      <c r="W1267" s="89">
        <v>0</v>
      </c>
      <c r="X1267" s="89">
        <v>0</v>
      </c>
      <c r="Y1267" s="89">
        <v>0</v>
      </c>
      <c r="Z1267" s="89">
        <v>1.06805650919E-3</v>
      </c>
      <c r="AA1267" s="89">
        <v>5.5014417069999995E-4</v>
      </c>
    </row>
    <row r="1268" spans="1:27" x14ac:dyDescent="0.25">
      <c r="A1268" s="87">
        <v>11364</v>
      </c>
      <c r="B1268" s="134">
        <v>45473</v>
      </c>
      <c r="C1268" s="87">
        <v>5593</v>
      </c>
      <c r="D1268" s="86" t="s">
        <v>1655</v>
      </c>
      <c r="E1268" s="88">
        <v>18671391</v>
      </c>
      <c r="F1268" s="88">
        <v>9485741</v>
      </c>
      <c r="G1268" s="88">
        <v>223613</v>
      </c>
      <c r="H1268" s="88">
        <v>0</v>
      </c>
      <c r="I1268" s="88">
        <v>0</v>
      </c>
      <c r="J1268" s="88">
        <v>1831464</v>
      </c>
      <c r="K1268" s="88">
        <v>4638888</v>
      </c>
      <c r="L1268" s="88">
        <v>0</v>
      </c>
      <c r="M1268" s="88">
        <v>1064167</v>
      </c>
      <c r="N1268" s="88">
        <v>0</v>
      </c>
      <c r="O1268" s="88">
        <v>0</v>
      </c>
      <c r="P1268" s="88">
        <v>1727609</v>
      </c>
      <c r="Q1268" s="89">
        <v>1.5333834624599999E-3</v>
      </c>
      <c r="R1268" s="89">
        <v>0</v>
      </c>
      <c r="S1268" s="89">
        <v>0</v>
      </c>
      <c r="T1268" s="89">
        <v>0</v>
      </c>
      <c r="U1268" s="89">
        <v>9.0291809690000002E-4</v>
      </c>
      <c r="V1268" s="89">
        <v>0</v>
      </c>
      <c r="W1268" s="89">
        <v>0</v>
      </c>
      <c r="X1268" s="89">
        <v>0</v>
      </c>
      <c r="Y1268" s="89">
        <v>0</v>
      </c>
      <c r="Z1268" s="89">
        <v>4.3458707824099996E-3</v>
      </c>
      <c r="AA1268" s="89">
        <v>1.4089525644900001E-3</v>
      </c>
    </row>
    <row r="1269" spans="1:27" x14ac:dyDescent="0.25">
      <c r="A1269" s="87">
        <v>11374</v>
      </c>
      <c r="B1269" s="134">
        <v>45473</v>
      </c>
      <c r="C1269" s="87">
        <v>5596</v>
      </c>
      <c r="D1269" s="86" t="s">
        <v>1656</v>
      </c>
      <c r="E1269" s="88">
        <v>112763345</v>
      </c>
      <c r="F1269" s="88">
        <v>26807097</v>
      </c>
      <c r="G1269" s="88">
        <v>0</v>
      </c>
      <c r="H1269" s="88">
        <v>0</v>
      </c>
      <c r="I1269" s="88">
        <v>0</v>
      </c>
      <c r="J1269" s="88">
        <v>3441027</v>
      </c>
      <c r="K1269" s="88">
        <v>5211464</v>
      </c>
      <c r="L1269" s="88">
        <v>0</v>
      </c>
      <c r="M1269" s="88">
        <v>16923725</v>
      </c>
      <c r="N1269" s="88">
        <v>0</v>
      </c>
      <c r="O1269" s="88">
        <v>0</v>
      </c>
      <c r="P1269" s="88">
        <v>1230881</v>
      </c>
      <c r="Q1269" s="89">
        <v>1.425117416358E-2</v>
      </c>
      <c r="R1269" s="89">
        <v>0</v>
      </c>
      <c r="S1269" s="89">
        <v>0</v>
      </c>
      <c r="T1269" s="89">
        <v>0</v>
      </c>
      <c r="U1269" s="89">
        <v>0</v>
      </c>
      <c r="V1269" s="89">
        <v>0</v>
      </c>
      <c r="W1269" s="89">
        <v>0</v>
      </c>
      <c r="X1269" s="89">
        <v>0</v>
      </c>
      <c r="Y1269" s="89">
        <v>0</v>
      </c>
      <c r="Z1269" s="89">
        <v>1.6567019802E-3</v>
      </c>
      <c r="AA1269" s="89">
        <v>3.7301725080000003E-4</v>
      </c>
    </row>
    <row r="1270" spans="1:27" x14ac:dyDescent="0.25">
      <c r="A1270" s="87">
        <v>11377</v>
      </c>
      <c r="B1270" s="134">
        <v>45473</v>
      </c>
      <c r="C1270" s="87">
        <v>5598</v>
      </c>
      <c r="D1270" s="86" t="s">
        <v>1657</v>
      </c>
      <c r="E1270" s="88">
        <v>7976237</v>
      </c>
      <c r="F1270" s="88">
        <v>2814313</v>
      </c>
      <c r="G1270" s="88">
        <v>0</v>
      </c>
      <c r="H1270" s="88">
        <v>0</v>
      </c>
      <c r="I1270" s="88">
        <v>0</v>
      </c>
      <c r="J1270" s="88">
        <v>850642</v>
      </c>
      <c r="K1270" s="88">
        <v>1242634</v>
      </c>
      <c r="L1270" s="88">
        <v>0</v>
      </c>
      <c r="M1270" s="88">
        <v>0</v>
      </c>
      <c r="N1270" s="88">
        <v>0</v>
      </c>
      <c r="O1270" s="88">
        <v>0</v>
      </c>
      <c r="P1270" s="88">
        <v>721037</v>
      </c>
      <c r="Q1270" s="89">
        <v>0</v>
      </c>
      <c r="R1270" s="89">
        <v>0</v>
      </c>
      <c r="S1270" s="89">
        <v>0</v>
      </c>
      <c r="T1270" s="89">
        <v>0</v>
      </c>
      <c r="U1270" s="89">
        <v>5.4359707249000003E-3</v>
      </c>
      <c r="V1270" s="89">
        <v>0</v>
      </c>
      <c r="W1270" s="89">
        <v>0</v>
      </c>
      <c r="X1270" s="89">
        <v>0</v>
      </c>
      <c r="Y1270" s="89">
        <v>0</v>
      </c>
      <c r="Z1270" s="89">
        <v>7.26650175011E-3</v>
      </c>
      <c r="AA1270" s="89">
        <v>3.7389342651100001E-3</v>
      </c>
    </row>
    <row r="1271" spans="1:27" x14ac:dyDescent="0.25">
      <c r="A1271" s="87">
        <v>11380</v>
      </c>
      <c r="B1271" s="134">
        <v>45473</v>
      </c>
      <c r="C1271" s="87">
        <v>5599</v>
      </c>
      <c r="D1271" s="86" t="s">
        <v>1658</v>
      </c>
      <c r="E1271" s="88">
        <v>634435</v>
      </c>
      <c r="F1271" s="88">
        <v>184829</v>
      </c>
      <c r="G1271" s="88">
        <v>0</v>
      </c>
      <c r="H1271" s="88">
        <v>0</v>
      </c>
      <c r="I1271" s="88">
        <v>0</v>
      </c>
      <c r="J1271" s="88">
        <v>0</v>
      </c>
      <c r="K1271" s="88">
        <v>30400</v>
      </c>
      <c r="L1271" s="88">
        <v>0</v>
      </c>
      <c r="M1271" s="88">
        <v>0</v>
      </c>
      <c r="N1271" s="88">
        <v>0</v>
      </c>
      <c r="O1271" s="88">
        <v>0</v>
      </c>
      <c r="P1271" s="88">
        <v>154429</v>
      </c>
      <c r="Q1271" s="89">
        <v>0</v>
      </c>
      <c r="R1271" s="89">
        <v>0</v>
      </c>
      <c r="S1271" s="89">
        <v>0</v>
      </c>
      <c r="T1271" s="89">
        <v>0</v>
      </c>
      <c r="U1271" s="89">
        <v>0</v>
      </c>
      <c r="V1271" s="89">
        <v>0</v>
      </c>
      <c r="W1271" s="89">
        <v>0</v>
      </c>
      <c r="X1271" s="89">
        <v>0</v>
      </c>
      <c r="Y1271" s="89">
        <v>0</v>
      </c>
      <c r="Z1271" s="89">
        <v>1.4906646986400001E-2</v>
      </c>
      <c r="AA1271" s="89">
        <v>1.220304419688E-2</v>
      </c>
    </row>
    <row r="1272" spans="1:27" x14ac:dyDescent="0.25">
      <c r="A1272" s="87">
        <v>11391</v>
      </c>
      <c r="B1272" s="134">
        <v>45473</v>
      </c>
      <c r="C1272" s="87">
        <v>5604</v>
      </c>
      <c r="D1272" s="86" t="s">
        <v>1659</v>
      </c>
      <c r="E1272" s="88">
        <v>14640698</v>
      </c>
      <c r="F1272" s="88">
        <v>4351664</v>
      </c>
      <c r="G1272" s="88">
        <v>426622</v>
      </c>
      <c r="H1272" s="88">
        <v>0</v>
      </c>
      <c r="I1272" s="88">
        <v>0</v>
      </c>
      <c r="J1272" s="88">
        <v>886642</v>
      </c>
      <c r="K1272" s="88">
        <v>1833332</v>
      </c>
      <c r="L1272" s="88">
        <v>0</v>
      </c>
      <c r="M1272" s="88">
        <v>435253</v>
      </c>
      <c r="N1272" s="88">
        <v>0</v>
      </c>
      <c r="O1272" s="88">
        <v>0</v>
      </c>
      <c r="P1272" s="88">
        <v>769814</v>
      </c>
      <c r="Q1272" s="89">
        <v>9.1189299882399998E-3</v>
      </c>
      <c r="R1272" s="89">
        <v>0</v>
      </c>
      <c r="S1272" s="89">
        <v>0</v>
      </c>
      <c r="T1272" s="89">
        <v>0</v>
      </c>
      <c r="U1272" s="89">
        <v>2.6294661830599999E-3</v>
      </c>
      <c r="V1272" s="89">
        <v>0</v>
      </c>
      <c r="W1272" s="89">
        <v>0</v>
      </c>
      <c r="X1272" s="89">
        <v>0</v>
      </c>
      <c r="Y1272" s="89">
        <v>0</v>
      </c>
      <c r="Z1272" s="89">
        <v>9.4277284516199999E-3</v>
      </c>
      <c r="AA1272" s="89">
        <v>3.9118398036199998E-3</v>
      </c>
    </row>
    <row r="1273" spans="1:27" x14ac:dyDescent="0.25">
      <c r="A1273" s="87">
        <v>11400</v>
      </c>
      <c r="B1273" s="134">
        <v>45473</v>
      </c>
      <c r="C1273" s="87">
        <v>5609</v>
      </c>
      <c r="D1273" s="86" t="s">
        <v>1660</v>
      </c>
      <c r="E1273" s="88">
        <v>41730911</v>
      </c>
      <c r="F1273" s="88">
        <v>20925207</v>
      </c>
      <c r="G1273" s="88">
        <v>0</v>
      </c>
      <c r="H1273" s="88">
        <v>0</v>
      </c>
      <c r="I1273" s="88">
        <v>0</v>
      </c>
      <c r="J1273" s="88">
        <v>459607</v>
      </c>
      <c r="K1273" s="88">
        <v>1202965</v>
      </c>
      <c r="L1273" s="88">
        <v>0</v>
      </c>
      <c r="M1273" s="88">
        <v>17345630</v>
      </c>
      <c r="N1273" s="88">
        <v>0</v>
      </c>
      <c r="O1273" s="88">
        <v>0</v>
      </c>
      <c r="P1273" s="88">
        <v>1917005</v>
      </c>
      <c r="Q1273" s="89">
        <v>0</v>
      </c>
      <c r="R1273" s="89">
        <v>0</v>
      </c>
      <c r="S1273" s="89">
        <v>0</v>
      </c>
      <c r="T1273" s="89">
        <v>0</v>
      </c>
      <c r="U1273" s="89">
        <v>0</v>
      </c>
      <c r="V1273" s="89">
        <v>0</v>
      </c>
      <c r="W1273" s="89">
        <v>0</v>
      </c>
      <c r="X1273" s="89">
        <v>0</v>
      </c>
      <c r="Y1273" s="89">
        <v>0</v>
      </c>
      <c r="Z1273" s="89">
        <v>-1.901755737E-4</v>
      </c>
      <c r="AA1273" s="89">
        <v>-2.1512568499999998E-5</v>
      </c>
    </row>
    <row r="1274" spans="1:27" x14ac:dyDescent="0.25">
      <c r="A1274" s="87">
        <v>11402</v>
      </c>
      <c r="B1274" s="134">
        <v>45473</v>
      </c>
      <c r="C1274" s="87">
        <v>5611</v>
      </c>
      <c r="D1274" s="86" t="s">
        <v>1661</v>
      </c>
      <c r="E1274" s="88">
        <v>61463487</v>
      </c>
      <c r="F1274" s="88">
        <v>43729616</v>
      </c>
      <c r="G1274" s="88">
        <v>975805</v>
      </c>
      <c r="H1274" s="88">
        <v>0</v>
      </c>
      <c r="I1274" s="88">
        <v>0</v>
      </c>
      <c r="J1274" s="88">
        <v>9018908</v>
      </c>
      <c r="K1274" s="88">
        <v>14681572</v>
      </c>
      <c r="L1274" s="88">
        <v>0</v>
      </c>
      <c r="M1274" s="88">
        <v>11695897</v>
      </c>
      <c r="N1274" s="88">
        <v>0</v>
      </c>
      <c r="O1274" s="88">
        <v>168167</v>
      </c>
      <c r="P1274" s="88">
        <v>7189267</v>
      </c>
      <c r="Q1274" s="89">
        <v>3.4600531506210001E-2</v>
      </c>
      <c r="R1274" s="89">
        <v>0</v>
      </c>
      <c r="S1274" s="89">
        <v>0</v>
      </c>
      <c r="T1274" s="89">
        <v>5.1713921758000003E-4</v>
      </c>
      <c r="U1274" s="89">
        <v>9.2367650986700002E-3</v>
      </c>
      <c r="V1274" s="89">
        <v>0</v>
      </c>
      <c r="W1274" s="89">
        <v>0</v>
      </c>
      <c r="X1274" s="89">
        <v>0</v>
      </c>
      <c r="Y1274" s="89">
        <v>0</v>
      </c>
      <c r="Z1274" s="89">
        <v>1.1426718373600001E-2</v>
      </c>
      <c r="AA1274" s="89">
        <v>6.1827309446999996E-3</v>
      </c>
    </row>
    <row r="1275" spans="1:27" x14ac:dyDescent="0.25">
      <c r="A1275" s="87">
        <v>11409</v>
      </c>
      <c r="B1275" s="134">
        <v>45473</v>
      </c>
      <c r="C1275" s="87">
        <v>5617</v>
      </c>
      <c r="D1275" s="86" t="s">
        <v>1662</v>
      </c>
      <c r="E1275" s="88">
        <v>14391110</v>
      </c>
      <c r="F1275" s="88">
        <v>10516075</v>
      </c>
      <c r="G1275" s="88">
        <v>361673</v>
      </c>
      <c r="H1275" s="88">
        <v>5467</v>
      </c>
      <c r="I1275" s="88">
        <v>0</v>
      </c>
      <c r="J1275" s="88">
        <v>1373309</v>
      </c>
      <c r="K1275" s="88">
        <v>3722813</v>
      </c>
      <c r="L1275" s="88">
        <v>0</v>
      </c>
      <c r="M1275" s="88">
        <v>3294518</v>
      </c>
      <c r="N1275" s="88">
        <v>0</v>
      </c>
      <c r="O1275" s="88">
        <v>0</v>
      </c>
      <c r="P1275" s="88">
        <v>1758295</v>
      </c>
      <c r="Q1275" s="89">
        <v>1.1657345412900001E-3</v>
      </c>
      <c r="R1275" s="89">
        <v>0.12600638652936</v>
      </c>
      <c r="S1275" s="89">
        <v>0</v>
      </c>
      <c r="T1275" s="89">
        <v>2.5983903478000001E-3</v>
      </c>
      <c r="U1275" s="89">
        <v>5.1471207958000004E-3</v>
      </c>
      <c r="V1275" s="89">
        <v>0</v>
      </c>
      <c r="W1275" s="89">
        <v>0</v>
      </c>
      <c r="X1275" s="89">
        <v>0</v>
      </c>
      <c r="Y1275" s="89">
        <v>0</v>
      </c>
      <c r="Z1275" s="89">
        <v>1.240406803798E-2</v>
      </c>
      <c r="AA1275" s="89">
        <v>4.3200938073800002E-3</v>
      </c>
    </row>
    <row r="1276" spans="1:27" x14ac:dyDescent="0.25">
      <c r="A1276" s="87">
        <v>11440</v>
      </c>
      <c r="B1276" s="134">
        <v>45473</v>
      </c>
      <c r="C1276" s="87">
        <v>5634</v>
      </c>
      <c r="D1276" s="86" t="s">
        <v>1663</v>
      </c>
      <c r="E1276" s="88">
        <v>11643373</v>
      </c>
      <c r="F1276" s="88">
        <v>2644103</v>
      </c>
      <c r="G1276" s="88">
        <v>116623</v>
      </c>
      <c r="H1276" s="88">
        <v>0</v>
      </c>
      <c r="I1276" s="88">
        <v>0</v>
      </c>
      <c r="J1276" s="88">
        <v>788328</v>
      </c>
      <c r="K1276" s="88">
        <v>833197</v>
      </c>
      <c r="L1276" s="88">
        <v>0</v>
      </c>
      <c r="M1276" s="88">
        <v>618530</v>
      </c>
      <c r="N1276" s="88">
        <v>0</v>
      </c>
      <c r="O1276" s="88">
        <v>0</v>
      </c>
      <c r="P1276" s="88">
        <v>287425</v>
      </c>
      <c r="Q1276" s="89">
        <v>0</v>
      </c>
      <c r="R1276" s="89">
        <v>0</v>
      </c>
      <c r="S1276" s="89">
        <v>0</v>
      </c>
      <c r="T1276" s="89">
        <v>0</v>
      </c>
      <c r="U1276" s="89">
        <v>2.4544983275300001E-2</v>
      </c>
      <c r="V1276" s="89">
        <v>0</v>
      </c>
      <c r="W1276" s="89">
        <v>0</v>
      </c>
      <c r="X1276" s="89">
        <v>0</v>
      </c>
      <c r="Y1276" s="89">
        <v>0</v>
      </c>
      <c r="Z1276" s="89">
        <v>1.351403657195E-2</v>
      </c>
      <c r="AA1276" s="89">
        <v>9.1102052518000007E-3</v>
      </c>
    </row>
    <row r="1277" spans="1:27" x14ac:dyDescent="0.25">
      <c r="A1277" s="87">
        <v>11445</v>
      </c>
      <c r="B1277" s="134">
        <v>45473</v>
      </c>
      <c r="C1277" s="87">
        <v>5636</v>
      </c>
      <c r="D1277" s="86" t="s">
        <v>1664</v>
      </c>
      <c r="E1277" s="88">
        <v>31315135</v>
      </c>
      <c r="F1277" s="88">
        <v>13968128</v>
      </c>
      <c r="G1277" s="88">
        <v>0</v>
      </c>
      <c r="H1277" s="88">
        <v>0</v>
      </c>
      <c r="I1277" s="88">
        <v>0</v>
      </c>
      <c r="J1277" s="88">
        <v>2076532</v>
      </c>
      <c r="K1277" s="88">
        <v>8131477</v>
      </c>
      <c r="L1277" s="88">
        <v>0</v>
      </c>
      <c r="M1277" s="88">
        <v>1069100</v>
      </c>
      <c r="N1277" s="88">
        <v>0</v>
      </c>
      <c r="O1277" s="88">
        <v>0</v>
      </c>
      <c r="P1277" s="88">
        <v>2691019</v>
      </c>
      <c r="Q1277" s="89">
        <v>0</v>
      </c>
      <c r="R1277" s="89">
        <v>0</v>
      </c>
      <c r="S1277" s="89">
        <v>0</v>
      </c>
      <c r="T1277" s="89">
        <v>0</v>
      </c>
      <c r="U1277" s="89">
        <v>1.1971632837699999E-3</v>
      </c>
      <c r="V1277" s="89">
        <v>0</v>
      </c>
      <c r="W1277" s="89">
        <v>2.92099928306E-3</v>
      </c>
      <c r="X1277" s="89">
        <v>0</v>
      </c>
      <c r="Y1277" s="89">
        <v>0</v>
      </c>
      <c r="Z1277" s="89">
        <v>7.1816985487499997E-3</v>
      </c>
      <c r="AA1277" s="89">
        <v>2.3976636423400002E-3</v>
      </c>
    </row>
    <row r="1278" spans="1:27" x14ac:dyDescent="0.25">
      <c r="A1278" s="87">
        <v>11452</v>
      </c>
      <c r="B1278" s="134">
        <v>45473</v>
      </c>
      <c r="C1278" s="87">
        <v>5642</v>
      </c>
      <c r="D1278" s="86" t="s">
        <v>1665</v>
      </c>
      <c r="E1278" s="88">
        <v>335858144</v>
      </c>
      <c r="F1278" s="88">
        <v>237953670</v>
      </c>
      <c r="G1278" s="88">
        <v>8224594</v>
      </c>
      <c r="H1278" s="88">
        <v>0</v>
      </c>
      <c r="I1278" s="88">
        <v>0</v>
      </c>
      <c r="J1278" s="88">
        <v>42477453</v>
      </c>
      <c r="K1278" s="88">
        <v>44567816</v>
      </c>
      <c r="L1278" s="88">
        <v>0</v>
      </c>
      <c r="M1278" s="88">
        <v>103310351</v>
      </c>
      <c r="N1278" s="88">
        <v>627631</v>
      </c>
      <c r="O1278" s="88">
        <v>156053</v>
      </c>
      <c r="P1278" s="88">
        <v>38589766</v>
      </c>
      <c r="Q1278" s="89">
        <v>1.6241075052099999E-2</v>
      </c>
      <c r="R1278" s="89">
        <v>0</v>
      </c>
      <c r="S1278" s="89">
        <v>0</v>
      </c>
      <c r="T1278" s="89">
        <v>1.1994424769E-3</v>
      </c>
      <c r="U1278" s="89">
        <v>1.84019414532E-3</v>
      </c>
      <c r="V1278" s="89">
        <v>0</v>
      </c>
      <c r="W1278" s="89">
        <v>0</v>
      </c>
      <c r="X1278" s="89">
        <v>0</v>
      </c>
      <c r="Y1278" s="89">
        <v>0</v>
      </c>
      <c r="Z1278" s="89">
        <v>1.647411455166E-2</v>
      </c>
      <c r="AA1278" s="89">
        <v>3.2301474360900001E-3</v>
      </c>
    </row>
    <row r="1279" spans="1:27" x14ac:dyDescent="0.25">
      <c r="A1279" s="87">
        <v>11458</v>
      </c>
      <c r="B1279" s="134">
        <v>45473</v>
      </c>
      <c r="C1279" s="87">
        <v>5648</v>
      </c>
      <c r="D1279" s="86" t="s">
        <v>1666</v>
      </c>
      <c r="E1279" s="88">
        <v>7843253</v>
      </c>
      <c r="F1279" s="88">
        <v>3921662</v>
      </c>
      <c r="G1279" s="88">
        <v>0</v>
      </c>
      <c r="H1279" s="88">
        <v>0</v>
      </c>
      <c r="I1279" s="88">
        <v>0</v>
      </c>
      <c r="J1279" s="88">
        <v>2028077</v>
      </c>
      <c r="K1279" s="88">
        <v>1238297</v>
      </c>
      <c r="L1279" s="88">
        <v>0</v>
      </c>
      <c r="M1279" s="88">
        <v>0</v>
      </c>
      <c r="N1279" s="88">
        <v>0</v>
      </c>
      <c r="O1279" s="88">
        <v>0</v>
      </c>
      <c r="P1279" s="88">
        <v>655288</v>
      </c>
      <c r="Q1279" s="89">
        <v>0</v>
      </c>
      <c r="R1279" s="89">
        <v>0</v>
      </c>
      <c r="S1279" s="89">
        <v>0</v>
      </c>
      <c r="T1279" s="89">
        <v>5.5898662478700003E-3</v>
      </c>
      <c r="U1279" s="89">
        <v>3.4098651929799998E-3</v>
      </c>
      <c r="V1279" s="89">
        <v>0</v>
      </c>
      <c r="W1279" s="89">
        <v>0</v>
      </c>
      <c r="X1279" s="89">
        <v>0</v>
      </c>
      <c r="Y1279" s="89">
        <v>0</v>
      </c>
      <c r="Z1279" s="89">
        <v>-1.112417134E-4</v>
      </c>
      <c r="AA1279" s="89">
        <v>3.7285379700399998E-3</v>
      </c>
    </row>
    <row r="1280" spans="1:27" x14ac:dyDescent="0.25">
      <c r="A1280" s="87">
        <v>11459</v>
      </c>
      <c r="B1280" s="134">
        <v>45473</v>
      </c>
      <c r="C1280" s="87">
        <v>5649</v>
      </c>
      <c r="D1280" s="86" t="s">
        <v>1667</v>
      </c>
      <c r="E1280" s="88">
        <v>5748747</v>
      </c>
      <c r="F1280" s="88">
        <v>4944955</v>
      </c>
      <c r="G1280" s="88">
        <v>0</v>
      </c>
      <c r="H1280" s="88">
        <v>0</v>
      </c>
      <c r="I1280" s="88">
        <v>0</v>
      </c>
      <c r="J1280" s="88">
        <v>2488578</v>
      </c>
      <c r="K1280" s="88">
        <v>798074</v>
      </c>
      <c r="L1280" s="88">
        <v>0</v>
      </c>
      <c r="M1280" s="88">
        <v>0</v>
      </c>
      <c r="N1280" s="88">
        <v>0</v>
      </c>
      <c r="O1280" s="88">
        <v>0</v>
      </c>
      <c r="P1280" s="88">
        <v>1658303</v>
      </c>
      <c r="Q1280" s="89">
        <v>0</v>
      </c>
      <c r="R1280" s="89">
        <v>0</v>
      </c>
      <c r="S1280" s="89">
        <v>0</v>
      </c>
      <c r="T1280" s="89">
        <v>0</v>
      </c>
      <c r="U1280" s="89">
        <v>1.0950009763700001E-3</v>
      </c>
      <c r="V1280" s="89">
        <v>0</v>
      </c>
      <c r="W1280" s="89">
        <v>0</v>
      </c>
      <c r="X1280" s="89">
        <v>0</v>
      </c>
      <c r="Y1280" s="89">
        <v>0</v>
      </c>
      <c r="Z1280" s="89">
        <v>4.6118312741000002E-4</v>
      </c>
      <c r="AA1280" s="89">
        <v>4.0754857250000002E-4</v>
      </c>
    </row>
    <row r="1281" spans="1:27" x14ac:dyDescent="0.25">
      <c r="A1281" s="87">
        <v>11470</v>
      </c>
      <c r="B1281" s="134">
        <v>45473</v>
      </c>
      <c r="C1281" s="87">
        <v>5659</v>
      </c>
      <c r="D1281" s="86" t="s">
        <v>1668</v>
      </c>
      <c r="E1281" s="88">
        <v>43379492</v>
      </c>
      <c r="F1281" s="88">
        <v>20685184</v>
      </c>
      <c r="G1281" s="88">
        <v>386405</v>
      </c>
      <c r="H1281" s="88">
        <v>0</v>
      </c>
      <c r="I1281" s="88">
        <v>0</v>
      </c>
      <c r="J1281" s="88">
        <v>1386006</v>
      </c>
      <c r="K1281" s="88">
        <v>5959982</v>
      </c>
      <c r="L1281" s="88">
        <v>0</v>
      </c>
      <c r="M1281" s="88">
        <v>11166129</v>
      </c>
      <c r="N1281" s="88">
        <v>0</v>
      </c>
      <c r="O1281" s="88">
        <v>0</v>
      </c>
      <c r="P1281" s="88">
        <v>1786662</v>
      </c>
      <c r="Q1281" s="89">
        <v>3.250000719052E-2</v>
      </c>
      <c r="R1281" s="89">
        <v>0</v>
      </c>
      <c r="S1281" s="89">
        <v>0</v>
      </c>
      <c r="T1281" s="89">
        <v>0</v>
      </c>
      <c r="U1281" s="89">
        <v>2.7033330200800002E-3</v>
      </c>
      <c r="V1281" s="89">
        <v>0</v>
      </c>
      <c r="W1281" s="89">
        <v>0</v>
      </c>
      <c r="X1281" s="89">
        <v>0</v>
      </c>
      <c r="Y1281" s="89">
        <v>0</v>
      </c>
      <c r="Z1281" s="89">
        <v>1.88916075349E-3</v>
      </c>
      <c r="AA1281" s="89">
        <v>9.9184576873999992E-4</v>
      </c>
    </row>
    <row r="1282" spans="1:27" x14ac:dyDescent="0.25">
      <c r="A1282" s="87">
        <v>11477</v>
      </c>
      <c r="B1282" s="134">
        <v>45473</v>
      </c>
      <c r="C1282" s="87">
        <v>5662</v>
      </c>
      <c r="D1282" s="86" t="s">
        <v>1669</v>
      </c>
      <c r="E1282" s="88">
        <v>27875996</v>
      </c>
      <c r="F1282" s="88">
        <v>10758520</v>
      </c>
      <c r="G1282" s="88">
        <v>252442</v>
      </c>
      <c r="H1282" s="88">
        <v>28801</v>
      </c>
      <c r="I1282" s="88">
        <v>0</v>
      </c>
      <c r="J1282" s="88">
        <v>1995021</v>
      </c>
      <c r="K1282" s="88">
        <v>78352</v>
      </c>
      <c r="L1282" s="88">
        <v>0</v>
      </c>
      <c r="M1282" s="88">
        <v>3768733</v>
      </c>
      <c r="N1282" s="88">
        <v>0</v>
      </c>
      <c r="O1282" s="88">
        <v>0</v>
      </c>
      <c r="P1282" s="88">
        <v>4635171</v>
      </c>
      <c r="Q1282" s="89">
        <v>8.0232725547599998E-3</v>
      </c>
      <c r="R1282" s="89">
        <v>0</v>
      </c>
      <c r="S1282" s="89">
        <v>0</v>
      </c>
      <c r="T1282" s="89">
        <v>0</v>
      </c>
      <c r="U1282" s="89">
        <v>0</v>
      </c>
      <c r="V1282" s="89">
        <v>0</v>
      </c>
      <c r="W1282" s="89">
        <v>0</v>
      </c>
      <c r="X1282" s="89">
        <v>0</v>
      </c>
      <c r="Y1282" s="89">
        <v>0</v>
      </c>
      <c r="Z1282" s="89">
        <v>9.35046723885E-3</v>
      </c>
      <c r="AA1282" s="89">
        <v>4.53618955362E-3</v>
      </c>
    </row>
    <row r="1283" spans="1:27" x14ac:dyDescent="0.25">
      <c r="A1283" s="87">
        <v>11520</v>
      </c>
      <c r="B1283" s="134">
        <v>45473</v>
      </c>
      <c r="C1283" s="87">
        <v>5685</v>
      </c>
      <c r="D1283" s="86" t="s">
        <v>1670</v>
      </c>
      <c r="E1283" s="88">
        <v>165772821</v>
      </c>
      <c r="F1283" s="88">
        <v>139758173</v>
      </c>
      <c r="G1283" s="88">
        <v>3683778</v>
      </c>
      <c r="H1283" s="88">
        <v>0</v>
      </c>
      <c r="I1283" s="88">
        <v>487184</v>
      </c>
      <c r="J1283" s="88">
        <v>5955288</v>
      </c>
      <c r="K1283" s="88">
        <v>29135199</v>
      </c>
      <c r="L1283" s="88">
        <v>0</v>
      </c>
      <c r="M1283" s="88">
        <v>83771495</v>
      </c>
      <c r="N1283" s="88">
        <v>11357192</v>
      </c>
      <c r="O1283" s="88">
        <v>0</v>
      </c>
      <c r="P1283" s="88">
        <v>5368037</v>
      </c>
      <c r="Q1283" s="89">
        <v>1.08172382617E-2</v>
      </c>
      <c r="R1283" s="89">
        <v>0</v>
      </c>
      <c r="S1283" s="89">
        <v>1.302774379496E-2</v>
      </c>
      <c r="T1283" s="89">
        <v>-1.0322868699999999E-5</v>
      </c>
      <c r="U1283" s="89">
        <v>3.2232526834099998E-3</v>
      </c>
      <c r="V1283" s="89">
        <v>0</v>
      </c>
      <c r="W1283" s="89">
        <v>-5.0148049956999998E-8</v>
      </c>
      <c r="X1283" s="89">
        <v>0</v>
      </c>
      <c r="Y1283" s="89">
        <v>0</v>
      </c>
      <c r="Z1283" s="89">
        <v>4.4833736336000003E-3</v>
      </c>
      <c r="AA1283" s="89">
        <v>1.2233190819899999E-3</v>
      </c>
    </row>
    <row r="1284" spans="1:27" x14ac:dyDescent="0.25">
      <c r="A1284" s="87">
        <v>11524</v>
      </c>
      <c r="B1284" s="134">
        <v>45473</v>
      </c>
      <c r="C1284" s="87">
        <v>5688</v>
      </c>
      <c r="D1284" s="86" t="s">
        <v>1671</v>
      </c>
      <c r="E1284" s="88">
        <v>5776955</v>
      </c>
      <c r="F1284" s="88">
        <v>5134199</v>
      </c>
      <c r="G1284" s="88">
        <v>0</v>
      </c>
      <c r="H1284" s="88">
        <v>0</v>
      </c>
      <c r="I1284" s="88">
        <v>0</v>
      </c>
      <c r="J1284" s="88">
        <v>1948686</v>
      </c>
      <c r="K1284" s="88">
        <v>1301157</v>
      </c>
      <c r="L1284" s="88">
        <v>0</v>
      </c>
      <c r="M1284" s="88">
        <v>992303</v>
      </c>
      <c r="N1284" s="88">
        <v>0</v>
      </c>
      <c r="O1284" s="88">
        <v>0</v>
      </c>
      <c r="P1284" s="88">
        <v>892053</v>
      </c>
      <c r="Q1284" s="89">
        <v>0</v>
      </c>
      <c r="R1284" s="89">
        <v>0</v>
      </c>
      <c r="S1284" s="89">
        <v>0</v>
      </c>
      <c r="T1284" s="89">
        <v>1.6260165502999999E-2</v>
      </c>
      <c r="U1284" s="89">
        <v>0</v>
      </c>
      <c r="V1284" s="89">
        <v>0</v>
      </c>
      <c r="W1284" s="89">
        <v>0</v>
      </c>
      <c r="X1284" s="89">
        <v>0</v>
      </c>
      <c r="Y1284" s="89">
        <v>0</v>
      </c>
      <c r="Z1284" s="89">
        <v>2.3631180761409999E-2</v>
      </c>
      <c r="AA1284" s="89">
        <v>1.017133247238E-2</v>
      </c>
    </row>
    <row r="1285" spans="1:27" x14ac:dyDescent="0.25">
      <c r="A1285" s="87">
        <v>11526</v>
      </c>
      <c r="B1285" s="134">
        <v>45473</v>
      </c>
      <c r="C1285" s="87">
        <v>5689</v>
      </c>
      <c r="D1285" s="86" t="s">
        <v>1672</v>
      </c>
      <c r="E1285" s="88">
        <v>69930300</v>
      </c>
      <c r="F1285" s="88">
        <v>47272443</v>
      </c>
      <c r="G1285" s="88">
        <v>750048</v>
      </c>
      <c r="H1285" s="88">
        <v>0</v>
      </c>
      <c r="I1285" s="88">
        <v>0</v>
      </c>
      <c r="J1285" s="88">
        <v>4938655</v>
      </c>
      <c r="K1285" s="88">
        <v>16916545</v>
      </c>
      <c r="L1285" s="88">
        <v>0</v>
      </c>
      <c r="M1285" s="88">
        <v>5832689</v>
      </c>
      <c r="N1285" s="88">
        <v>5509713</v>
      </c>
      <c r="O1285" s="88">
        <v>6926686</v>
      </c>
      <c r="P1285" s="88">
        <v>6398107</v>
      </c>
      <c r="Q1285" s="89">
        <v>9.3652371213900007E-3</v>
      </c>
      <c r="R1285" s="89">
        <v>0</v>
      </c>
      <c r="S1285" s="89">
        <v>0</v>
      </c>
      <c r="T1285" s="89">
        <v>3.2440101303000003E-4</v>
      </c>
      <c r="U1285" s="89">
        <v>1.72494834581E-3</v>
      </c>
      <c r="V1285" s="89">
        <v>0</v>
      </c>
      <c r="W1285" s="89">
        <v>0</v>
      </c>
      <c r="X1285" s="89">
        <v>0</v>
      </c>
      <c r="Y1285" s="89">
        <v>0</v>
      </c>
      <c r="Z1285" s="89">
        <v>7.9387479060999996E-4</v>
      </c>
      <c r="AA1285" s="89">
        <v>8.9488233158999998E-4</v>
      </c>
    </row>
    <row r="1286" spans="1:27" x14ac:dyDescent="0.25">
      <c r="A1286" s="87">
        <v>11533</v>
      </c>
      <c r="B1286" s="134">
        <v>45473</v>
      </c>
      <c r="C1286" s="87">
        <v>5693</v>
      </c>
      <c r="D1286" s="86" t="s">
        <v>1673</v>
      </c>
      <c r="E1286" s="88">
        <v>38083345</v>
      </c>
      <c r="F1286" s="88">
        <v>23895551</v>
      </c>
      <c r="G1286" s="88">
        <v>0</v>
      </c>
      <c r="H1286" s="88">
        <v>0</v>
      </c>
      <c r="I1286" s="88">
        <v>0</v>
      </c>
      <c r="J1286" s="88">
        <v>7418519</v>
      </c>
      <c r="K1286" s="88">
        <v>10339019</v>
      </c>
      <c r="L1286" s="88">
        <v>0</v>
      </c>
      <c r="M1286" s="88">
        <v>5100850</v>
      </c>
      <c r="N1286" s="88">
        <v>0</v>
      </c>
      <c r="O1286" s="88">
        <v>0</v>
      </c>
      <c r="P1286" s="88">
        <v>1037162</v>
      </c>
      <c r="Q1286" s="89">
        <v>0</v>
      </c>
      <c r="R1286" s="89">
        <v>0</v>
      </c>
      <c r="S1286" s="89">
        <v>0</v>
      </c>
      <c r="T1286" s="89">
        <v>7.2468638914999998E-4</v>
      </c>
      <c r="U1286" s="89">
        <v>7.6754087508999996E-4</v>
      </c>
      <c r="V1286" s="89">
        <v>0</v>
      </c>
      <c r="W1286" s="89">
        <v>0</v>
      </c>
      <c r="X1286" s="89">
        <v>0</v>
      </c>
      <c r="Y1286" s="89">
        <v>0</v>
      </c>
      <c r="Z1286" s="89">
        <v>6.9329861545199996E-3</v>
      </c>
      <c r="AA1286" s="89">
        <v>8.6722803880000005E-4</v>
      </c>
    </row>
    <row r="1287" spans="1:27" x14ac:dyDescent="0.25">
      <c r="A1287" s="87">
        <v>11548</v>
      </c>
      <c r="B1287" s="134">
        <v>45473</v>
      </c>
      <c r="C1287" s="87">
        <v>5701</v>
      </c>
      <c r="D1287" s="86" t="s">
        <v>1674</v>
      </c>
      <c r="E1287" s="88">
        <v>80900740</v>
      </c>
      <c r="F1287" s="88">
        <v>54466973</v>
      </c>
      <c r="G1287" s="88">
        <v>1946521</v>
      </c>
      <c r="H1287" s="88">
        <v>0</v>
      </c>
      <c r="I1287" s="88">
        <v>0</v>
      </c>
      <c r="J1287" s="88">
        <v>2188945</v>
      </c>
      <c r="K1287" s="88">
        <v>13572040</v>
      </c>
      <c r="L1287" s="88">
        <v>0</v>
      </c>
      <c r="M1287" s="88">
        <v>24807111</v>
      </c>
      <c r="N1287" s="88">
        <v>725446</v>
      </c>
      <c r="O1287" s="88">
        <v>0</v>
      </c>
      <c r="P1287" s="88">
        <v>11226910</v>
      </c>
      <c r="Q1287" s="89">
        <v>1.444037561748E-2</v>
      </c>
      <c r="R1287" s="89">
        <v>0</v>
      </c>
      <c r="S1287" s="89">
        <v>0</v>
      </c>
      <c r="T1287" s="89">
        <v>-1.1274944171000001E-3</v>
      </c>
      <c r="U1287" s="89">
        <v>8.3341540576999992E-3</v>
      </c>
      <c r="V1287" s="89">
        <v>0</v>
      </c>
      <c r="W1287" s="89">
        <v>0</v>
      </c>
      <c r="X1287" s="89">
        <v>0</v>
      </c>
      <c r="Y1287" s="89">
        <v>0</v>
      </c>
      <c r="Z1287" s="89">
        <v>9.1077423294299992E-3</v>
      </c>
      <c r="AA1287" s="89">
        <v>5.0248617123100003E-3</v>
      </c>
    </row>
    <row r="1288" spans="1:27" x14ac:dyDescent="0.25">
      <c r="A1288" s="87">
        <v>11550</v>
      </c>
      <c r="B1288" s="134">
        <v>45473</v>
      </c>
      <c r="C1288" s="87">
        <v>5703</v>
      </c>
      <c r="D1288" s="86" t="s">
        <v>1675</v>
      </c>
      <c r="E1288" s="88">
        <v>10376023</v>
      </c>
      <c r="F1288" s="88">
        <v>3915632</v>
      </c>
      <c r="G1288" s="88">
        <v>0</v>
      </c>
      <c r="H1288" s="88">
        <v>0</v>
      </c>
      <c r="I1288" s="88">
        <v>0</v>
      </c>
      <c r="J1288" s="88">
        <v>725277</v>
      </c>
      <c r="K1288" s="88">
        <v>1370244</v>
      </c>
      <c r="L1288" s="88">
        <v>0</v>
      </c>
      <c r="M1288" s="88">
        <v>1285231</v>
      </c>
      <c r="N1288" s="88">
        <v>0</v>
      </c>
      <c r="O1288" s="88">
        <v>0</v>
      </c>
      <c r="P1288" s="88">
        <v>534879</v>
      </c>
      <c r="Q1288" s="89">
        <v>0</v>
      </c>
      <c r="R1288" s="89">
        <v>0</v>
      </c>
      <c r="S1288" s="89">
        <v>0</v>
      </c>
      <c r="T1288" s="89">
        <v>0</v>
      </c>
      <c r="U1288" s="89">
        <v>0</v>
      </c>
      <c r="V1288" s="89">
        <v>0</v>
      </c>
      <c r="W1288" s="89">
        <v>0</v>
      </c>
      <c r="X1288" s="89">
        <v>0</v>
      </c>
      <c r="Y1288" s="89">
        <v>0</v>
      </c>
      <c r="Z1288" s="89">
        <v>4.1430154148300001E-3</v>
      </c>
      <c r="AA1288" s="89">
        <v>8.6731085449999999E-4</v>
      </c>
    </row>
    <row r="1289" spans="1:27" x14ac:dyDescent="0.25">
      <c r="A1289" s="87">
        <v>11554</v>
      </c>
      <c r="B1289" s="134">
        <v>45473</v>
      </c>
      <c r="C1289" s="87">
        <v>5706</v>
      </c>
      <c r="D1289" s="86" t="s">
        <v>1676</v>
      </c>
      <c r="E1289" s="88">
        <v>698217509</v>
      </c>
      <c r="F1289" s="88">
        <v>545046239</v>
      </c>
      <c r="G1289" s="88">
        <v>42284463</v>
      </c>
      <c r="H1289" s="88">
        <v>0</v>
      </c>
      <c r="I1289" s="88">
        <v>0</v>
      </c>
      <c r="J1289" s="88">
        <v>104977580</v>
      </c>
      <c r="K1289" s="88">
        <v>140878938</v>
      </c>
      <c r="L1289" s="88">
        <v>0</v>
      </c>
      <c r="M1289" s="88">
        <v>210442624</v>
      </c>
      <c r="N1289" s="88">
        <v>22247177</v>
      </c>
      <c r="O1289" s="88">
        <v>0</v>
      </c>
      <c r="P1289" s="88">
        <v>24215457</v>
      </c>
      <c r="Q1289" s="89">
        <v>1.2192740269E-2</v>
      </c>
      <c r="R1289" s="89">
        <v>0</v>
      </c>
      <c r="S1289" s="89">
        <v>0</v>
      </c>
      <c r="T1289" s="89">
        <v>2.8651541076000001E-4</v>
      </c>
      <c r="U1289" s="89">
        <v>1.16330898956E-3</v>
      </c>
      <c r="V1289" s="89">
        <v>0</v>
      </c>
      <c r="W1289" s="89">
        <v>-1.25523307E-5</v>
      </c>
      <c r="X1289" s="89">
        <v>0</v>
      </c>
      <c r="Y1289" s="89">
        <v>0</v>
      </c>
      <c r="Z1289" s="89">
        <v>1.523664502058E-2</v>
      </c>
      <c r="AA1289" s="89">
        <v>1.9962740977900002E-3</v>
      </c>
    </row>
    <row r="1290" spans="1:27" x14ac:dyDescent="0.25">
      <c r="A1290" s="87">
        <v>11567</v>
      </c>
      <c r="B1290" s="134">
        <v>45473</v>
      </c>
      <c r="C1290" s="87">
        <v>5711</v>
      </c>
      <c r="D1290" s="86" t="s">
        <v>1677</v>
      </c>
      <c r="E1290" s="88">
        <v>251811</v>
      </c>
      <c r="F1290" s="88">
        <v>47077</v>
      </c>
      <c r="G1290" s="88">
        <v>0</v>
      </c>
      <c r="H1290" s="88">
        <v>0</v>
      </c>
      <c r="I1290" s="88">
        <v>0</v>
      </c>
      <c r="J1290" s="88">
        <v>0</v>
      </c>
      <c r="K1290" s="88">
        <v>0</v>
      </c>
      <c r="L1290" s="88">
        <v>0</v>
      </c>
      <c r="M1290" s="88">
        <v>0</v>
      </c>
      <c r="N1290" s="88">
        <v>0</v>
      </c>
      <c r="O1290" s="88">
        <v>0</v>
      </c>
      <c r="P1290" s="88">
        <v>47077</v>
      </c>
      <c r="Q1290" s="89">
        <v>0</v>
      </c>
      <c r="R1290" s="89">
        <v>0</v>
      </c>
      <c r="S1290" s="89">
        <v>0</v>
      </c>
      <c r="T1290" s="89">
        <v>0</v>
      </c>
      <c r="U1290" s="89">
        <v>0</v>
      </c>
      <c r="V1290" s="89">
        <v>0</v>
      </c>
      <c r="W1290" s="89">
        <v>0</v>
      </c>
      <c r="X1290" s="89">
        <v>0</v>
      </c>
      <c r="Y1290" s="89">
        <v>0</v>
      </c>
      <c r="Z1290" s="89">
        <v>0</v>
      </c>
      <c r="AA1290" s="89">
        <v>0</v>
      </c>
    </row>
    <row r="1291" spans="1:27" x14ac:dyDescent="0.25">
      <c r="A1291" s="87">
        <v>11576</v>
      </c>
      <c r="B1291" s="134">
        <v>45473</v>
      </c>
      <c r="C1291" s="87">
        <v>5715</v>
      </c>
      <c r="D1291" s="86" t="s">
        <v>1678</v>
      </c>
      <c r="E1291" s="88">
        <v>22394905</v>
      </c>
      <c r="F1291" s="88">
        <v>18665299</v>
      </c>
      <c r="G1291" s="88">
        <v>354294</v>
      </c>
      <c r="H1291" s="88">
        <v>0</v>
      </c>
      <c r="I1291" s="88">
        <v>440406</v>
      </c>
      <c r="J1291" s="88">
        <v>2713478</v>
      </c>
      <c r="K1291" s="88">
        <v>8135114</v>
      </c>
      <c r="L1291" s="88">
        <v>0</v>
      </c>
      <c r="M1291" s="88">
        <v>297267</v>
      </c>
      <c r="N1291" s="88">
        <v>0</v>
      </c>
      <c r="O1291" s="88">
        <v>0</v>
      </c>
      <c r="P1291" s="88">
        <v>6724740</v>
      </c>
      <c r="Q1291" s="89">
        <v>3.3729534458909999E-2</v>
      </c>
      <c r="R1291" s="89">
        <v>0</v>
      </c>
      <c r="S1291" s="89">
        <v>0</v>
      </c>
      <c r="T1291" s="89">
        <v>0</v>
      </c>
      <c r="U1291" s="89">
        <v>6.8301976135999999E-4</v>
      </c>
      <c r="V1291" s="89">
        <v>0</v>
      </c>
      <c r="W1291" s="89">
        <v>-1.0386919710999999E-3</v>
      </c>
      <c r="X1291" s="89">
        <v>0</v>
      </c>
      <c r="Y1291" s="89">
        <v>0</v>
      </c>
      <c r="Z1291" s="89">
        <v>6.6694743676099996E-3</v>
      </c>
      <c r="AA1291" s="89">
        <v>3.3331199969899999E-3</v>
      </c>
    </row>
    <row r="1292" spans="1:27" x14ac:dyDescent="0.25">
      <c r="A1292" s="87">
        <v>11604</v>
      </c>
      <c r="B1292" s="134">
        <v>45473</v>
      </c>
      <c r="C1292" s="87">
        <v>5730</v>
      </c>
      <c r="D1292" s="86" t="s">
        <v>1679</v>
      </c>
      <c r="E1292" s="88">
        <v>20727366</v>
      </c>
      <c r="F1292" s="88">
        <v>9770410</v>
      </c>
      <c r="G1292" s="88">
        <v>0</v>
      </c>
      <c r="H1292" s="88">
        <v>0</v>
      </c>
      <c r="I1292" s="88">
        <v>0</v>
      </c>
      <c r="J1292" s="88">
        <v>1603322</v>
      </c>
      <c r="K1292" s="88">
        <v>2664016</v>
      </c>
      <c r="L1292" s="88">
        <v>0</v>
      </c>
      <c r="M1292" s="88">
        <v>0</v>
      </c>
      <c r="N1292" s="88">
        <v>0</v>
      </c>
      <c r="O1292" s="88">
        <v>0</v>
      </c>
      <c r="P1292" s="88">
        <v>5503072</v>
      </c>
      <c r="Q1292" s="89">
        <v>0</v>
      </c>
      <c r="R1292" s="89">
        <v>0</v>
      </c>
      <c r="S1292" s="89">
        <v>0</v>
      </c>
      <c r="T1292" s="89">
        <v>-6.9873077540000001E-4</v>
      </c>
      <c r="U1292" s="89">
        <v>0</v>
      </c>
      <c r="V1292" s="89">
        <v>0</v>
      </c>
      <c r="W1292" s="89">
        <v>0</v>
      </c>
      <c r="X1292" s="89">
        <v>0</v>
      </c>
      <c r="Y1292" s="89">
        <v>0</v>
      </c>
      <c r="Z1292" s="89">
        <v>2.507437977604E-2</v>
      </c>
      <c r="AA1292" s="89">
        <v>1.5844775113049998E-2</v>
      </c>
    </row>
    <row r="1293" spans="1:27" x14ac:dyDescent="0.25">
      <c r="A1293" s="87">
        <v>11640</v>
      </c>
      <c r="B1293" s="134">
        <v>45473</v>
      </c>
      <c r="C1293" s="87">
        <v>5748</v>
      </c>
      <c r="D1293" s="86" t="s">
        <v>1680</v>
      </c>
      <c r="E1293" s="88">
        <v>42421575</v>
      </c>
      <c r="F1293" s="88">
        <v>17469044</v>
      </c>
      <c r="G1293" s="88">
        <v>1117133</v>
      </c>
      <c r="H1293" s="88">
        <v>0</v>
      </c>
      <c r="I1293" s="88">
        <v>0</v>
      </c>
      <c r="J1293" s="88">
        <v>2268664</v>
      </c>
      <c r="K1293" s="88">
        <v>6573764</v>
      </c>
      <c r="L1293" s="88">
        <v>0</v>
      </c>
      <c r="M1293" s="88">
        <v>4535194</v>
      </c>
      <c r="N1293" s="88">
        <v>0</v>
      </c>
      <c r="O1293" s="88">
        <v>0</v>
      </c>
      <c r="P1293" s="88">
        <v>2974289</v>
      </c>
      <c r="Q1293" s="89">
        <v>7.6821975636800002E-3</v>
      </c>
      <c r="R1293" s="89">
        <v>0</v>
      </c>
      <c r="S1293" s="89">
        <v>0</v>
      </c>
      <c r="T1293" s="89">
        <v>-4.2910191609999999E-4</v>
      </c>
      <c r="U1293" s="89">
        <v>3.05803748401E-3</v>
      </c>
      <c r="V1293" s="89">
        <v>0</v>
      </c>
      <c r="W1293" s="89">
        <v>8.4633568909000005E-4</v>
      </c>
      <c r="X1293" s="89">
        <v>0</v>
      </c>
      <c r="Y1293" s="89">
        <v>0</v>
      </c>
      <c r="Z1293" s="89">
        <v>7.8042621522000002E-3</v>
      </c>
      <c r="AA1293" s="89">
        <v>3.5338014353700001E-3</v>
      </c>
    </row>
    <row r="1294" spans="1:27" x14ac:dyDescent="0.25">
      <c r="A1294" s="87">
        <v>11643</v>
      </c>
      <c r="B1294" s="134">
        <v>45473</v>
      </c>
      <c r="C1294" s="87">
        <v>5751</v>
      </c>
      <c r="D1294" s="86" t="s">
        <v>1681</v>
      </c>
      <c r="E1294" s="88">
        <v>42697660</v>
      </c>
      <c r="F1294" s="88">
        <v>6867398</v>
      </c>
      <c r="G1294" s="88">
        <v>116157</v>
      </c>
      <c r="H1294" s="88">
        <v>0</v>
      </c>
      <c r="I1294" s="88">
        <v>0</v>
      </c>
      <c r="J1294" s="88">
        <v>1121577</v>
      </c>
      <c r="K1294" s="88">
        <v>4636015</v>
      </c>
      <c r="L1294" s="88">
        <v>0</v>
      </c>
      <c r="M1294" s="88">
        <v>457766</v>
      </c>
      <c r="N1294" s="88">
        <v>0</v>
      </c>
      <c r="O1294" s="88">
        <v>0</v>
      </c>
      <c r="P1294" s="88">
        <v>535883</v>
      </c>
      <c r="Q1294" s="89">
        <v>8.0507304890700005E-3</v>
      </c>
      <c r="R1294" s="89">
        <v>0</v>
      </c>
      <c r="S1294" s="89">
        <v>0</v>
      </c>
      <c r="T1294" s="89">
        <v>0</v>
      </c>
      <c r="U1294" s="89">
        <v>1.6354329839799999E-3</v>
      </c>
      <c r="V1294" s="89">
        <v>0</v>
      </c>
      <c r="W1294" s="89">
        <v>0</v>
      </c>
      <c r="X1294" s="89">
        <v>0</v>
      </c>
      <c r="Y1294" s="89">
        <v>0</v>
      </c>
      <c r="Z1294" s="89">
        <v>6.9492296309999998E-4</v>
      </c>
      <c r="AA1294" s="89">
        <v>1.2801509734499999E-3</v>
      </c>
    </row>
    <row r="1295" spans="1:27" x14ac:dyDescent="0.25">
      <c r="A1295" s="87">
        <v>11652</v>
      </c>
      <c r="B1295" s="134">
        <v>45473</v>
      </c>
      <c r="C1295" s="87">
        <v>5756</v>
      </c>
      <c r="D1295" s="86" t="s">
        <v>1682</v>
      </c>
      <c r="E1295" s="88">
        <v>41201527</v>
      </c>
      <c r="F1295" s="88">
        <v>24279786</v>
      </c>
      <c r="G1295" s="88">
        <v>839769</v>
      </c>
      <c r="H1295" s="88">
        <v>0</v>
      </c>
      <c r="I1295" s="88">
        <v>0</v>
      </c>
      <c r="J1295" s="88">
        <v>4396997</v>
      </c>
      <c r="K1295" s="88">
        <v>9033727</v>
      </c>
      <c r="L1295" s="88">
        <v>0</v>
      </c>
      <c r="M1295" s="88">
        <v>7810586</v>
      </c>
      <c r="N1295" s="88">
        <v>0</v>
      </c>
      <c r="O1295" s="88">
        <v>0</v>
      </c>
      <c r="P1295" s="88">
        <v>2198707</v>
      </c>
      <c r="Q1295" s="89">
        <v>3.285980475368E-2</v>
      </c>
      <c r="R1295" s="89">
        <v>0</v>
      </c>
      <c r="S1295" s="89">
        <v>0</v>
      </c>
      <c r="T1295" s="89">
        <v>3.9878041249999998E-5</v>
      </c>
      <c r="U1295" s="89">
        <v>1.3697148661999999E-3</v>
      </c>
      <c r="V1295" s="89">
        <v>0</v>
      </c>
      <c r="W1295" s="89">
        <v>0</v>
      </c>
      <c r="X1295" s="89">
        <v>0</v>
      </c>
      <c r="Y1295" s="89">
        <v>0</v>
      </c>
      <c r="Z1295" s="89">
        <v>1.6636283730899998E-2</v>
      </c>
      <c r="AA1295" s="89">
        <v>2.82271977779E-3</v>
      </c>
    </row>
    <row r="1296" spans="1:27" x14ac:dyDescent="0.25">
      <c r="A1296" s="87">
        <v>11658</v>
      </c>
      <c r="B1296" s="134">
        <v>45473</v>
      </c>
      <c r="C1296" s="87">
        <v>5757</v>
      </c>
      <c r="D1296" s="86" t="s">
        <v>1683</v>
      </c>
      <c r="E1296" s="88">
        <v>593522</v>
      </c>
      <c r="F1296" s="88">
        <v>10964</v>
      </c>
      <c r="G1296" s="88">
        <v>0</v>
      </c>
      <c r="H1296" s="88">
        <v>0</v>
      </c>
      <c r="I1296" s="88">
        <v>0</v>
      </c>
      <c r="J1296" s="88">
        <v>0</v>
      </c>
      <c r="K1296" s="88">
        <v>0</v>
      </c>
      <c r="L1296" s="88">
        <v>0</v>
      </c>
      <c r="M1296" s="88">
        <v>288</v>
      </c>
      <c r="N1296" s="88">
        <v>0</v>
      </c>
      <c r="O1296" s="88">
        <v>0</v>
      </c>
      <c r="P1296" s="88">
        <v>10676</v>
      </c>
      <c r="Q1296" s="89">
        <v>0</v>
      </c>
      <c r="R1296" s="89">
        <v>0</v>
      </c>
      <c r="S1296" s="89">
        <v>0</v>
      </c>
      <c r="T1296" s="89">
        <v>0</v>
      </c>
      <c r="U1296" s="89">
        <v>-0.1581518518435</v>
      </c>
      <c r="V1296" s="89">
        <v>0</v>
      </c>
      <c r="W1296" s="89">
        <v>-2.3286840509400001E-2</v>
      </c>
      <c r="X1296" s="89">
        <v>0</v>
      </c>
      <c r="Y1296" s="89">
        <v>0</v>
      </c>
      <c r="Z1296" s="89">
        <v>9.6657806367700001E-3</v>
      </c>
      <c r="AA1296" s="89">
        <v>4.4407750858E-3</v>
      </c>
    </row>
    <row r="1297" spans="1:27" x14ac:dyDescent="0.25">
      <c r="A1297" s="87">
        <v>11663</v>
      </c>
      <c r="B1297" s="134">
        <v>45473</v>
      </c>
      <c r="C1297" s="87">
        <v>5762</v>
      </c>
      <c r="D1297" s="86" t="s">
        <v>1684</v>
      </c>
      <c r="E1297" s="88">
        <v>94426012</v>
      </c>
      <c r="F1297" s="88">
        <v>64220688</v>
      </c>
      <c r="G1297" s="88">
        <v>946440</v>
      </c>
      <c r="H1297" s="88">
        <v>0</v>
      </c>
      <c r="I1297" s="88">
        <v>0</v>
      </c>
      <c r="J1297" s="88">
        <v>2593025</v>
      </c>
      <c r="K1297" s="88">
        <v>23554149</v>
      </c>
      <c r="L1297" s="88">
        <v>0</v>
      </c>
      <c r="M1297" s="88">
        <v>28594701</v>
      </c>
      <c r="N1297" s="88">
        <v>121501</v>
      </c>
      <c r="O1297" s="88">
        <v>841383</v>
      </c>
      <c r="P1297" s="88">
        <v>7569489</v>
      </c>
      <c r="Q1297" s="89">
        <v>2.526908771983E-2</v>
      </c>
      <c r="R1297" s="89">
        <v>0</v>
      </c>
      <c r="S1297" s="89">
        <v>0</v>
      </c>
      <c r="T1297" s="89">
        <v>0</v>
      </c>
      <c r="U1297" s="89">
        <v>5.0045944316300002E-3</v>
      </c>
      <c r="V1297" s="89">
        <v>0</v>
      </c>
      <c r="W1297" s="89">
        <v>4.4593999093999999E-4</v>
      </c>
      <c r="X1297" s="89">
        <v>0</v>
      </c>
      <c r="Y1297" s="89">
        <v>0</v>
      </c>
      <c r="Z1297" s="89">
        <v>2.128896058104E-2</v>
      </c>
      <c r="AA1297" s="89">
        <v>5.0760161958699999E-3</v>
      </c>
    </row>
    <row r="1298" spans="1:27" x14ac:dyDescent="0.25">
      <c r="A1298" s="87">
        <v>11670</v>
      </c>
      <c r="B1298" s="134">
        <v>45473</v>
      </c>
      <c r="C1298" s="87">
        <v>5764</v>
      </c>
      <c r="D1298" s="86" t="s">
        <v>1685</v>
      </c>
      <c r="E1298" s="88">
        <v>127756602</v>
      </c>
      <c r="F1298" s="88">
        <v>54708113</v>
      </c>
      <c r="G1298" s="88">
        <v>2194002</v>
      </c>
      <c r="H1298" s="88">
        <v>0</v>
      </c>
      <c r="I1298" s="88">
        <v>0</v>
      </c>
      <c r="J1298" s="88">
        <v>27103201</v>
      </c>
      <c r="K1298" s="88">
        <v>15276438</v>
      </c>
      <c r="L1298" s="88">
        <v>0</v>
      </c>
      <c r="M1298" s="88">
        <v>0</v>
      </c>
      <c r="N1298" s="88">
        <v>0</v>
      </c>
      <c r="O1298" s="88">
        <v>0</v>
      </c>
      <c r="P1298" s="88">
        <v>10134472</v>
      </c>
      <c r="Q1298" s="89">
        <v>8.7181354268800002E-3</v>
      </c>
      <c r="R1298" s="89">
        <v>0</v>
      </c>
      <c r="S1298" s="89">
        <v>0</v>
      </c>
      <c r="T1298" s="89">
        <v>3.5631363785000001E-4</v>
      </c>
      <c r="U1298" s="89">
        <v>1.0900239977599999E-3</v>
      </c>
      <c r="V1298" s="89">
        <v>0</v>
      </c>
      <c r="W1298" s="89">
        <v>0</v>
      </c>
      <c r="X1298" s="89">
        <v>0</v>
      </c>
      <c r="Y1298" s="89">
        <v>0</v>
      </c>
      <c r="Z1298" s="89">
        <v>1.75723418022E-3</v>
      </c>
      <c r="AA1298" s="89">
        <v>1.1985573738699999E-3</v>
      </c>
    </row>
    <row r="1299" spans="1:27" x14ac:dyDescent="0.25">
      <c r="A1299" s="87">
        <v>11671</v>
      </c>
      <c r="B1299" s="134">
        <v>45473</v>
      </c>
      <c r="C1299" s="87">
        <v>5765</v>
      </c>
      <c r="D1299" s="86" t="s">
        <v>1686</v>
      </c>
      <c r="E1299" s="88">
        <v>26835062</v>
      </c>
      <c r="F1299" s="88">
        <v>5750595</v>
      </c>
      <c r="G1299" s="88">
        <v>144546</v>
      </c>
      <c r="H1299" s="88">
        <v>18980</v>
      </c>
      <c r="I1299" s="88">
        <v>0</v>
      </c>
      <c r="J1299" s="88">
        <v>2074599</v>
      </c>
      <c r="K1299" s="88">
        <v>1185015</v>
      </c>
      <c r="L1299" s="88">
        <v>0</v>
      </c>
      <c r="M1299" s="88">
        <v>438242</v>
      </c>
      <c r="N1299" s="88">
        <v>0</v>
      </c>
      <c r="O1299" s="88">
        <v>0</v>
      </c>
      <c r="P1299" s="88">
        <v>1889213</v>
      </c>
      <c r="Q1299" s="89">
        <v>-1.2745593351E-3</v>
      </c>
      <c r="R1299" s="89">
        <v>3.0529033142740001E-2</v>
      </c>
      <c r="S1299" s="89">
        <v>0</v>
      </c>
      <c r="T1299" s="89">
        <v>0</v>
      </c>
      <c r="U1299" s="89">
        <v>4.3761653501999998E-4</v>
      </c>
      <c r="V1299" s="89">
        <v>0</v>
      </c>
      <c r="W1299" s="89">
        <v>0</v>
      </c>
      <c r="X1299" s="89">
        <v>0</v>
      </c>
      <c r="Y1299" s="89">
        <v>0</v>
      </c>
      <c r="Z1299" s="89">
        <v>2.9079762639099998E-3</v>
      </c>
      <c r="AA1299" s="89">
        <v>9.2927480247999999E-4</v>
      </c>
    </row>
    <row r="1300" spans="1:27" x14ac:dyDescent="0.25">
      <c r="A1300" s="87">
        <v>11674</v>
      </c>
      <c r="B1300" s="134">
        <v>45473</v>
      </c>
      <c r="C1300" s="87">
        <v>5768</v>
      </c>
      <c r="D1300" s="86" t="s">
        <v>1687</v>
      </c>
      <c r="E1300" s="88">
        <v>450508992</v>
      </c>
      <c r="F1300" s="88">
        <v>307540822</v>
      </c>
      <c r="G1300" s="88">
        <v>8801514</v>
      </c>
      <c r="H1300" s="88">
        <v>2950145</v>
      </c>
      <c r="I1300" s="88">
        <v>0</v>
      </c>
      <c r="J1300" s="88">
        <v>36882128</v>
      </c>
      <c r="K1300" s="88">
        <v>151677079</v>
      </c>
      <c r="L1300" s="88">
        <v>0</v>
      </c>
      <c r="M1300" s="88">
        <v>72324906</v>
      </c>
      <c r="N1300" s="88">
        <v>7040912</v>
      </c>
      <c r="O1300" s="88">
        <v>396746</v>
      </c>
      <c r="P1300" s="88">
        <v>27467392</v>
      </c>
      <c r="Q1300" s="89">
        <v>1.5635893081439999E-2</v>
      </c>
      <c r="R1300" s="89">
        <v>6.6027708573889995E-2</v>
      </c>
      <c r="S1300" s="89">
        <v>0</v>
      </c>
      <c r="T1300" s="89">
        <v>-3.9261089139999998E-4</v>
      </c>
      <c r="U1300" s="89">
        <v>5.2474211658599997E-3</v>
      </c>
      <c r="V1300" s="89">
        <v>0</v>
      </c>
      <c r="W1300" s="89">
        <v>2.1725289470400002E-3</v>
      </c>
      <c r="X1300" s="89">
        <v>0</v>
      </c>
      <c r="Y1300" s="89">
        <v>0</v>
      </c>
      <c r="Z1300" s="89">
        <v>1.9320505674199999E-3</v>
      </c>
      <c r="AA1300" s="89">
        <v>4.4367085581299998E-3</v>
      </c>
    </row>
    <row r="1301" spans="1:27" x14ac:dyDescent="0.25">
      <c r="A1301" s="87">
        <v>11678</v>
      </c>
      <c r="B1301" s="134">
        <v>45473</v>
      </c>
      <c r="C1301" s="87">
        <v>5772</v>
      </c>
      <c r="D1301" s="86" t="s">
        <v>1688</v>
      </c>
      <c r="E1301" s="88">
        <v>81784799</v>
      </c>
      <c r="F1301" s="88">
        <v>52809970</v>
      </c>
      <c r="G1301" s="88">
        <v>0</v>
      </c>
      <c r="H1301" s="88">
        <v>0</v>
      </c>
      <c r="I1301" s="88">
        <v>0</v>
      </c>
      <c r="J1301" s="88">
        <v>8112392</v>
      </c>
      <c r="K1301" s="88">
        <v>17133705</v>
      </c>
      <c r="L1301" s="88">
        <v>0</v>
      </c>
      <c r="M1301" s="88">
        <v>13845534</v>
      </c>
      <c r="N1301" s="88">
        <v>3125471</v>
      </c>
      <c r="O1301" s="88">
        <v>0</v>
      </c>
      <c r="P1301" s="88">
        <v>10592868</v>
      </c>
      <c r="Q1301" s="89">
        <v>0</v>
      </c>
      <c r="R1301" s="89">
        <v>0</v>
      </c>
      <c r="S1301" s="89">
        <v>0</v>
      </c>
      <c r="T1301" s="89">
        <v>-1.057931258E-4</v>
      </c>
      <c r="U1301" s="89">
        <v>4.98369859443E-3</v>
      </c>
      <c r="V1301" s="89">
        <v>0</v>
      </c>
      <c r="W1301" s="89">
        <v>-6.2611549800000002E-5</v>
      </c>
      <c r="X1301" s="89">
        <v>0</v>
      </c>
      <c r="Y1301" s="89">
        <v>0</v>
      </c>
      <c r="Z1301" s="89">
        <v>6.6189175659099996E-3</v>
      </c>
      <c r="AA1301" s="89">
        <v>2.9026120501300001E-3</v>
      </c>
    </row>
    <row r="1302" spans="1:27" x14ac:dyDescent="0.25">
      <c r="A1302" s="87">
        <v>11680</v>
      </c>
      <c r="B1302" s="134">
        <v>45473</v>
      </c>
      <c r="C1302" s="87">
        <v>5773</v>
      </c>
      <c r="D1302" s="86" t="s">
        <v>1689</v>
      </c>
      <c r="E1302" s="88">
        <v>67401196</v>
      </c>
      <c r="F1302" s="88">
        <v>27386722</v>
      </c>
      <c r="G1302" s="88">
        <v>0</v>
      </c>
      <c r="H1302" s="88">
        <v>0</v>
      </c>
      <c r="I1302" s="88">
        <v>0</v>
      </c>
      <c r="J1302" s="88">
        <v>5479085</v>
      </c>
      <c r="K1302" s="88">
        <v>13208292</v>
      </c>
      <c r="L1302" s="88">
        <v>0</v>
      </c>
      <c r="M1302" s="88">
        <v>5998368</v>
      </c>
      <c r="N1302" s="88">
        <v>0</v>
      </c>
      <c r="O1302" s="88">
        <v>0</v>
      </c>
      <c r="P1302" s="88">
        <v>2700978</v>
      </c>
      <c r="Q1302" s="89">
        <v>0</v>
      </c>
      <c r="R1302" s="89">
        <v>0</v>
      </c>
      <c r="S1302" s="89">
        <v>0</v>
      </c>
      <c r="T1302" s="89">
        <v>4.8004009161500003E-3</v>
      </c>
      <c r="U1302" s="89">
        <v>2.6776773843000001E-4</v>
      </c>
      <c r="V1302" s="89">
        <v>0</v>
      </c>
      <c r="W1302" s="89">
        <v>-1.85167426429E-2</v>
      </c>
      <c r="X1302" s="89">
        <v>0</v>
      </c>
      <c r="Y1302" s="89">
        <v>0</v>
      </c>
      <c r="Z1302" s="89">
        <v>1.4980999979789999E-2</v>
      </c>
      <c r="AA1302" s="89">
        <v>1.11944109423E-3</v>
      </c>
    </row>
    <row r="1303" spans="1:27" x14ac:dyDescent="0.25">
      <c r="A1303" s="87">
        <v>11685</v>
      </c>
      <c r="B1303" s="134">
        <v>45473</v>
      </c>
      <c r="C1303" s="87">
        <v>5777</v>
      </c>
      <c r="D1303" s="86" t="s">
        <v>1690</v>
      </c>
      <c r="E1303" s="88">
        <v>84480560</v>
      </c>
      <c r="F1303" s="88">
        <v>64060064</v>
      </c>
      <c r="G1303" s="88">
        <v>0</v>
      </c>
      <c r="H1303" s="88">
        <v>0</v>
      </c>
      <c r="I1303" s="88">
        <v>0</v>
      </c>
      <c r="J1303" s="88">
        <v>11013597</v>
      </c>
      <c r="K1303" s="88">
        <v>27683357</v>
      </c>
      <c r="L1303" s="88">
        <v>0</v>
      </c>
      <c r="M1303" s="88">
        <v>13215397</v>
      </c>
      <c r="N1303" s="88">
        <v>0</v>
      </c>
      <c r="O1303" s="88">
        <v>15655</v>
      </c>
      <c r="P1303" s="88">
        <v>12132058</v>
      </c>
      <c r="Q1303" s="89">
        <v>0</v>
      </c>
      <c r="R1303" s="89">
        <v>0</v>
      </c>
      <c r="S1303" s="89">
        <v>0</v>
      </c>
      <c r="T1303" s="89">
        <v>4.1869815482299998E-3</v>
      </c>
      <c r="U1303" s="89">
        <v>7.2391397239199998E-3</v>
      </c>
      <c r="V1303" s="89">
        <v>0</v>
      </c>
      <c r="W1303" s="89">
        <v>0</v>
      </c>
      <c r="X1303" s="89">
        <v>0</v>
      </c>
      <c r="Y1303" s="89">
        <v>0</v>
      </c>
      <c r="Z1303" s="89">
        <v>4.3578288252899998E-3</v>
      </c>
      <c r="AA1303" s="89">
        <v>4.4492128992500001E-3</v>
      </c>
    </row>
    <row r="1304" spans="1:27" x14ac:dyDescent="0.25">
      <c r="A1304" s="87">
        <v>11689</v>
      </c>
      <c r="B1304" s="134">
        <v>45473</v>
      </c>
      <c r="C1304" s="87">
        <v>5779</v>
      </c>
      <c r="D1304" s="86" t="s">
        <v>1691</v>
      </c>
      <c r="E1304" s="88">
        <v>41691660</v>
      </c>
      <c r="F1304" s="88">
        <v>13226408</v>
      </c>
      <c r="G1304" s="88">
        <v>589050</v>
      </c>
      <c r="H1304" s="88">
        <v>0</v>
      </c>
      <c r="I1304" s="88">
        <v>0</v>
      </c>
      <c r="J1304" s="88">
        <v>2673281</v>
      </c>
      <c r="K1304" s="88">
        <v>5527098</v>
      </c>
      <c r="L1304" s="88">
        <v>0</v>
      </c>
      <c r="M1304" s="88">
        <v>2517501</v>
      </c>
      <c r="N1304" s="88">
        <v>0</v>
      </c>
      <c r="O1304" s="88">
        <v>0</v>
      </c>
      <c r="P1304" s="88">
        <v>1919477</v>
      </c>
      <c r="Q1304" s="89">
        <v>1.58361259138E-3</v>
      </c>
      <c r="R1304" s="89">
        <v>0</v>
      </c>
      <c r="S1304" s="89">
        <v>0</v>
      </c>
      <c r="T1304" s="89">
        <v>2.0534410848600001E-3</v>
      </c>
      <c r="U1304" s="89">
        <v>5.8544933464500003E-3</v>
      </c>
      <c r="V1304" s="89">
        <v>0</v>
      </c>
      <c r="W1304" s="89">
        <v>0</v>
      </c>
      <c r="X1304" s="89">
        <v>0</v>
      </c>
      <c r="Y1304" s="89">
        <v>0</v>
      </c>
      <c r="Z1304" s="89">
        <v>8.9718727792600008E-3</v>
      </c>
      <c r="AA1304" s="89">
        <v>4.0899900943099999E-3</v>
      </c>
    </row>
    <row r="1305" spans="1:27" x14ac:dyDescent="0.25">
      <c r="A1305" s="87">
        <v>11718</v>
      </c>
      <c r="B1305" s="134">
        <v>45473</v>
      </c>
      <c r="C1305" s="87">
        <v>5793</v>
      </c>
      <c r="D1305" s="86" t="s">
        <v>1692</v>
      </c>
      <c r="E1305" s="88">
        <v>89734968</v>
      </c>
      <c r="F1305" s="88">
        <v>55143695</v>
      </c>
      <c r="G1305" s="88">
        <v>1050856</v>
      </c>
      <c r="H1305" s="88">
        <v>0</v>
      </c>
      <c r="I1305" s="88">
        <v>0</v>
      </c>
      <c r="J1305" s="88">
        <v>4852099</v>
      </c>
      <c r="K1305" s="88">
        <v>14524651</v>
      </c>
      <c r="L1305" s="88">
        <v>0</v>
      </c>
      <c r="M1305" s="88">
        <v>22661957</v>
      </c>
      <c r="N1305" s="88">
        <v>2703406</v>
      </c>
      <c r="O1305" s="88">
        <v>346605</v>
      </c>
      <c r="P1305" s="88">
        <v>9004121</v>
      </c>
      <c r="Q1305" s="89">
        <v>1.177887213846E-2</v>
      </c>
      <c r="R1305" s="89">
        <v>0</v>
      </c>
      <c r="S1305" s="89">
        <v>0</v>
      </c>
      <c r="T1305" s="89">
        <v>-3.8350034730000001E-4</v>
      </c>
      <c r="U1305" s="89">
        <v>1.72281817092E-3</v>
      </c>
      <c r="V1305" s="89">
        <v>0</v>
      </c>
      <c r="W1305" s="89">
        <v>0</v>
      </c>
      <c r="X1305" s="89">
        <v>0</v>
      </c>
      <c r="Y1305" s="89">
        <v>0</v>
      </c>
      <c r="Z1305" s="89">
        <v>8.2832655729100004E-3</v>
      </c>
      <c r="AA1305" s="89">
        <v>2.0872060577799998E-3</v>
      </c>
    </row>
    <row r="1306" spans="1:27" x14ac:dyDescent="0.25">
      <c r="A1306" s="87">
        <v>11721</v>
      </c>
      <c r="B1306" s="134">
        <v>45473</v>
      </c>
      <c r="C1306" s="87">
        <v>5795</v>
      </c>
      <c r="D1306" s="86" t="s">
        <v>1693</v>
      </c>
      <c r="E1306" s="88">
        <v>29053024</v>
      </c>
      <c r="F1306" s="88">
        <v>24152287</v>
      </c>
      <c r="G1306" s="88">
        <v>0</v>
      </c>
      <c r="H1306" s="88">
        <v>0</v>
      </c>
      <c r="I1306" s="88">
        <v>0</v>
      </c>
      <c r="J1306" s="88">
        <v>11098993</v>
      </c>
      <c r="K1306" s="88">
        <v>9749072</v>
      </c>
      <c r="L1306" s="88">
        <v>0</v>
      </c>
      <c r="M1306" s="88">
        <v>1246199</v>
      </c>
      <c r="N1306" s="88">
        <v>0</v>
      </c>
      <c r="O1306" s="88">
        <v>0</v>
      </c>
      <c r="P1306" s="88">
        <v>2058023</v>
      </c>
      <c r="Q1306" s="89">
        <v>0</v>
      </c>
      <c r="R1306" s="89">
        <v>0</v>
      </c>
      <c r="S1306" s="89">
        <v>0</v>
      </c>
      <c r="T1306" s="89">
        <v>9.4878227565000002E-4</v>
      </c>
      <c r="U1306" s="89">
        <v>1.47767002941E-3</v>
      </c>
      <c r="V1306" s="89">
        <v>0</v>
      </c>
      <c r="W1306" s="89">
        <v>0</v>
      </c>
      <c r="X1306" s="89">
        <v>0</v>
      </c>
      <c r="Y1306" s="89">
        <v>0</v>
      </c>
      <c r="Z1306" s="89">
        <v>6.6655835133499998E-3</v>
      </c>
      <c r="AA1306" s="89">
        <v>1.6924228113099999E-3</v>
      </c>
    </row>
    <row r="1307" spans="1:27" x14ac:dyDescent="0.25">
      <c r="A1307" s="87">
        <v>11723</v>
      </c>
      <c r="B1307" s="134">
        <v>45473</v>
      </c>
      <c r="C1307" s="87">
        <v>5796</v>
      </c>
      <c r="D1307" s="86" t="s">
        <v>1694</v>
      </c>
      <c r="E1307" s="88">
        <v>608147303</v>
      </c>
      <c r="F1307" s="88">
        <v>383902750</v>
      </c>
      <c r="G1307" s="88">
        <v>15187742</v>
      </c>
      <c r="H1307" s="88">
        <v>0</v>
      </c>
      <c r="I1307" s="88">
        <v>578237</v>
      </c>
      <c r="J1307" s="88">
        <v>24981224</v>
      </c>
      <c r="K1307" s="88">
        <v>69418540</v>
      </c>
      <c r="L1307" s="88">
        <v>0</v>
      </c>
      <c r="M1307" s="88">
        <v>171716948</v>
      </c>
      <c r="N1307" s="88">
        <v>64874050</v>
      </c>
      <c r="O1307" s="88">
        <v>2851661</v>
      </c>
      <c r="P1307" s="88">
        <v>34294345</v>
      </c>
      <c r="Q1307" s="89">
        <v>7.33370561779E-3</v>
      </c>
      <c r="R1307" s="89">
        <v>0</v>
      </c>
      <c r="S1307" s="89">
        <v>0</v>
      </c>
      <c r="T1307" s="89">
        <v>-4.6753693250000002E-4</v>
      </c>
      <c r="U1307" s="89">
        <v>6.8948059407000003E-4</v>
      </c>
      <c r="V1307" s="89">
        <v>0</v>
      </c>
      <c r="W1307" s="89">
        <v>5.3955731139999998E-5</v>
      </c>
      <c r="X1307" s="89">
        <v>0</v>
      </c>
      <c r="Y1307" s="89">
        <v>0</v>
      </c>
      <c r="Z1307" s="89">
        <v>5.05009982218E-3</v>
      </c>
      <c r="AA1307" s="89">
        <v>1.1278752131800001E-3</v>
      </c>
    </row>
    <row r="1308" spans="1:27" x14ac:dyDescent="0.25">
      <c r="A1308" s="87">
        <v>11744</v>
      </c>
      <c r="B1308" s="134">
        <v>45473</v>
      </c>
      <c r="C1308" s="87">
        <v>5804</v>
      </c>
      <c r="D1308" s="86" t="s">
        <v>1695</v>
      </c>
      <c r="E1308" s="88">
        <v>25382436</v>
      </c>
      <c r="F1308" s="88">
        <v>9655409</v>
      </c>
      <c r="G1308" s="88">
        <v>0</v>
      </c>
      <c r="H1308" s="88">
        <v>0</v>
      </c>
      <c r="I1308" s="88">
        <v>0</v>
      </c>
      <c r="J1308" s="88">
        <v>3304309</v>
      </c>
      <c r="K1308" s="88">
        <v>4778308</v>
      </c>
      <c r="L1308" s="88">
        <v>0</v>
      </c>
      <c r="M1308" s="88">
        <v>0</v>
      </c>
      <c r="N1308" s="88">
        <v>0</v>
      </c>
      <c r="O1308" s="88">
        <v>0</v>
      </c>
      <c r="P1308" s="88">
        <v>1572792</v>
      </c>
      <c r="Q1308" s="89">
        <v>0</v>
      </c>
      <c r="R1308" s="89">
        <v>0</v>
      </c>
      <c r="S1308" s="89">
        <v>0</v>
      </c>
      <c r="T1308" s="89">
        <v>6.0622135827999996E-4</v>
      </c>
      <c r="U1308" s="89">
        <v>-2.1712363509999999E-4</v>
      </c>
      <c r="V1308" s="89">
        <v>0</v>
      </c>
      <c r="W1308" s="89">
        <v>0</v>
      </c>
      <c r="X1308" s="89">
        <v>0</v>
      </c>
      <c r="Y1308" s="89">
        <v>0</v>
      </c>
      <c r="Z1308" s="89">
        <v>2.1387461051699998E-3</v>
      </c>
      <c r="AA1308" s="89">
        <v>4.7628511059000001E-4</v>
      </c>
    </row>
    <row r="1309" spans="1:27" x14ac:dyDescent="0.25">
      <c r="A1309" s="87">
        <v>11746</v>
      </c>
      <c r="B1309" s="134">
        <v>45473</v>
      </c>
      <c r="C1309" s="87">
        <v>5805</v>
      </c>
      <c r="D1309" s="86" t="s">
        <v>1696</v>
      </c>
      <c r="E1309" s="88">
        <v>94644290</v>
      </c>
      <c r="F1309" s="88">
        <v>38125599</v>
      </c>
      <c r="G1309" s="88">
        <v>1538748</v>
      </c>
      <c r="H1309" s="88">
        <v>0</v>
      </c>
      <c r="I1309" s="88">
        <v>0</v>
      </c>
      <c r="J1309" s="88">
        <v>12098649</v>
      </c>
      <c r="K1309" s="88">
        <v>9992579</v>
      </c>
      <c r="L1309" s="88">
        <v>0</v>
      </c>
      <c r="M1309" s="88">
        <v>7974163</v>
      </c>
      <c r="N1309" s="88">
        <v>0</v>
      </c>
      <c r="O1309" s="88">
        <v>0</v>
      </c>
      <c r="P1309" s="88">
        <v>6521460</v>
      </c>
      <c r="Q1309" s="89">
        <v>4.0381340349900001E-3</v>
      </c>
      <c r="R1309" s="89">
        <v>0</v>
      </c>
      <c r="S1309" s="89">
        <v>0</v>
      </c>
      <c r="T1309" s="89">
        <v>0</v>
      </c>
      <c r="U1309" s="89">
        <v>1.5218683151600001E-3</v>
      </c>
      <c r="V1309" s="89">
        <v>0</v>
      </c>
      <c r="W1309" s="89">
        <v>-9.5421771559999998E-4</v>
      </c>
      <c r="X1309" s="89">
        <v>0</v>
      </c>
      <c r="Y1309" s="89">
        <v>0</v>
      </c>
      <c r="Z1309" s="89">
        <v>1.3925051657300001E-3</v>
      </c>
      <c r="AA1309" s="89">
        <v>6.2348361625000001E-4</v>
      </c>
    </row>
    <row r="1310" spans="1:27" x14ac:dyDescent="0.25">
      <c r="A1310" s="87">
        <v>11761</v>
      </c>
      <c r="B1310" s="134">
        <v>45473</v>
      </c>
      <c r="C1310" s="87">
        <v>5811</v>
      </c>
      <c r="D1310" s="86" t="s">
        <v>1697</v>
      </c>
      <c r="E1310" s="88">
        <v>4588674</v>
      </c>
      <c r="F1310" s="88">
        <v>2208979</v>
      </c>
      <c r="G1310" s="88">
        <v>0</v>
      </c>
      <c r="H1310" s="88">
        <v>0</v>
      </c>
      <c r="I1310" s="88">
        <v>0</v>
      </c>
      <c r="J1310" s="88">
        <v>718623</v>
      </c>
      <c r="K1310" s="88">
        <v>822738</v>
      </c>
      <c r="L1310" s="88">
        <v>0</v>
      </c>
      <c r="M1310" s="88">
        <v>0</v>
      </c>
      <c r="N1310" s="88">
        <v>0</v>
      </c>
      <c r="O1310" s="88">
        <v>0</v>
      </c>
      <c r="P1310" s="88">
        <v>667618</v>
      </c>
      <c r="Q1310" s="89">
        <v>0</v>
      </c>
      <c r="R1310" s="89">
        <v>0</v>
      </c>
      <c r="S1310" s="89">
        <v>0</v>
      </c>
      <c r="T1310" s="89">
        <v>0</v>
      </c>
      <c r="U1310" s="89">
        <v>5.8225494166999998E-3</v>
      </c>
      <c r="V1310" s="89">
        <v>0</v>
      </c>
      <c r="W1310" s="89">
        <v>0</v>
      </c>
      <c r="X1310" s="89">
        <v>0</v>
      </c>
      <c r="Y1310" s="89">
        <v>0</v>
      </c>
      <c r="Z1310" s="89">
        <v>-1.095783622E-3</v>
      </c>
      <c r="AA1310" s="89">
        <v>1.88912722179E-3</v>
      </c>
    </row>
    <row r="1311" spans="1:27" x14ac:dyDescent="0.25">
      <c r="A1311" s="87">
        <v>11779</v>
      </c>
      <c r="B1311" s="134">
        <v>45473</v>
      </c>
      <c r="C1311" s="87">
        <v>5821</v>
      </c>
      <c r="D1311" s="86" t="s">
        <v>1698</v>
      </c>
      <c r="E1311" s="88">
        <v>42759004</v>
      </c>
      <c r="F1311" s="88">
        <v>18957089</v>
      </c>
      <c r="G1311" s="88">
        <v>0</v>
      </c>
      <c r="H1311" s="88">
        <v>0</v>
      </c>
      <c r="I1311" s="88">
        <v>0</v>
      </c>
      <c r="J1311" s="88">
        <v>7784235</v>
      </c>
      <c r="K1311" s="88">
        <v>5099020</v>
      </c>
      <c r="L1311" s="88">
        <v>0</v>
      </c>
      <c r="M1311" s="88">
        <v>1900099</v>
      </c>
      <c r="N1311" s="88">
        <v>84333</v>
      </c>
      <c r="O1311" s="88">
        <v>0</v>
      </c>
      <c r="P1311" s="88">
        <v>4089398</v>
      </c>
      <c r="Q1311" s="89">
        <v>0</v>
      </c>
      <c r="R1311" s="89">
        <v>0</v>
      </c>
      <c r="S1311" s="89">
        <v>0</v>
      </c>
      <c r="T1311" s="89">
        <v>1.9143141361100001E-3</v>
      </c>
      <c r="U1311" s="89">
        <v>5.3326457957799996E-3</v>
      </c>
      <c r="V1311" s="89">
        <v>0</v>
      </c>
      <c r="W1311" s="89">
        <v>0</v>
      </c>
      <c r="X1311" s="89">
        <v>0</v>
      </c>
      <c r="Y1311" s="89">
        <v>0</v>
      </c>
      <c r="Z1311" s="89">
        <v>6.1625809296100001E-3</v>
      </c>
      <c r="AA1311" s="89">
        <v>3.6338893551000001E-3</v>
      </c>
    </row>
    <row r="1312" spans="1:27" x14ac:dyDescent="0.25">
      <c r="A1312" s="87">
        <v>11780</v>
      </c>
      <c r="B1312" s="134">
        <v>45473</v>
      </c>
      <c r="C1312" s="87">
        <v>5822</v>
      </c>
      <c r="D1312" s="86" t="s">
        <v>1699</v>
      </c>
      <c r="E1312" s="88">
        <v>200275468</v>
      </c>
      <c r="F1312" s="88">
        <v>90458760</v>
      </c>
      <c r="G1312" s="88">
        <v>8581999</v>
      </c>
      <c r="H1312" s="88">
        <v>0</v>
      </c>
      <c r="I1312" s="88">
        <v>0</v>
      </c>
      <c r="J1312" s="88">
        <v>18553745</v>
      </c>
      <c r="K1312" s="88">
        <v>34723660</v>
      </c>
      <c r="L1312" s="88">
        <v>0</v>
      </c>
      <c r="M1312" s="88">
        <v>17714536</v>
      </c>
      <c r="N1312" s="88">
        <v>0</v>
      </c>
      <c r="O1312" s="88">
        <v>0</v>
      </c>
      <c r="P1312" s="88">
        <v>10884819</v>
      </c>
      <c r="Q1312" s="89">
        <v>1.167908809306E-2</v>
      </c>
      <c r="R1312" s="89">
        <v>0</v>
      </c>
      <c r="S1312" s="89">
        <v>0</v>
      </c>
      <c r="T1312" s="89">
        <v>6.6227814553000003E-4</v>
      </c>
      <c r="U1312" s="89">
        <v>4.5749422302E-4</v>
      </c>
      <c r="V1312" s="89">
        <v>0</v>
      </c>
      <c r="W1312" s="89">
        <v>0</v>
      </c>
      <c r="X1312" s="89">
        <v>0</v>
      </c>
      <c r="Y1312" s="89">
        <v>0</v>
      </c>
      <c r="Z1312" s="89">
        <v>4.9964098641599999E-3</v>
      </c>
      <c r="AA1312" s="89">
        <v>2.1480958842399998E-3</v>
      </c>
    </row>
    <row r="1313" spans="1:27" x14ac:dyDescent="0.25">
      <c r="A1313" s="87">
        <v>11782</v>
      </c>
      <c r="B1313" s="134">
        <v>45473</v>
      </c>
      <c r="C1313" s="87">
        <v>5823</v>
      </c>
      <c r="D1313" s="86" t="s">
        <v>1700</v>
      </c>
      <c r="E1313" s="88">
        <v>16127698</v>
      </c>
      <c r="F1313" s="88">
        <v>12231744</v>
      </c>
      <c r="G1313" s="88">
        <v>226221</v>
      </c>
      <c r="H1313" s="88">
        <v>11780</v>
      </c>
      <c r="I1313" s="88">
        <v>0</v>
      </c>
      <c r="J1313" s="88">
        <v>3491155</v>
      </c>
      <c r="K1313" s="88">
        <v>3187538</v>
      </c>
      <c r="L1313" s="88">
        <v>0</v>
      </c>
      <c r="M1313" s="88">
        <v>1073990</v>
      </c>
      <c r="N1313" s="88">
        <v>0</v>
      </c>
      <c r="O1313" s="88">
        <v>0</v>
      </c>
      <c r="P1313" s="88">
        <v>4241060</v>
      </c>
      <c r="Q1313" s="89">
        <v>1.6564071781650001E-2</v>
      </c>
      <c r="R1313" s="89">
        <v>7.4014015798470001E-2</v>
      </c>
      <c r="S1313" s="89">
        <v>0</v>
      </c>
      <c r="T1313" s="89">
        <v>2.58088750278E-3</v>
      </c>
      <c r="U1313" s="89">
        <v>9.0806399337799992E-3</v>
      </c>
      <c r="V1313" s="89">
        <v>0</v>
      </c>
      <c r="W1313" s="89">
        <v>0</v>
      </c>
      <c r="X1313" s="89">
        <v>0</v>
      </c>
      <c r="Y1313" s="89">
        <v>0</v>
      </c>
      <c r="Z1313" s="89">
        <v>8.7740270322900007E-3</v>
      </c>
      <c r="AA1313" s="89">
        <v>6.4812948509300004E-3</v>
      </c>
    </row>
    <row r="1314" spans="1:27" x14ac:dyDescent="0.25">
      <c r="A1314" s="87">
        <v>11783</v>
      </c>
      <c r="B1314" s="134">
        <v>45473</v>
      </c>
      <c r="C1314" s="87">
        <v>5824</v>
      </c>
      <c r="D1314" s="86" t="s">
        <v>1701</v>
      </c>
      <c r="E1314" s="88">
        <v>219468</v>
      </c>
      <c r="F1314" s="88">
        <v>13692</v>
      </c>
      <c r="G1314" s="88">
        <v>0</v>
      </c>
      <c r="H1314" s="88">
        <v>0</v>
      </c>
      <c r="I1314" s="88">
        <v>0</v>
      </c>
      <c r="J1314" s="88">
        <v>0</v>
      </c>
      <c r="K1314" s="88">
        <v>0</v>
      </c>
      <c r="L1314" s="88">
        <v>0</v>
      </c>
      <c r="M1314" s="88">
        <v>0</v>
      </c>
      <c r="N1314" s="88">
        <v>0</v>
      </c>
      <c r="O1314" s="88">
        <v>0</v>
      </c>
      <c r="P1314" s="88">
        <v>13692</v>
      </c>
      <c r="Q1314" s="89">
        <v>0</v>
      </c>
      <c r="R1314" s="89">
        <v>0</v>
      </c>
      <c r="S1314" s="89">
        <v>0</v>
      </c>
      <c r="T1314" s="89">
        <v>0</v>
      </c>
      <c r="U1314" s="89">
        <v>0</v>
      </c>
      <c r="V1314" s="89">
        <v>0</v>
      </c>
      <c r="W1314" s="89">
        <v>0</v>
      </c>
      <c r="X1314" s="89">
        <v>0</v>
      </c>
      <c r="Y1314" s="89">
        <v>0</v>
      </c>
      <c r="Z1314" s="89">
        <v>0</v>
      </c>
      <c r="AA1314" s="89">
        <v>0</v>
      </c>
    </row>
    <row r="1315" spans="1:27" x14ac:dyDescent="0.25">
      <c r="A1315" s="87">
        <v>11786</v>
      </c>
      <c r="B1315" s="134">
        <v>45473</v>
      </c>
      <c r="C1315" s="87">
        <v>5826</v>
      </c>
      <c r="D1315" s="86" t="s">
        <v>1702</v>
      </c>
      <c r="E1315" s="88">
        <v>53966667</v>
      </c>
      <c r="F1315" s="88">
        <v>37191820</v>
      </c>
      <c r="G1315" s="88">
        <v>309747</v>
      </c>
      <c r="H1315" s="88">
        <v>13975</v>
      </c>
      <c r="I1315" s="88">
        <v>0</v>
      </c>
      <c r="J1315" s="88">
        <v>7224855</v>
      </c>
      <c r="K1315" s="88">
        <v>21080266</v>
      </c>
      <c r="L1315" s="88">
        <v>0</v>
      </c>
      <c r="M1315" s="88">
        <v>1988353</v>
      </c>
      <c r="N1315" s="88">
        <v>0</v>
      </c>
      <c r="O1315" s="88">
        <v>0</v>
      </c>
      <c r="P1315" s="88">
        <v>6574624</v>
      </c>
      <c r="Q1315" s="89">
        <v>4.8422558596300002E-3</v>
      </c>
      <c r="R1315" s="89">
        <v>0</v>
      </c>
      <c r="S1315" s="89">
        <v>0</v>
      </c>
      <c r="T1315" s="89">
        <v>-4.5498405200000002E-5</v>
      </c>
      <c r="U1315" s="89">
        <v>8.7917908455999996E-4</v>
      </c>
      <c r="V1315" s="89">
        <v>0</v>
      </c>
      <c r="W1315" s="89">
        <v>0</v>
      </c>
      <c r="X1315" s="89">
        <v>0</v>
      </c>
      <c r="Y1315" s="89">
        <v>0</v>
      </c>
      <c r="Z1315" s="89">
        <v>1.0258042425199999E-3</v>
      </c>
      <c r="AA1315" s="89">
        <v>7.4651506076000001E-4</v>
      </c>
    </row>
    <row r="1316" spans="1:27" x14ac:dyDescent="0.25">
      <c r="A1316" s="87">
        <v>11793</v>
      </c>
      <c r="B1316" s="134">
        <v>45473</v>
      </c>
      <c r="C1316" s="87">
        <v>5832</v>
      </c>
      <c r="D1316" s="86" t="s">
        <v>4723</v>
      </c>
      <c r="E1316" s="88">
        <v>592833132</v>
      </c>
      <c r="F1316" s="88">
        <v>431463431</v>
      </c>
      <c r="G1316" s="88">
        <v>12385650</v>
      </c>
      <c r="H1316" s="88">
        <v>14487</v>
      </c>
      <c r="I1316" s="88">
        <v>0</v>
      </c>
      <c r="J1316" s="88">
        <v>81505313</v>
      </c>
      <c r="K1316" s="88">
        <v>91712963</v>
      </c>
      <c r="L1316" s="88">
        <v>0</v>
      </c>
      <c r="M1316" s="88">
        <v>149432655</v>
      </c>
      <c r="N1316" s="88">
        <v>59847267</v>
      </c>
      <c r="O1316" s="88">
        <v>8621480</v>
      </c>
      <c r="P1316" s="88">
        <v>27943616</v>
      </c>
      <c r="Q1316" s="89">
        <v>1.8453418866639999E-2</v>
      </c>
      <c r="R1316" s="89">
        <v>0.13336804713639999</v>
      </c>
      <c r="S1316" s="89">
        <v>0</v>
      </c>
      <c r="T1316" s="89">
        <v>3.4200534150199999E-3</v>
      </c>
      <c r="U1316" s="89">
        <v>1.162879740245E-2</v>
      </c>
      <c r="V1316" s="89">
        <v>0</v>
      </c>
      <c r="W1316" s="89">
        <v>2.9337892781000001E-4</v>
      </c>
      <c r="X1316" s="89">
        <v>0</v>
      </c>
      <c r="Y1316" s="89">
        <v>0</v>
      </c>
      <c r="Z1316" s="89">
        <v>1.1190616245119999E-2</v>
      </c>
      <c r="AA1316" s="89">
        <v>4.6823662625799997E-3</v>
      </c>
    </row>
    <row r="1317" spans="1:27" x14ac:dyDescent="0.25">
      <c r="A1317" s="87">
        <v>11824</v>
      </c>
      <c r="B1317" s="134">
        <v>45473</v>
      </c>
      <c r="C1317" s="87">
        <v>5851</v>
      </c>
      <c r="D1317" s="86" t="s">
        <v>1703</v>
      </c>
      <c r="E1317" s="88">
        <v>70127456</v>
      </c>
      <c r="F1317" s="88">
        <v>37942337</v>
      </c>
      <c r="G1317" s="88">
        <v>0</v>
      </c>
      <c r="H1317" s="88">
        <v>0</v>
      </c>
      <c r="I1317" s="88">
        <v>0</v>
      </c>
      <c r="J1317" s="88">
        <v>5811966</v>
      </c>
      <c r="K1317" s="88">
        <v>26099340</v>
      </c>
      <c r="L1317" s="88">
        <v>0</v>
      </c>
      <c r="M1317" s="88">
        <v>0</v>
      </c>
      <c r="N1317" s="88">
        <v>0</v>
      </c>
      <c r="O1317" s="88">
        <v>0</v>
      </c>
      <c r="P1317" s="88">
        <v>6031029</v>
      </c>
      <c r="Q1317" s="89">
        <v>0</v>
      </c>
      <c r="R1317" s="89">
        <v>0</v>
      </c>
      <c r="S1317" s="89">
        <v>0</v>
      </c>
      <c r="T1317" s="89">
        <v>0</v>
      </c>
      <c r="U1317" s="89">
        <v>1.7881173109000001E-3</v>
      </c>
      <c r="V1317" s="89">
        <v>0</v>
      </c>
      <c r="W1317" s="89">
        <v>0</v>
      </c>
      <c r="X1317" s="89">
        <v>0</v>
      </c>
      <c r="Y1317" s="89">
        <v>0</v>
      </c>
      <c r="Z1317" s="89">
        <v>1.81689923906E-3</v>
      </c>
      <c r="AA1317" s="89">
        <v>1.54056194304E-3</v>
      </c>
    </row>
    <row r="1318" spans="1:27" x14ac:dyDescent="0.25">
      <c r="A1318" s="87">
        <v>11836</v>
      </c>
      <c r="B1318" s="134">
        <v>45473</v>
      </c>
      <c r="C1318" s="87">
        <v>5857</v>
      </c>
      <c r="D1318" s="86" t="s">
        <v>1704</v>
      </c>
      <c r="E1318" s="88">
        <v>857119467</v>
      </c>
      <c r="F1318" s="88">
        <v>596855496</v>
      </c>
      <c r="G1318" s="88">
        <v>14482221</v>
      </c>
      <c r="H1318" s="88">
        <v>0</v>
      </c>
      <c r="I1318" s="88">
        <v>0</v>
      </c>
      <c r="J1318" s="88">
        <v>49049902</v>
      </c>
      <c r="K1318" s="88">
        <v>198532328</v>
      </c>
      <c r="L1318" s="88">
        <v>0</v>
      </c>
      <c r="M1318" s="88">
        <v>202246948</v>
      </c>
      <c r="N1318" s="88">
        <v>64584974</v>
      </c>
      <c r="O1318" s="88">
        <v>5831269</v>
      </c>
      <c r="P1318" s="88">
        <v>62127854</v>
      </c>
      <c r="Q1318" s="89">
        <v>1.2885270755330001E-2</v>
      </c>
      <c r="R1318" s="89">
        <v>0</v>
      </c>
      <c r="S1318" s="89">
        <v>0</v>
      </c>
      <c r="T1318" s="89">
        <v>-3.1097636909999999E-4</v>
      </c>
      <c r="U1318" s="89">
        <v>3.8541042050500001E-3</v>
      </c>
      <c r="V1318" s="89">
        <v>0</v>
      </c>
      <c r="W1318" s="89">
        <v>1.1728908372E-4</v>
      </c>
      <c r="X1318" s="89">
        <v>1.7287964307E-4</v>
      </c>
      <c r="Y1318" s="89">
        <v>0</v>
      </c>
      <c r="Z1318" s="89">
        <v>6.0255425435799996E-3</v>
      </c>
      <c r="AA1318" s="89">
        <v>2.2094447667999999E-3</v>
      </c>
    </row>
    <row r="1319" spans="1:27" x14ac:dyDescent="0.25">
      <c r="A1319" s="87">
        <v>11867</v>
      </c>
      <c r="B1319" s="134">
        <v>45473</v>
      </c>
      <c r="C1319" s="87">
        <v>5877</v>
      </c>
      <c r="D1319" s="86" t="s">
        <v>1705</v>
      </c>
      <c r="E1319" s="88">
        <v>63636698</v>
      </c>
      <c r="F1319" s="88">
        <v>51428039</v>
      </c>
      <c r="G1319" s="88">
        <v>601678</v>
      </c>
      <c r="H1319" s="88">
        <v>0</v>
      </c>
      <c r="I1319" s="88">
        <v>0</v>
      </c>
      <c r="J1319" s="88">
        <v>10256189</v>
      </c>
      <c r="K1319" s="88">
        <v>24993562</v>
      </c>
      <c r="L1319" s="88">
        <v>0</v>
      </c>
      <c r="M1319" s="88">
        <v>12754384</v>
      </c>
      <c r="N1319" s="88">
        <v>0</v>
      </c>
      <c r="O1319" s="88">
        <v>434845</v>
      </c>
      <c r="P1319" s="88">
        <v>2387381</v>
      </c>
      <c r="Q1319" s="89">
        <v>8.4604293804999996E-4</v>
      </c>
      <c r="R1319" s="89">
        <v>0</v>
      </c>
      <c r="S1319" s="89">
        <v>0</v>
      </c>
      <c r="T1319" s="89">
        <v>1.2330837054599999E-3</v>
      </c>
      <c r="U1319" s="89">
        <v>1.1034362362800001E-3</v>
      </c>
      <c r="V1319" s="89">
        <v>0</v>
      </c>
      <c r="W1319" s="89">
        <v>0</v>
      </c>
      <c r="X1319" s="89">
        <v>0</v>
      </c>
      <c r="Y1319" s="89">
        <v>0</v>
      </c>
      <c r="Z1319" s="89">
        <v>1.8895717015100001E-3</v>
      </c>
      <c r="AA1319" s="89">
        <v>8.4530183428000003E-4</v>
      </c>
    </row>
    <row r="1320" spans="1:27" x14ac:dyDescent="0.25">
      <c r="A1320" s="87">
        <v>11870</v>
      </c>
      <c r="B1320" s="134">
        <v>45473</v>
      </c>
      <c r="C1320" s="87">
        <v>5879</v>
      </c>
      <c r="D1320" s="86" t="s">
        <v>1706</v>
      </c>
      <c r="E1320" s="88">
        <v>362346344</v>
      </c>
      <c r="F1320" s="88">
        <v>164514418</v>
      </c>
      <c r="G1320" s="88">
        <v>5365083</v>
      </c>
      <c r="H1320" s="88">
        <v>116971</v>
      </c>
      <c r="I1320" s="88">
        <v>0</v>
      </c>
      <c r="J1320" s="88">
        <v>24547732</v>
      </c>
      <c r="K1320" s="88">
        <v>22573397</v>
      </c>
      <c r="L1320" s="88">
        <v>0</v>
      </c>
      <c r="M1320" s="88">
        <v>80570362</v>
      </c>
      <c r="N1320" s="88">
        <v>7295611</v>
      </c>
      <c r="O1320" s="88">
        <v>0</v>
      </c>
      <c r="P1320" s="88">
        <v>24045263</v>
      </c>
      <c r="Q1320" s="89">
        <v>2.4586120280159999E-2</v>
      </c>
      <c r="R1320" s="89">
        <v>8.1448949489499999E-3</v>
      </c>
      <c r="S1320" s="89">
        <v>0</v>
      </c>
      <c r="T1320" s="89">
        <v>-1.129872311E-4</v>
      </c>
      <c r="U1320" s="89">
        <v>3.4456822269299998E-3</v>
      </c>
      <c r="V1320" s="89">
        <v>0</v>
      </c>
      <c r="W1320" s="89">
        <v>-7.5716467668999997E-6</v>
      </c>
      <c r="X1320" s="89">
        <v>0</v>
      </c>
      <c r="Y1320" s="89">
        <v>0</v>
      </c>
      <c r="Z1320" s="89">
        <v>2.409793601989E-2</v>
      </c>
      <c r="AA1320" s="89">
        <v>4.4550613168300003E-3</v>
      </c>
    </row>
    <row r="1321" spans="1:27" x14ac:dyDescent="0.25">
      <c r="A1321" s="87">
        <v>11872</v>
      </c>
      <c r="B1321" s="134">
        <v>45473</v>
      </c>
      <c r="C1321" s="87">
        <v>5880</v>
      </c>
      <c r="D1321" s="86" t="s">
        <v>1707</v>
      </c>
      <c r="E1321" s="88">
        <v>216334504</v>
      </c>
      <c r="F1321" s="88">
        <v>158740750</v>
      </c>
      <c r="G1321" s="88">
        <v>3668846</v>
      </c>
      <c r="H1321" s="88">
        <v>0</v>
      </c>
      <c r="I1321" s="88">
        <v>936539</v>
      </c>
      <c r="J1321" s="88">
        <v>6529939</v>
      </c>
      <c r="K1321" s="88">
        <v>4194618</v>
      </c>
      <c r="L1321" s="88">
        <v>0</v>
      </c>
      <c r="M1321" s="88">
        <v>140322471</v>
      </c>
      <c r="N1321" s="88">
        <v>0</v>
      </c>
      <c r="O1321" s="88">
        <v>0</v>
      </c>
      <c r="P1321" s="88">
        <v>3088337</v>
      </c>
      <c r="Q1321" s="89">
        <v>6.9516217724100004E-3</v>
      </c>
      <c r="R1321" s="89">
        <v>0</v>
      </c>
      <c r="S1321" s="89">
        <v>0</v>
      </c>
      <c r="T1321" s="89">
        <v>0</v>
      </c>
      <c r="U1321" s="89">
        <v>1.6499455653199999E-3</v>
      </c>
      <c r="V1321" s="89">
        <v>0</v>
      </c>
      <c r="W1321" s="89">
        <v>0</v>
      </c>
      <c r="X1321" s="89">
        <v>0</v>
      </c>
      <c r="Y1321" s="89">
        <v>0</v>
      </c>
      <c r="Z1321" s="89">
        <v>9.2810553185399998E-3</v>
      </c>
      <c r="AA1321" s="89">
        <v>6.7734613290000004E-4</v>
      </c>
    </row>
    <row r="1322" spans="1:27" x14ac:dyDescent="0.25">
      <c r="A1322" s="87">
        <v>11891</v>
      </c>
      <c r="B1322" s="134">
        <v>45473</v>
      </c>
      <c r="C1322" s="87">
        <v>5892</v>
      </c>
      <c r="D1322" s="86" t="s">
        <v>1708</v>
      </c>
      <c r="E1322" s="88">
        <v>103095075</v>
      </c>
      <c r="F1322" s="88">
        <v>56428092</v>
      </c>
      <c r="G1322" s="88">
        <v>2290301</v>
      </c>
      <c r="H1322" s="88">
        <v>0</v>
      </c>
      <c r="I1322" s="88">
        <v>0</v>
      </c>
      <c r="J1322" s="88">
        <v>13226552</v>
      </c>
      <c r="K1322" s="88">
        <v>28440885</v>
      </c>
      <c r="L1322" s="88">
        <v>0</v>
      </c>
      <c r="M1322" s="88">
        <v>7456137</v>
      </c>
      <c r="N1322" s="88">
        <v>0</v>
      </c>
      <c r="O1322" s="88">
        <v>0</v>
      </c>
      <c r="P1322" s="88">
        <v>5014217</v>
      </c>
      <c r="Q1322" s="89">
        <v>8.1484898772899994E-3</v>
      </c>
      <c r="R1322" s="89">
        <v>0</v>
      </c>
      <c r="S1322" s="89">
        <v>0</v>
      </c>
      <c r="T1322" s="89">
        <v>1.06893720631E-3</v>
      </c>
      <c r="U1322" s="89">
        <v>2.5329743657700001E-3</v>
      </c>
      <c r="V1322" s="89">
        <v>0</v>
      </c>
      <c r="W1322" s="89">
        <v>0</v>
      </c>
      <c r="X1322" s="89">
        <v>0</v>
      </c>
      <c r="Y1322" s="89">
        <v>0</v>
      </c>
      <c r="Z1322" s="89">
        <v>1.7376406457509999E-2</v>
      </c>
      <c r="AA1322" s="89">
        <v>3.2025300891899999E-3</v>
      </c>
    </row>
    <row r="1323" spans="1:27" x14ac:dyDescent="0.25">
      <c r="A1323" s="87">
        <v>11900</v>
      </c>
      <c r="B1323" s="134">
        <v>45473</v>
      </c>
      <c r="C1323" s="87">
        <v>5896</v>
      </c>
      <c r="D1323" s="86" t="s">
        <v>1709</v>
      </c>
      <c r="E1323" s="88">
        <v>1355090</v>
      </c>
      <c r="F1323" s="88">
        <v>860123</v>
      </c>
      <c r="G1323" s="88">
        <v>0</v>
      </c>
      <c r="H1323" s="88">
        <v>0</v>
      </c>
      <c r="I1323" s="88">
        <v>0</v>
      </c>
      <c r="J1323" s="88">
        <v>122386</v>
      </c>
      <c r="K1323" s="88">
        <v>610910</v>
      </c>
      <c r="L1323" s="88">
        <v>0</v>
      </c>
      <c r="M1323" s="88">
        <v>0</v>
      </c>
      <c r="N1323" s="88">
        <v>0</v>
      </c>
      <c r="O1323" s="88">
        <v>0</v>
      </c>
      <c r="P1323" s="88">
        <v>126827</v>
      </c>
      <c r="Q1323" s="89">
        <v>0</v>
      </c>
      <c r="R1323" s="89">
        <v>0</v>
      </c>
      <c r="S1323" s="89">
        <v>0</v>
      </c>
      <c r="T1323" s="89">
        <v>0</v>
      </c>
      <c r="U1323" s="89">
        <v>0</v>
      </c>
      <c r="V1323" s="89">
        <v>0</v>
      </c>
      <c r="W1323" s="89">
        <v>0</v>
      </c>
      <c r="X1323" s="89">
        <v>0</v>
      </c>
      <c r="Y1323" s="89">
        <v>0</v>
      </c>
      <c r="Z1323" s="89">
        <v>2.7846344965559999E-2</v>
      </c>
      <c r="AA1323" s="89">
        <v>5.2996253416700001E-3</v>
      </c>
    </row>
    <row r="1324" spans="1:27" x14ac:dyDescent="0.25">
      <c r="A1324" s="87">
        <v>11902</v>
      </c>
      <c r="B1324" s="134">
        <v>45473</v>
      </c>
      <c r="C1324" s="87">
        <v>5898</v>
      </c>
      <c r="D1324" s="86" t="s">
        <v>1710</v>
      </c>
      <c r="E1324" s="88">
        <v>33689196</v>
      </c>
      <c r="F1324" s="88">
        <v>21279042</v>
      </c>
      <c r="G1324" s="88">
        <v>862540</v>
      </c>
      <c r="H1324" s="88">
        <v>2009</v>
      </c>
      <c r="I1324" s="88">
        <v>0</v>
      </c>
      <c r="J1324" s="88">
        <v>3122788</v>
      </c>
      <c r="K1324" s="88">
        <v>12299285</v>
      </c>
      <c r="L1324" s="88">
        <v>0</v>
      </c>
      <c r="M1324" s="88">
        <v>21780</v>
      </c>
      <c r="N1324" s="88">
        <v>0</v>
      </c>
      <c r="O1324" s="88">
        <v>0</v>
      </c>
      <c r="P1324" s="88">
        <v>4970640</v>
      </c>
      <c r="Q1324" s="89">
        <v>1.041308722486E-2</v>
      </c>
      <c r="R1324" s="89">
        <v>-9.5973014442999993E-2</v>
      </c>
      <c r="S1324" s="89">
        <v>0</v>
      </c>
      <c r="T1324" s="89">
        <v>0</v>
      </c>
      <c r="U1324" s="89">
        <v>3.5991355235E-4</v>
      </c>
      <c r="V1324" s="89">
        <v>0</v>
      </c>
      <c r="W1324" s="89">
        <v>0</v>
      </c>
      <c r="X1324" s="89">
        <v>0</v>
      </c>
      <c r="Y1324" s="89">
        <v>0</v>
      </c>
      <c r="Z1324" s="89">
        <v>3.2680763586800002E-3</v>
      </c>
      <c r="AA1324" s="89">
        <v>1.3157214045999999E-3</v>
      </c>
    </row>
    <row r="1325" spans="1:27" x14ac:dyDescent="0.25">
      <c r="A1325" s="87">
        <v>11905</v>
      </c>
      <c r="B1325" s="134">
        <v>45473</v>
      </c>
      <c r="C1325" s="87">
        <v>5900</v>
      </c>
      <c r="D1325" s="86" t="s">
        <v>1711</v>
      </c>
      <c r="E1325" s="88">
        <v>75025261</v>
      </c>
      <c r="F1325" s="88">
        <v>47818143</v>
      </c>
      <c r="G1325" s="88">
        <v>2903520</v>
      </c>
      <c r="H1325" s="88">
        <v>2033</v>
      </c>
      <c r="I1325" s="88">
        <v>0</v>
      </c>
      <c r="J1325" s="88">
        <v>5550599</v>
      </c>
      <c r="K1325" s="88">
        <v>4752348</v>
      </c>
      <c r="L1325" s="88">
        <v>0</v>
      </c>
      <c r="M1325" s="88">
        <v>30157018</v>
      </c>
      <c r="N1325" s="88">
        <v>0</v>
      </c>
      <c r="O1325" s="88">
        <v>0</v>
      </c>
      <c r="P1325" s="88">
        <v>4452625</v>
      </c>
      <c r="Q1325" s="89">
        <v>1.3875049986660001E-2</v>
      </c>
      <c r="R1325" s="89">
        <v>0</v>
      </c>
      <c r="S1325" s="89">
        <v>0</v>
      </c>
      <c r="T1325" s="89">
        <v>-1.17476289E-5</v>
      </c>
      <c r="U1325" s="89">
        <v>6.7410472905800002E-3</v>
      </c>
      <c r="V1325" s="89">
        <v>0</v>
      </c>
      <c r="W1325" s="89">
        <v>0</v>
      </c>
      <c r="X1325" s="89">
        <v>0</v>
      </c>
      <c r="Y1325" s="89">
        <v>0</v>
      </c>
      <c r="Z1325" s="89">
        <v>4.87192215066E-3</v>
      </c>
      <c r="AA1325" s="89">
        <v>1.9553024296499999E-3</v>
      </c>
    </row>
    <row r="1326" spans="1:27" x14ac:dyDescent="0.25">
      <c r="A1326" s="87">
        <v>11906</v>
      </c>
      <c r="B1326" s="134">
        <v>45473</v>
      </c>
      <c r="C1326" s="87">
        <v>5901</v>
      </c>
      <c r="D1326" s="86" t="s">
        <v>1712</v>
      </c>
      <c r="E1326" s="88">
        <v>21259571</v>
      </c>
      <c r="F1326" s="88">
        <v>11829839</v>
      </c>
      <c r="G1326" s="88">
        <v>981883</v>
      </c>
      <c r="H1326" s="88">
        <v>0</v>
      </c>
      <c r="I1326" s="88">
        <v>0</v>
      </c>
      <c r="J1326" s="88">
        <v>3823684</v>
      </c>
      <c r="K1326" s="88">
        <v>2974496</v>
      </c>
      <c r="L1326" s="88">
        <v>0</v>
      </c>
      <c r="M1326" s="88">
        <v>1096688</v>
      </c>
      <c r="N1326" s="88">
        <v>0</v>
      </c>
      <c r="O1326" s="88">
        <v>0</v>
      </c>
      <c r="P1326" s="88">
        <v>2953088</v>
      </c>
      <c r="Q1326" s="89">
        <v>6.3439574457199999E-3</v>
      </c>
      <c r="R1326" s="89">
        <v>0</v>
      </c>
      <c r="S1326" s="89">
        <v>0</v>
      </c>
      <c r="T1326" s="89">
        <v>0</v>
      </c>
      <c r="U1326" s="89">
        <v>3.5848324050999998E-4</v>
      </c>
      <c r="V1326" s="89">
        <v>0</v>
      </c>
      <c r="W1326" s="89">
        <v>1.92329418308E-3</v>
      </c>
      <c r="X1326" s="89">
        <v>0</v>
      </c>
      <c r="Y1326" s="89">
        <v>0</v>
      </c>
      <c r="Z1326" s="89">
        <v>1.7865779588900001E-3</v>
      </c>
      <c r="AA1326" s="89">
        <v>1.2928247420499999E-3</v>
      </c>
    </row>
    <row r="1327" spans="1:27" x14ac:dyDescent="0.25">
      <c r="A1327" s="87">
        <v>11913</v>
      </c>
      <c r="B1327" s="134">
        <v>45473</v>
      </c>
      <c r="C1327" s="87">
        <v>5906</v>
      </c>
      <c r="D1327" s="86" t="s">
        <v>1713</v>
      </c>
      <c r="E1327" s="88">
        <v>65003303</v>
      </c>
      <c r="F1327" s="88">
        <v>51226827</v>
      </c>
      <c r="G1327" s="88">
        <v>1248010</v>
      </c>
      <c r="H1327" s="88">
        <v>2058</v>
      </c>
      <c r="I1327" s="88">
        <v>0</v>
      </c>
      <c r="J1327" s="88">
        <v>10888942</v>
      </c>
      <c r="K1327" s="88">
        <v>21814203</v>
      </c>
      <c r="L1327" s="88">
        <v>0</v>
      </c>
      <c r="M1327" s="88">
        <v>11260887</v>
      </c>
      <c r="N1327" s="88">
        <v>0</v>
      </c>
      <c r="O1327" s="88">
        <v>758925</v>
      </c>
      <c r="P1327" s="88">
        <v>5253802</v>
      </c>
      <c r="Q1327" s="89">
        <v>2.255551679274E-2</v>
      </c>
      <c r="R1327" s="89">
        <v>0</v>
      </c>
      <c r="S1327" s="89">
        <v>0</v>
      </c>
      <c r="T1327" s="89">
        <v>8.0575126388999997E-4</v>
      </c>
      <c r="U1327" s="89">
        <v>2.1190257840400001E-3</v>
      </c>
      <c r="V1327" s="89">
        <v>0</v>
      </c>
      <c r="W1327" s="89">
        <v>4.8615094189999998E-5</v>
      </c>
      <c r="X1327" s="89">
        <v>0</v>
      </c>
      <c r="Y1327" s="89">
        <v>0</v>
      </c>
      <c r="Z1327" s="89">
        <v>1.137905838041E-2</v>
      </c>
      <c r="AA1327" s="89">
        <v>3.0888739345000002E-3</v>
      </c>
    </row>
    <row r="1328" spans="1:27" x14ac:dyDescent="0.25">
      <c r="A1328" s="87">
        <v>11927</v>
      </c>
      <c r="B1328" s="134">
        <v>45473</v>
      </c>
      <c r="C1328" s="87">
        <v>5915</v>
      </c>
      <c r="D1328" s="86" t="s">
        <v>1714</v>
      </c>
      <c r="E1328" s="88">
        <v>94191732</v>
      </c>
      <c r="F1328" s="88">
        <v>53437108</v>
      </c>
      <c r="G1328" s="88">
        <v>2526841</v>
      </c>
      <c r="H1328" s="88">
        <v>0</v>
      </c>
      <c r="I1328" s="88">
        <v>0</v>
      </c>
      <c r="J1328" s="88">
        <v>9485362</v>
      </c>
      <c r="K1328" s="88">
        <v>18465414</v>
      </c>
      <c r="L1328" s="88">
        <v>0</v>
      </c>
      <c r="M1328" s="88">
        <v>13583012</v>
      </c>
      <c r="N1328" s="88">
        <v>0</v>
      </c>
      <c r="O1328" s="88">
        <v>0</v>
      </c>
      <c r="P1328" s="88">
        <v>9376479</v>
      </c>
      <c r="Q1328" s="89">
        <v>1.602891549477E-2</v>
      </c>
      <c r="R1328" s="89">
        <v>0</v>
      </c>
      <c r="S1328" s="89">
        <v>0</v>
      </c>
      <c r="T1328" s="89">
        <v>9.3381795442000004E-4</v>
      </c>
      <c r="U1328" s="89">
        <v>2.6175868608199998E-3</v>
      </c>
      <c r="V1328" s="89">
        <v>0</v>
      </c>
      <c r="W1328" s="89">
        <v>8.1400730678E-4</v>
      </c>
      <c r="X1328" s="89">
        <v>0</v>
      </c>
      <c r="Y1328" s="89">
        <v>0</v>
      </c>
      <c r="Z1328" s="89">
        <v>2.5613240910960001E-2</v>
      </c>
      <c r="AA1328" s="89">
        <v>6.8978016506799997E-3</v>
      </c>
    </row>
    <row r="1329" spans="1:27" x14ac:dyDescent="0.25">
      <c r="A1329" s="87">
        <v>11942</v>
      </c>
      <c r="B1329" s="134">
        <v>45473</v>
      </c>
      <c r="C1329" s="87">
        <v>5921</v>
      </c>
      <c r="D1329" s="86" t="s">
        <v>1715</v>
      </c>
      <c r="E1329" s="88">
        <v>53247165</v>
      </c>
      <c r="F1329" s="88">
        <v>36441671</v>
      </c>
      <c r="G1329" s="88">
        <v>2722785</v>
      </c>
      <c r="H1329" s="88">
        <v>38401</v>
      </c>
      <c r="I1329" s="88">
        <v>0</v>
      </c>
      <c r="J1329" s="88">
        <v>7072956</v>
      </c>
      <c r="K1329" s="88">
        <v>20990595</v>
      </c>
      <c r="L1329" s="88">
        <v>0</v>
      </c>
      <c r="M1329" s="88">
        <v>0</v>
      </c>
      <c r="N1329" s="88">
        <v>0</v>
      </c>
      <c r="O1329" s="88">
        <v>0</v>
      </c>
      <c r="P1329" s="88">
        <v>5616934</v>
      </c>
      <c r="Q1329" s="89">
        <v>1.8342566469310002E-2</v>
      </c>
      <c r="R1329" s="89">
        <v>7.0060035420019998E-2</v>
      </c>
      <c r="S1329" s="89">
        <v>0</v>
      </c>
      <c r="T1329" s="89">
        <v>4.5857930717000002E-4</v>
      </c>
      <c r="U1329" s="89">
        <v>7.5057897283099997E-3</v>
      </c>
      <c r="V1329" s="89">
        <v>0</v>
      </c>
      <c r="W1329" s="89">
        <v>0</v>
      </c>
      <c r="X1329" s="89">
        <v>0</v>
      </c>
      <c r="Y1329" s="89">
        <v>0</v>
      </c>
      <c r="Z1329" s="89">
        <v>2.5782194467829998E-2</v>
      </c>
      <c r="AA1329" s="89">
        <v>9.5369955433600006E-3</v>
      </c>
    </row>
    <row r="1330" spans="1:27" x14ac:dyDescent="0.25">
      <c r="A1330" s="87">
        <v>11943</v>
      </c>
      <c r="B1330" s="134">
        <v>45473</v>
      </c>
      <c r="C1330" s="87">
        <v>5922</v>
      </c>
      <c r="D1330" s="86" t="s">
        <v>1716</v>
      </c>
      <c r="E1330" s="88">
        <v>38321238</v>
      </c>
      <c r="F1330" s="88">
        <v>25472595</v>
      </c>
      <c r="G1330" s="88">
        <v>488007</v>
      </c>
      <c r="H1330" s="88">
        <v>13796</v>
      </c>
      <c r="I1330" s="88">
        <v>0</v>
      </c>
      <c r="J1330" s="88">
        <v>1736821</v>
      </c>
      <c r="K1330" s="88">
        <v>3604523</v>
      </c>
      <c r="L1330" s="88">
        <v>0</v>
      </c>
      <c r="M1330" s="88">
        <v>9378062</v>
      </c>
      <c r="N1330" s="88">
        <v>939470</v>
      </c>
      <c r="O1330" s="88">
        <v>0</v>
      </c>
      <c r="P1330" s="88">
        <v>9311916</v>
      </c>
      <c r="Q1330" s="89">
        <v>2.362861223509E-2</v>
      </c>
      <c r="R1330" s="89">
        <v>0</v>
      </c>
      <c r="S1330" s="89">
        <v>0</v>
      </c>
      <c r="T1330" s="89">
        <v>1.9595165592999999E-4</v>
      </c>
      <c r="U1330" s="89">
        <v>7.8205646954000003E-4</v>
      </c>
      <c r="V1330" s="89">
        <v>0</v>
      </c>
      <c r="W1330" s="89">
        <v>8.7893168109999994E-5</v>
      </c>
      <c r="X1330" s="89">
        <v>0</v>
      </c>
      <c r="Y1330" s="89">
        <v>0</v>
      </c>
      <c r="Z1330" s="89">
        <v>1.14170698282E-3</v>
      </c>
      <c r="AA1330" s="89">
        <v>9.7401489479999998E-4</v>
      </c>
    </row>
    <row r="1331" spans="1:27" x14ac:dyDescent="0.25">
      <c r="A1331" s="87">
        <v>11944</v>
      </c>
      <c r="B1331" s="134">
        <v>45473</v>
      </c>
      <c r="C1331" s="87">
        <v>5923</v>
      </c>
      <c r="D1331" s="86" t="s">
        <v>1717</v>
      </c>
      <c r="E1331" s="88">
        <v>114458258</v>
      </c>
      <c r="F1331" s="88">
        <v>93908883</v>
      </c>
      <c r="G1331" s="88">
        <v>1354086</v>
      </c>
      <c r="H1331" s="88">
        <v>0</v>
      </c>
      <c r="I1331" s="88">
        <v>0</v>
      </c>
      <c r="J1331" s="88">
        <v>11976381</v>
      </c>
      <c r="K1331" s="88">
        <v>4500868</v>
      </c>
      <c r="L1331" s="88">
        <v>0</v>
      </c>
      <c r="M1331" s="88">
        <v>32272320</v>
      </c>
      <c r="N1331" s="88">
        <v>0</v>
      </c>
      <c r="O1331" s="88">
        <v>0</v>
      </c>
      <c r="P1331" s="88">
        <v>43805228</v>
      </c>
      <c r="Q1331" s="89">
        <v>2.9577002318120001E-2</v>
      </c>
      <c r="R1331" s="89">
        <v>0</v>
      </c>
      <c r="S1331" s="89">
        <v>0</v>
      </c>
      <c r="T1331" s="89">
        <v>0</v>
      </c>
      <c r="U1331" s="89">
        <v>4.4390854032E-3</v>
      </c>
      <c r="V1331" s="89">
        <v>0</v>
      </c>
      <c r="W1331" s="89">
        <v>0</v>
      </c>
      <c r="X1331" s="89">
        <v>0</v>
      </c>
      <c r="Y1331" s="89">
        <v>0</v>
      </c>
      <c r="Z1331" s="89">
        <v>6.5315209413999999E-4</v>
      </c>
      <c r="AA1331" s="89">
        <v>8.9274087908000003E-4</v>
      </c>
    </row>
    <row r="1332" spans="1:27" x14ac:dyDescent="0.25">
      <c r="A1332" s="87">
        <v>11949</v>
      </c>
      <c r="B1332" s="134">
        <v>45473</v>
      </c>
      <c r="C1332" s="87">
        <v>5926</v>
      </c>
      <c r="D1332" s="86" t="s">
        <v>1718</v>
      </c>
      <c r="E1332" s="88">
        <v>25976228</v>
      </c>
      <c r="F1332" s="88">
        <v>17415482</v>
      </c>
      <c r="G1332" s="88">
        <v>797265</v>
      </c>
      <c r="H1332" s="88">
        <v>0</v>
      </c>
      <c r="I1332" s="88">
        <v>0</v>
      </c>
      <c r="J1332" s="88">
        <v>3591865</v>
      </c>
      <c r="K1332" s="88">
        <v>2755511</v>
      </c>
      <c r="L1332" s="88">
        <v>0</v>
      </c>
      <c r="M1332" s="88">
        <v>8394163</v>
      </c>
      <c r="N1332" s="88">
        <v>0</v>
      </c>
      <c r="O1332" s="88">
        <v>0</v>
      </c>
      <c r="P1332" s="88">
        <v>1876678</v>
      </c>
      <c r="Q1332" s="89">
        <v>2.4126913832269999E-2</v>
      </c>
      <c r="R1332" s="89">
        <v>0</v>
      </c>
      <c r="S1332" s="89">
        <v>0</v>
      </c>
      <c r="T1332" s="89">
        <v>2.8083796339400001E-3</v>
      </c>
      <c r="U1332" s="89">
        <v>5.8123149545000002E-4</v>
      </c>
      <c r="V1332" s="89">
        <v>0</v>
      </c>
      <c r="W1332" s="89">
        <v>0</v>
      </c>
      <c r="X1332" s="89">
        <v>0</v>
      </c>
      <c r="Y1332" s="89">
        <v>0</v>
      </c>
      <c r="Z1332" s="89">
        <v>6.1268222752500004E-3</v>
      </c>
      <c r="AA1332" s="89">
        <v>2.2459495608600001E-3</v>
      </c>
    </row>
    <row r="1333" spans="1:27" x14ac:dyDescent="0.25">
      <c r="A1333" s="87">
        <v>11950</v>
      </c>
      <c r="B1333" s="134">
        <v>45473</v>
      </c>
      <c r="C1333" s="87">
        <v>5927</v>
      </c>
      <c r="D1333" s="86" t="s">
        <v>1719</v>
      </c>
      <c r="E1333" s="88">
        <v>19513330</v>
      </c>
      <c r="F1333" s="88">
        <v>13115292</v>
      </c>
      <c r="G1333" s="88">
        <v>0</v>
      </c>
      <c r="H1333" s="88">
        <v>0</v>
      </c>
      <c r="I1333" s="88">
        <v>0</v>
      </c>
      <c r="J1333" s="88">
        <v>3934464</v>
      </c>
      <c r="K1333" s="88">
        <v>5294183</v>
      </c>
      <c r="L1333" s="88">
        <v>0</v>
      </c>
      <c r="M1333" s="88">
        <v>551723</v>
      </c>
      <c r="N1333" s="88">
        <v>0</v>
      </c>
      <c r="O1333" s="88">
        <v>0</v>
      </c>
      <c r="P1333" s="88">
        <v>3334922</v>
      </c>
      <c r="Q1333" s="89">
        <v>0</v>
      </c>
      <c r="R1333" s="89">
        <v>0</v>
      </c>
      <c r="S1333" s="89">
        <v>0</v>
      </c>
      <c r="T1333" s="89">
        <v>-5.9973107599999999E-5</v>
      </c>
      <c r="U1333" s="89">
        <v>4.4401897482000002E-4</v>
      </c>
      <c r="V1333" s="89">
        <v>0</v>
      </c>
      <c r="W1333" s="89">
        <v>0</v>
      </c>
      <c r="X1333" s="89">
        <v>0</v>
      </c>
      <c r="Y1333" s="89">
        <v>0</v>
      </c>
      <c r="Z1333" s="89">
        <v>5.4626831789299996E-3</v>
      </c>
      <c r="AA1333" s="89">
        <v>1.5365479818700001E-3</v>
      </c>
    </row>
    <row r="1334" spans="1:27" x14ac:dyDescent="0.25">
      <c r="A1334" s="87">
        <v>11953</v>
      </c>
      <c r="B1334" s="134">
        <v>45473</v>
      </c>
      <c r="C1334" s="87">
        <v>5930</v>
      </c>
      <c r="D1334" s="86" t="s">
        <v>1720</v>
      </c>
      <c r="E1334" s="88">
        <v>80172370</v>
      </c>
      <c r="F1334" s="88">
        <v>48557191</v>
      </c>
      <c r="G1334" s="88">
        <v>407117</v>
      </c>
      <c r="H1334" s="88">
        <v>0</v>
      </c>
      <c r="I1334" s="88">
        <v>0</v>
      </c>
      <c r="J1334" s="88">
        <v>2131633</v>
      </c>
      <c r="K1334" s="88">
        <v>12568014</v>
      </c>
      <c r="L1334" s="88">
        <v>0</v>
      </c>
      <c r="M1334" s="88">
        <v>30327672</v>
      </c>
      <c r="N1334" s="88">
        <v>1955147</v>
      </c>
      <c r="O1334" s="88">
        <v>0</v>
      </c>
      <c r="P1334" s="88">
        <v>1167609</v>
      </c>
      <c r="Q1334" s="89">
        <v>3.6210378088490001E-2</v>
      </c>
      <c r="R1334" s="89">
        <v>0</v>
      </c>
      <c r="S1334" s="89">
        <v>0</v>
      </c>
      <c r="T1334" s="89">
        <v>-2.9481376372000002E-3</v>
      </c>
      <c r="U1334" s="89">
        <v>9.7905949595499999E-3</v>
      </c>
      <c r="V1334" s="89">
        <v>0</v>
      </c>
      <c r="W1334" s="89">
        <v>-1.0184692561000001E-3</v>
      </c>
      <c r="X1334" s="89">
        <v>0</v>
      </c>
      <c r="Y1334" s="89">
        <v>0</v>
      </c>
      <c r="Z1334" s="89">
        <v>-9.560389617E-4</v>
      </c>
      <c r="AA1334" s="89">
        <v>6.1594829426E-4</v>
      </c>
    </row>
    <row r="1335" spans="1:27" x14ac:dyDescent="0.25">
      <c r="A1335" s="87">
        <v>11962</v>
      </c>
      <c r="B1335" s="134">
        <v>45473</v>
      </c>
      <c r="C1335" s="87">
        <v>5934</v>
      </c>
      <c r="D1335" s="86" t="s">
        <v>1721</v>
      </c>
      <c r="E1335" s="88">
        <v>136046408</v>
      </c>
      <c r="F1335" s="88">
        <v>100141460</v>
      </c>
      <c r="G1335" s="88">
        <v>2295706</v>
      </c>
      <c r="H1335" s="88">
        <v>0</v>
      </c>
      <c r="I1335" s="88">
        <v>0</v>
      </c>
      <c r="J1335" s="88">
        <v>13986955</v>
      </c>
      <c r="K1335" s="88">
        <v>33518876</v>
      </c>
      <c r="L1335" s="88">
        <v>0</v>
      </c>
      <c r="M1335" s="88">
        <v>46722151</v>
      </c>
      <c r="N1335" s="88">
        <v>0</v>
      </c>
      <c r="O1335" s="88">
        <v>0</v>
      </c>
      <c r="P1335" s="88">
        <v>3617771</v>
      </c>
      <c r="Q1335" s="89">
        <v>1.3274597515E-2</v>
      </c>
      <c r="R1335" s="89">
        <v>0</v>
      </c>
      <c r="S1335" s="89">
        <v>0</v>
      </c>
      <c r="T1335" s="89">
        <v>3.2345525461000002E-3</v>
      </c>
      <c r="U1335" s="89">
        <v>3.5906739374400001E-3</v>
      </c>
      <c r="V1335" s="89">
        <v>0</v>
      </c>
      <c r="W1335" s="89">
        <v>7.2689109728699998E-6</v>
      </c>
      <c r="X1335" s="89">
        <v>0</v>
      </c>
      <c r="Y1335" s="89">
        <v>0</v>
      </c>
      <c r="Z1335" s="89">
        <v>1.0248029273859999E-2</v>
      </c>
      <c r="AA1335" s="89">
        <v>2.27635418805E-3</v>
      </c>
    </row>
    <row r="1336" spans="1:27" x14ac:dyDescent="0.25">
      <c r="A1336" s="87">
        <v>11972</v>
      </c>
      <c r="B1336" s="134">
        <v>45473</v>
      </c>
      <c r="C1336" s="87">
        <v>5938</v>
      </c>
      <c r="D1336" s="86" t="s">
        <v>1722</v>
      </c>
      <c r="E1336" s="88">
        <v>13078544</v>
      </c>
      <c r="F1336" s="88">
        <v>3394955</v>
      </c>
      <c r="G1336" s="88">
        <v>261627</v>
      </c>
      <c r="H1336" s="88">
        <v>18140</v>
      </c>
      <c r="I1336" s="88">
        <v>0</v>
      </c>
      <c r="J1336" s="88">
        <v>1078747</v>
      </c>
      <c r="K1336" s="88">
        <v>883961</v>
      </c>
      <c r="L1336" s="88">
        <v>0</v>
      </c>
      <c r="M1336" s="88">
        <v>749783</v>
      </c>
      <c r="N1336" s="88">
        <v>0</v>
      </c>
      <c r="O1336" s="88">
        <v>0</v>
      </c>
      <c r="P1336" s="88">
        <v>402697</v>
      </c>
      <c r="Q1336" s="89">
        <v>1.361533254397E-2</v>
      </c>
      <c r="R1336" s="89">
        <v>6.2801982744879997E-2</v>
      </c>
      <c r="S1336" s="89">
        <v>0</v>
      </c>
      <c r="T1336" s="89">
        <v>0</v>
      </c>
      <c r="U1336" s="89">
        <v>0</v>
      </c>
      <c r="V1336" s="89">
        <v>0</v>
      </c>
      <c r="W1336" s="89">
        <v>0</v>
      </c>
      <c r="X1336" s="89">
        <v>0</v>
      </c>
      <c r="Y1336" s="89">
        <v>0</v>
      </c>
      <c r="Z1336" s="89">
        <v>3.77139321993E-3</v>
      </c>
      <c r="AA1336" s="89">
        <v>1.9720128842900001E-3</v>
      </c>
    </row>
    <row r="1337" spans="1:27" x14ac:dyDescent="0.25">
      <c r="A1337" s="87">
        <v>11975</v>
      </c>
      <c r="B1337" s="134">
        <v>45473</v>
      </c>
      <c r="C1337" s="87">
        <v>5940</v>
      </c>
      <c r="D1337" s="86" t="s">
        <v>1723</v>
      </c>
      <c r="E1337" s="88">
        <v>24187336</v>
      </c>
      <c r="F1337" s="88">
        <v>11259745</v>
      </c>
      <c r="G1337" s="88">
        <v>496447</v>
      </c>
      <c r="H1337" s="88">
        <v>0</v>
      </c>
      <c r="I1337" s="88">
        <v>0</v>
      </c>
      <c r="J1337" s="88">
        <v>2880461</v>
      </c>
      <c r="K1337" s="88">
        <v>5240924</v>
      </c>
      <c r="L1337" s="88">
        <v>0</v>
      </c>
      <c r="M1337" s="88">
        <v>1210111</v>
      </c>
      <c r="N1337" s="88">
        <v>0</v>
      </c>
      <c r="O1337" s="88">
        <v>0</v>
      </c>
      <c r="P1337" s="88">
        <v>1431802</v>
      </c>
      <c r="Q1337" s="89">
        <v>1.58768817622E-3</v>
      </c>
      <c r="R1337" s="89">
        <v>0</v>
      </c>
      <c r="S1337" s="89">
        <v>0</v>
      </c>
      <c r="T1337" s="89">
        <v>0</v>
      </c>
      <c r="U1337" s="89">
        <v>1.23077499815E-3</v>
      </c>
      <c r="V1337" s="89">
        <v>0</v>
      </c>
      <c r="W1337" s="89">
        <v>0</v>
      </c>
      <c r="X1337" s="89">
        <v>0</v>
      </c>
      <c r="Y1337" s="89">
        <v>0</v>
      </c>
      <c r="Z1337" s="89">
        <v>2.7669222196100001E-3</v>
      </c>
      <c r="AA1337" s="89">
        <v>1.03250540849E-3</v>
      </c>
    </row>
    <row r="1338" spans="1:27" x14ac:dyDescent="0.25">
      <c r="A1338" s="87">
        <v>11979</v>
      </c>
      <c r="B1338" s="134">
        <v>45473</v>
      </c>
      <c r="C1338" s="87">
        <v>5943</v>
      </c>
      <c r="D1338" s="86" t="s">
        <v>1724</v>
      </c>
      <c r="E1338" s="88">
        <v>690889661</v>
      </c>
      <c r="F1338" s="88">
        <v>431311237</v>
      </c>
      <c r="G1338" s="88">
        <v>0</v>
      </c>
      <c r="H1338" s="88">
        <v>0</v>
      </c>
      <c r="I1338" s="88">
        <v>0</v>
      </c>
      <c r="J1338" s="88">
        <v>27912538</v>
      </c>
      <c r="K1338" s="88">
        <v>61230509</v>
      </c>
      <c r="L1338" s="88">
        <v>0</v>
      </c>
      <c r="M1338" s="88">
        <v>180491553</v>
      </c>
      <c r="N1338" s="88">
        <v>111437554</v>
      </c>
      <c r="O1338" s="88">
        <v>19822235</v>
      </c>
      <c r="P1338" s="88">
        <v>30416848</v>
      </c>
      <c r="Q1338" s="89">
        <v>1.8327726889059998E-2</v>
      </c>
      <c r="R1338" s="89">
        <v>0</v>
      </c>
      <c r="S1338" s="89">
        <v>0</v>
      </c>
      <c r="T1338" s="89">
        <v>-9.4974576099999996E-5</v>
      </c>
      <c r="U1338" s="89">
        <v>1.64998108076E-3</v>
      </c>
      <c r="V1338" s="89">
        <v>0</v>
      </c>
      <c r="W1338" s="89">
        <v>-2.4837597599999999E-5</v>
      </c>
      <c r="X1338" s="89">
        <v>9.5061923399999995E-5</v>
      </c>
      <c r="Y1338" s="89">
        <v>7.8093765119999995E-4</v>
      </c>
      <c r="Z1338" s="89">
        <v>5.6585596932399998E-3</v>
      </c>
      <c r="AA1338" s="89">
        <v>1.0681223427499999E-3</v>
      </c>
    </row>
    <row r="1339" spans="1:27" x14ac:dyDescent="0.25">
      <c r="A1339" s="87">
        <v>11986</v>
      </c>
      <c r="B1339" s="134">
        <v>45473</v>
      </c>
      <c r="C1339" s="87">
        <v>5947</v>
      </c>
      <c r="D1339" s="86" t="s">
        <v>1725</v>
      </c>
      <c r="E1339" s="88">
        <v>2367020</v>
      </c>
      <c r="F1339" s="88">
        <v>522512</v>
      </c>
      <c r="G1339" s="88">
        <v>0</v>
      </c>
      <c r="H1339" s="88">
        <v>0</v>
      </c>
      <c r="I1339" s="88">
        <v>0</v>
      </c>
      <c r="J1339" s="88">
        <v>206436</v>
      </c>
      <c r="K1339" s="88">
        <v>181935</v>
      </c>
      <c r="L1339" s="88">
        <v>0</v>
      </c>
      <c r="M1339" s="88">
        <v>52186</v>
      </c>
      <c r="N1339" s="88">
        <v>0</v>
      </c>
      <c r="O1339" s="88">
        <v>0</v>
      </c>
      <c r="P1339" s="88">
        <v>81955</v>
      </c>
      <c r="Q1339" s="89">
        <v>0</v>
      </c>
      <c r="R1339" s="89">
        <v>0</v>
      </c>
      <c r="S1339" s="89">
        <v>0</v>
      </c>
      <c r="T1339" s="89">
        <v>0</v>
      </c>
      <c r="U1339" s="89">
        <v>0</v>
      </c>
      <c r="V1339" s="89">
        <v>0</v>
      </c>
      <c r="W1339" s="89">
        <v>0</v>
      </c>
      <c r="X1339" s="89">
        <v>0</v>
      </c>
      <c r="Y1339" s="89">
        <v>0</v>
      </c>
      <c r="Z1339" s="89">
        <v>0</v>
      </c>
      <c r="AA1339" s="89">
        <v>0</v>
      </c>
    </row>
    <row r="1340" spans="1:27" x14ac:dyDescent="0.25">
      <c r="A1340" s="87">
        <v>11992</v>
      </c>
      <c r="B1340" s="134">
        <v>45473</v>
      </c>
      <c r="C1340" s="87">
        <v>5951</v>
      </c>
      <c r="D1340" s="86" t="s">
        <v>1726</v>
      </c>
      <c r="E1340" s="88">
        <v>5954111</v>
      </c>
      <c r="F1340" s="88">
        <v>608639</v>
      </c>
      <c r="G1340" s="88">
        <v>0</v>
      </c>
      <c r="H1340" s="88">
        <v>0</v>
      </c>
      <c r="I1340" s="88">
        <v>0</v>
      </c>
      <c r="J1340" s="88">
        <v>72532</v>
      </c>
      <c r="K1340" s="88">
        <v>276105</v>
      </c>
      <c r="L1340" s="88">
        <v>0</v>
      </c>
      <c r="M1340" s="88">
        <v>0</v>
      </c>
      <c r="N1340" s="88">
        <v>0</v>
      </c>
      <c r="O1340" s="88">
        <v>0</v>
      </c>
      <c r="P1340" s="88">
        <v>260001</v>
      </c>
      <c r="Q1340" s="89">
        <v>0</v>
      </c>
      <c r="R1340" s="89">
        <v>0</v>
      </c>
      <c r="S1340" s="89">
        <v>0</v>
      </c>
      <c r="T1340" s="89">
        <v>0</v>
      </c>
      <c r="U1340" s="89">
        <v>0</v>
      </c>
      <c r="V1340" s="89">
        <v>0</v>
      </c>
      <c r="W1340" s="89">
        <v>0</v>
      </c>
      <c r="X1340" s="89">
        <v>0</v>
      </c>
      <c r="Y1340" s="89">
        <v>0</v>
      </c>
      <c r="Z1340" s="89">
        <v>0</v>
      </c>
      <c r="AA1340" s="89">
        <v>0</v>
      </c>
    </row>
    <row r="1341" spans="1:27" x14ac:dyDescent="0.25">
      <c r="A1341" s="87">
        <v>11995</v>
      </c>
      <c r="B1341" s="134">
        <v>45473</v>
      </c>
      <c r="C1341" s="87">
        <v>5953</v>
      </c>
      <c r="D1341" s="86" t="s">
        <v>1727</v>
      </c>
      <c r="E1341" s="88">
        <v>31434545</v>
      </c>
      <c r="F1341" s="88">
        <v>8305662</v>
      </c>
      <c r="G1341" s="88">
        <v>459986</v>
      </c>
      <c r="H1341" s="88">
        <v>0</v>
      </c>
      <c r="I1341" s="88">
        <v>0</v>
      </c>
      <c r="J1341" s="88">
        <v>732373</v>
      </c>
      <c r="K1341" s="88">
        <v>885456</v>
      </c>
      <c r="L1341" s="88">
        <v>0</v>
      </c>
      <c r="M1341" s="88">
        <v>3209119</v>
      </c>
      <c r="N1341" s="88">
        <v>1788554</v>
      </c>
      <c r="O1341" s="88">
        <v>101943</v>
      </c>
      <c r="P1341" s="88">
        <v>1128231</v>
      </c>
      <c r="Q1341" s="89">
        <v>3.4411321816300001E-3</v>
      </c>
      <c r="R1341" s="89">
        <v>0</v>
      </c>
      <c r="S1341" s="89">
        <v>0</v>
      </c>
      <c r="T1341" s="89">
        <v>0</v>
      </c>
      <c r="U1341" s="89">
        <v>1.552785858331E-2</v>
      </c>
      <c r="V1341" s="89">
        <v>0</v>
      </c>
      <c r="W1341" s="89">
        <v>0</v>
      </c>
      <c r="X1341" s="89">
        <v>0</v>
      </c>
      <c r="Y1341" s="89">
        <v>3.3797762140279998E-2</v>
      </c>
      <c r="Z1341" s="89">
        <v>3.4996388761299999E-3</v>
      </c>
      <c r="AA1341" s="89">
        <v>2.6088345655399998E-3</v>
      </c>
    </row>
    <row r="1342" spans="1:27" x14ac:dyDescent="0.25">
      <c r="A1342" s="87">
        <v>11996</v>
      </c>
      <c r="B1342" s="134">
        <v>45473</v>
      </c>
      <c r="C1342" s="87">
        <v>5954</v>
      </c>
      <c r="D1342" s="86" t="s">
        <v>1728</v>
      </c>
      <c r="E1342" s="88">
        <v>9512972</v>
      </c>
      <c r="F1342" s="88">
        <v>7169264</v>
      </c>
      <c r="G1342" s="88">
        <v>0</v>
      </c>
      <c r="H1342" s="88">
        <v>6493</v>
      </c>
      <c r="I1342" s="88">
        <v>0</v>
      </c>
      <c r="J1342" s="88">
        <v>1870864</v>
      </c>
      <c r="K1342" s="88">
        <v>3528656</v>
      </c>
      <c r="L1342" s="88">
        <v>0</v>
      </c>
      <c r="M1342" s="88">
        <v>0</v>
      </c>
      <c r="N1342" s="88">
        <v>0</v>
      </c>
      <c r="O1342" s="88">
        <v>0</v>
      </c>
      <c r="P1342" s="88">
        <v>1763251</v>
      </c>
      <c r="Q1342" s="89">
        <v>0</v>
      </c>
      <c r="R1342" s="89">
        <v>2.1880685626740001E-2</v>
      </c>
      <c r="S1342" s="89">
        <v>0</v>
      </c>
      <c r="T1342" s="89">
        <v>0</v>
      </c>
      <c r="U1342" s="89">
        <v>4.5267137527999998E-4</v>
      </c>
      <c r="V1342" s="89">
        <v>0</v>
      </c>
      <c r="W1342" s="89">
        <v>0</v>
      </c>
      <c r="X1342" s="89">
        <v>0</v>
      </c>
      <c r="Y1342" s="89">
        <v>0</v>
      </c>
      <c r="Z1342" s="89">
        <v>6.9886375076000005E-4</v>
      </c>
      <c r="AA1342" s="89">
        <v>3.9660412900000003E-4</v>
      </c>
    </row>
    <row r="1343" spans="1:27" x14ac:dyDescent="0.25">
      <c r="A1343" s="87">
        <v>12000</v>
      </c>
      <c r="B1343" s="134">
        <v>45473</v>
      </c>
      <c r="C1343" s="87">
        <v>5956</v>
      </c>
      <c r="D1343" s="86" t="s">
        <v>1729</v>
      </c>
      <c r="E1343" s="88">
        <v>56482509</v>
      </c>
      <c r="F1343" s="88">
        <v>39809353</v>
      </c>
      <c r="G1343" s="88">
        <v>323736</v>
      </c>
      <c r="H1343" s="88">
        <v>0</v>
      </c>
      <c r="I1343" s="88">
        <v>0</v>
      </c>
      <c r="J1343" s="88">
        <v>7166718</v>
      </c>
      <c r="K1343" s="88">
        <v>27644887</v>
      </c>
      <c r="L1343" s="88">
        <v>0</v>
      </c>
      <c r="M1343" s="88">
        <v>0</v>
      </c>
      <c r="N1343" s="88">
        <v>0</v>
      </c>
      <c r="O1343" s="88">
        <v>0</v>
      </c>
      <c r="P1343" s="88">
        <v>4674012</v>
      </c>
      <c r="Q1343" s="89">
        <v>1.3217898115479999E-2</v>
      </c>
      <c r="R1343" s="89">
        <v>0</v>
      </c>
      <c r="S1343" s="89">
        <v>0</v>
      </c>
      <c r="T1343" s="89">
        <v>-5.9772369899999997E-5</v>
      </c>
      <c r="U1343" s="89">
        <v>5.16521082433E-3</v>
      </c>
      <c r="V1343" s="89">
        <v>0</v>
      </c>
      <c r="W1343" s="89">
        <v>0</v>
      </c>
      <c r="X1343" s="89">
        <v>0</v>
      </c>
      <c r="Y1343" s="89">
        <v>0</v>
      </c>
      <c r="Z1343" s="89">
        <v>6.0740849182499999E-3</v>
      </c>
      <c r="AA1343" s="89">
        <v>4.50073602739E-3</v>
      </c>
    </row>
    <row r="1344" spans="1:27" x14ac:dyDescent="0.25">
      <c r="A1344" s="87">
        <v>12004</v>
      </c>
      <c r="B1344" s="134">
        <v>45473</v>
      </c>
      <c r="C1344" s="87">
        <v>5959</v>
      </c>
      <c r="D1344" s="86" t="s">
        <v>1730</v>
      </c>
      <c r="E1344" s="88">
        <v>89283029</v>
      </c>
      <c r="F1344" s="88">
        <v>44613881</v>
      </c>
      <c r="G1344" s="88">
        <v>644856</v>
      </c>
      <c r="H1344" s="88">
        <v>888</v>
      </c>
      <c r="I1344" s="88">
        <v>102810</v>
      </c>
      <c r="J1344" s="88">
        <v>6233244</v>
      </c>
      <c r="K1344" s="88">
        <v>12712849</v>
      </c>
      <c r="L1344" s="88">
        <v>0</v>
      </c>
      <c r="M1344" s="88">
        <v>19081905</v>
      </c>
      <c r="N1344" s="88">
        <v>4862045</v>
      </c>
      <c r="O1344" s="88">
        <v>0</v>
      </c>
      <c r="P1344" s="88">
        <v>975284</v>
      </c>
      <c r="Q1344" s="89">
        <v>1.2616315996309999E-2</v>
      </c>
      <c r="R1344" s="89">
        <v>0.34604031879067998</v>
      </c>
      <c r="S1344" s="89">
        <v>2.002568940376E-2</v>
      </c>
      <c r="T1344" s="89">
        <v>2.3634859497899999E-3</v>
      </c>
      <c r="U1344" s="89">
        <v>5.14903092788E-3</v>
      </c>
      <c r="V1344" s="89">
        <v>0</v>
      </c>
      <c r="W1344" s="89">
        <v>0</v>
      </c>
      <c r="X1344" s="89">
        <v>0</v>
      </c>
      <c r="Y1344" s="89">
        <v>0</v>
      </c>
      <c r="Z1344" s="89">
        <v>1.9966718344020001E-2</v>
      </c>
      <c r="AA1344" s="89">
        <v>2.4140394762500001E-3</v>
      </c>
    </row>
    <row r="1345" spans="1:27" x14ac:dyDescent="0.25">
      <c r="A1345" s="87">
        <v>12012</v>
      </c>
      <c r="B1345" s="134">
        <v>45473</v>
      </c>
      <c r="C1345" s="87">
        <v>5961</v>
      </c>
      <c r="D1345" s="86" t="s">
        <v>1731</v>
      </c>
      <c r="E1345" s="88">
        <v>291770321</v>
      </c>
      <c r="F1345" s="88">
        <v>191085494</v>
      </c>
      <c r="G1345" s="88">
        <v>1329818</v>
      </c>
      <c r="H1345" s="88">
        <v>0</v>
      </c>
      <c r="I1345" s="88">
        <v>0</v>
      </c>
      <c r="J1345" s="88">
        <v>2983875</v>
      </c>
      <c r="K1345" s="88">
        <v>12925796</v>
      </c>
      <c r="L1345" s="88">
        <v>0</v>
      </c>
      <c r="M1345" s="88">
        <v>38370152</v>
      </c>
      <c r="N1345" s="88">
        <v>102832984</v>
      </c>
      <c r="O1345" s="88">
        <v>24785743</v>
      </c>
      <c r="P1345" s="88">
        <v>7857126</v>
      </c>
      <c r="Q1345" s="89">
        <v>5.3731577612799999E-3</v>
      </c>
      <c r="R1345" s="89">
        <v>0</v>
      </c>
      <c r="S1345" s="89">
        <v>0</v>
      </c>
      <c r="T1345" s="89">
        <v>2.4331795864300002E-3</v>
      </c>
      <c r="U1345" s="89">
        <v>3.0554432214200001E-3</v>
      </c>
      <c r="V1345" s="89">
        <v>0</v>
      </c>
      <c r="W1345" s="89">
        <v>0</v>
      </c>
      <c r="X1345" s="89">
        <v>-8.2623414100000002E-5</v>
      </c>
      <c r="Y1345" s="89">
        <v>7.8566746864999998E-4</v>
      </c>
      <c r="Z1345" s="89">
        <v>1.16979951551E-2</v>
      </c>
      <c r="AA1345" s="89">
        <v>1.12115337129E-3</v>
      </c>
    </row>
    <row r="1346" spans="1:27" x14ac:dyDescent="0.25">
      <c r="A1346" s="87">
        <v>12028</v>
      </c>
      <c r="B1346" s="134">
        <v>45473</v>
      </c>
      <c r="C1346" s="87">
        <v>5973</v>
      </c>
      <c r="D1346" s="86" t="s">
        <v>1732</v>
      </c>
      <c r="E1346" s="88">
        <v>6301519</v>
      </c>
      <c r="F1346" s="88">
        <v>4099867</v>
      </c>
      <c r="G1346" s="88">
        <v>0</v>
      </c>
      <c r="H1346" s="88">
        <v>0</v>
      </c>
      <c r="I1346" s="88">
        <v>0</v>
      </c>
      <c r="J1346" s="88">
        <v>1806987</v>
      </c>
      <c r="K1346" s="88">
        <v>1282340</v>
      </c>
      <c r="L1346" s="88">
        <v>0</v>
      </c>
      <c r="M1346" s="88">
        <v>0</v>
      </c>
      <c r="N1346" s="88">
        <v>0</v>
      </c>
      <c r="O1346" s="88">
        <v>0</v>
      </c>
      <c r="P1346" s="88">
        <v>1010540</v>
      </c>
      <c r="Q1346" s="89">
        <v>0</v>
      </c>
      <c r="R1346" s="89">
        <v>0</v>
      </c>
      <c r="S1346" s="89">
        <v>0</v>
      </c>
      <c r="T1346" s="89">
        <v>0</v>
      </c>
      <c r="U1346" s="89">
        <v>4.6757538230699997E-3</v>
      </c>
      <c r="V1346" s="89">
        <v>0</v>
      </c>
      <c r="W1346" s="89">
        <v>0</v>
      </c>
      <c r="X1346" s="89">
        <v>0</v>
      </c>
      <c r="Y1346" s="89">
        <v>0</v>
      </c>
      <c r="Z1346" s="89">
        <v>5.0411877626500004E-3</v>
      </c>
      <c r="AA1346" s="89">
        <v>3.1476865976399998E-3</v>
      </c>
    </row>
    <row r="1347" spans="1:27" x14ac:dyDescent="0.25">
      <c r="A1347" s="87">
        <v>12029</v>
      </c>
      <c r="B1347" s="134">
        <v>45473</v>
      </c>
      <c r="C1347" s="87">
        <v>5974</v>
      </c>
      <c r="D1347" s="86" t="s">
        <v>1733</v>
      </c>
      <c r="E1347" s="88">
        <v>47638853</v>
      </c>
      <c r="F1347" s="88">
        <v>21291726</v>
      </c>
      <c r="G1347" s="88">
        <v>735051</v>
      </c>
      <c r="H1347" s="88">
        <v>0</v>
      </c>
      <c r="I1347" s="88">
        <v>0</v>
      </c>
      <c r="J1347" s="88">
        <v>3171420</v>
      </c>
      <c r="K1347" s="88">
        <v>2397515</v>
      </c>
      <c r="L1347" s="88">
        <v>0</v>
      </c>
      <c r="M1347" s="88">
        <v>11682609</v>
      </c>
      <c r="N1347" s="88">
        <v>2408248</v>
      </c>
      <c r="O1347" s="88">
        <v>0</v>
      </c>
      <c r="P1347" s="88">
        <v>896883</v>
      </c>
      <c r="Q1347" s="89">
        <v>1.282181759643E-2</v>
      </c>
      <c r="R1347" s="89">
        <v>0</v>
      </c>
      <c r="S1347" s="89">
        <v>0</v>
      </c>
      <c r="T1347" s="89">
        <v>1.3052633962999999E-4</v>
      </c>
      <c r="U1347" s="89">
        <v>-4.1378867999999997E-5</v>
      </c>
      <c r="V1347" s="89">
        <v>0</v>
      </c>
      <c r="W1347" s="89">
        <v>-2.6815444223999999E-6</v>
      </c>
      <c r="X1347" s="89">
        <v>0</v>
      </c>
      <c r="Y1347" s="89">
        <v>0</v>
      </c>
      <c r="Z1347" s="89">
        <v>-1.0409901734E-3</v>
      </c>
      <c r="AA1347" s="89">
        <v>3.9341168595999999E-4</v>
      </c>
    </row>
    <row r="1348" spans="1:27" x14ac:dyDescent="0.25">
      <c r="A1348" s="87">
        <v>12033</v>
      </c>
      <c r="B1348" s="134">
        <v>45473</v>
      </c>
      <c r="C1348" s="87">
        <v>5978</v>
      </c>
      <c r="D1348" s="86" t="s">
        <v>1734</v>
      </c>
      <c r="E1348" s="88">
        <v>59507497</v>
      </c>
      <c r="F1348" s="88">
        <v>31354927</v>
      </c>
      <c r="G1348" s="88">
        <v>435174</v>
      </c>
      <c r="H1348" s="88">
        <v>0</v>
      </c>
      <c r="I1348" s="88">
        <v>0</v>
      </c>
      <c r="J1348" s="88">
        <v>2988342</v>
      </c>
      <c r="K1348" s="88">
        <v>6054734</v>
      </c>
      <c r="L1348" s="88">
        <v>0</v>
      </c>
      <c r="M1348" s="88">
        <v>20422830</v>
      </c>
      <c r="N1348" s="88">
        <v>0</v>
      </c>
      <c r="O1348" s="88">
        <v>0</v>
      </c>
      <c r="P1348" s="88">
        <v>1453848</v>
      </c>
      <c r="Q1348" s="89">
        <v>7.2638158001E-4</v>
      </c>
      <c r="R1348" s="89">
        <v>0</v>
      </c>
      <c r="S1348" s="89">
        <v>0</v>
      </c>
      <c r="T1348" s="89">
        <v>0</v>
      </c>
      <c r="U1348" s="89">
        <v>3.8412778652999999E-4</v>
      </c>
      <c r="V1348" s="89">
        <v>0</v>
      </c>
      <c r="W1348" s="89">
        <v>5.5420940162000001E-4</v>
      </c>
      <c r="X1348" s="89">
        <v>0</v>
      </c>
      <c r="Y1348" s="89">
        <v>0</v>
      </c>
      <c r="Z1348" s="89">
        <v>3.0971964829600001E-3</v>
      </c>
      <c r="AA1348" s="89">
        <v>6.3782420316999997E-4</v>
      </c>
    </row>
    <row r="1349" spans="1:27" x14ac:dyDescent="0.25">
      <c r="A1349" s="87">
        <v>12068</v>
      </c>
      <c r="B1349" s="134">
        <v>45473</v>
      </c>
      <c r="C1349" s="87">
        <v>5998</v>
      </c>
      <c r="D1349" s="86" t="s">
        <v>1735</v>
      </c>
      <c r="E1349" s="88">
        <v>46568423</v>
      </c>
      <c r="F1349" s="88">
        <v>32624238</v>
      </c>
      <c r="G1349" s="88">
        <v>495616</v>
      </c>
      <c r="H1349" s="88">
        <v>0</v>
      </c>
      <c r="I1349" s="88">
        <v>0</v>
      </c>
      <c r="J1349" s="88">
        <v>9932687</v>
      </c>
      <c r="K1349" s="88">
        <v>8489437</v>
      </c>
      <c r="L1349" s="88">
        <v>0</v>
      </c>
      <c r="M1349" s="88">
        <v>4783297</v>
      </c>
      <c r="N1349" s="88">
        <v>421400</v>
      </c>
      <c r="O1349" s="88">
        <v>821641</v>
      </c>
      <c r="P1349" s="88">
        <v>7680160</v>
      </c>
      <c r="Q1349" s="89">
        <v>1.02365191006E-2</v>
      </c>
      <c r="R1349" s="89">
        <v>0</v>
      </c>
      <c r="S1349" s="89">
        <v>0</v>
      </c>
      <c r="T1349" s="89">
        <v>1.75304433844E-3</v>
      </c>
      <c r="U1349" s="89">
        <v>3.6093091410799999E-3</v>
      </c>
      <c r="V1349" s="89">
        <v>0</v>
      </c>
      <c r="W1349" s="89">
        <v>0</v>
      </c>
      <c r="X1349" s="89">
        <v>0</v>
      </c>
      <c r="Y1349" s="89">
        <v>0</v>
      </c>
      <c r="Z1349" s="89">
        <v>7.6435723026400003E-3</v>
      </c>
      <c r="AA1349" s="89">
        <v>3.3782514399500001E-3</v>
      </c>
    </row>
    <row r="1350" spans="1:27" x14ac:dyDescent="0.25">
      <c r="A1350" s="87">
        <v>12082</v>
      </c>
      <c r="B1350" s="134">
        <v>45473</v>
      </c>
      <c r="C1350" s="87">
        <v>6005</v>
      </c>
      <c r="D1350" s="86" t="s">
        <v>1736</v>
      </c>
      <c r="E1350" s="88">
        <v>133155540</v>
      </c>
      <c r="F1350" s="88">
        <v>97158588</v>
      </c>
      <c r="G1350" s="88">
        <v>1774049</v>
      </c>
      <c r="H1350" s="88">
        <v>0</v>
      </c>
      <c r="I1350" s="88">
        <v>0</v>
      </c>
      <c r="J1350" s="88">
        <v>21089268</v>
      </c>
      <c r="K1350" s="88">
        <v>11520598</v>
      </c>
      <c r="L1350" s="88">
        <v>0</v>
      </c>
      <c r="M1350" s="88">
        <v>22302935</v>
      </c>
      <c r="N1350" s="88">
        <v>13756428</v>
      </c>
      <c r="O1350" s="88">
        <v>1092142</v>
      </c>
      <c r="P1350" s="88">
        <v>25623168</v>
      </c>
      <c r="Q1350" s="89">
        <v>1.0258820502890001E-2</v>
      </c>
      <c r="R1350" s="89">
        <v>0</v>
      </c>
      <c r="S1350" s="89">
        <v>0</v>
      </c>
      <c r="T1350" s="89">
        <v>8.9286634087999998E-4</v>
      </c>
      <c r="U1350" s="89">
        <v>1.02764698613E-3</v>
      </c>
      <c r="V1350" s="89">
        <v>0</v>
      </c>
      <c r="W1350" s="89">
        <v>0</v>
      </c>
      <c r="X1350" s="89">
        <v>0</v>
      </c>
      <c r="Y1350" s="89">
        <v>0</v>
      </c>
      <c r="Z1350" s="89">
        <v>2.9753334454099998E-3</v>
      </c>
      <c r="AA1350" s="89">
        <v>1.2546639435300001E-3</v>
      </c>
    </row>
    <row r="1351" spans="1:27" x14ac:dyDescent="0.25">
      <c r="A1351" s="87">
        <v>12084</v>
      </c>
      <c r="B1351" s="134">
        <v>45473</v>
      </c>
      <c r="C1351" s="87">
        <v>6007</v>
      </c>
      <c r="D1351" s="86" t="s">
        <v>1737</v>
      </c>
      <c r="E1351" s="88">
        <v>706115871</v>
      </c>
      <c r="F1351" s="88">
        <v>606433204</v>
      </c>
      <c r="G1351" s="88">
        <v>15123488</v>
      </c>
      <c r="H1351" s="88">
        <v>0</v>
      </c>
      <c r="I1351" s="88">
        <v>0</v>
      </c>
      <c r="J1351" s="88">
        <v>33431448</v>
      </c>
      <c r="K1351" s="88">
        <v>137602724</v>
      </c>
      <c r="L1351" s="88">
        <v>0</v>
      </c>
      <c r="M1351" s="88">
        <v>256561816</v>
      </c>
      <c r="N1351" s="88">
        <v>83905338</v>
      </c>
      <c r="O1351" s="88">
        <v>8003322</v>
      </c>
      <c r="P1351" s="88">
        <v>71805067</v>
      </c>
      <c r="Q1351" s="89">
        <v>8.9718734702899997E-3</v>
      </c>
      <c r="R1351" s="89">
        <v>0</v>
      </c>
      <c r="S1351" s="89">
        <v>0</v>
      </c>
      <c r="T1351" s="89">
        <v>-1.3202091689999999E-4</v>
      </c>
      <c r="U1351" s="89">
        <v>3.6900019757799998E-3</v>
      </c>
      <c r="V1351" s="89">
        <v>0</v>
      </c>
      <c r="W1351" s="89">
        <v>-1.7730218850000001E-4</v>
      </c>
      <c r="X1351" s="89">
        <v>0</v>
      </c>
      <c r="Y1351" s="89">
        <v>0</v>
      </c>
      <c r="Z1351" s="89">
        <v>8.4342460297399998E-3</v>
      </c>
      <c r="AA1351" s="89">
        <v>2.1144680444700002E-3</v>
      </c>
    </row>
    <row r="1352" spans="1:27" x14ac:dyDescent="0.25">
      <c r="A1352" s="87">
        <v>12143</v>
      </c>
      <c r="B1352" s="134">
        <v>45473</v>
      </c>
      <c r="C1352" s="87">
        <v>6039</v>
      </c>
      <c r="D1352" s="86" t="s">
        <v>1738</v>
      </c>
      <c r="E1352" s="88">
        <v>102202916</v>
      </c>
      <c r="F1352" s="88">
        <v>91077310</v>
      </c>
      <c r="G1352" s="88">
        <v>0</v>
      </c>
      <c r="H1352" s="88">
        <v>0</v>
      </c>
      <c r="I1352" s="88">
        <v>0</v>
      </c>
      <c r="J1352" s="88">
        <v>13720512</v>
      </c>
      <c r="K1352" s="88">
        <v>43339561</v>
      </c>
      <c r="L1352" s="88">
        <v>0</v>
      </c>
      <c r="M1352" s="88">
        <v>16543409</v>
      </c>
      <c r="N1352" s="88">
        <v>0</v>
      </c>
      <c r="O1352" s="88">
        <v>0</v>
      </c>
      <c r="P1352" s="88">
        <v>17473828</v>
      </c>
      <c r="Q1352" s="89">
        <v>0</v>
      </c>
      <c r="R1352" s="89">
        <v>0</v>
      </c>
      <c r="S1352" s="89">
        <v>0</v>
      </c>
      <c r="T1352" s="89">
        <v>0</v>
      </c>
      <c r="U1352" s="89">
        <v>4.6274384725000003E-3</v>
      </c>
      <c r="V1352" s="89">
        <v>0</v>
      </c>
      <c r="W1352" s="89">
        <v>0</v>
      </c>
      <c r="X1352" s="89">
        <v>0</v>
      </c>
      <c r="Y1352" s="89">
        <v>0</v>
      </c>
      <c r="Z1352" s="89">
        <v>3.0281148135399998E-3</v>
      </c>
      <c r="AA1352" s="89">
        <v>2.6930106450999999E-3</v>
      </c>
    </row>
    <row r="1353" spans="1:27" x14ac:dyDescent="0.25">
      <c r="A1353" s="87">
        <v>12152</v>
      </c>
      <c r="B1353" s="134">
        <v>45473</v>
      </c>
      <c r="C1353" s="87">
        <v>6045</v>
      </c>
      <c r="D1353" s="86" t="s">
        <v>1739</v>
      </c>
      <c r="E1353" s="88">
        <v>16210101</v>
      </c>
      <c r="F1353" s="88">
        <v>13425341</v>
      </c>
      <c r="G1353" s="88">
        <v>0</v>
      </c>
      <c r="H1353" s="88">
        <v>0</v>
      </c>
      <c r="I1353" s="88">
        <v>24043</v>
      </c>
      <c r="J1353" s="88">
        <v>2306821</v>
      </c>
      <c r="K1353" s="88">
        <v>6103685</v>
      </c>
      <c r="L1353" s="88">
        <v>0</v>
      </c>
      <c r="M1353" s="88">
        <v>0</v>
      </c>
      <c r="N1353" s="88">
        <v>0</v>
      </c>
      <c r="O1353" s="88">
        <v>0</v>
      </c>
      <c r="P1353" s="88">
        <v>4990792</v>
      </c>
      <c r="Q1353" s="89">
        <v>0</v>
      </c>
      <c r="R1353" s="89">
        <v>0</v>
      </c>
      <c r="S1353" s="89">
        <v>0</v>
      </c>
      <c r="T1353" s="89">
        <v>0</v>
      </c>
      <c r="U1353" s="89">
        <v>-1.499041492E-4</v>
      </c>
      <c r="V1353" s="89">
        <v>0</v>
      </c>
      <c r="W1353" s="89">
        <v>0</v>
      </c>
      <c r="X1353" s="89">
        <v>0</v>
      </c>
      <c r="Y1353" s="89">
        <v>0</v>
      </c>
      <c r="Z1353" s="89">
        <v>-7.2476915469999999E-4</v>
      </c>
      <c r="AA1353" s="89">
        <v>-3.5523898939999999E-4</v>
      </c>
    </row>
    <row r="1354" spans="1:27" x14ac:dyDescent="0.25">
      <c r="A1354" s="87">
        <v>12153</v>
      </c>
      <c r="B1354" s="134">
        <v>45473</v>
      </c>
      <c r="C1354" s="87">
        <v>6046</v>
      </c>
      <c r="D1354" s="86" t="s">
        <v>1740</v>
      </c>
      <c r="E1354" s="88">
        <v>97814718</v>
      </c>
      <c r="F1354" s="88">
        <v>70203472</v>
      </c>
      <c r="G1354" s="88">
        <v>2095878</v>
      </c>
      <c r="H1354" s="88">
        <v>378257</v>
      </c>
      <c r="I1354" s="88">
        <v>0</v>
      </c>
      <c r="J1354" s="88">
        <v>13476089</v>
      </c>
      <c r="K1354" s="88">
        <v>30431087</v>
      </c>
      <c r="L1354" s="88">
        <v>0</v>
      </c>
      <c r="M1354" s="88">
        <v>14677449</v>
      </c>
      <c r="N1354" s="88">
        <v>1020717</v>
      </c>
      <c r="O1354" s="88">
        <v>0</v>
      </c>
      <c r="P1354" s="88">
        <v>8123994</v>
      </c>
      <c r="Q1354" s="89">
        <v>1.7093329984320001E-2</v>
      </c>
      <c r="R1354" s="89">
        <v>5.8027959964889998E-2</v>
      </c>
      <c r="S1354" s="89">
        <v>0</v>
      </c>
      <c r="T1354" s="89">
        <v>3.5616177548999998E-4</v>
      </c>
      <c r="U1354" s="89">
        <v>4.1194041174100002E-3</v>
      </c>
      <c r="V1354" s="89">
        <v>0</v>
      </c>
      <c r="W1354" s="89">
        <v>3.8534843460999999E-4</v>
      </c>
      <c r="X1354" s="89">
        <v>0</v>
      </c>
      <c r="Y1354" s="89">
        <v>0</v>
      </c>
      <c r="Z1354" s="89">
        <v>2.193473655563E-2</v>
      </c>
      <c r="AA1354" s="89">
        <v>5.0053627009700001E-3</v>
      </c>
    </row>
    <row r="1355" spans="1:27" x14ac:dyDescent="0.25">
      <c r="A1355" s="87">
        <v>12164</v>
      </c>
      <c r="B1355" s="134">
        <v>45473</v>
      </c>
      <c r="C1355" s="87">
        <v>6054</v>
      </c>
      <c r="D1355" s="86" t="s">
        <v>1741</v>
      </c>
      <c r="E1355" s="88">
        <v>307521530</v>
      </c>
      <c r="F1355" s="88">
        <v>226799286</v>
      </c>
      <c r="G1355" s="88">
        <v>9483974</v>
      </c>
      <c r="H1355" s="88">
        <v>0</v>
      </c>
      <c r="I1355" s="88">
        <v>0</v>
      </c>
      <c r="J1355" s="88">
        <v>38169012</v>
      </c>
      <c r="K1355" s="88">
        <v>112888573</v>
      </c>
      <c r="L1355" s="88">
        <v>0</v>
      </c>
      <c r="M1355" s="88">
        <v>50826788</v>
      </c>
      <c r="N1355" s="88">
        <v>0</v>
      </c>
      <c r="O1355" s="88">
        <v>0</v>
      </c>
      <c r="P1355" s="88">
        <v>15430939</v>
      </c>
      <c r="Q1355" s="89">
        <v>1.081551348952E-2</v>
      </c>
      <c r="R1355" s="89">
        <v>0</v>
      </c>
      <c r="S1355" s="89">
        <v>0</v>
      </c>
      <c r="T1355" s="89">
        <v>1.4406767754999999E-4</v>
      </c>
      <c r="U1355" s="89">
        <v>1.8944381039500001E-3</v>
      </c>
      <c r="V1355" s="89">
        <v>0</v>
      </c>
      <c r="W1355" s="89">
        <v>-2.3616827523E-3</v>
      </c>
      <c r="X1355" s="89">
        <v>0</v>
      </c>
      <c r="Y1355" s="89">
        <v>0</v>
      </c>
      <c r="Z1355" s="89">
        <v>3.25447731035E-3</v>
      </c>
      <c r="AA1355" s="89">
        <v>1.3075171484499999E-3</v>
      </c>
    </row>
    <row r="1356" spans="1:27" x14ac:dyDescent="0.25">
      <c r="A1356" s="87">
        <v>12170</v>
      </c>
      <c r="B1356" s="134">
        <v>45473</v>
      </c>
      <c r="C1356" s="87">
        <v>6057</v>
      </c>
      <c r="D1356" s="86" t="s">
        <v>1742</v>
      </c>
      <c r="E1356" s="88">
        <v>18199241</v>
      </c>
      <c r="F1356" s="88">
        <v>7771427</v>
      </c>
      <c r="G1356" s="88">
        <v>0</v>
      </c>
      <c r="H1356" s="88">
        <v>0</v>
      </c>
      <c r="I1356" s="88">
        <v>0</v>
      </c>
      <c r="J1356" s="88">
        <v>1269632</v>
      </c>
      <c r="K1356" s="88">
        <v>2744011</v>
      </c>
      <c r="L1356" s="88">
        <v>0</v>
      </c>
      <c r="M1356" s="88">
        <v>2808440</v>
      </c>
      <c r="N1356" s="88">
        <v>0</v>
      </c>
      <c r="O1356" s="88">
        <v>0</v>
      </c>
      <c r="P1356" s="88">
        <v>949344</v>
      </c>
      <c r="Q1356" s="89">
        <v>0</v>
      </c>
      <c r="R1356" s="89">
        <v>0</v>
      </c>
      <c r="S1356" s="89">
        <v>0</v>
      </c>
      <c r="T1356" s="89">
        <v>0</v>
      </c>
      <c r="U1356" s="89">
        <v>-4.4268462329999998E-4</v>
      </c>
      <c r="V1356" s="89">
        <v>0</v>
      </c>
      <c r="W1356" s="89">
        <v>0</v>
      </c>
      <c r="X1356" s="89">
        <v>0</v>
      </c>
      <c r="Y1356" s="89">
        <v>0</v>
      </c>
      <c r="Z1356" s="89">
        <v>-4.9068921325000001E-3</v>
      </c>
      <c r="AA1356" s="89">
        <v>-8.8712678379999996E-4</v>
      </c>
    </row>
    <row r="1357" spans="1:27" x14ac:dyDescent="0.25">
      <c r="A1357" s="87">
        <v>12175</v>
      </c>
      <c r="B1357" s="134">
        <v>45473</v>
      </c>
      <c r="C1357" s="87">
        <v>6059</v>
      </c>
      <c r="D1357" s="86" t="s">
        <v>1743</v>
      </c>
      <c r="E1357" s="88">
        <v>12094035</v>
      </c>
      <c r="F1357" s="88">
        <v>7364468</v>
      </c>
      <c r="G1357" s="88">
        <v>0</v>
      </c>
      <c r="H1357" s="88">
        <v>0</v>
      </c>
      <c r="I1357" s="88">
        <v>0</v>
      </c>
      <c r="J1357" s="88">
        <v>2680279</v>
      </c>
      <c r="K1357" s="88">
        <v>3380535</v>
      </c>
      <c r="L1357" s="88">
        <v>0</v>
      </c>
      <c r="M1357" s="88">
        <v>0</v>
      </c>
      <c r="N1357" s="88">
        <v>0</v>
      </c>
      <c r="O1357" s="88">
        <v>0</v>
      </c>
      <c r="P1357" s="88">
        <v>1303653</v>
      </c>
      <c r="Q1357" s="89">
        <v>0</v>
      </c>
      <c r="R1357" s="89">
        <v>0</v>
      </c>
      <c r="S1357" s="89">
        <v>0</v>
      </c>
      <c r="T1357" s="89">
        <v>0</v>
      </c>
      <c r="U1357" s="89">
        <v>0</v>
      </c>
      <c r="V1357" s="89">
        <v>0</v>
      </c>
      <c r="W1357" s="89">
        <v>0</v>
      </c>
      <c r="X1357" s="89">
        <v>0</v>
      </c>
      <c r="Y1357" s="89">
        <v>0</v>
      </c>
      <c r="Z1357" s="89">
        <v>-2.3453603675999998E-3</v>
      </c>
      <c r="AA1357" s="89">
        <v>-4.9844621030000001E-4</v>
      </c>
    </row>
    <row r="1358" spans="1:27" x14ac:dyDescent="0.25">
      <c r="A1358" s="87">
        <v>12181</v>
      </c>
      <c r="B1358" s="134">
        <v>45473</v>
      </c>
      <c r="C1358" s="87">
        <v>6063</v>
      </c>
      <c r="D1358" s="86" t="s">
        <v>1744</v>
      </c>
      <c r="E1358" s="88">
        <v>81210656</v>
      </c>
      <c r="F1358" s="88">
        <v>67857523</v>
      </c>
      <c r="G1358" s="88">
        <v>3793162</v>
      </c>
      <c r="H1358" s="88">
        <v>1645</v>
      </c>
      <c r="I1358" s="88">
        <v>0</v>
      </c>
      <c r="J1358" s="88">
        <v>16053250</v>
      </c>
      <c r="K1358" s="88">
        <v>26139505</v>
      </c>
      <c r="L1358" s="88">
        <v>0</v>
      </c>
      <c r="M1358" s="88">
        <v>3811085</v>
      </c>
      <c r="N1358" s="88">
        <v>0</v>
      </c>
      <c r="O1358" s="88">
        <v>0</v>
      </c>
      <c r="P1358" s="88">
        <v>18058874</v>
      </c>
      <c r="Q1358" s="89">
        <v>1.5434739661539999E-2</v>
      </c>
      <c r="R1358" s="89">
        <v>0.18901358535144999</v>
      </c>
      <c r="S1358" s="89">
        <v>0</v>
      </c>
      <c r="T1358" s="89">
        <v>1.8660580565700001E-3</v>
      </c>
      <c r="U1358" s="89">
        <v>4.6760295930499997E-3</v>
      </c>
      <c r="V1358" s="89">
        <v>0</v>
      </c>
      <c r="W1358" s="89">
        <v>0</v>
      </c>
      <c r="X1358" s="89">
        <v>0</v>
      </c>
      <c r="Y1358" s="89">
        <v>0</v>
      </c>
      <c r="Z1358" s="89">
        <v>1.438330483475E-2</v>
      </c>
      <c r="AA1358" s="89">
        <v>7.0948624842499999E-3</v>
      </c>
    </row>
    <row r="1359" spans="1:27" x14ac:dyDescent="0.25">
      <c r="A1359" s="87">
        <v>12185</v>
      </c>
      <c r="B1359" s="134">
        <v>45473</v>
      </c>
      <c r="C1359" s="87">
        <v>6065</v>
      </c>
      <c r="D1359" s="86" t="s">
        <v>1745</v>
      </c>
      <c r="E1359" s="88">
        <v>22561092</v>
      </c>
      <c r="F1359" s="88">
        <v>9751706</v>
      </c>
      <c r="G1359" s="88">
        <v>439914</v>
      </c>
      <c r="H1359" s="88">
        <v>0</v>
      </c>
      <c r="I1359" s="88">
        <v>0</v>
      </c>
      <c r="J1359" s="88">
        <v>2458064</v>
      </c>
      <c r="K1359" s="88">
        <v>3119197</v>
      </c>
      <c r="L1359" s="88">
        <v>0</v>
      </c>
      <c r="M1359" s="88">
        <v>2291049</v>
      </c>
      <c r="N1359" s="88">
        <v>0</v>
      </c>
      <c r="O1359" s="88">
        <v>0</v>
      </c>
      <c r="P1359" s="88">
        <v>1443482</v>
      </c>
      <c r="Q1359" s="89">
        <v>1.020765065634E-2</v>
      </c>
      <c r="R1359" s="89">
        <v>0</v>
      </c>
      <c r="S1359" s="89">
        <v>0</v>
      </c>
      <c r="T1359" s="89">
        <v>0</v>
      </c>
      <c r="U1359" s="89">
        <v>4.3130449802999997E-4</v>
      </c>
      <c r="V1359" s="89">
        <v>0</v>
      </c>
      <c r="W1359" s="89">
        <v>0</v>
      </c>
      <c r="X1359" s="89">
        <v>0</v>
      </c>
      <c r="Y1359" s="89">
        <v>0</v>
      </c>
      <c r="Z1359" s="89">
        <v>5.8240757016000001E-4</v>
      </c>
      <c r="AA1359" s="89">
        <v>8.0802819972E-4</v>
      </c>
    </row>
    <row r="1360" spans="1:27" x14ac:dyDescent="0.25">
      <c r="A1360" s="87">
        <v>12219</v>
      </c>
      <c r="B1360" s="134">
        <v>45473</v>
      </c>
      <c r="C1360" s="87">
        <v>6082</v>
      </c>
      <c r="D1360" s="86" t="s">
        <v>1746</v>
      </c>
      <c r="E1360" s="88">
        <v>159795984</v>
      </c>
      <c r="F1360" s="88">
        <v>77704000</v>
      </c>
      <c r="G1360" s="88">
        <v>0</v>
      </c>
      <c r="H1360" s="88">
        <v>0</v>
      </c>
      <c r="I1360" s="88">
        <v>210402</v>
      </c>
      <c r="J1360" s="88">
        <v>22030705</v>
      </c>
      <c r="K1360" s="88">
        <v>36934279</v>
      </c>
      <c r="L1360" s="88">
        <v>0</v>
      </c>
      <c r="M1360" s="88">
        <v>12097889</v>
      </c>
      <c r="N1360" s="88">
        <v>2186231</v>
      </c>
      <c r="O1360" s="88">
        <v>910755</v>
      </c>
      <c r="P1360" s="88">
        <v>3333739</v>
      </c>
      <c r="Q1360" s="89">
        <v>0</v>
      </c>
      <c r="R1360" s="89">
        <v>0</v>
      </c>
      <c r="S1360" s="89">
        <v>0</v>
      </c>
      <c r="T1360" s="89">
        <v>6.8466648676000004E-4</v>
      </c>
      <c r="U1360" s="89">
        <v>1.04893422104E-3</v>
      </c>
      <c r="V1360" s="89">
        <v>0</v>
      </c>
      <c r="W1360" s="89">
        <v>-2.853977475E-4</v>
      </c>
      <c r="X1360" s="89">
        <v>0</v>
      </c>
      <c r="Y1360" s="89">
        <v>0</v>
      </c>
      <c r="Z1360" s="89">
        <v>2.9398358637499999E-3</v>
      </c>
      <c r="AA1360" s="89">
        <v>7.0448951552999997E-4</v>
      </c>
    </row>
    <row r="1361" spans="1:27" x14ac:dyDescent="0.25">
      <c r="A1361" s="87">
        <v>12225</v>
      </c>
      <c r="B1361" s="134">
        <v>45473</v>
      </c>
      <c r="C1361" s="87">
        <v>6086</v>
      </c>
      <c r="D1361" s="86" t="s">
        <v>1747</v>
      </c>
      <c r="E1361" s="88">
        <v>6056281</v>
      </c>
      <c r="F1361" s="88">
        <v>3017065</v>
      </c>
      <c r="G1361" s="88">
        <v>76414</v>
      </c>
      <c r="H1361" s="88">
        <v>0</v>
      </c>
      <c r="I1361" s="88">
        <v>0</v>
      </c>
      <c r="J1361" s="88">
        <v>1014896</v>
      </c>
      <c r="K1361" s="88">
        <v>1346059</v>
      </c>
      <c r="L1361" s="88">
        <v>0</v>
      </c>
      <c r="M1361" s="88">
        <v>0</v>
      </c>
      <c r="N1361" s="88">
        <v>0</v>
      </c>
      <c r="O1361" s="88">
        <v>0</v>
      </c>
      <c r="P1361" s="88">
        <v>579696</v>
      </c>
      <c r="Q1361" s="89">
        <v>2.120781197718E-2</v>
      </c>
      <c r="R1361" s="89">
        <v>0</v>
      </c>
      <c r="S1361" s="89">
        <v>0</v>
      </c>
      <c r="T1361" s="89">
        <v>0</v>
      </c>
      <c r="U1361" s="89">
        <v>5.1967668495800003E-3</v>
      </c>
      <c r="V1361" s="89">
        <v>0</v>
      </c>
      <c r="W1361" s="89">
        <v>0</v>
      </c>
      <c r="X1361" s="89">
        <v>0</v>
      </c>
      <c r="Y1361" s="89">
        <v>0</v>
      </c>
      <c r="Z1361" s="89">
        <v>2.3967531798500001E-3</v>
      </c>
      <c r="AA1361" s="89">
        <v>4.0309629311400001E-3</v>
      </c>
    </row>
    <row r="1362" spans="1:27" x14ac:dyDescent="0.25">
      <c r="A1362" s="87">
        <v>12227</v>
      </c>
      <c r="B1362" s="134">
        <v>45473</v>
      </c>
      <c r="C1362" s="87">
        <v>6088</v>
      </c>
      <c r="D1362" s="86" t="s">
        <v>1748</v>
      </c>
      <c r="E1362" s="88">
        <v>7684864</v>
      </c>
      <c r="F1362" s="88">
        <v>1979282</v>
      </c>
      <c r="G1362" s="88">
        <v>0</v>
      </c>
      <c r="H1362" s="88">
        <v>0</v>
      </c>
      <c r="I1362" s="88">
        <v>0</v>
      </c>
      <c r="J1362" s="88">
        <v>0</v>
      </c>
      <c r="K1362" s="88">
        <v>0</v>
      </c>
      <c r="L1362" s="88">
        <v>0</v>
      </c>
      <c r="M1362" s="88">
        <v>0</v>
      </c>
      <c r="N1362" s="88">
        <v>0</v>
      </c>
      <c r="O1362" s="88">
        <v>0</v>
      </c>
      <c r="P1362" s="88">
        <v>1979282</v>
      </c>
      <c r="Q1362" s="89">
        <v>0</v>
      </c>
      <c r="R1362" s="89">
        <v>0</v>
      </c>
      <c r="S1362" s="89">
        <v>0</v>
      </c>
      <c r="T1362" s="89">
        <v>0</v>
      </c>
      <c r="U1362" s="89">
        <v>0</v>
      </c>
      <c r="V1362" s="89">
        <v>0</v>
      </c>
      <c r="W1362" s="89">
        <v>0</v>
      </c>
      <c r="X1362" s="89">
        <v>0</v>
      </c>
      <c r="Y1362" s="89">
        <v>0</v>
      </c>
      <c r="Z1362" s="89">
        <v>-3.6317887934000002E-3</v>
      </c>
      <c r="AA1362" s="89">
        <v>-3.6317887934000002E-3</v>
      </c>
    </row>
    <row r="1363" spans="1:27" x14ac:dyDescent="0.25">
      <c r="A1363" s="87">
        <v>12238</v>
      </c>
      <c r="B1363" s="134">
        <v>45473</v>
      </c>
      <c r="C1363" s="87">
        <v>6094</v>
      </c>
      <c r="D1363" s="86" t="s">
        <v>1749</v>
      </c>
      <c r="E1363" s="88">
        <v>35132998</v>
      </c>
      <c r="F1363" s="88">
        <v>12506392</v>
      </c>
      <c r="G1363" s="88">
        <v>776867</v>
      </c>
      <c r="H1363" s="88">
        <v>19207</v>
      </c>
      <c r="I1363" s="88">
        <v>0</v>
      </c>
      <c r="J1363" s="88">
        <v>2247653</v>
      </c>
      <c r="K1363" s="88">
        <v>5271641</v>
      </c>
      <c r="L1363" s="88">
        <v>0</v>
      </c>
      <c r="M1363" s="88">
        <v>2989194</v>
      </c>
      <c r="N1363" s="88">
        <v>0</v>
      </c>
      <c r="O1363" s="88">
        <v>165190</v>
      </c>
      <c r="P1363" s="88">
        <v>1036640</v>
      </c>
      <c r="Q1363" s="89">
        <v>1.6212475066590001E-2</v>
      </c>
      <c r="R1363" s="89">
        <v>2.7387154774840002E-2</v>
      </c>
      <c r="S1363" s="89">
        <v>0</v>
      </c>
      <c r="T1363" s="89">
        <v>-1.8562243020000001E-4</v>
      </c>
      <c r="U1363" s="89">
        <v>9.9114865390499997E-3</v>
      </c>
      <c r="V1363" s="89">
        <v>0</v>
      </c>
      <c r="W1363" s="89">
        <v>0</v>
      </c>
      <c r="X1363" s="89">
        <v>0</v>
      </c>
      <c r="Y1363" s="89">
        <v>0</v>
      </c>
      <c r="Z1363" s="89">
        <v>3.2295544997149997E-2</v>
      </c>
      <c r="AA1363" s="89">
        <v>9.9952386570499995E-3</v>
      </c>
    </row>
    <row r="1364" spans="1:27" x14ac:dyDescent="0.25">
      <c r="A1364" s="87">
        <v>12259</v>
      </c>
      <c r="B1364" s="134">
        <v>45473</v>
      </c>
      <c r="C1364" s="87">
        <v>6105</v>
      </c>
      <c r="D1364" s="86" t="s">
        <v>1750</v>
      </c>
      <c r="E1364" s="88">
        <v>7475766</v>
      </c>
      <c r="F1364" s="88">
        <v>3306286</v>
      </c>
      <c r="G1364" s="88">
        <v>0</v>
      </c>
      <c r="H1364" s="88">
        <v>0</v>
      </c>
      <c r="I1364" s="88">
        <v>0</v>
      </c>
      <c r="J1364" s="88">
        <v>1605758</v>
      </c>
      <c r="K1364" s="88">
        <v>765733</v>
      </c>
      <c r="L1364" s="88">
        <v>0</v>
      </c>
      <c r="M1364" s="88">
        <v>20986</v>
      </c>
      <c r="N1364" s="88">
        <v>0</v>
      </c>
      <c r="O1364" s="88">
        <v>0</v>
      </c>
      <c r="P1364" s="88">
        <v>913809</v>
      </c>
      <c r="Q1364" s="89">
        <v>0</v>
      </c>
      <c r="R1364" s="89">
        <v>0</v>
      </c>
      <c r="S1364" s="89">
        <v>0</v>
      </c>
      <c r="T1364" s="89">
        <v>0</v>
      </c>
      <c r="U1364" s="89">
        <v>0</v>
      </c>
      <c r="V1364" s="89">
        <v>0</v>
      </c>
      <c r="W1364" s="89">
        <v>0</v>
      </c>
      <c r="X1364" s="89">
        <v>0</v>
      </c>
      <c r="Y1364" s="89">
        <v>0</v>
      </c>
      <c r="Z1364" s="89">
        <v>-9.0651049259999998E-4</v>
      </c>
      <c r="AA1364" s="89">
        <v>-2.7389785749999999E-4</v>
      </c>
    </row>
    <row r="1365" spans="1:27" x14ac:dyDescent="0.25">
      <c r="A1365" s="87">
        <v>12266</v>
      </c>
      <c r="B1365" s="134">
        <v>45473</v>
      </c>
      <c r="C1365" s="87">
        <v>6110</v>
      </c>
      <c r="D1365" s="86" t="s">
        <v>1751</v>
      </c>
      <c r="E1365" s="88">
        <v>17856025</v>
      </c>
      <c r="F1365" s="88">
        <v>9260450</v>
      </c>
      <c r="G1365" s="88">
        <v>0</v>
      </c>
      <c r="H1365" s="88">
        <v>0</v>
      </c>
      <c r="I1365" s="88">
        <v>0</v>
      </c>
      <c r="J1365" s="88">
        <v>2479735</v>
      </c>
      <c r="K1365" s="88">
        <v>5106790</v>
      </c>
      <c r="L1365" s="88">
        <v>0</v>
      </c>
      <c r="M1365" s="88">
        <v>0</v>
      </c>
      <c r="N1365" s="88">
        <v>0</v>
      </c>
      <c r="O1365" s="88">
        <v>0</v>
      </c>
      <c r="P1365" s="88">
        <v>1673925</v>
      </c>
      <c r="Q1365" s="89">
        <v>0</v>
      </c>
      <c r="R1365" s="89">
        <v>0</v>
      </c>
      <c r="S1365" s="89">
        <v>0</v>
      </c>
      <c r="T1365" s="89">
        <v>0</v>
      </c>
      <c r="U1365" s="89">
        <v>2.4968781597000002E-4</v>
      </c>
      <c r="V1365" s="89">
        <v>0</v>
      </c>
      <c r="W1365" s="89">
        <v>0</v>
      </c>
      <c r="X1365" s="89">
        <v>0</v>
      </c>
      <c r="Y1365" s="89">
        <v>0</v>
      </c>
      <c r="Z1365" s="89">
        <v>3.29542844237E-3</v>
      </c>
      <c r="AA1365" s="89">
        <v>7.0571088063999996E-4</v>
      </c>
    </row>
    <row r="1366" spans="1:27" x14ac:dyDescent="0.25">
      <c r="A1366" s="87">
        <v>12271</v>
      </c>
      <c r="B1366" s="134">
        <v>45473</v>
      </c>
      <c r="C1366" s="87">
        <v>6111</v>
      </c>
      <c r="D1366" s="86" t="s">
        <v>1752</v>
      </c>
      <c r="E1366" s="88">
        <v>113039539</v>
      </c>
      <c r="F1366" s="88">
        <v>71778393</v>
      </c>
      <c r="G1366" s="88">
        <v>711578</v>
      </c>
      <c r="H1366" s="88">
        <v>0</v>
      </c>
      <c r="I1366" s="88">
        <v>0</v>
      </c>
      <c r="J1366" s="88">
        <v>17740990</v>
      </c>
      <c r="K1366" s="88">
        <v>9772300</v>
      </c>
      <c r="L1366" s="88">
        <v>0</v>
      </c>
      <c r="M1366" s="88">
        <v>21643872</v>
      </c>
      <c r="N1366" s="88">
        <v>231834</v>
      </c>
      <c r="O1366" s="88">
        <v>272726</v>
      </c>
      <c r="P1366" s="88">
        <v>21405093</v>
      </c>
      <c r="Q1366" s="89">
        <v>1.8613629306540001E-2</v>
      </c>
      <c r="R1366" s="89">
        <v>0</v>
      </c>
      <c r="S1366" s="89">
        <v>0</v>
      </c>
      <c r="T1366" s="89">
        <v>-6.7354410599999997E-5</v>
      </c>
      <c r="U1366" s="89">
        <v>3.6366098968099998E-3</v>
      </c>
      <c r="V1366" s="89">
        <v>0</v>
      </c>
      <c r="W1366" s="89">
        <v>0</v>
      </c>
      <c r="X1366" s="89">
        <v>0</v>
      </c>
      <c r="Y1366" s="89">
        <v>0</v>
      </c>
      <c r="Z1366" s="89">
        <v>2.9081875913300002E-3</v>
      </c>
      <c r="AA1366" s="89">
        <v>1.41265321049E-3</v>
      </c>
    </row>
    <row r="1367" spans="1:27" x14ac:dyDescent="0.25">
      <c r="A1367" s="87">
        <v>12274</v>
      </c>
      <c r="B1367" s="134">
        <v>45473</v>
      </c>
      <c r="C1367" s="87">
        <v>6114</v>
      </c>
      <c r="D1367" s="86" t="s">
        <v>1753</v>
      </c>
      <c r="E1367" s="88">
        <v>3403692</v>
      </c>
      <c r="F1367" s="88">
        <v>2678160</v>
      </c>
      <c r="G1367" s="88">
        <v>0</v>
      </c>
      <c r="H1367" s="88">
        <v>0</v>
      </c>
      <c r="I1367" s="88">
        <v>0</v>
      </c>
      <c r="J1367" s="88">
        <v>977468</v>
      </c>
      <c r="K1367" s="88">
        <v>1315326</v>
      </c>
      <c r="L1367" s="88">
        <v>0</v>
      </c>
      <c r="M1367" s="88">
        <v>0</v>
      </c>
      <c r="N1367" s="88">
        <v>0</v>
      </c>
      <c r="O1367" s="88">
        <v>0</v>
      </c>
      <c r="P1367" s="88">
        <v>385366</v>
      </c>
      <c r="Q1367" s="89">
        <v>0</v>
      </c>
      <c r="R1367" s="89">
        <v>0</v>
      </c>
      <c r="S1367" s="89">
        <v>0</v>
      </c>
      <c r="T1367" s="89">
        <v>0</v>
      </c>
      <c r="U1367" s="89">
        <v>3.8031787316E-4</v>
      </c>
      <c r="V1367" s="89">
        <v>0</v>
      </c>
      <c r="W1367" s="89">
        <v>0</v>
      </c>
      <c r="X1367" s="89">
        <v>0</v>
      </c>
      <c r="Y1367" s="89">
        <v>0</v>
      </c>
      <c r="Z1367" s="89">
        <v>3.31143418702E-3</v>
      </c>
      <c r="AA1367" s="89">
        <v>6.6793360070000005E-4</v>
      </c>
    </row>
    <row r="1368" spans="1:27" x14ac:dyDescent="0.25">
      <c r="A1368" s="87">
        <v>12289</v>
      </c>
      <c r="B1368" s="134">
        <v>45473</v>
      </c>
      <c r="C1368" s="87">
        <v>6125</v>
      </c>
      <c r="D1368" s="86" t="s">
        <v>1754</v>
      </c>
      <c r="E1368" s="88">
        <v>1317565</v>
      </c>
      <c r="F1368" s="88">
        <v>583720</v>
      </c>
      <c r="G1368" s="88">
        <v>0</v>
      </c>
      <c r="H1368" s="88">
        <v>0</v>
      </c>
      <c r="I1368" s="88">
        <v>0</v>
      </c>
      <c r="J1368" s="88">
        <v>2170</v>
      </c>
      <c r="K1368" s="88">
        <v>355465</v>
      </c>
      <c r="L1368" s="88">
        <v>0</v>
      </c>
      <c r="M1368" s="88">
        <v>0</v>
      </c>
      <c r="N1368" s="88">
        <v>0</v>
      </c>
      <c r="O1368" s="88">
        <v>0</v>
      </c>
      <c r="P1368" s="88">
        <v>226085</v>
      </c>
      <c r="Q1368" s="89">
        <v>0</v>
      </c>
      <c r="R1368" s="89">
        <v>0</v>
      </c>
      <c r="S1368" s="89">
        <v>0</v>
      </c>
      <c r="T1368" s="89">
        <v>0</v>
      </c>
      <c r="U1368" s="89">
        <v>0</v>
      </c>
      <c r="V1368" s="89">
        <v>0</v>
      </c>
      <c r="W1368" s="89">
        <v>0</v>
      </c>
      <c r="X1368" s="89">
        <v>0</v>
      </c>
      <c r="Y1368" s="89">
        <v>0</v>
      </c>
      <c r="Z1368" s="89">
        <v>1.4948170830000001E-4</v>
      </c>
      <c r="AA1368" s="89">
        <v>-9.2137323499999997E-5</v>
      </c>
    </row>
    <row r="1369" spans="1:27" x14ac:dyDescent="0.25">
      <c r="A1369" s="87">
        <v>12290</v>
      </c>
      <c r="B1369" s="134">
        <v>45473</v>
      </c>
      <c r="C1369" s="87">
        <v>6126</v>
      </c>
      <c r="D1369" s="86" t="s">
        <v>1755</v>
      </c>
      <c r="E1369" s="88">
        <v>11359642</v>
      </c>
      <c r="F1369" s="88">
        <v>5634151</v>
      </c>
      <c r="G1369" s="88">
        <v>0</v>
      </c>
      <c r="H1369" s="88">
        <v>18286</v>
      </c>
      <c r="I1369" s="88">
        <v>0</v>
      </c>
      <c r="J1369" s="88">
        <v>1362303</v>
      </c>
      <c r="K1369" s="88">
        <v>2502500</v>
      </c>
      <c r="L1369" s="88">
        <v>0</v>
      </c>
      <c r="M1369" s="88">
        <v>490499</v>
      </c>
      <c r="N1369" s="88">
        <v>0</v>
      </c>
      <c r="O1369" s="88">
        <v>0</v>
      </c>
      <c r="P1369" s="88">
        <v>1260563</v>
      </c>
      <c r="Q1369" s="89">
        <v>0</v>
      </c>
      <c r="R1369" s="89">
        <v>2.449888641425E-2</v>
      </c>
      <c r="S1369" s="89">
        <v>0</v>
      </c>
      <c r="T1369" s="89">
        <v>3.8621090287999999E-4</v>
      </c>
      <c r="U1369" s="89">
        <v>3.1487703732800002E-3</v>
      </c>
      <c r="V1369" s="89">
        <v>0</v>
      </c>
      <c r="W1369" s="89">
        <v>0</v>
      </c>
      <c r="X1369" s="89">
        <v>0</v>
      </c>
      <c r="Y1369" s="89">
        <v>0</v>
      </c>
      <c r="Z1369" s="89">
        <v>4.7157870094999998E-4</v>
      </c>
      <c r="AA1369" s="89">
        <v>1.5265239324499999E-3</v>
      </c>
    </row>
    <row r="1370" spans="1:27" x14ac:dyDescent="0.25">
      <c r="A1370" s="87">
        <v>12291</v>
      </c>
      <c r="B1370" s="134">
        <v>45473</v>
      </c>
      <c r="C1370" s="87">
        <v>6127</v>
      </c>
      <c r="D1370" s="86" t="s">
        <v>1756</v>
      </c>
      <c r="E1370" s="88">
        <v>24913688</v>
      </c>
      <c r="F1370" s="88">
        <v>13755417</v>
      </c>
      <c r="G1370" s="88">
        <v>0</v>
      </c>
      <c r="H1370" s="88">
        <v>0</v>
      </c>
      <c r="I1370" s="88">
        <v>0</v>
      </c>
      <c r="J1370" s="88">
        <v>3658217</v>
      </c>
      <c r="K1370" s="88">
        <v>4969496</v>
      </c>
      <c r="L1370" s="88">
        <v>0</v>
      </c>
      <c r="M1370" s="88">
        <v>1574000</v>
      </c>
      <c r="N1370" s="88">
        <v>0</v>
      </c>
      <c r="O1370" s="88">
        <v>0</v>
      </c>
      <c r="P1370" s="88">
        <v>3553704</v>
      </c>
      <c r="Q1370" s="89">
        <v>0</v>
      </c>
      <c r="R1370" s="89">
        <v>0</v>
      </c>
      <c r="S1370" s="89">
        <v>0</v>
      </c>
      <c r="T1370" s="89">
        <v>0</v>
      </c>
      <c r="U1370" s="89">
        <v>2.6146351251400001E-3</v>
      </c>
      <c r="V1370" s="89">
        <v>0</v>
      </c>
      <c r="W1370" s="89">
        <v>0</v>
      </c>
      <c r="X1370" s="89">
        <v>0</v>
      </c>
      <c r="Y1370" s="89">
        <v>0</v>
      </c>
      <c r="Z1370" s="89">
        <v>1.5218208928670001E-2</v>
      </c>
      <c r="AA1370" s="89">
        <v>4.7125901586399996E-3</v>
      </c>
    </row>
    <row r="1371" spans="1:27" x14ac:dyDescent="0.25">
      <c r="A1371" s="87">
        <v>12292</v>
      </c>
      <c r="B1371" s="134">
        <v>45473</v>
      </c>
      <c r="C1371" s="87">
        <v>6128</v>
      </c>
      <c r="D1371" s="86" t="s">
        <v>1757</v>
      </c>
      <c r="E1371" s="88">
        <v>16869711</v>
      </c>
      <c r="F1371" s="88">
        <v>10243820</v>
      </c>
      <c r="G1371" s="88">
        <v>570433</v>
      </c>
      <c r="H1371" s="88">
        <v>0</v>
      </c>
      <c r="I1371" s="88">
        <v>0</v>
      </c>
      <c r="J1371" s="88">
        <v>2435720</v>
      </c>
      <c r="K1371" s="88">
        <v>3677226</v>
      </c>
      <c r="L1371" s="88">
        <v>0</v>
      </c>
      <c r="M1371" s="88">
        <v>423171</v>
      </c>
      <c r="N1371" s="88">
        <v>0</v>
      </c>
      <c r="O1371" s="88">
        <v>0</v>
      </c>
      <c r="P1371" s="88">
        <v>3137270</v>
      </c>
      <c r="Q1371" s="89">
        <v>-8.0772984658999993E-3</v>
      </c>
      <c r="R1371" s="89">
        <v>0</v>
      </c>
      <c r="S1371" s="89">
        <v>0</v>
      </c>
      <c r="T1371" s="89">
        <v>0</v>
      </c>
      <c r="U1371" s="89">
        <v>7.9102183167000005E-4</v>
      </c>
      <c r="V1371" s="89">
        <v>0</v>
      </c>
      <c r="W1371" s="89">
        <v>0</v>
      </c>
      <c r="X1371" s="89">
        <v>0</v>
      </c>
      <c r="Y1371" s="89">
        <v>0</v>
      </c>
      <c r="Z1371" s="89">
        <v>5.28726521173E-3</v>
      </c>
      <c r="AA1371" s="89">
        <v>1.34101112967E-3</v>
      </c>
    </row>
    <row r="1372" spans="1:27" x14ac:dyDescent="0.25">
      <c r="A1372" s="87">
        <v>12305</v>
      </c>
      <c r="B1372" s="134">
        <v>45473</v>
      </c>
      <c r="C1372" s="87">
        <v>6138</v>
      </c>
      <c r="D1372" s="86" t="s">
        <v>1758</v>
      </c>
      <c r="E1372" s="88">
        <v>94707177</v>
      </c>
      <c r="F1372" s="88">
        <v>30002043</v>
      </c>
      <c r="G1372" s="88">
        <v>1032225</v>
      </c>
      <c r="H1372" s="88">
        <v>0</v>
      </c>
      <c r="I1372" s="88">
        <v>0</v>
      </c>
      <c r="J1372" s="88">
        <v>6750495</v>
      </c>
      <c r="K1372" s="88">
        <v>11487328</v>
      </c>
      <c r="L1372" s="88">
        <v>0</v>
      </c>
      <c r="M1372" s="88">
        <v>2501709</v>
      </c>
      <c r="N1372" s="88">
        <v>0</v>
      </c>
      <c r="O1372" s="88">
        <v>0</v>
      </c>
      <c r="P1372" s="88">
        <v>8230286</v>
      </c>
      <c r="Q1372" s="89">
        <v>1.5326336804429999E-2</v>
      </c>
      <c r="R1372" s="89">
        <v>0</v>
      </c>
      <c r="S1372" s="89">
        <v>0</v>
      </c>
      <c r="T1372" s="89">
        <v>3.3367246729999998E-5</v>
      </c>
      <c r="U1372" s="89">
        <v>8.3542501381299993E-3</v>
      </c>
      <c r="V1372" s="89">
        <v>0</v>
      </c>
      <c r="W1372" s="89">
        <v>2.3781552718000001E-4</v>
      </c>
      <c r="X1372" s="89">
        <v>0</v>
      </c>
      <c r="Y1372" s="89">
        <v>0</v>
      </c>
      <c r="Z1372" s="89">
        <v>5.0263769726600002E-3</v>
      </c>
      <c r="AA1372" s="89">
        <v>5.0241852039399999E-3</v>
      </c>
    </row>
    <row r="1373" spans="1:27" x14ac:dyDescent="0.25">
      <c r="A1373" s="87">
        <v>12310</v>
      </c>
      <c r="B1373" s="134">
        <v>45473</v>
      </c>
      <c r="C1373" s="87">
        <v>6142</v>
      </c>
      <c r="D1373" s="86" t="s">
        <v>1759</v>
      </c>
      <c r="E1373" s="88">
        <v>8940449</v>
      </c>
      <c r="F1373" s="88">
        <v>4226845</v>
      </c>
      <c r="G1373" s="88">
        <v>0</v>
      </c>
      <c r="H1373" s="88">
        <v>2218</v>
      </c>
      <c r="I1373" s="88">
        <v>0</v>
      </c>
      <c r="J1373" s="88">
        <v>593507</v>
      </c>
      <c r="K1373" s="88">
        <v>1863236</v>
      </c>
      <c r="L1373" s="88">
        <v>0</v>
      </c>
      <c r="M1373" s="88">
        <v>144635</v>
      </c>
      <c r="N1373" s="88">
        <v>0</v>
      </c>
      <c r="O1373" s="88">
        <v>0</v>
      </c>
      <c r="P1373" s="88">
        <v>1623248</v>
      </c>
      <c r="Q1373" s="89">
        <v>0</v>
      </c>
      <c r="R1373" s="89">
        <v>0</v>
      </c>
      <c r="S1373" s="89">
        <v>0</v>
      </c>
      <c r="T1373" s="89">
        <v>0</v>
      </c>
      <c r="U1373" s="89">
        <v>0</v>
      </c>
      <c r="V1373" s="89">
        <v>0</v>
      </c>
      <c r="W1373" s="89">
        <v>0</v>
      </c>
      <c r="X1373" s="89">
        <v>0</v>
      </c>
      <c r="Y1373" s="89">
        <v>0</v>
      </c>
      <c r="Z1373" s="89">
        <v>1.2974629686200001E-3</v>
      </c>
      <c r="AA1373" s="89">
        <v>4.5326375763E-4</v>
      </c>
    </row>
    <row r="1374" spans="1:27" x14ac:dyDescent="0.25">
      <c r="A1374" s="87">
        <v>12319</v>
      </c>
      <c r="B1374" s="134">
        <v>45473</v>
      </c>
      <c r="C1374" s="87">
        <v>6148</v>
      </c>
      <c r="D1374" s="86" t="s">
        <v>1760</v>
      </c>
      <c r="E1374" s="88">
        <v>87056781</v>
      </c>
      <c r="F1374" s="88">
        <v>48790841</v>
      </c>
      <c r="G1374" s="88">
        <v>1147956</v>
      </c>
      <c r="H1374" s="88">
        <v>0</v>
      </c>
      <c r="I1374" s="88">
        <v>0</v>
      </c>
      <c r="J1374" s="88">
        <v>7716419</v>
      </c>
      <c r="K1374" s="88">
        <v>15933586</v>
      </c>
      <c r="L1374" s="88">
        <v>0</v>
      </c>
      <c r="M1374" s="88">
        <v>20304407</v>
      </c>
      <c r="N1374" s="88">
        <v>0</v>
      </c>
      <c r="O1374" s="88">
        <v>0</v>
      </c>
      <c r="P1374" s="88">
        <v>3688473</v>
      </c>
      <c r="Q1374" s="89">
        <v>2.7714176392000002E-4</v>
      </c>
      <c r="R1374" s="89">
        <v>0</v>
      </c>
      <c r="S1374" s="89">
        <v>0</v>
      </c>
      <c r="T1374" s="89">
        <v>-4.0705679640000002E-4</v>
      </c>
      <c r="U1374" s="89">
        <v>3.2331028109999997E-5</v>
      </c>
      <c r="V1374" s="89">
        <v>0</v>
      </c>
      <c r="W1374" s="89">
        <v>0</v>
      </c>
      <c r="X1374" s="89">
        <v>0</v>
      </c>
      <c r="Y1374" s="89">
        <v>0</v>
      </c>
      <c r="Z1374" s="89">
        <v>-3.9962238779999999E-4</v>
      </c>
      <c r="AA1374" s="89">
        <v>-7.2489855099999994E-5</v>
      </c>
    </row>
    <row r="1375" spans="1:27" x14ac:dyDescent="0.25">
      <c r="A1375" s="87">
        <v>12330</v>
      </c>
      <c r="B1375" s="134">
        <v>45473</v>
      </c>
      <c r="C1375" s="87">
        <v>6153</v>
      </c>
      <c r="D1375" s="86" t="s">
        <v>1761</v>
      </c>
      <c r="E1375" s="88">
        <v>148003576</v>
      </c>
      <c r="F1375" s="88">
        <v>111818409</v>
      </c>
      <c r="G1375" s="88">
        <v>0</v>
      </c>
      <c r="H1375" s="88">
        <v>0</v>
      </c>
      <c r="I1375" s="88">
        <v>0</v>
      </c>
      <c r="J1375" s="88">
        <v>17844324</v>
      </c>
      <c r="K1375" s="88">
        <v>11963157</v>
      </c>
      <c r="L1375" s="88">
        <v>0</v>
      </c>
      <c r="M1375" s="88">
        <v>71597219</v>
      </c>
      <c r="N1375" s="88">
        <v>0</v>
      </c>
      <c r="O1375" s="88">
        <v>0</v>
      </c>
      <c r="P1375" s="88">
        <v>10413709</v>
      </c>
      <c r="Q1375" s="89">
        <v>0</v>
      </c>
      <c r="R1375" s="89">
        <v>0</v>
      </c>
      <c r="S1375" s="89">
        <v>0</v>
      </c>
      <c r="T1375" s="89">
        <v>0</v>
      </c>
      <c r="U1375" s="89">
        <v>3.4526465363000003E-4</v>
      </c>
      <c r="V1375" s="89">
        <v>0</v>
      </c>
      <c r="W1375" s="89">
        <v>1.8647394902E-4</v>
      </c>
      <c r="X1375" s="89">
        <v>0</v>
      </c>
      <c r="Y1375" s="89">
        <v>0</v>
      </c>
      <c r="Z1375" s="89">
        <v>1.5446366410099999E-3</v>
      </c>
      <c r="AA1375" s="89">
        <v>2.9002949304000002E-4</v>
      </c>
    </row>
    <row r="1376" spans="1:27" x14ac:dyDescent="0.25">
      <c r="A1376" s="87">
        <v>12333</v>
      </c>
      <c r="B1376" s="134">
        <v>45473</v>
      </c>
      <c r="C1376" s="87">
        <v>6156</v>
      </c>
      <c r="D1376" s="86" t="s">
        <v>4724</v>
      </c>
      <c r="E1376" s="88">
        <v>42830607</v>
      </c>
      <c r="F1376" s="88">
        <v>6936459</v>
      </c>
      <c r="G1376" s="88">
        <v>0</v>
      </c>
      <c r="H1376" s="88">
        <v>0</v>
      </c>
      <c r="I1376" s="88">
        <v>0</v>
      </c>
      <c r="J1376" s="88">
        <v>934213</v>
      </c>
      <c r="K1376" s="88">
        <v>1730633</v>
      </c>
      <c r="L1376" s="88">
        <v>0</v>
      </c>
      <c r="M1376" s="88">
        <v>3462131</v>
      </c>
      <c r="N1376" s="88">
        <v>0</v>
      </c>
      <c r="O1376" s="88">
        <v>0</v>
      </c>
      <c r="P1376" s="88">
        <v>809482</v>
      </c>
      <c r="Q1376" s="89">
        <v>0</v>
      </c>
      <c r="R1376" s="89">
        <v>0</v>
      </c>
      <c r="S1376" s="89">
        <v>0</v>
      </c>
      <c r="T1376" s="89">
        <v>0</v>
      </c>
      <c r="U1376" s="89">
        <v>5.5178934519299998E-3</v>
      </c>
      <c r="V1376" s="89">
        <v>0</v>
      </c>
      <c r="W1376" s="89">
        <v>3.4069784339600001E-3</v>
      </c>
      <c r="X1376" s="89">
        <v>0</v>
      </c>
      <c r="Y1376" s="89">
        <v>0</v>
      </c>
      <c r="Z1376" s="89">
        <v>2.906873549544E-2</v>
      </c>
      <c r="AA1376" s="89">
        <v>7.1465773820899997E-3</v>
      </c>
    </row>
    <row r="1377" spans="1:27" x14ac:dyDescent="0.25">
      <c r="A1377" s="87">
        <v>12334</v>
      </c>
      <c r="B1377" s="134">
        <v>45473</v>
      </c>
      <c r="C1377" s="87">
        <v>6157</v>
      </c>
      <c r="D1377" s="86" t="s">
        <v>1762</v>
      </c>
      <c r="E1377" s="88">
        <v>112440856</v>
      </c>
      <c r="F1377" s="88">
        <v>88695178</v>
      </c>
      <c r="G1377" s="88">
        <v>4799217</v>
      </c>
      <c r="H1377" s="88">
        <v>0</v>
      </c>
      <c r="I1377" s="88">
        <v>0</v>
      </c>
      <c r="J1377" s="88">
        <v>2118125</v>
      </c>
      <c r="K1377" s="88">
        <v>13819659</v>
      </c>
      <c r="L1377" s="88">
        <v>0</v>
      </c>
      <c r="M1377" s="88">
        <v>64129167</v>
      </c>
      <c r="N1377" s="88">
        <v>0</v>
      </c>
      <c r="O1377" s="88">
        <v>0</v>
      </c>
      <c r="P1377" s="88">
        <v>3829010</v>
      </c>
      <c r="Q1377" s="89">
        <v>4.3775584706099999E-3</v>
      </c>
      <c r="R1377" s="89">
        <v>0</v>
      </c>
      <c r="S1377" s="89">
        <v>0</v>
      </c>
      <c r="T1377" s="89">
        <v>0</v>
      </c>
      <c r="U1377" s="89">
        <v>8.7107898979999995E-4</v>
      </c>
      <c r="V1377" s="89">
        <v>0</v>
      </c>
      <c r="W1377" s="89">
        <v>0</v>
      </c>
      <c r="X1377" s="89">
        <v>0</v>
      </c>
      <c r="Y1377" s="89">
        <v>0</v>
      </c>
      <c r="Z1377" s="89">
        <v>8.6726911540999999E-3</v>
      </c>
      <c r="AA1377" s="89">
        <v>7.2597955743000002E-4</v>
      </c>
    </row>
    <row r="1378" spans="1:27" x14ac:dyDescent="0.25">
      <c r="A1378" s="87">
        <v>12351</v>
      </c>
      <c r="B1378" s="134">
        <v>45473</v>
      </c>
      <c r="C1378" s="87">
        <v>6166</v>
      </c>
      <c r="D1378" s="86" t="s">
        <v>1763</v>
      </c>
      <c r="E1378" s="88">
        <v>30108132</v>
      </c>
      <c r="F1378" s="88">
        <v>15208563</v>
      </c>
      <c r="G1378" s="88">
        <v>1141109</v>
      </c>
      <c r="H1378" s="88">
        <v>0</v>
      </c>
      <c r="I1378" s="88">
        <v>0</v>
      </c>
      <c r="J1378" s="88">
        <v>2191357</v>
      </c>
      <c r="K1378" s="88">
        <v>5569116</v>
      </c>
      <c r="L1378" s="88">
        <v>0</v>
      </c>
      <c r="M1378" s="88">
        <v>4682939</v>
      </c>
      <c r="N1378" s="88">
        <v>0</v>
      </c>
      <c r="O1378" s="88">
        <v>0</v>
      </c>
      <c r="P1378" s="88">
        <v>1624042</v>
      </c>
      <c r="Q1378" s="89">
        <v>2.2093239847189999E-2</v>
      </c>
      <c r="R1378" s="89">
        <v>0</v>
      </c>
      <c r="S1378" s="89">
        <v>0</v>
      </c>
      <c r="T1378" s="89">
        <v>6.7405123788999996E-4</v>
      </c>
      <c r="U1378" s="89">
        <v>1.37669632381E-3</v>
      </c>
      <c r="V1378" s="89">
        <v>0</v>
      </c>
      <c r="W1378" s="89">
        <v>-2.6953107759999999E-4</v>
      </c>
      <c r="X1378" s="89">
        <v>0</v>
      </c>
      <c r="Y1378" s="89">
        <v>0</v>
      </c>
      <c r="Z1378" s="89">
        <v>8.9492482372099998E-3</v>
      </c>
      <c r="AA1378" s="89">
        <v>3.1142956412399999E-3</v>
      </c>
    </row>
    <row r="1379" spans="1:27" x14ac:dyDescent="0.25">
      <c r="A1379" s="87">
        <v>12354</v>
      </c>
      <c r="B1379" s="134">
        <v>45473</v>
      </c>
      <c r="C1379" s="87">
        <v>6168</v>
      </c>
      <c r="D1379" s="86" t="s">
        <v>1764</v>
      </c>
      <c r="E1379" s="88">
        <v>31597532</v>
      </c>
      <c r="F1379" s="88">
        <v>17598951</v>
      </c>
      <c r="G1379" s="88">
        <v>0</v>
      </c>
      <c r="H1379" s="88">
        <v>0</v>
      </c>
      <c r="I1379" s="88">
        <v>0</v>
      </c>
      <c r="J1379" s="88">
        <v>1341816</v>
      </c>
      <c r="K1379" s="88">
        <v>9788344</v>
      </c>
      <c r="L1379" s="88">
        <v>0</v>
      </c>
      <c r="M1379" s="88">
        <v>2914630</v>
      </c>
      <c r="N1379" s="88">
        <v>0</v>
      </c>
      <c r="O1379" s="88">
        <v>0</v>
      </c>
      <c r="P1379" s="88">
        <v>3554161</v>
      </c>
      <c r="Q1379" s="89">
        <v>0</v>
      </c>
      <c r="R1379" s="89">
        <v>0</v>
      </c>
      <c r="S1379" s="89">
        <v>0</v>
      </c>
      <c r="T1379" s="89">
        <v>2.0916747838000001E-3</v>
      </c>
      <c r="U1379" s="89">
        <v>1.003956118408E-2</v>
      </c>
      <c r="V1379" s="89">
        <v>0</v>
      </c>
      <c r="W1379" s="89">
        <v>0</v>
      </c>
      <c r="X1379" s="89">
        <v>0</v>
      </c>
      <c r="Y1379" s="89">
        <v>0</v>
      </c>
      <c r="Z1379" s="89">
        <v>7.2591992924599998E-3</v>
      </c>
      <c r="AA1379" s="89">
        <v>7.5135771544800004E-3</v>
      </c>
    </row>
    <row r="1380" spans="1:27" x14ac:dyDescent="0.25">
      <c r="A1380" s="87">
        <v>12356</v>
      </c>
      <c r="B1380" s="134">
        <v>45473</v>
      </c>
      <c r="C1380" s="87">
        <v>6169</v>
      </c>
      <c r="D1380" s="86" t="s">
        <v>1765</v>
      </c>
      <c r="E1380" s="88">
        <v>8107929</v>
      </c>
      <c r="F1380" s="88">
        <v>2692635</v>
      </c>
      <c r="G1380" s="88">
        <v>0</v>
      </c>
      <c r="H1380" s="88">
        <v>126500</v>
      </c>
      <c r="I1380" s="88">
        <v>0</v>
      </c>
      <c r="J1380" s="88">
        <v>1078201</v>
      </c>
      <c r="K1380" s="88">
        <v>1197962</v>
      </c>
      <c r="L1380" s="88">
        <v>0</v>
      </c>
      <c r="M1380" s="88">
        <v>0</v>
      </c>
      <c r="N1380" s="88">
        <v>0</v>
      </c>
      <c r="O1380" s="88">
        <v>0</v>
      </c>
      <c r="P1380" s="88">
        <v>289972</v>
      </c>
      <c r="Q1380" s="89">
        <v>0</v>
      </c>
      <c r="R1380" s="89">
        <v>2.3775372090450001E-2</v>
      </c>
      <c r="S1380" s="89">
        <v>0</v>
      </c>
      <c r="T1380" s="89">
        <v>1.2699724265899999E-3</v>
      </c>
      <c r="U1380" s="89">
        <v>-1.4999033133E-3</v>
      </c>
      <c r="V1380" s="89">
        <v>0</v>
      </c>
      <c r="W1380" s="89">
        <v>0</v>
      </c>
      <c r="X1380" s="89">
        <v>0</v>
      </c>
      <c r="Y1380" s="89">
        <v>0</v>
      </c>
      <c r="Z1380" s="89">
        <v>-1.2722085743099999E-2</v>
      </c>
      <c r="AA1380" s="89">
        <v>-1.1118058334999999E-3</v>
      </c>
    </row>
    <row r="1381" spans="1:27" x14ac:dyDescent="0.25">
      <c r="A1381" s="87">
        <v>12361</v>
      </c>
      <c r="B1381" s="134">
        <v>45473</v>
      </c>
      <c r="C1381" s="87">
        <v>6171</v>
      </c>
      <c r="D1381" s="86" t="s">
        <v>1766</v>
      </c>
      <c r="E1381" s="88">
        <v>391724863</v>
      </c>
      <c r="F1381" s="88">
        <v>282997702</v>
      </c>
      <c r="G1381" s="88">
        <v>7779542</v>
      </c>
      <c r="H1381" s="88">
        <v>0</v>
      </c>
      <c r="I1381" s="88">
        <v>0</v>
      </c>
      <c r="J1381" s="88">
        <v>47894543</v>
      </c>
      <c r="K1381" s="88">
        <v>73992335</v>
      </c>
      <c r="L1381" s="88">
        <v>0</v>
      </c>
      <c r="M1381" s="88">
        <v>110344575</v>
      </c>
      <c r="N1381" s="88">
        <v>25597310</v>
      </c>
      <c r="O1381" s="88">
        <v>4718699</v>
      </c>
      <c r="P1381" s="88">
        <v>12670698</v>
      </c>
      <c r="Q1381" s="89">
        <v>1.8753103523860001E-2</v>
      </c>
      <c r="R1381" s="89">
        <v>0</v>
      </c>
      <c r="S1381" s="89">
        <v>0</v>
      </c>
      <c r="T1381" s="89">
        <v>2.2234699778100001E-3</v>
      </c>
      <c r="U1381" s="89">
        <v>1.51701522546E-2</v>
      </c>
      <c r="V1381" s="89">
        <v>0</v>
      </c>
      <c r="W1381" s="89">
        <v>8.9090365309999999E-5</v>
      </c>
      <c r="X1381" s="89">
        <v>0</v>
      </c>
      <c r="Y1381" s="89">
        <v>5.9226632770000001E-3</v>
      </c>
      <c r="Z1381" s="89">
        <v>7.1929415274700004E-3</v>
      </c>
      <c r="AA1381" s="89">
        <v>5.6189184438700003E-3</v>
      </c>
    </row>
    <row r="1382" spans="1:27" x14ac:dyDescent="0.25">
      <c r="A1382" s="87">
        <v>12365</v>
      </c>
      <c r="B1382" s="134">
        <v>45473</v>
      </c>
      <c r="C1382" s="87">
        <v>6172</v>
      </c>
      <c r="D1382" s="86" t="s">
        <v>1767</v>
      </c>
      <c r="E1382" s="88">
        <v>12286615</v>
      </c>
      <c r="F1382" s="88">
        <v>5262971</v>
      </c>
      <c r="G1382" s="88">
        <v>0</v>
      </c>
      <c r="H1382" s="88">
        <v>0</v>
      </c>
      <c r="I1382" s="88">
        <v>0</v>
      </c>
      <c r="J1382" s="88">
        <v>2715191</v>
      </c>
      <c r="K1382" s="88">
        <v>1494052</v>
      </c>
      <c r="L1382" s="88">
        <v>0</v>
      </c>
      <c r="M1382" s="88">
        <v>0</v>
      </c>
      <c r="N1382" s="88">
        <v>0</v>
      </c>
      <c r="O1382" s="88">
        <v>0</v>
      </c>
      <c r="P1382" s="88">
        <v>1053728</v>
      </c>
      <c r="Q1382" s="89">
        <v>0</v>
      </c>
      <c r="R1382" s="89">
        <v>0</v>
      </c>
      <c r="S1382" s="89">
        <v>0</v>
      </c>
      <c r="T1382" s="89">
        <v>0</v>
      </c>
      <c r="U1382" s="89">
        <v>1.80596219392E-3</v>
      </c>
      <c r="V1382" s="89">
        <v>0</v>
      </c>
      <c r="W1382" s="89">
        <v>0</v>
      </c>
      <c r="X1382" s="89">
        <v>0</v>
      </c>
      <c r="Y1382" s="89">
        <v>0</v>
      </c>
      <c r="Z1382" s="89">
        <v>7.1028187339800004E-3</v>
      </c>
      <c r="AA1382" s="89">
        <v>2.11449638694E-3</v>
      </c>
    </row>
    <row r="1383" spans="1:27" x14ac:dyDescent="0.25">
      <c r="A1383" s="87">
        <v>12375</v>
      </c>
      <c r="B1383" s="134">
        <v>45473</v>
      </c>
      <c r="C1383" s="87">
        <v>6178</v>
      </c>
      <c r="D1383" s="86" t="s">
        <v>1768</v>
      </c>
      <c r="E1383" s="88">
        <v>436198</v>
      </c>
      <c r="F1383" s="88">
        <v>390980</v>
      </c>
      <c r="G1383" s="88">
        <v>0</v>
      </c>
      <c r="H1383" s="88">
        <v>0</v>
      </c>
      <c r="I1383" s="88">
        <v>0</v>
      </c>
      <c r="J1383" s="88">
        <v>52132</v>
      </c>
      <c r="K1383" s="88">
        <v>95438</v>
      </c>
      <c r="L1383" s="88">
        <v>0</v>
      </c>
      <c r="M1383" s="88">
        <v>0</v>
      </c>
      <c r="N1383" s="88">
        <v>0</v>
      </c>
      <c r="O1383" s="88">
        <v>0</v>
      </c>
      <c r="P1383" s="88">
        <v>243410</v>
      </c>
      <c r="Q1383" s="89">
        <v>0</v>
      </c>
      <c r="R1383" s="89">
        <v>0</v>
      </c>
      <c r="S1383" s="89">
        <v>0</v>
      </c>
      <c r="T1383" s="89">
        <v>0</v>
      </c>
      <c r="U1383" s="89">
        <v>5.2417344147539999E-2</v>
      </c>
      <c r="V1383" s="89">
        <v>0</v>
      </c>
      <c r="W1383" s="89">
        <v>0</v>
      </c>
      <c r="X1383" s="89">
        <v>0</v>
      </c>
      <c r="Y1383" s="89">
        <v>0</v>
      </c>
      <c r="Z1383" s="89">
        <v>0</v>
      </c>
      <c r="AA1383" s="89">
        <v>1.380413914398E-2</v>
      </c>
    </row>
    <row r="1384" spans="1:27" x14ac:dyDescent="0.25">
      <c r="A1384" s="87">
        <v>12383</v>
      </c>
      <c r="B1384" s="134">
        <v>45473</v>
      </c>
      <c r="C1384" s="87">
        <v>6180</v>
      </c>
      <c r="D1384" s="86" t="s">
        <v>1769</v>
      </c>
      <c r="E1384" s="88">
        <v>20712577</v>
      </c>
      <c r="F1384" s="88">
        <v>6146326</v>
      </c>
      <c r="G1384" s="88">
        <v>330703</v>
      </c>
      <c r="H1384" s="88">
        <v>0</v>
      </c>
      <c r="I1384" s="88">
        <v>0</v>
      </c>
      <c r="J1384" s="88">
        <v>1804980</v>
      </c>
      <c r="K1384" s="88">
        <v>2984926</v>
      </c>
      <c r="L1384" s="88">
        <v>0</v>
      </c>
      <c r="M1384" s="88">
        <v>0</v>
      </c>
      <c r="N1384" s="88">
        <v>0</v>
      </c>
      <c r="O1384" s="88">
        <v>0</v>
      </c>
      <c r="P1384" s="88">
        <v>1025717</v>
      </c>
      <c r="Q1384" s="89">
        <v>1.148868710898E-2</v>
      </c>
      <c r="R1384" s="89">
        <v>0</v>
      </c>
      <c r="S1384" s="89">
        <v>0</v>
      </c>
      <c r="T1384" s="89">
        <v>0</v>
      </c>
      <c r="U1384" s="89">
        <v>0</v>
      </c>
      <c r="V1384" s="89">
        <v>0</v>
      </c>
      <c r="W1384" s="89">
        <v>0</v>
      </c>
      <c r="X1384" s="89">
        <v>0</v>
      </c>
      <c r="Y1384" s="89">
        <v>0</v>
      </c>
      <c r="Z1384" s="89">
        <v>3.3863632474799999E-3</v>
      </c>
      <c r="AA1384" s="89">
        <v>1.20757431931E-3</v>
      </c>
    </row>
    <row r="1385" spans="1:27" x14ac:dyDescent="0.25">
      <c r="A1385" s="87">
        <v>12425</v>
      </c>
      <c r="B1385" s="134">
        <v>45473</v>
      </c>
      <c r="C1385" s="87">
        <v>6204</v>
      </c>
      <c r="D1385" s="86" t="s">
        <v>1770</v>
      </c>
      <c r="E1385" s="88">
        <v>842983153</v>
      </c>
      <c r="F1385" s="88">
        <v>472816108</v>
      </c>
      <c r="G1385" s="88">
        <v>16102483</v>
      </c>
      <c r="H1385" s="88">
        <v>0</v>
      </c>
      <c r="I1385" s="88">
        <v>0</v>
      </c>
      <c r="J1385" s="88">
        <v>51238307</v>
      </c>
      <c r="K1385" s="88">
        <v>60577750</v>
      </c>
      <c r="L1385" s="88">
        <v>0</v>
      </c>
      <c r="M1385" s="88">
        <v>236080803</v>
      </c>
      <c r="N1385" s="88">
        <v>66109440</v>
      </c>
      <c r="O1385" s="88">
        <v>0</v>
      </c>
      <c r="P1385" s="88">
        <v>42707325</v>
      </c>
      <c r="Q1385" s="89">
        <v>1.8725963041680001E-2</v>
      </c>
      <c r="R1385" s="89">
        <v>0</v>
      </c>
      <c r="S1385" s="89">
        <v>0</v>
      </c>
      <c r="T1385" s="89">
        <v>2.5329577602E-4</v>
      </c>
      <c r="U1385" s="89">
        <v>4.2439196363199998E-3</v>
      </c>
      <c r="V1385" s="89">
        <v>0</v>
      </c>
      <c r="W1385" s="89">
        <v>-3.6083412319999999E-4</v>
      </c>
      <c r="X1385" s="89">
        <v>0</v>
      </c>
      <c r="Y1385" s="89">
        <v>0</v>
      </c>
      <c r="Z1385" s="89">
        <v>8.73162174534E-3</v>
      </c>
      <c r="AA1385" s="89">
        <v>1.73981634454E-3</v>
      </c>
    </row>
    <row r="1386" spans="1:27" x14ac:dyDescent="0.25">
      <c r="A1386" s="87">
        <v>12438</v>
      </c>
      <c r="B1386" s="134">
        <v>45473</v>
      </c>
      <c r="C1386" s="87">
        <v>6210</v>
      </c>
      <c r="D1386" s="86" t="s">
        <v>1771</v>
      </c>
      <c r="E1386" s="88">
        <v>72084991</v>
      </c>
      <c r="F1386" s="88">
        <v>37647588</v>
      </c>
      <c r="G1386" s="88">
        <v>3879346</v>
      </c>
      <c r="H1386" s="88">
        <v>0</v>
      </c>
      <c r="I1386" s="88">
        <v>0</v>
      </c>
      <c r="J1386" s="88">
        <v>9396355</v>
      </c>
      <c r="K1386" s="88">
        <v>10398174</v>
      </c>
      <c r="L1386" s="88">
        <v>0</v>
      </c>
      <c r="M1386" s="88">
        <v>10603398</v>
      </c>
      <c r="N1386" s="88">
        <v>0</v>
      </c>
      <c r="O1386" s="88">
        <v>0</v>
      </c>
      <c r="P1386" s="88">
        <v>3370315</v>
      </c>
      <c r="Q1386" s="89">
        <v>9.7996761399600004E-3</v>
      </c>
      <c r="R1386" s="89">
        <v>0</v>
      </c>
      <c r="S1386" s="89">
        <v>0</v>
      </c>
      <c r="T1386" s="89">
        <v>0</v>
      </c>
      <c r="U1386" s="89">
        <v>1.2338532057800001E-3</v>
      </c>
      <c r="V1386" s="89">
        <v>0</v>
      </c>
      <c r="W1386" s="89">
        <v>0</v>
      </c>
      <c r="X1386" s="89">
        <v>0</v>
      </c>
      <c r="Y1386" s="89">
        <v>0</v>
      </c>
      <c r="Z1386" s="89">
        <v>9.3901297137899999E-3</v>
      </c>
      <c r="AA1386" s="89">
        <v>2.4880692323100001E-3</v>
      </c>
    </row>
    <row r="1387" spans="1:27" x14ac:dyDescent="0.25">
      <c r="A1387" s="87">
        <v>12440</v>
      </c>
      <c r="B1387" s="134">
        <v>45473</v>
      </c>
      <c r="C1387" s="87">
        <v>6212</v>
      </c>
      <c r="D1387" s="86" t="s">
        <v>1772</v>
      </c>
      <c r="E1387" s="88">
        <v>3492087</v>
      </c>
      <c r="F1387" s="88">
        <v>1481865</v>
      </c>
      <c r="G1387" s="88">
        <v>0</v>
      </c>
      <c r="H1387" s="88">
        <v>6526</v>
      </c>
      <c r="I1387" s="88">
        <v>0</v>
      </c>
      <c r="J1387" s="88">
        <v>563375</v>
      </c>
      <c r="K1387" s="88">
        <v>605663</v>
      </c>
      <c r="L1387" s="88">
        <v>0</v>
      </c>
      <c r="M1387" s="88">
        <v>0</v>
      </c>
      <c r="N1387" s="88">
        <v>0</v>
      </c>
      <c r="O1387" s="88">
        <v>0</v>
      </c>
      <c r="P1387" s="88">
        <v>306301</v>
      </c>
      <c r="Q1387" s="89">
        <v>0</v>
      </c>
      <c r="R1387" s="89">
        <v>0</v>
      </c>
      <c r="S1387" s="89">
        <v>0</v>
      </c>
      <c r="T1387" s="89">
        <v>0</v>
      </c>
      <c r="U1387" s="89">
        <v>8.2551519329299994E-3</v>
      </c>
      <c r="V1387" s="89">
        <v>0</v>
      </c>
      <c r="W1387" s="89">
        <v>0</v>
      </c>
      <c r="X1387" s="89">
        <v>0</v>
      </c>
      <c r="Y1387" s="89">
        <v>0</v>
      </c>
      <c r="Z1387" s="89">
        <v>3.38610409647E-3</v>
      </c>
      <c r="AA1387" s="89">
        <v>4.51325480822E-3</v>
      </c>
    </row>
    <row r="1388" spans="1:27" x14ac:dyDescent="0.25">
      <c r="A1388" s="87">
        <v>12443</v>
      </c>
      <c r="B1388" s="134">
        <v>45473</v>
      </c>
      <c r="C1388" s="87">
        <v>6215</v>
      </c>
      <c r="D1388" s="86" t="s">
        <v>1773</v>
      </c>
      <c r="E1388" s="88">
        <v>697722314</v>
      </c>
      <c r="F1388" s="88">
        <v>537757841</v>
      </c>
      <c r="G1388" s="88">
        <v>22620520</v>
      </c>
      <c r="H1388" s="88">
        <v>0</v>
      </c>
      <c r="I1388" s="88">
        <v>0</v>
      </c>
      <c r="J1388" s="88">
        <v>104340753</v>
      </c>
      <c r="K1388" s="88">
        <v>146482243</v>
      </c>
      <c r="L1388" s="88">
        <v>0</v>
      </c>
      <c r="M1388" s="88">
        <v>173862524</v>
      </c>
      <c r="N1388" s="88">
        <v>59031562</v>
      </c>
      <c r="O1388" s="88">
        <v>6532195</v>
      </c>
      <c r="P1388" s="88">
        <v>24888044</v>
      </c>
      <c r="Q1388" s="89">
        <v>2.2832340687779999E-2</v>
      </c>
      <c r="R1388" s="89">
        <v>0</v>
      </c>
      <c r="S1388" s="89">
        <v>0</v>
      </c>
      <c r="T1388" s="89">
        <v>1.3418786079300001E-3</v>
      </c>
      <c r="U1388" s="89">
        <v>4.1966228356399996E-3</v>
      </c>
      <c r="V1388" s="89">
        <v>0</v>
      </c>
      <c r="W1388" s="89">
        <v>-5.82354534E-5</v>
      </c>
      <c r="X1388" s="89">
        <v>0</v>
      </c>
      <c r="Y1388" s="89">
        <v>1.8965011140019999E-2</v>
      </c>
      <c r="Z1388" s="89">
        <v>1.964702359171E-2</v>
      </c>
      <c r="AA1388" s="89">
        <v>3.52036520917E-3</v>
      </c>
    </row>
    <row r="1389" spans="1:27" x14ac:dyDescent="0.25">
      <c r="A1389" s="87">
        <v>12458</v>
      </c>
      <c r="B1389" s="134">
        <v>45473</v>
      </c>
      <c r="C1389" s="87">
        <v>6225</v>
      </c>
      <c r="D1389" s="86" t="s">
        <v>1774</v>
      </c>
      <c r="E1389" s="88">
        <v>487997465</v>
      </c>
      <c r="F1389" s="88">
        <v>297533487</v>
      </c>
      <c r="G1389" s="88">
        <v>17717324</v>
      </c>
      <c r="H1389" s="88">
        <v>0</v>
      </c>
      <c r="I1389" s="88">
        <v>147669</v>
      </c>
      <c r="J1389" s="88">
        <v>46684558</v>
      </c>
      <c r="K1389" s="88">
        <v>87604041</v>
      </c>
      <c r="L1389" s="88">
        <v>32681609</v>
      </c>
      <c r="M1389" s="88">
        <v>83376365</v>
      </c>
      <c r="N1389" s="88">
        <v>4848491</v>
      </c>
      <c r="O1389" s="88">
        <v>773856</v>
      </c>
      <c r="P1389" s="88">
        <v>23699574</v>
      </c>
      <c r="Q1389" s="89">
        <v>1.8642952262800001E-2</v>
      </c>
      <c r="R1389" s="89">
        <v>0</v>
      </c>
      <c r="S1389" s="89">
        <v>-7.931952313E-4</v>
      </c>
      <c r="T1389" s="89">
        <v>3.4990081218000001E-4</v>
      </c>
      <c r="U1389" s="89">
        <v>2.6744663880999997E-4</v>
      </c>
      <c r="V1389" s="89">
        <v>3.0848820000000001E-4</v>
      </c>
      <c r="W1389" s="89">
        <v>0</v>
      </c>
      <c r="X1389" s="89">
        <v>0</v>
      </c>
      <c r="Y1389" s="89">
        <v>0</v>
      </c>
      <c r="Z1389" s="89">
        <v>4.5125827563400004E-3</v>
      </c>
      <c r="AA1389" s="89">
        <v>1.7094678376099999E-3</v>
      </c>
    </row>
    <row r="1390" spans="1:27" x14ac:dyDescent="0.25">
      <c r="A1390" s="87">
        <v>12470</v>
      </c>
      <c r="B1390" s="134">
        <v>45473</v>
      </c>
      <c r="C1390" s="87">
        <v>6234</v>
      </c>
      <c r="D1390" s="86" t="s">
        <v>1775</v>
      </c>
      <c r="E1390" s="88">
        <v>47984833</v>
      </c>
      <c r="F1390" s="88">
        <v>37245314</v>
      </c>
      <c r="G1390" s="88">
        <v>872086</v>
      </c>
      <c r="H1390" s="88">
        <v>0</v>
      </c>
      <c r="I1390" s="88">
        <v>0</v>
      </c>
      <c r="J1390" s="88">
        <v>9447322</v>
      </c>
      <c r="K1390" s="88">
        <v>18049434</v>
      </c>
      <c r="L1390" s="88">
        <v>0</v>
      </c>
      <c r="M1390" s="88">
        <v>2464151</v>
      </c>
      <c r="N1390" s="88">
        <v>0</v>
      </c>
      <c r="O1390" s="88">
        <v>0</v>
      </c>
      <c r="P1390" s="88">
        <v>6412321</v>
      </c>
      <c r="Q1390" s="89">
        <v>6.5134554021630001E-2</v>
      </c>
      <c r="R1390" s="89">
        <v>0</v>
      </c>
      <c r="S1390" s="89">
        <v>0</v>
      </c>
      <c r="T1390" s="89">
        <v>9.6087769970999997E-4</v>
      </c>
      <c r="U1390" s="89">
        <v>5.7408109679600002E-3</v>
      </c>
      <c r="V1390" s="89">
        <v>0</v>
      </c>
      <c r="W1390" s="89">
        <v>-1.4801675886E-3</v>
      </c>
      <c r="X1390" s="89">
        <v>0</v>
      </c>
      <c r="Y1390" s="89">
        <v>0</v>
      </c>
      <c r="Z1390" s="89">
        <v>2.1341120706940001E-2</v>
      </c>
      <c r="AA1390" s="89">
        <v>8.2030072938499999E-3</v>
      </c>
    </row>
    <row r="1391" spans="1:27" x14ac:dyDescent="0.25">
      <c r="A1391" s="87">
        <v>12472</v>
      </c>
      <c r="B1391" s="134">
        <v>45473</v>
      </c>
      <c r="C1391" s="87">
        <v>6236</v>
      </c>
      <c r="D1391" s="86" t="s">
        <v>1776</v>
      </c>
      <c r="E1391" s="88">
        <v>15613970</v>
      </c>
      <c r="F1391" s="88">
        <v>13456204</v>
      </c>
      <c r="G1391" s="88">
        <v>397715</v>
      </c>
      <c r="H1391" s="88">
        <v>0</v>
      </c>
      <c r="I1391" s="88">
        <v>0</v>
      </c>
      <c r="J1391" s="88">
        <v>4007576</v>
      </c>
      <c r="K1391" s="88">
        <v>2541815</v>
      </c>
      <c r="L1391" s="88">
        <v>0</v>
      </c>
      <c r="M1391" s="88">
        <v>0</v>
      </c>
      <c r="N1391" s="88">
        <v>0</v>
      </c>
      <c r="O1391" s="88">
        <v>0</v>
      </c>
      <c r="P1391" s="88">
        <v>6509097</v>
      </c>
      <c r="Q1391" s="89">
        <v>1.85966541328E-3</v>
      </c>
      <c r="R1391" s="89">
        <v>0</v>
      </c>
      <c r="S1391" s="89">
        <v>0</v>
      </c>
      <c r="T1391" s="89">
        <v>0</v>
      </c>
      <c r="U1391" s="89">
        <v>0</v>
      </c>
      <c r="V1391" s="89">
        <v>0</v>
      </c>
      <c r="W1391" s="89">
        <v>0</v>
      </c>
      <c r="X1391" s="89">
        <v>0</v>
      </c>
      <c r="Y1391" s="89">
        <v>0</v>
      </c>
      <c r="Z1391" s="89">
        <v>5.0817331221000004E-4</v>
      </c>
      <c r="AA1391" s="89">
        <v>3.0239171044000001E-4</v>
      </c>
    </row>
    <row r="1392" spans="1:27" x14ac:dyDescent="0.25">
      <c r="A1392" s="87">
        <v>12473</v>
      </c>
      <c r="B1392" s="134">
        <v>45473</v>
      </c>
      <c r="C1392" s="87">
        <v>6237</v>
      </c>
      <c r="D1392" s="86" t="s">
        <v>1777</v>
      </c>
      <c r="E1392" s="88">
        <v>302120901</v>
      </c>
      <c r="F1392" s="88">
        <v>204017559</v>
      </c>
      <c r="G1392" s="88">
        <v>3743257</v>
      </c>
      <c r="H1392" s="88">
        <v>0</v>
      </c>
      <c r="I1392" s="88">
        <v>0</v>
      </c>
      <c r="J1392" s="88">
        <v>32161519</v>
      </c>
      <c r="K1392" s="88">
        <v>40486965</v>
      </c>
      <c r="L1392" s="88">
        <v>0</v>
      </c>
      <c r="M1392" s="88">
        <v>91108100</v>
      </c>
      <c r="N1392" s="88">
        <v>11554168</v>
      </c>
      <c r="O1392" s="88">
        <v>2518453</v>
      </c>
      <c r="P1392" s="88">
        <v>22445097</v>
      </c>
      <c r="Q1392" s="89">
        <v>6.1210829704899999E-3</v>
      </c>
      <c r="R1392" s="89">
        <v>0</v>
      </c>
      <c r="S1392" s="89">
        <v>0</v>
      </c>
      <c r="T1392" s="89">
        <v>4.8262310414999999E-4</v>
      </c>
      <c r="U1392" s="89">
        <v>2.1888753294999999E-4</v>
      </c>
      <c r="V1392" s="89">
        <v>0</v>
      </c>
      <c r="W1392" s="89">
        <v>0</v>
      </c>
      <c r="X1392" s="89">
        <v>0</v>
      </c>
      <c r="Y1392" s="89">
        <v>0</v>
      </c>
      <c r="Z1392" s="89">
        <v>2.5715264368999999E-3</v>
      </c>
      <c r="AA1392" s="89">
        <v>5.1621149355999998E-4</v>
      </c>
    </row>
    <row r="1393" spans="1:27" x14ac:dyDescent="0.25">
      <c r="A1393" s="87">
        <v>12478</v>
      </c>
      <c r="B1393" s="134">
        <v>45473</v>
      </c>
      <c r="C1393" s="87">
        <v>6240</v>
      </c>
      <c r="D1393" s="86" t="s">
        <v>1778</v>
      </c>
      <c r="E1393" s="88">
        <v>40922604</v>
      </c>
      <c r="F1393" s="88">
        <v>24950670</v>
      </c>
      <c r="G1393" s="88">
        <v>0</v>
      </c>
      <c r="H1393" s="88">
        <v>0</v>
      </c>
      <c r="I1393" s="88">
        <v>0</v>
      </c>
      <c r="J1393" s="88">
        <v>6876643</v>
      </c>
      <c r="K1393" s="88">
        <v>11344762</v>
      </c>
      <c r="L1393" s="88">
        <v>0</v>
      </c>
      <c r="M1393" s="88">
        <v>1550582</v>
      </c>
      <c r="N1393" s="88">
        <v>0</v>
      </c>
      <c r="O1393" s="88">
        <v>0</v>
      </c>
      <c r="P1393" s="88">
        <v>5178683</v>
      </c>
      <c r="Q1393" s="89">
        <v>0</v>
      </c>
      <c r="R1393" s="89">
        <v>0</v>
      </c>
      <c r="S1393" s="89">
        <v>0</v>
      </c>
      <c r="T1393" s="89">
        <v>-2.1871208889999999E-4</v>
      </c>
      <c r="U1393" s="89">
        <v>2.6032902329999999E-5</v>
      </c>
      <c r="V1393" s="89">
        <v>0</v>
      </c>
      <c r="W1393" s="89">
        <v>0</v>
      </c>
      <c r="X1393" s="89">
        <v>0</v>
      </c>
      <c r="Y1393" s="89">
        <v>0</v>
      </c>
      <c r="Z1393" s="89">
        <v>1.4490020796399999E-3</v>
      </c>
      <c r="AA1393" s="89">
        <v>2.2651669047000001E-4</v>
      </c>
    </row>
    <row r="1394" spans="1:27" x14ac:dyDescent="0.25">
      <c r="A1394" s="87">
        <v>12505</v>
      </c>
      <c r="B1394" s="134">
        <v>45473</v>
      </c>
      <c r="C1394" s="87">
        <v>6251</v>
      </c>
      <c r="D1394" s="86" t="s">
        <v>1779</v>
      </c>
      <c r="E1394" s="88">
        <v>2976882</v>
      </c>
      <c r="F1394" s="88">
        <v>1109400</v>
      </c>
      <c r="G1394" s="88">
        <v>0</v>
      </c>
      <c r="H1394" s="88">
        <v>0</v>
      </c>
      <c r="I1394" s="88">
        <v>0</v>
      </c>
      <c r="J1394" s="88">
        <v>379365</v>
      </c>
      <c r="K1394" s="88">
        <v>567740</v>
      </c>
      <c r="L1394" s="88">
        <v>0</v>
      </c>
      <c r="M1394" s="88">
        <v>0</v>
      </c>
      <c r="N1394" s="88">
        <v>0</v>
      </c>
      <c r="O1394" s="88">
        <v>0</v>
      </c>
      <c r="P1394" s="88">
        <v>162295</v>
      </c>
      <c r="Q1394" s="89">
        <v>0</v>
      </c>
      <c r="R1394" s="89">
        <v>0</v>
      </c>
      <c r="S1394" s="89">
        <v>0</v>
      </c>
      <c r="T1394" s="89">
        <v>0</v>
      </c>
      <c r="U1394" s="89">
        <v>0</v>
      </c>
      <c r="V1394" s="89">
        <v>0</v>
      </c>
      <c r="W1394" s="89">
        <v>0</v>
      </c>
      <c r="X1394" s="89">
        <v>0</v>
      </c>
      <c r="Y1394" s="89">
        <v>0</v>
      </c>
      <c r="Z1394" s="89">
        <v>0</v>
      </c>
      <c r="AA1394" s="89">
        <v>0</v>
      </c>
    </row>
    <row r="1395" spans="1:27" x14ac:dyDescent="0.25">
      <c r="A1395" s="87">
        <v>12508</v>
      </c>
      <c r="B1395" s="134">
        <v>45473</v>
      </c>
      <c r="C1395" s="87">
        <v>6252</v>
      </c>
      <c r="D1395" s="86" t="s">
        <v>1780</v>
      </c>
      <c r="E1395" s="88">
        <v>5161989</v>
      </c>
      <c r="F1395" s="88">
        <v>4178525</v>
      </c>
      <c r="G1395" s="88">
        <v>0</v>
      </c>
      <c r="H1395" s="88">
        <v>0</v>
      </c>
      <c r="I1395" s="88">
        <v>0</v>
      </c>
      <c r="J1395" s="88">
        <v>1884135</v>
      </c>
      <c r="K1395" s="88">
        <v>1724394</v>
      </c>
      <c r="L1395" s="88">
        <v>0</v>
      </c>
      <c r="M1395" s="88">
        <v>0</v>
      </c>
      <c r="N1395" s="88">
        <v>0</v>
      </c>
      <c r="O1395" s="88">
        <v>0</v>
      </c>
      <c r="P1395" s="88">
        <v>569995</v>
      </c>
      <c r="Q1395" s="89">
        <v>0</v>
      </c>
      <c r="R1395" s="89">
        <v>0</v>
      </c>
      <c r="S1395" s="89">
        <v>0</v>
      </c>
      <c r="T1395" s="89">
        <v>0</v>
      </c>
      <c r="U1395" s="89">
        <v>-4.172951035E-4</v>
      </c>
      <c r="V1395" s="89">
        <v>0</v>
      </c>
      <c r="W1395" s="89">
        <v>0</v>
      </c>
      <c r="X1395" s="89">
        <v>0</v>
      </c>
      <c r="Y1395" s="89">
        <v>0</v>
      </c>
      <c r="Z1395" s="89">
        <v>2.2995154661849999E-2</v>
      </c>
      <c r="AA1395" s="89">
        <v>2.14882447386E-3</v>
      </c>
    </row>
    <row r="1396" spans="1:27" x14ac:dyDescent="0.25">
      <c r="A1396" s="87">
        <v>12527</v>
      </c>
      <c r="B1396" s="134">
        <v>45473</v>
      </c>
      <c r="C1396" s="87">
        <v>6261</v>
      </c>
      <c r="D1396" s="86" t="s">
        <v>1781</v>
      </c>
      <c r="E1396" s="88">
        <v>335022</v>
      </c>
      <c r="F1396" s="88">
        <v>98720</v>
      </c>
      <c r="G1396" s="88">
        <v>0</v>
      </c>
      <c r="H1396" s="88">
        <v>0</v>
      </c>
      <c r="I1396" s="88">
        <v>0</v>
      </c>
      <c r="J1396" s="88">
        <v>0</v>
      </c>
      <c r="K1396" s="88">
        <v>25842</v>
      </c>
      <c r="L1396" s="88">
        <v>0</v>
      </c>
      <c r="M1396" s="88">
        <v>0</v>
      </c>
      <c r="N1396" s="88">
        <v>0</v>
      </c>
      <c r="O1396" s="88">
        <v>0</v>
      </c>
      <c r="P1396" s="88">
        <v>72878</v>
      </c>
      <c r="Q1396" s="89">
        <v>0</v>
      </c>
      <c r="R1396" s="89">
        <v>0</v>
      </c>
      <c r="S1396" s="89">
        <v>0</v>
      </c>
      <c r="T1396" s="89">
        <v>0</v>
      </c>
      <c r="U1396" s="89">
        <v>0</v>
      </c>
      <c r="V1396" s="89">
        <v>0</v>
      </c>
      <c r="W1396" s="89">
        <v>0</v>
      </c>
      <c r="X1396" s="89">
        <v>0</v>
      </c>
      <c r="Y1396" s="89">
        <v>0</v>
      </c>
      <c r="Z1396" s="89">
        <v>8.6808727008409997E-2</v>
      </c>
      <c r="AA1396" s="89">
        <v>7.4362512701059993E-2</v>
      </c>
    </row>
    <row r="1397" spans="1:27" x14ac:dyDescent="0.25">
      <c r="A1397" s="87">
        <v>12543</v>
      </c>
      <c r="B1397" s="134">
        <v>45473</v>
      </c>
      <c r="C1397" s="87">
        <v>6268</v>
      </c>
      <c r="D1397" s="86" t="s">
        <v>1782</v>
      </c>
      <c r="E1397" s="88">
        <v>169666705</v>
      </c>
      <c r="F1397" s="88">
        <v>51703820</v>
      </c>
      <c r="G1397" s="88">
        <v>2391445</v>
      </c>
      <c r="H1397" s="88">
        <v>0</v>
      </c>
      <c r="I1397" s="88">
        <v>0</v>
      </c>
      <c r="J1397" s="88">
        <v>10242555</v>
      </c>
      <c r="K1397" s="88">
        <v>10536778</v>
      </c>
      <c r="L1397" s="88">
        <v>0</v>
      </c>
      <c r="M1397" s="88">
        <v>26774291</v>
      </c>
      <c r="N1397" s="88">
        <v>0</v>
      </c>
      <c r="O1397" s="88">
        <v>0</v>
      </c>
      <c r="P1397" s="88">
        <v>1758751</v>
      </c>
      <c r="Q1397" s="89">
        <v>5.4219702825499998E-3</v>
      </c>
      <c r="R1397" s="89">
        <v>0</v>
      </c>
      <c r="S1397" s="89">
        <v>0</v>
      </c>
      <c r="T1397" s="89">
        <v>0</v>
      </c>
      <c r="U1397" s="89">
        <v>-1.043276505E-4</v>
      </c>
      <c r="V1397" s="89">
        <v>0</v>
      </c>
      <c r="W1397" s="89">
        <v>7.6712601148999995E-4</v>
      </c>
      <c r="X1397" s="89">
        <v>0</v>
      </c>
      <c r="Y1397" s="89">
        <v>0</v>
      </c>
      <c r="Z1397" s="89">
        <v>7.3512221586399997E-3</v>
      </c>
      <c r="AA1397" s="89">
        <v>1.05794083631E-3</v>
      </c>
    </row>
    <row r="1398" spans="1:27" x14ac:dyDescent="0.25">
      <c r="A1398" s="87">
        <v>12546</v>
      </c>
      <c r="B1398" s="134">
        <v>45473</v>
      </c>
      <c r="C1398" s="87">
        <v>6269</v>
      </c>
      <c r="D1398" s="86" t="s">
        <v>1783</v>
      </c>
      <c r="E1398" s="88">
        <v>2935031</v>
      </c>
      <c r="F1398" s="88">
        <v>1385225</v>
      </c>
      <c r="G1398" s="88">
        <v>0</v>
      </c>
      <c r="H1398" s="88">
        <v>0</v>
      </c>
      <c r="I1398" s="88">
        <v>0</v>
      </c>
      <c r="J1398" s="88">
        <v>263772</v>
      </c>
      <c r="K1398" s="88">
        <v>344998</v>
      </c>
      <c r="L1398" s="88">
        <v>0</v>
      </c>
      <c r="M1398" s="88">
        <v>0</v>
      </c>
      <c r="N1398" s="88">
        <v>0</v>
      </c>
      <c r="O1398" s="88">
        <v>0</v>
      </c>
      <c r="P1398" s="88">
        <v>776455</v>
      </c>
      <c r="Q1398" s="89">
        <v>0</v>
      </c>
      <c r="R1398" s="89">
        <v>0</v>
      </c>
      <c r="S1398" s="89">
        <v>0</v>
      </c>
      <c r="T1398" s="89">
        <v>0</v>
      </c>
      <c r="U1398" s="89">
        <v>0</v>
      </c>
      <c r="V1398" s="89">
        <v>0</v>
      </c>
      <c r="W1398" s="89">
        <v>0</v>
      </c>
      <c r="X1398" s="89">
        <v>0</v>
      </c>
      <c r="Y1398" s="89">
        <v>0</v>
      </c>
      <c r="Z1398" s="89">
        <v>1.8335054600520002E-2</v>
      </c>
      <c r="AA1398" s="89">
        <v>1.2063722064180001E-2</v>
      </c>
    </row>
    <row r="1399" spans="1:27" x14ac:dyDescent="0.25">
      <c r="A1399" s="87">
        <v>12570</v>
      </c>
      <c r="B1399" s="134">
        <v>45473</v>
      </c>
      <c r="C1399" s="87">
        <v>6281</v>
      </c>
      <c r="D1399" s="86" t="s">
        <v>1784</v>
      </c>
      <c r="E1399" s="88">
        <v>57166125</v>
      </c>
      <c r="F1399" s="88">
        <v>38246015</v>
      </c>
      <c r="G1399" s="88">
        <v>1793013</v>
      </c>
      <c r="H1399" s="88">
        <v>12903</v>
      </c>
      <c r="I1399" s="88">
        <v>0</v>
      </c>
      <c r="J1399" s="88">
        <v>6461521</v>
      </c>
      <c r="K1399" s="88">
        <v>6012458</v>
      </c>
      <c r="L1399" s="88">
        <v>0</v>
      </c>
      <c r="M1399" s="88">
        <v>19680728</v>
      </c>
      <c r="N1399" s="88">
        <v>0</v>
      </c>
      <c r="O1399" s="88">
        <v>0</v>
      </c>
      <c r="P1399" s="88">
        <v>4285392</v>
      </c>
      <c r="Q1399" s="89">
        <v>1.143976895858E-2</v>
      </c>
      <c r="R1399" s="89">
        <v>0.19795682632872999</v>
      </c>
      <c r="S1399" s="89">
        <v>0</v>
      </c>
      <c r="T1399" s="89">
        <v>1.26291539871E-3</v>
      </c>
      <c r="U1399" s="89">
        <v>2.2720185507000001E-3</v>
      </c>
      <c r="V1399" s="89">
        <v>0</v>
      </c>
      <c r="W1399" s="89">
        <v>0</v>
      </c>
      <c r="X1399" s="89">
        <v>0</v>
      </c>
      <c r="Y1399" s="89">
        <v>0</v>
      </c>
      <c r="Z1399" s="89">
        <v>1.7448572685699999E-2</v>
      </c>
      <c r="AA1399" s="89">
        <v>3.4904149787500002E-3</v>
      </c>
    </row>
    <row r="1400" spans="1:27" x14ac:dyDescent="0.25">
      <c r="A1400" s="87">
        <v>12590</v>
      </c>
      <c r="B1400" s="134">
        <v>45473</v>
      </c>
      <c r="C1400" s="87">
        <v>6293</v>
      </c>
      <c r="D1400" s="86" t="s">
        <v>1785</v>
      </c>
      <c r="E1400" s="88">
        <v>17987020</v>
      </c>
      <c r="F1400" s="88">
        <v>7555153</v>
      </c>
      <c r="G1400" s="88">
        <v>245372</v>
      </c>
      <c r="H1400" s="88">
        <v>0</v>
      </c>
      <c r="I1400" s="88">
        <v>0</v>
      </c>
      <c r="J1400" s="88">
        <v>3134168</v>
      </c>
      <c r="K1400" s="88">
        <v>1705569</v>
      </c>
      <c r="L1400" s="88">
        <v>0</v>
      </c>
      <c r="M1400" s="88">
        <v>271979</v>
      </c>
      <c r="N1400" s="88">
        <v>0</v>
      </c>
      <c r="O1400" s="88">
        <v>0</v>
      </c>
      <c r="P1400" s="88">
        <v>2198065</v>
      </c>
      <c r="Q1400" s="89">
        <v>3.9147241864300004E-3</v>
      </c>
      <c r="R1400" s="89">
        <v>0</v>
      </c>
      <c r="S1400" s="89">
        <v>0</v>
      </c>
      <c r="T1400" s="89">
        <v>0</v>
      </c>
      <c r="U1400" s="89">
        <v>0</v>
      </c>
      <c r="V1400" s="89">
        <v>0</v>
      </c>
      <c r="W1400" s="89">
        <v>0</v>
      </c>
      <c r="X1400" s="89">
        <v>0</v>
      </c>
      <c r="Y1400" s="89">
        <v>0</v>
      </c>
      <c r="Z1400" s="89">
        <v>0</v>
      </c>
      <c r="AA1400" s="89">
        <v>1.2977791401000001E-4</v>
      </c>
    </row>
    <row r="1401" spans="1:27" x14ac:dyDescent="0.25">
      <c r="A1401" s="87">
        <v>12601</v>
      </c>
      <c r="B1401" s="134">
        <v>45473</v>
      </c>
      <c r="C1401" s="87">
        <v>6300</v>
      </c>
      <c r="D1401" s="86" t="s">
        <v>1786</v>
      </c>
      <c r="E1401" s="88">
        <v>57398198</v>
      </c>
      <c r="F1401" s="88">
        <v>30524754</v>
      </c>
      <c r="G1401" s="88">
        <v>749605</v>
      </c>
      <c r="H1401" s="88">
        <v>0</v>
      </c>
      <c r="I1401" s="88">
        <v>0</v>
      </c>
      <c r="J1401" s="88">
        <v>4822151</v>
      </c>
      <c r="K1401" s="88">
        <v>14617630</v>
      </c>
      <c r="L1401" s="88">
        <v>0</v>
      </c>
      <c r="M1401" s="88">
        <v>3641657</v>
      </c>
      <c r="N1401" s="88">
        <v>0</v>
      </c>
      <c r="O1401" s="88">
        <v>0</v>
      </c>
      <c r="P1401" s="88">
        <v>6693711</v>
      </c>
      <c r="Q1401" s="89">
        <v>7.7713543941199999E-3</v>
      </c>
      <c r="R1401" s="89">
        <v>0</v>
      </c>
      <c r="S1401" s="89">
        <v>0</v>
      </c>
      <c r="T1401" s="89">
        <v>3.8315510495000001E-4</v>
      </c>
      <c r="U1401" s="89">
        <v>1.9331377783000001E-3</v>
      </c>
      <c r="V1401" s="89">
        <v>0</v>
      </c>
      <c r="W1401" s="89">
        <v>2.0326890606E-4</v>
      </c>
      <c r="X1401" s="89">
        <v>0</v>
      </c>
      <c r="Y1401" s="89">
        <v>0</v>
      </c>
      <c r="Z1401" s="89">
        <v>2.2187676874399999E-3</v>
      </c>
      <c r="AA1401" s="89">
        <v>1.5830639531E-3</v>
      </c>
    </row>
    <row r="1402" spans="1:27" x14ac:dyDescent="0.25">
      <c r="A1402" s="87">
        <v>12604</v>
      </c>
      <c r="B1402" s="134">
        <v>45473</v>
      </c>
      <c r="C1402" s="87">
        <v>6302</v>
      </c>
      <c r="D1402" s="86" t="s">
        <v>1787</v>
      </c>
      <c r="E1402" s="88">
        <v>88781046</v>
      </c>
      <c r="F1402" s="88">
        <v>47258743</v>
      </c>
      <c r="G1402" s="88">
        <v>3136445</v>
      </c>
      <c r="H1402" s="88">
        <v>0</v>
      </c>
      <c r="I1402" s="88">
        <v>7607</v>
      </c>
      <c r="J1402" s="88">
        <v>2043160</v>
      </c>
      <c r="K1402" s="88">
        <v>11952225</v>
      </c>
      <c r="L1402" s="88">
        <v>0</v>
      </c>
      <c r="M1402" s="88">
        <v>22962500</v>
      </c>
      <c r="N1402" s="88">
        <v>0</v>
      </c>
      <c r="O1402" s="88">
        <v>0</v>
      </c>
      <c r="P1402" s="88">
        <v>7156806</v>
      </c>
      <c r="Q1402" s="89">
        <v>2.1118406281120002E-2</v>
      </c>
      <c r="R1402" s="89">
        <v>0</v>
      </c>
      <c r="S1402" s="89">
        <v>0</v>
      </c>
      <c r="T1402" s="89">
        <v>0</v>
      </c>
      <c r="U1402" s="89">
        <v>2.8213512184599998E-3</v>
      </c>
      <c r="V1402" s="89">
        <v>0</v>
      </c>
      <c r="W1402" s="89">
        <v>-1.293032765E-4</v>
      </c>
      <c r="X1402" s="89">
        <v>0</v>
      </c>
      <c r="Y1402" s="89">
        <v>0</v>
      </c>
      <c r="Z1402" s="89">
        <v>3.05534921229E-3</v>
      </c>
      <c r="AA1402" s="89">
        <v>2.5013131666099999E-3</v>
      </c>
    </row>
    <row r="1403" spans="1:27" x14ac:dyDescent="0.25">
      <c r="A1403" s="87">
        <v>12608</v>
      </c>
      <c r="B1403" s="134">
        <v>45473</v>
      </c>
      <c r="C1403" s="87">
        <v>6305</v>
      </c>
      <c r="D1403" s="86" t="s">
        <v>1788</v>
      </c>
      <c r="E1403" s="88">
        <v>943540</v>
      </c>
      <c r="F1403" s="88">
        <v>729318</v>
      </c>
      <c r="G1403" s="88">
        <v>0</v>
      </c>
      <c r="H1403" s="88">
        <v>0</v>
      </c>
      <c r="I1403" s="88">
        <v>0</v>
      </c>
      <c r="J1403" s="88">
        <v>0</v>
      </c>
      <c r="K1403" s="88">
        <v>355775</v>
      </c>
      <c r="L1403" s="88">
        <v>0</v>
      </c>
      <c r="M1403" s="88">
        <v>0</v>
      </c>
      <c r="N1403" s="88">
        <v>0</v>
      </c>
      <c r="O1403" s="88">
        <v>0</v>
      </c>
      <c r="P1403" s="88">
        <v>373543</v>
      </c>
      <c r="Q1403" s="89">
        <v>0</v>
      </c>
      <c r="R1403" s="89">
        <v>0</v>
      </c>
      <c r="S1403" s="89">
        <v>0</v>
      </c>
      <c r="T1403" s="89">
        <v>0</v>
      </c>
      <c r="U1403" s="89">
        <v>9.3156729037000008E-3</v>
      </c>
      <c r="V1403" s="89">
        <v>0</v>
      </c>
      <c r="W1403" s="89">
        <v>0</v>
      </c>
      <c r="X1403" s="89">
        <v>0</v>
      </c>
      <c r="Y1403" s="89">
        <v>0</v>
      </c>
      <c r="Z1403" s="89">
        <v>5.8933513473800004E-3</v>
      </c>
      <c r="AA1403" s="89">
        <v>6.5977979162799997E-3</v>
      </c>
    </row>
    <row r="1404" spans="1:27" x14ac:dyDescent="0.25">
      <c r="A1404" s="87">
        <v>12613</v>
      </c>
      <c r="B1404" s="134">
        <v>45473</v>
      </c>
      <c r="C1404" s="87">
        <v>6310</v>
      </c>
      <c r="D1404" s="86" t="s">
        <v>1789</v>
      </c>
      <c r="E1404" s="88">
        <v>2560212</v>
      </c>
      <c r="F1404" s="88">
        <v>400711</v>
      </c>
      <c r="G1404" s="88">
        <v>0</v>
      </c>
      <c r="H1404" s="88">
        <v>0</v>
      </c>
      <c r="I1404" s="88">
        <v>0</v>
      </c>
      <c r="J1404" s="88">
        <v>138440</v>
      </c>
      <c r="K1404" s="88">
        <v>238455</v>
      </c>
      <c r="L1404" s="88">
        <v>0</v>
      </c>
      <c r="M1404" s="88">
        <v>0</v>
      </c>
      <c r="N1404" s="88">
        <v>0</v>
      </c>
      <c r="O1404" s="88">
        <v>0</v>
      </c>
      <c r="P1404" s="88">
        <v>23816</v>
      </c>
      <c r="Q1404" s="89">
        <v>0</v>
      </c>
      <c r="R1404" s="89">
        <v>0</v>
      </c>
      <c r="S1404" s="89">
        <v>0</v>
      </c>
      <c r="T1404" s="89">
        <v>0</v>
      </c>
      <c r="U1404" s="89">
        <v>0</v>
      </c>
      <c r="V1404" s="89">
        <v>0</v>
      </c>
      <c r="W1404" s="89">
        <v>0</v>
      </c>
      <c r="X1404" s="89">
        <v>0</v>
      </c>
      <c r="Y1404" s="89">
        <v>0</v>
      </c>
      <c r="Z1404" s="89">
        <v>7.9794619477999998E-2</v>
      </c>
      <c r="AA1404" s="89">
        <v>8.0765563392E-3</v>
      </c>
    </row>
    <row r="1405" spans="1:27" x14ac:dyDescent="0.25">
      <c r="A1405" s="87">
        <v>12616</v>
      </c>
      <c r="B1405" s="134">
        <v>45473</v>
      </c>
      <c r="C1405" s="87">
        <v>6312</v>
      </c>
      <c r="D1405" s="86" t="s">
        <v>1790</v>
      </c>
      <c r="E1405" s="88">
        <v>36431248</v>
      </c>
      <c r="F1405" s="88">
        <v>18313722</v>
      </c>
      <c r="G1405" s="88">
        <v>1084854</v>
      </c>
      <c r="H1405" s="88">
        <v>54934</v>
      </c>
      <c r="I1405" s="88">
        <v>0</v>
      </c>
      <c r="J1405" s="88">
        <v>518040</v>
      </c>
      <c r="K1405" s="88">
        <v>4418670</v>
      </c>
      <c r="L1405" s="88">
        <v>0</v>
      </c>
      <c r="M1405" s="88">
        <v>6430525</v>
      </c>
      <c r="N1405" s="88">
        <v>3178608</v>
      </c>
      <c r="O1405" s="88">
        <v>181414</v>
      </c>
      <c r="P1405" s="88">
        <v>2446677</v>
      </c>
      <c r="Q1405" s="89">
        <v>6.0379771472399996E-3</v>
      </c>
      <c r="R1405" s="89">
        <v>5.5311460154689997E-2</v>
      </c>
      <c r="S1405" s="89">
        <v>0</v>
      </c>
      <c r="T1405" s="89">
        <v>-2.1060097940000001E-4</v>
      </c>
      <c r="U1405" s="89">
        <v>1.2193374399500001E-3</v>
      </c>
      <c r="V1405" s="89">
        <v>0</v>
      </c>
      <c r="W1405" s="89">
        <v>0</v>
      </c>
      <c r="X1405" s="89">
        <v>0</v>
      </c>
      <c r="Y1405" s="89">
        <v>0</v>
      </c>
      <c r="Z1405" s="89">
        <v>7.1525271756600001E-3</v>
      </c>
      <c r="AA1405" s="89">
        <v>1.7242964172E-3</v>
      </c>
    </row>
    <row r="1406" spans="1:27" x14ac:dyDescent="0.25">
      <c r="A1406" s="87">
        <v>12619</v>
      </c>
      <c r="B1406" s="134">
        <v>45473</v>
      </c>
      <c r="C1406" s="87">
        <v>6315</v>
      </c>
      <c r="D1406" s="86" t="s">
        <v>1791</v>
      </c>
      <c r="E1406" s="88">
        <v>1596271</v>
      </c>
      <c r="F1406" s="88">
        <v>1052324</v>
      </c>
      <c r="G1406" s="88">
        <v>0</v>
      </c>
      <c r="H1406" s="88">
        <v>0</v>
      </c>
      <c r="I1406" s="88">
        <v>0</v>
      </c>
      <c r="J1406" s="88">
        <v>248788</v>
      </c>
      <c r="K1406" s="88">
        <v>555036</v>
      </c>
      <c r="L1406" s="88">
        <v>0</v>
      </c>
      <c r="M1406" s="88">
        <v>0</v>
      </c>
      <c r="N1406" s="88">
        <v>0</v>
      </c>
      <c r="O1406" s="88">
        <v>0</v>
      </c>
      <c r="P1406" s="88">
        <v>248500</v>
      </c>
      <c r="Q1406" s="89">
        <v>0</v>
      </c>
      <c r="R1406" s="89">
        <v>0</v>
      </c>
      <c r="S1406" s="89">
        <v>0</v>
      </c>
      <c r="T1406" s="89">
        <v>0</v>
      </c>
      <c r="U1406" s="89">
        <v>6.3384842892999999E-3</v>
      </c>
      <c r="V1406" s="89">
        <v>0</v>
      </c>
      <c r="W1406" s="89">
        <v>0</v>
      </c>
      <c r="X1406" s="89">
        <v>0</v>
      </c>
      <c r="Y1406" s="89">
        <v>0</v>
      </c>
      <c r="Z1406" s="89">
        <v>0</v>
      </c>
      <c r="AA1406" s="89">
        <v>1.87192597494E-3</v>
      </c>
    </row>
    <row r="1407" spans="1:27" x14ac:dyDescent="0.25">
      <c r="A1407" s="87">
        <v>12624</v>
      </c>
      <c r="B1407" s="134">
        <v>45473</v>
      </c>
      <c r="C1407" s="87">
        <v>6319</v>
      </c>
      <c r="D1407" s="86" t="s">
        <v>4725</v>
      </c>
      <c r="E1407" s="88">
        <v>53584033</v>
      </c>
      <c r="F1407" s="88">
        <v>22692448</v>
      </c>
      <c r="G1407" s="88">
        <v>653989</v>
      </c>
      <c r="H1407" s="88">
        <v>0</v>
      </c>
      <c r="I1407" s="88">
        <v>0</v>
      </c>
      <c r="J1407" s="88">
        <v>6092629</v>
      </c>
      <c r="K1407" s="88">
        <v>5142886</v>
      </c>
      <c r="L1407" s="88">
        <v>0</v>
      </c>
      <c r="M1407" s="88">
        <v>9219621</v>
      </c>
      <c r="N1407" s="88">
        <v>0</v>
      </c>
      <c r="O1407" s="88">
        <v>0</v>
      </c>
      <c r="P1407" s="88">
        <v>1583323</v>
      </c>
      <c r="Q1407" s="89">
        <v>5.7375749943100003E-3</v>
      </c>
      <c r="R1407" s="89">
        <v>0</v>
      </c>
      <c r="S1407" s="89">
        <v>0</v>
      </c>
      <c r="T1407" s="89">
        <v>0</v>
      </c>
      <c r="U1407" s="89">
        <v>-9.0104210899999995E-5</v>
      </c>
      <c r="V1407" s="89">
        <v>0</v>
      </c>
      <c r="W1407" s="89">
        <v>-5.4395635099999999E-5</v>
      </c>
      <c r="X1407" s="89">
        <v>0</v>
      </c>
      <c r="Y1407" s="89">
        <v>0</v>
      </c>
      <c r="Z1407" s="89">
        <v>3.3026230001700001E-3</v>
      </c>
      <c r="AA1407" s="89">
        <v>3.5627256393999998E-4</v>
      </c>
    </row>
    <row r="1408" spans="1:27" x14ac:dyDescent="0.25">
      <c r="A1408" s="87">
        <v>12643</v>
      </c>
      <c r="B1408" s="134">
        <v>45473</v>
      </c>
      <c r="C1408" s="87">
        <v>6329</v>
      </c>
      <c r="D1408" s="86" t="s">
        <v>1792</v>
      </c>
      <c r="E1408" s="88">
        <v>97943656</v>
      </c>
      <c r="F1408" s="88">
        <v>52738164</v>
      </c>
      <c r="G1408" s="88">
        <v>957261</v>
      </c>
      <c r="H1408" s="88">
        <v>124676</v>
      </c>
      <c r="I1408" s="88">
        <v>3466911</v>
      </c>
      <c r="J1408" s="88">
        <v>3675565</v>
      </c>
      <c r="K1408" s="88">
        <v>16615130</v>
      </c>
      <c r="L1408" s="88">
        <v>0</v>
      </c>
      <c r="M1408" s="88">
        <v>19732172</v>
      </c>
      <c r="N1408" s="88">
        <v>206024</v>
      </c>
      <c r="O1408" s="88">
        <v>56134</v>
      </c>
      <c r="P1408" s="88">
        <v>7904292</v>
      </c>
      <c r="Q1408" s="89">
        <v>1.1997062177869999E-2</v>
      </c>
      <c r="R1408" s="89">
        <v>9.9875907102300009E-3</v>
      </c>
      <c r="S1408" s="89">
        <v>6.4269181119300002E-3</v>
      </c>
      <c r="T1408" s="89">
        <v>-3.46141458E-5</v>
      </c>
      <c r="U1408" s="89">
        <v>6.9719427561000004E-3</v>
      </c>
      <c r="V1408" s="89">
        <v>0</v>
      </c>
      <c r="W1408" s="89">
        <v>0</v>
      </c>
      <c r="X1408" s="89">
        <v>0</v>
      </c>
      <c r="Y1408" s="89">
        <v>0</v>
      </c>
      <c r="Z1408" s="89">
        <v>1.296695006398E-2</v>
      </c>
      <c r="AA1408" s="89">
        <v>4.5874572239200002E-3</v>
      </c>
    </row>
    <row r="1409" spans="1:27" x14ac:dyDescent="0.25">
      <c r="A1409" s="87">
        <v>12648</v>
      </c>
      <c r="B1409" s="134">
        <v>45473</v>
      </c>
      <c r="C1409" s="87">
        <v>6333</v>
      </c>
      <c r="D1409" s="86" t="s">
        <v>1793</v>
      </c>
      <c r="E1409" s="88">
        <v>11518753</v>
      </c>
      <c r="F1409" s="88">
        <v>10372373</v>
      </c>
      <c r="G1409" s="88">
        <v>0</v>
      </c>
      <c r="H1409" s="88">
        <v>0</v>
      </c>
      <c r="I1409" s="88">
        <v>0</v>
      </c>
      <c r="J1409" s="88">
        <v>2711271</v>
      </c>
      <c r="K1409" s="88">
        <v>5461280</v>
      </c>
      <c r="L1409" s="88">
        <v>0</v>
      </c>
      <c r="M1409" s="88">
        <v>318834</v>
      </c>
      <c r="N1409" s="88">
        <v>0</v>
      </c>
      <c r="O1409" s="88">
        <v>0</v>
      </c>
      <c r="P1409" s="88">
        <v>1880988</v>
      </c>
      <c r="Q1409" s="89">
        <v>0</v>
      </c>
      <c r="R1409" s="89">
        <v>0</v>
      </c>
      <c r="S1409" s="89">
        <v>0</v>
      </c>
      <c r="T1409" s="89">
        <v>9.8290894789999998E-5</v>
      </c>
      <c r="U1409" s="89">
        <v>8.1161663500700001E-3</v>
      </c>
      <c r="V1409" s="89">
        <v>0</v>
      </c>
      <c r="W1409" s="89">
        <v>0</v>
      </c>
      <c r="X1409" s="89">
        <v>0</v>
      </c>
      <c r="Y1409" s="89">
        <v>0</v>
      </c>
      <c r="Z1409" s="89">
        <v>1.332864357503E-2</v>
      </c>
      <c r="AA1409" s="89">
        <v>6.4208318460400003E-3</v>
      </c>
    </row>
    <row r="1410" spans="1:27" x14ac:dyDescent="0.25">
      <c r="A1410" s="87">
        <v>12654</v>
      </c>
      <c r="B1410" s="134">
        <v>45473</v>
      </c>
      <c r="C1410" s="87">
        <v>6337</v>
      </c>
      <c r="D1410" s="86" t="s">
        <v>1794</v>
      </c>
      <c r="E1410" s="88">
        <v>59271410</v>
      </c>
      <c r="F1410" s="88">
        <v>37095576</v>
      </c>
      <c r="G1410" s="88">
        <v>891989</v>
      </c>
      <c r="H1410" s="88">
        <v>0</v>
      </c>
      <c r="I1410" s="88">
        <v>0</v>
      </c>
      <c r="J1410" s="88">
        <v>5802866</v>
      </c>
      <c r="K1410" s="88">
        <v>9690331</v>
      </c>
      <c r="L1410" s="88">
        <v>0</v>
      </c>
      <c r="M1410" s="88">
        <v>18572565</v>
      </c>
      <c r="N1410" s="88">
        <v>0</v>
      </c>
      <c r="O1410" s="88">
        <v>0</v>
      </c>
      <c r="P1410" s="88">
        <v>2137825</v>
      </c>
      <c r="Q1410" s="89">
        <v>1.3492745617E-2</v>
      </c>
      <c r="R1410" s="89">
        <v>0</v>
      </c>
      <c r="S1410" s="89">
        <v>0</v>
      </c>
      <c r="T1410" s="89">
        <v>0</v>
      </c>
      <c r="U1410" s="89">
        <v>2.8727509818700001E-3</v>
      </c>
      <c r="V1410" s="89">
        <v>0</v>
      </c>
      <c r="W1410" s="89">
        <v>0</v>
      </c>
      <c r="X1410" s="89">
        <v>0</v>
      </c>
      <c r="Y1410" s="89">
        <v>0</v>
      </c>
      <c r="Z1410" s="89">
        <v>1.7436402919709999E-2</v>
      </c>
      <c r="AA1410" s="89">
        <v>2.2171472386599998E-3</v>
      </c>
    </row>
    <row r="1411" spans="1:27" x14ac:dyDescent="0.25">
      <c r="A1411" s="87">
        <v>12666</v>
      </c>
      <c r="B1411" s="134">
        <v>45473</v>
      </c>
      <c r="C1411" s="87">
        <v>6344</v>
      </c>
      <c r="D1411" s="86" t="s">
        <v>1795</v>
      </c>
      <c r="E1411" s="88">
        <v>26715523</v>
      </c>
      <c r="F1411" s="88">
        <v>21385994</v>
      </c>
      <c r="G1411" s="88">
        <v>752116</v>
      </c>
      <c r="H1411" s="88">
        <v>0</v>
      </c>
      <c r="I1411" s="88">
        <v>0</v>
      </c>
      <c r="J1411" s="88">
        <v>1145263</v>
      </c>
      <c r="K1411" s="88">
        <v>5215015</v>
      </c>
      <c r="L1411" s="88">
        <v>0</v>
      </c>
      <c r="M1411" s="88">
        <v>13123328</v>
      </c>
      <c r="N1411" s="88">
        <v>0</v>
      </c>
      <c r="O1411" s="88">
        <v>0</v>
      </c>
      <c r="P1411" s="88">
        <v>1150272</v>
      </c>
      <c r="Q1411" s="89">
        <v>1.02508427497E-2</v>
      </c>
      <c r="R1411" s="89">
        <v>0</v>
      </c>
      <c r="S1411" s="89">
        <v>0</v>
      </c>
      <c r="T1411" s="89">
        <v>0</v>
      </c>
      <c r="U1411" s="89">
        <v>3.8009409092200001E-3</v>
      </c>
      <c r="V1411" s="89">
        <v>0</v>
      </c>
      <c r="W1411" s="89">
        <v>0</v>
      </c>
      <c r="X1411" s="89">
        <v>0</v>
      </c>
      <c r="Y1411" s="89">
        <v>0</v>
      </c>
      <c r="Z1411" s="89">
        <v>7.5736846425E-3</v>
      </c>
      <c r="AA1411" s="89">
        <v>1.9273404617000001E-3</v>
      </c>
    </row>
    <row r="1412" spans="1:27" x14ac:dyDescent="0.25">
      <c r="A1412" s="87">
        <v>12671</v>
      </c>
      <c r="B1412" s="134">
        <v>45473</v>
      </c>
      <c r="C1412" s="87">
        <v>6348</v>
      </c>
      <c r="D1412" s="86" t="s">
        <v>1796</v>
      </c>
      <c r="E1412" s="88">
        <v>21522089</v>
      </c>
      <c r="F1412" s="88">
        <v>10008370</v>
      </c>
      <c r="G1412" s="88">
        <v>0</v>
      </c>
      <c r="H1412" s="88">
        <v>0</v>
      </c>
      <c r="I1412" s="88">
        <v>0</v>
      </c>
      <c r="J1412" s="88">
        <v>2777595</v>
      </c>
      <c r="K1412" s="88">
        <v>3125875</v>
      </c>
      <c r="L1412" s="88">
        <v>0</v>
      </c>
      <c r="M1412" s="88">
        <v>3338407</v>
      </c>
      <c r="N1412" s="88">
        <v>0</v>
      </c>
      <c r="O1412" s="88">
        <v>0</v>
      </c>
      <c r="P1412" s="88">
        <v>766493</v>
      </c>
      <c r="Q1412" s="89">
        <v>0</v>
      </c>
      <c r="R1412" s="89">
        <v>0</v>
      </c>
      <c r="S1412" s="89">
        <v>0</v>
      </c>
      <c r="T1412" s="89">
        <v>0</v>
      </c>
      <c r="U1412" s="89">
        <v>1.07597074947E-3</v>
      </c>
      <c r="V1412" s="89">
        <v>0</v>
      </c>
      <c r="W1412" s="89">
        <v>2.1638677354699999E-3</v>
      </c>
      <c r="X1412" s="89">
        <v>0</v>
      </c>
      <c r="Y1412" s="89">
        <v>0</v>
      </c>
      <c r="Z1412" s="89">
        <v>-2.6250544133000001E-3</v>
      </c>
      <c r="AA1412" s="89">
        <v>6.8097567447000004E-4</v>
      </c>
    </row>
    <row r="1413" spans="1:27" x14ac:dyDescent="0.25">
      <c r="A1413" s="87">
        <v>12673</v>
      </c>
      <c r="B1413" s="134">
        <v>45473</v>
      </c>
      <c r="C1413" s="87">
        <v>6350</v>
      </c>
      <c r="D1413" s="86" t="s">
        <v>1797</v>
      </c>
      <c r="E1413" s="88">
        <v>13541770</v>
      </c>
      <c r="F1413" s="88">
        <v>8457988</v>
      </c>
      <c r="G1413" s="88">
        <v>0</v>
      </c>
      <c r="H1413" s="88">
        <v>0</v>
      </c>
      <c r="I1413" s="88">
        <v>0</v>
      </c>
      <c r="J1413" s="88">
        <v>3150186</v>
      </c>
      <c r="K1413" s="88">
        <v>3335543</v>
      </c>
      <c r="L1413" s="88">
        <v>0</v>
      </c>
      <c r="M1413" s="88">
        <v>0</v>
      </c>
      <c r="N1413" s="88">
        <v>0</v>
      </c>
      <c r="O1413" s="88">
        <v>0</v>
      </c>
      <c r="P1413" s="88">
        <v>1972259</v>
      </c>
      <c r="Q1413" s="89">
        <v>0</v>
      </c>
      <c r="R1413" s="89">
        <v>0</v>
      </c>
      <c r="S1413" s="89">
        <v>0</v>
      </c>
      <c r="T1413" s="89">
        <v>0</v>
      </c>
      <c r="U1413" s="89">
        <v>2.4066575284999999E-4</v>
      </c>
      <c r="V1413" s="89">
        <v>0</v>
      </c>
      <c r="W1413" s="89">
        <v>0</v>
      </c>
      <c r="X1413" s="89">
        <v>0</v>
      </c>
      <c r="Y1413" s="89">
        <v>0</v>
      </c>
      <c r="Z1413" s="89">
        <v>3.4825163298499999E-3</v>
      </c>
      <c r="AA1413" s="89">
        <v>8.7664101784999996E-4</v>
      </c>
    </row>
    <row r="1414" spans="1:27" x14ac:dyDescent="0.25">
      <c r="A1414" s="87">
        <v>12679</v>
      </c>
      <c r="B1414" s="134">
        <v>45473</v>
      </c>
      <c r="C1414" s="87">
        <v>6354</v>
      </c>
      <c r="D1414" s="86" t="s">
        <v>1798</v>
      </c>
      <c r="E1414" s="88">
        <v>246806392</v>
      </c>
      <c r="F1414" s="88">
        <v>123321690</v>
      </c>
      <c r="G1414" s="88">
        <v>10320541</v>
      </c>
      <c r="H1414" s="88">
        <v>0</v>
      </c>
      <c r="I1414" s="88">
        <v>47381</v>
      </c>
      <c r="J1414" s="88">
        <v>9281095</v>
      </c>
      <c r="K1414" s="88">
        <v>28271620</v>
      </c>
      <c r="L1414" s="88">
        <v>0</v>
      </c>
      <c r="M1414" s="88">
        <v>58540821</v>
      </c>
      <c r="N1414" s="88">
        <v>8600255</v>
      </c>
      <c r="O1414" s="88">
        <v>57798</v>
      </c>
      <c r="P1414" s="88">
        <v>8202179</v>
      </c>
      <c r="Q1414" s="89">
        <v>1.112420203542E-2</v>
      </c>
      <c r="R1414" s="89">
        <v>0</v>
      </c>
      <c r="S1414" s="89">
        <v>-5.5360113552400003E-2</v>
      </c>
      <c r="T1414" s="89">
        <v>3.2184374010000002E-5</v>
      </c>
      <c r="U1414" s="89">
        <v>3.1159123254999999E-4</v>
      </c>
      <c r="V1414" s="89">
        <v>0</v>
      </c>
      <c r="W1414" s="89">
        <v>8.1341221139299996E-6</v>
      </c>
      <c r="X1414" s="89">
        <v>0</v>
      </c>
      <c r="Y1414" s="89">
        <v>-2.5351858703E-2</v>
      </c>
      <c r="Z1414" s="89">
        <v>3.2185620886749998E-2</v>
      </c>
      <c r="AA1414" s="89">
        <v>3.1724259496000002E-3</v>
      </c>
    </row>
    <row r="1415" spans="1:27" x14ac:dyDescent="0.25">
      <c r="A1415" s="87">
        <v>12686</v>
      </c>
      <c r="B1415" s="134">
        <v>45473</v>
      </c>
      <c r="C1415" s="87">
        <v>6358</v>
      </c>
      <c r="D1415" s="86" t="s">
        <v>1799</v>
      </c>
      <c r="E1415" s="88">
        <v>32317290</v>
      </c>
      <c r="F1415" s="88">
        <v>14672375</v>
      </c>
      <c r="G1415" s="88">
        <v>0</v>
      </c>
      <c r="H1415" s="88">
        <v>0</v>
      </c>
      <c r="I1415" s="88">
        <v>0</v>
      </c>
      <c r="J1415" s="88">
        <v>1759861</v>
      </c>
      <c r="K1415" s="88">
        <v>4143316</v>
      </c>
      <c r="L1415" s="88">
        <v>0</v>
      </c>
      <c r="M1415" s="88">
        <v>4678304</v>
      </c>
      <c r="N1415" s="88">
        <v>0</v>
      </c>
      <c r="O1415" s="88">
        <v>338733</v>
      </c>
      <c r="P1415" s="88">
        <v>3752161</v>
      </c>
      <c r="Q1415" s="89">
        <v>0</v>
      </c>
      <c r="R1415" s="89">
        <v>0</v>
      </c>
      <c r="S1415" s="89">
        <v>0</v>
      </c>
      <c r="T1415" s="89">
        <v>0</v>
      </c>
      <c r="U1415" s="89">
        <v>8.0904269638999997E-4</v>
      </c>
      <c r="V1415" s="89">
        <v>0</v>
      </c>
      <c r="W1415" s="89">
        <v>-6.5486902600000007E-5</v>
      </c>
      <c r="X1415" s="89">
        <v>0</v>
      </c>
      <c r="Y1415" s="89">
        <v>0</v>
      </c>
      <c r="Z1415" s="89">
        <v>1.8867624927000001E-3</v>
      </c>
      <c r="AA1415" s="89">
        <v>6.9344316209000003E-4</v>
      </c>
    </row>
    <row r="1416" spans="1:27" x14ac:dyDescent="0.25">
      <c r="A1416" s="87">
        <v>12697</v>
      </c>
      <c r="B1416" s="134">
        <v>45473</v>
      </c>
      <c r="C1416" s="87">
        <v>6362</v>
      </c>
      <c r="D1416" s="86" t="s">
        <v>1800</v>
      </c>
      <c r="E1416" s="88">
        <v>756891808</v>
      </c>
      <c r="F1416" s="88">
        <v>486752296</v>
      </c>
      <c r="G1416" s="88">
        <v>11185636</v>
      </c>
      <c r="H1416" s="88">
        <v>0</v>
      </c>
      <c r="I1416" s="88">
        <v>0</v>
      </c>
      <c r="J1416" s="88">
        <v>104319219</v>
      </c>
      <c r="K1416" s="88">
        <v>155474515</v>
      </c>
      <c r="L1416" s="88">
        <v>0</v>
      </c>
      <c r="M1416" s="88">
        <v>165694907</v>
      </c>
      <c r="N1416" s="88">
        <v>0</v>
      </c>
      <c r="O1416" s="88">
        <v>0</v>
      </c>
      <c r="P1416" s="88">
        <v>50078019</v>
      </c>
      <c r="Q1416" s="89">
        <v>1.5843590183219999E-2</v>
      </c>
      <c r="R1416" s="89">
        <v>0</v>
      </c>
      <c r="S1416" s="89">
        <v>0</v>
      </c>
      <c r="T1416" s="89">
        <v>1.1964937356100001E-3</v>
      </c>
      <c r="U1416" s="89">
        <v>3.7303956293300001E-3</v>
      </c>
      <c r="V1416" s="89">
        <v>0</v>
      </c>
      <c r="W1416" s="89">
        <v>2.8816825793999998E-4</v>
      </c>
      <c r="X1416" s="89">
        <v>0</v>
      </c>
      <c r="Y1416" s="89">
        <v>0</v>
      </c>
      <c r="Z1416" s="89">
        <v>6.9420165274800003E-3</v>
      </c>
      <c r="AA1416" s="89">
        <v>2.7103994030500001E-3</v>
      </c>
    </row>
    <row r="1417" spans="1:27" x14ac:dyDescent="0.25">
      <c r="A1417" s="87">
        <v>12729</v>
      </c>
      <c r="B1417" s="134">
        <v>45473</v>
      </c>
      <c r="C1417" s="87">
        <v>6377</v>
      </c>
      <c r="D1417" s="86" t="s">
        <v>1801</v>
      </c>
      <c r="E1417" s="88">
        <v>237784074</v>
      </c>
      <c r="F1417" s="88">
        <v>120143499</v>
      </c>
      <c r="G1417" s="88">
        <v>3962966</v>
      </c>
      <c r="H1417" s="88">
        <v>0</v>
      </c>
      <c r="I1417" s="88">
        <v>0</v>
      </c>
      <c r="J1417" s="88">
        <v>8834240</v>
      </c>
      <c r="K1417" s="88">
        <v>10482411</v>
      </c>
      <c r="L1417" s="88">
        <v>0</v>
      </c>
      <c r="M1417" s="88">
        <v>58086124</v>
      </c>
      <c r="N1417" s="88">
        <v>25449001</v>
      </c>
      <c r="O1417" s="88">
        <v>591219</v>
      </c>
      <c r="P1417" s="88">
        <v>12737538</v>
      </c>
      <c r="Q1417" s="89">
        <v>4.7279175033100003E-3</v>
      </c>
      <c r="R1417" s="89">
        <v>0</v>
      </c>
      <c r="S1417" s="89">
        <v>0</v>
      </c>
      <c r="T1417" s="89">
        <v>-6.9628455099999994E-5</v>
      </c>
      <c r="U1417" s="89">
        <v>1.08378161759E-3</v>
      </c>
      <c r="V1417" s="89">
        <v>0</v>
      </c>
      <c r="W1417" s="89">
        <v>4.5547434464199996E-6</v>
      </c>
      <c r="X1417" s="89">
        <v>0</v>
      </c>
      <c r="Y1417" s="89">
        <v>0</v>
      </c>
      <c r="Z1417" s="89">
        <v>6.0888357959100001E-3</v>
      </c>
      <c r="AA1417" s="89">
        <v>9.6505114186999999E-4</v>
      </c>
    </row>
    <row r="1418" spans="1:27" x14ac:dyDescent="0.25">
      <c r="A1418" s="87">
        <v>12735</v>
      </c>
      <c r="B1418" s="134">
        <v>45473</v>
      </c>
      <c r="C1418" s="87">
        <v>6381</v>
      </c>
      <c r="D1418" s="86" t="s">
        <v>1802</v>
      </c>
      <c r="E1418" s="88">
        <v>2525544</v>
      </c>
      <c r="F1418" s="88">
        <v>1935797</v>
      </c>
      <c r="G1418" s="88">
        <v>0</v>
      </c>
      <c r="H1418" s="88">
        <v>4100</v>
      </c>
      <c r="I1418" s="88">
        <v>0</v>
      </c>
      <c r="J1418" s="88">
        <v>300426</v>
      </c>
      <c r="K1418" s="88">
        <v>1095814</v>
      </c>
      <c r="L1418" s="88">
        <v>0</v>
      </c>
      <c r="M1418" s="88">
        <v>0</v>
      </c>
      <c r="N1418" s="88">
        <v>0</v>
      </c>
      <c r="O1418" s="88">
        <v>0</v>
      </c>
      <c r="P1418" s="88">
        <v>535457</v>
      </c>
      <c r="Q1418" s="89">
        <v>0</v>
      </c>
      <c r="R1418" s="89">
        <v>4.6739085152759999E-2</v>
      </c>
      <c r="S1418" s="89">
        <v>0</v>
      </c>
      <c r="T1418" s="89">
        <v>0</v>
      </c>
      <c r="U1418" s="89">
        <v>3.8292785537000001E-3</v>
      </c>
      <c r="V1418" s="89">
        <v>0</v>
      </c>
      <c r="W1418" s="89">
        <v>0</v>
      </c>
      <c r="X1418" s="89">
        <v>0</v>
      </c>
      <c r="Y1418" s="89">
        <v>0</v>
      </c>
      <c r="Z1418" s="89">
        <v>2.6795869602530002E-2</v>
      </c>
      <c r="AA1418" s="89">
        <v>9.9506737806499997E-3</v>
      </c>
    </row>
    <row r="1419" spans="1:27" x14ac:dyDescent="0.25">
      <c r="A1419" s="87">
        <v>12745</v>
      </c>
      <c r="B1419" s="134">
        <v>45473</v>
      </c>
      <c r="C1419" s="87">
        <v>6388</v>
      </c>
      <c r="D1419" s="86" t="s">
        <v>1803</v>
      </c>
      <c r="E1419" s="88">
        <v>39569207</v>
      </c>
      <c r="F1419" s="88">
        <v>19225424</v>
      </c>
      <c r="G1419" s="88">
        <v>132253</v>
      </c>
      <c r="H1419" s="88">
        <v>0</v>
      </c>
      <c r="I1419" s="88">
        <v>0</v>
      </c>
      <c r="J1419" s="88">
        <v>4361943</v>
      </c>
      <c r="K1419" s="88">
        <v>8782506</v>
      </c>
      <c r="L1419" s="88">
        <v>0</v>
      </c>
      <c r="M1419" s="88">
        <v>3705601</v>
      </c>
      <c r="N1419" s="88">
        <v>0</v>
      </c>
      <c r="O1419" s="88">
        <v>688660</v>
      </c>
      <c r="P1419" s="88">
        <v>1554461</v>
      </c>
      <c r="Q1419" s="89">
        <v>1.6960386196129999E-2</v>
      </c>
      <c r="R1419" s="89">
        <v>0</v>
      </c>
      <c r="S1419" s="89">
        <v>0</v>
      </c>
      <c r="T1419" s="89">
        <v>4.5056608084899996E-3</v>
      </c>
      <c r="U1419" s="89">
        <v>5.6169657842000003E-4</v>
      </c>
      <c r="V1419" s="89">
        <v>0</v>
      </c>
      <c r="W1419" s="89">
        <v>0</v>
      </c>
      <c r="X1419" s="89">
        <v>0</v>
      </c>
      <c r="Y1419" s="89">
        <v>0</v>
      </c>
      <c r="Z1419" s="89">
        <v>5.4113987489000002E-4</v>
      </c>
      <c r="AA1419" s="89">
        <v>1.36197655995E-3</v>
      </c>
    </row>
    <row r="1420" spans="1:27" x14ac:dyDescent="0.25">
      <c r="A1420" s="87">
        <v>12748</v>
      </c>
      <c r="B1420" s="134">
        <v>45473</v>
      </c>
      <c r="C1420" s="87">
        <v>6391</v>
      </c>
      <c r="D1420" s="86" t="s">
        <v>1804</v>
      </c>
      <c r="E1420" s="88">
        <v>1614915</v>
      </c>
      <c r="F1420" s="88">
        <v>652929</v>
      </c>
      <c r="G1420" s="88">
        <v>0</v>
      </c>
      <c r="H1420" s="88">
        <v>0</v>
      </c>
      <c r="I1420" s="88">
        <v>0</v>
      </c>
      <c r="J1420" s="88">
        <v>198560</v>
      </c>
      <c r="K1420" s="88">
        <v>236562</v>
      </c>
      <c r="L1420" s="88">
        <v>0</v>
      </c>
      <c r="M1420" s="88">
        <v>0</v>
      </c>
      <c r="N1420" s="88">
        <v>0</v>
      </c>
      <c r="O1420" s="88">
        <v>0</v>
      </c>
      <c r="P1420" s="88">
        <v>217807</v>
      </c>
      <c r="Q1420" s="89">
        <v>0</v>
      </c>
      <c r="R1420" s="89">
        <v>0</v>
      </c>
      <c r="S1420" s="89">
        <v>0</v>
      </c>
      <c r="T1420" s="89">
        <v>8.4762372254820001E-2</v>
      </c>
      <c r="U1420" s="89">
        <v>0.10417396200246</v>
      </c>
      <c r="V1420" s="89">
        <v>0</v>
      </c>
      <c r="W1420" s="89">
        <v>0</v>
      </c>
      <c r="X1420" s="89">
        <v>0</v>
      </c>
      <c r="Y1420" s="89">
        <v>0</v>
      </c>
      <c r="Z1420" s="89">
        <v>6.0535211042279997E-2</v>
      </c>
      <c r="AA1420" s="89">
        <v>7.663289738687E-2</v>
      </c>
    </row>
    <row r="1421" spans="1:27" x14ac:dyDescent="0.25">
      <c r="A1421" s="87">
        <v>12752</v>
      </c>
      <c r="B1421" s="134">
        <v>45473</v>
      </c>
      <c r="C1421" s="87">
        <v>6395</v>
      </c>
      <c r="D1421" s="86" t="s">
        <v>1805</v>
      </c>
      <c r="E1421" s="88">
        <v>88420318</v>
      </c>
      <c r="F1421" s="88">
        <v>30831995</v>
      </c>
      <c r="G1421" s="88">
        <v>1104310</v>
      </c>
      <c r="H1421" s="88">
        <v>20754</v>
      </c>
      <c r="I1421" s="88">
        <v>0</v>
      </c>
      <c r="J1421" s="88">
        <v>4131972</v>
      </c>
      <c r="K1421" s="88">
        <v>14681274</v>
      </c>
      <c r="L1421" s="88">
        <v>0</v>
      </c>
      <c r="M1421" s="88">
        <v>8283519</v>
      </c>
      <c r="N1421" s="88">
        <v>0</v>
      </c>
      <c r="O1421" s="88">
        <v>0</v>
      </c>
      <c r="P1421" s="88">
        <v>2610166</v>
      </c>
      <c r="Q1421" s="89">
        <v>7.2863633638000002E-3</v>
      </c>
      <c r="R1421" s="89">
        <v>1.8561569515490001E-2</v>
      </c>
      <c r="S1421" s="89">
        <v>0</v>
      </c>
      <c r="T1421" s="89">
        <v>9.4190860768000005E-4</v>
      </c>
      <c r="U1421" s="89">
        <v>5.5599650415600003E-3</v>
      </c>
      <c r="V1421" s="89">
        <v>0</v>
      </c>
      <c r="W1421" s="89">
        <v>0</v>
      </c>
      <c r="X1421" s="89">
        <v>0</v>
      </c>
      <c r="Y1421" s="89">
        <v>0</v>
      </c>
      <c r="Z1421" s="89">
        <v>7.17491343915E-3</v>
      </c>
      <c r="AA1421" s="89">
        <v>3.64932224848E-3</v>
      </c>
    </row>
    <row r="1422" spans="1:27" x14ac:dyDescent="0.25">
      <c r="A1422" s="87">
        <v>12771</v>
      </c>
      <c r="B1422" s="134">
        <v>45473</v>
      </c>
      <c r="C1422" s="87">
        <v>6404</v>
      </c>
      <c r="D1422" s="86" t="s">
        <v>1806</v>
      </c>
      <c r="E1422" s="88">
        <v>3130048</v>
      </c>
      <c r="F1422" s="88">
        <v>2417713</v>
      </c>
      <c r="G1422" s="88">
        <v>0</v>
      </c>
      <c r="H1422" s="88">
        <v>70711</v>
      </c>
      <c r="I1422" s="88">
        <v>0</v>
      </c>
      <c r="J1422" s="88">
        <v>0</v>
      </c>
      <c r="K1422" s="88">
        <v>0</v>
      </c>
      <c r="L1422" s="88">
        <v>0</v>
      </c>
      <c r="M1422" s="88">
        <v>0</v>
      </c>
      <c r="N1422" s="88">
        <v>0</v>
      </c>
      <c r="O1422" s="88">
        <v>0</v>
      </c>
      <c r="P1422" s="88">
        <v>2347002</v>
      </c>
      <c r="Q1422" s="89">
        <v>0</v>
      </c>
      <c r="R1422" s="89">
        <v>1.512172941778E-2</v>
      </c>
      <c r="S1422" s="89">
        <v>0</v>
      </c>
      <c r="T1422" s="89">
        <v>0</v>
      </c>
      <c r="U1422" s="89">
        <v>0</v>
      </c>
      <c r="V1422" s="89">
        <v>0</v>
      </c>
      <c r="W1422" s="89">
        <v>0</v>
      </c>
      <c r="X1422" s="89">
        <v>0</v>
      </c>
      <c r="Y1422" s="89">
        <v>0</v>
      </c>
      <c r="Z1422" s="89">
        <v>4.8831059009300003E-3</v>
      </c>
      <c r="AA1422" s="89">
        <v>5.1653049680100002E-3</v>
      </c>
    </row>
    <row r="1423" spans="1:27" x14ac:dyDescent="0.25">
      <c r="A1423" s="87">
        <v>12794</v>
      </c>
      <c r="B1423" s="134">
        <v>45473</v>
      </c>
      <c r="C1423" s="87">
        <v>6413</v>
      </c>
      <c r="D1423" s="86" t="s">
        <v>1807</v>
      </c>
      <c r="E1423" s="88">
        <v>3106684</v>
      </c>
      <c r="F1423" s="88">
        <v>2745801</v>
      </c>
      <c r="G1423" s="88">
        <v>0</v>
      </c>
      <c r="H1423" s="88">
        <v>0</v>
      </c>
      <c r="I1423" s="88">
        <v>0</v>
      </c>
      <c r="J1423" s="88">
        <v>528821</v>
      </c>
      <c r="K1423" s="88">
        <v>1610855</v>
      </c>
      <c r="L1423" s="88">
        <v>0</v>
      </c>
      <c r="M1423" s="88">
        <v>0</v>
      </c>
      <c r="N1423" s="88">
        <v>0</v>
      </c>
      <c r="O1423" s="88">
        <v>0</v>
      </c>
      <c r="P1423" s="88">
        <v>606125</v>
      </c>
      <c r="Q1423" s="89">
        <v>0</v>
      </c>
      <c r="R1423" s="89">
        <v>0</v>
      </c>
      <c r="S1423" s="89">
        <v>0</v>
      </c>
      <c r="T1423" s="89">
        <v>0</v>
      </c>
      <c r="U1423" s="89">
        <v>0</v>
      </c>
      <c r="V1423" s="89">
        <v>0</v>
      </c>
      <c r="W1423" s="89">
        <v>0</v>
      </c>
      <c r="X1423" s="89">
        <v>0</v>
      </c>
      <c r="Y1423" s="89">
        <v>0</v>
      </c>
      <c r="Z1423" s="89">
        <v>0</v>
      </c>
      <c r="AA1423" s="89">
        <v>0</v>
      </c>
    </row>
    <row r="1424" spans="1:27" x14ac:dyDescent="0.25">
      <c r="A1424" s="87">
        <v>12805</v>
      </c>
      <c r="B1424" s="134">
        <v>45473</v>
      </c>
      <c r="C1424" s="87">
        <v>6421</v>
      </c>
      <c r="D1424" s="86" t="s">
        <v>1808</v>
      </c>
      <c r="E1424" s="88">
        <v>406839351</v>
      </c>
      <c r="F1424" s="88">
        <v>226336021</v>
      </c>
      <c r="G1424" s="88">
        <v>9235993</v>
      </c>
      <c r="H1424" s="88">
        <v>0</v>
      </c>
      <c r="I1424" s="88">
        <v>0</v>
      </c>
      <c r="J1424" s="88">
        <v>35249765</v>
      </c>
      <c r="K1424" s="88">
        <v>105748933</v>
      </c>
      <c r="L1424" s="88">
        <v>0</v>
      </c>
      <c r="M1424" s="88">
        <v>48471780</v>
      </c>
      <c r="N1424" s="88">
        <v>0</v>
      </c>
      <c r="O1424" s="88">
        <v>0</v>
      </c>
      <c r="P1424" s="88">
        <v>27629550</v>
      </c>
      <c r="Q1424" s="89">
        <v>2.7440602592510001E-2</v>
      </c>
      <c r="R1424" s="89">
        <v>0</v>
      </c>
      <c r="S1424" s="89">
        <v>0</v>
      </c>
      <c r="T1424" s="89">
        <v>1.2285357504500001E-3</v>
      </c>
      <c r="U1424" s="89">
        <v>5.91095997744E-3</v>
      </c>
      <c r="V1424" s="89">
        <v>0</v>
      </c>
      <c r="W1424" s="89">
        <v>-9.0644547619999998E-4</v>
      </c>
      <c r="X1424" s="89">
        <v>0</v>
      </c>
      <c r="Y1424" s="89">
        <v>0</v>
      </c>
      <c r="Z1424" s="89">
        <v>1.966184812555E-2</v>
      </c>
      <c r="AA1424" s="89">
        <v>6.5303196859200002E-3</v>
      </c>
    </row>
    <row r="1425" spans="1:27" x14ac:dyDescent="0.25">
      <c r="A1425" s="87">
        <v>12808</v>
      </c>
      <c r="B1425" s="134">
        <v>45473</v>
      </c>
      <c r="C1425" s="87">
        <v>6423</v>
      </c>
      <c r="D1425" s="86" t="s">
        <v>1809</v>
      </c>
      <c r="E1425" s="88">
        <v>181266566</v>
      </c>
      <c r="F1425" s="88">
        <v>130827100</v>
      </c>
      <c r="G1425" s="88">
        <v>6741712</v>
      </c>
      <c r="H1425" s="88">
        <v>0</v>
      </c>
      <c r="I1425" s="88">
        <v>0</v>
      </c>
      <c r="J1425" s="88">
        <v>19111395</v>
      </c>
      <c r="K1425" s="88">
        <v>49014221</v>
      </c>
      <c r="L1425" s="88">
        <v>0</v>
      </c>
      <c r="M1425" s="88">
        <v>42811830</v>
      </c>
      <c r="N1425" s="88">
        <v>0</v>
      </c>
      <c r="O1425" s="88">
        <v>0</v>
      </c>
      <c r="P1425" s="88">
        <v>13147942</v>
      </c>
      <c r="Q1425" s="89">
        <v>2.4095418429729999E-2</v>
      </c>
      <c r="R1425" s="89">
        <v>0</v>
      </c>
      <c r="S1425" s="89">
        <v>0</v>
      </c>
      <c r="T1425" s="89">
        <v>2.1705579863000001E-4</v>
      </c>
      <c r="U1425" s="89">
        <v>2.4084574811199999E-3</v>
      </c>
      <c r="V1425" s="89">
        <v>0</v>
      </c>
      <c r="W1425" s="89">
        <v>0</v>
      </c>
      <c r="X1425" s="89">
        <v>0</v>
      </c>
      <c r="Y1425" s="89">
        <v>0</v>
      </c>
      <c r="Z1425" s="89">
        <v>1.2091645331140001E-2</v>
      </c>
      <c r="AA1425" s="89">
        <v>3.26077274546E-3</v>
      </c>
    </row>
    <row r="1426" spans="1:27" x14ac:dyDescent="0.25">
      <c r="A1426" s="87">
        <v>12813</v>
      </c>
      <c r="B1426" s="134">
        <v>45473</v>
      </c>
      <c r="C1426" s="87">
        <v>6427</v>
      </c>
      <c r="D1426" s="86" t="s">
        <v>1810</v>
      </c>
      <c r="E1426" s="88">
        <v>42765138</v>
      </c>
      <c r="F1426" s="88">
        <v>33707632</v>
      </c>
      <c r="G1426" s="88">
        <v>0</v>
      </c>
      <c r="H1426" s="88">
        <v>0</v>
      </c>
      <c r="I1426" s="88">
        <v>0</v>
      </c>
      <c r="J1426" s="88">
        <v>7809443</v>
      </c>
      <c r="K1426" s="88">
        <v>11053050</v>
      </c>
      <c r="L1426" s="88">
        <v>0</v>
      </c>
      <c r="M1426" s="88">
        <v>3673523</v>
      </c>
      <c r="N1426" s="88">
        <v>0</v>
      </c>
      <c r="O1426" s="88">
        <v>0</v>
      </c>
      <c r="P1426" s="88">
        <v>11171616</v>
      </c>
      <c r="Q1426" s="89">
        <v>0</v>
      </c>
      <c r="R1426" s="89">
        <v>0</v>
      </c>
      <c r="S1426" s="89">
        <v>0</v>
      </c>
      <c r="T1426" s="89">
        <v>-5.9916022900000001E-4</v>
      </c>
      <c r="U1426" s="89">
        <v>1.2894871079099999E-3</v>
      </c>
      <c r="V1426" s="89">
        <v>0</v>
      </c>
      <c r="W1426" s="89">
        <v>0</v>
      </c>
      <c r="X1426" s="89">
        <v>0</v>
      </c>
      <c r="Y1426" s="89">
        <v>0</v>
      </c>
      <c r="Z1426" s="89">
        <v>6.7796419391399996E-3</v>
      </c>
      <c r="AA1426" s="89">
        <v>2.5274147168999998E-3</v>
      </c>
    </row>
    <row r="1427" spans="1:27" x14ac:dyDescent="0.25">
      <c r="A1427" s="87">
        <v>12814</v>
      </c>
      <c r="B1427" s="134">
        <v>45473</v>
      </c>
      <c r="C1427" s="87">
        <v>6428</v>
      </c>
      <c r="D1427" s="86" t="s">
        <v>1811</v>
      </c>
      <c r="E1427" s="88">
        <v>403088770</v>
      </c>
      <c r="F1427" s="88">
        <v>252768590</v>
      </c>
      <c r="G1427" s="88">
        <v>6269326</v>
      </c>
      <c r="H1427" s="88">
        <v>0</v>
      </c>
      <c r="I1427" s="88">
        <v>0</v>
      </c>
      <c r="J1427" s="88">
        <v>34557233</v>
      </c>
      <c r="K1427" s="88">
        <v>11703839</v>
      </c>
      <c r="L1427" s="88">
        <v>0</v>
      </c>
      <c r="M1427" s="88">
        <v>198830575</v>
      </c>
      <c r="N1427" s="88">
        <v>0</v>
      </c>
      <c r="O1427" s="88">
        <v>0</v>
      </c>
      <c r="P1427" s="88">
        <v>1407617</v>
      </c>
      <c r="Q1427" s="89">
        <v>1.2421310635570001E-2</v>
      </c>
      <c r="R1427" s="89">
        <v>0</v>
      </c>
      <c r="S1427" s="89">
        <v>0</v>
      </c>
      <c r="T1427" s="89">
        <v>-9.5633084300000002E-5</v>
      </c>
      <c r="U1427" s="89">
        <v>7.6497863651000001E-4</v>
      </c>
      <c r="V1427" s="89">
        <v>0</v>
      </c>
      <c r="W1427" s="89">
        <v>0</v>
      </c>
      <c r="X1427" s="89">
        <v>0</v>
      </c>
      <c r="Y1427" s="89">
        <v>0</v>
      </c>
      <c r="Z1427" s="89">
        <v>1.6147459098050002E-2</v>
      </c>
      <c r="AA1427" s="89">
        <v>5.0355311528999999E-4</v>
      </c>
    </row>
    <row r="1428" spans="1:27" x14ac:dyDescent="0.25">
      <c r="A1428" s="87">
        <v>12826</v>
      </c>
      <c r="B1428" s="134">
        <v>45473</v>
      </c>
      <c r="C1428" s="87">
        <v>6437</v>
      </c>
      <c r="D1428" s="86" t="s">
        <v>1812</v>
      </c>
      <c r="E1428" s="88">
        <v>3094874</v>
      </c>
      <c r="F1428" s="88">
        <v>2531069</v>
      </c>
      <c r="G1428" s="88">
        <v>0</v>
      </c>
      <c r="H1428" s="88">
        <v>0</v>
      </c>
      <c r="I1428" s="88">
        <v>0</v>
      </c>
      <c r="J1428" s="88">
        <v>575015</v>
      </c>
      <c r="K1428" s="88">
        <v>1516753</v>
      </c>
      <c r="L1428" s="88">
        <v>0</v>
      </c>
      <c r="M1428" s="88">
        <v>0</v>
      </c>
      <c r="N1428" s="88">
        <v>0</v>
      </c>
      <c r="O1428" s="88">
        <v>0</v>
      </c>
      <c r="P1428" s="88">
        <v>439301</v>
      </c>
      <c r="Q1428" s="89">
        <v>0</v>
      </c>
      <c r="R1428" s="89">
        <v>0</v>
      </c>
      <c r="S1428" s="89">
        <v>0</v>
      </c>
      <c r="T1428" s="89">
        <v>3.0581467828099998E-3</v>
      </c>
      <c r="U1428" s="89">
        <v>3.6096206080500001E-3</v>
      </c>
      <c r="V1428" s="89">
        <v>0</v>
      </c>
      <c r="W1428" s="89">
        <v>0</v>
      </c>
      <c r="X1428" s="89">
        <v>0</v>
      </c>
      <c r="Y1428" s="89">
        <v>0</v>
      </c>
      <c r="Z1428" s="89">
        <v>8.5476890525900007E-3</v>
      </c>
      <c r="AA1428" s="89">
        <v>4.4434422943499998E-3</v>
      </c>
    </row>
    <row r="1429" spans="1:27" x14ac:dyDescent="0.25">
      <c r="A1429" s="87">
        <v>12833</v>
      </c>
      <c r="B1429" s="134">
        <v>45473</v>
      </c>
      <c r="C1429" s="87">
        <v>6442</v>
      </c>
      <c r="D1429" s="86" t="s">
        <v>1813</v>
      </c>
      <c r="E1429" s="88">
        <v>20056630</v>
      </c>
      <c r="F1429" s="88">
        <v>18030399</v>
      </c>
      <c r="G1429" s="88">
        <v>1030405</v>
      </c>
      <c r="H1429" s="88">
        <v>415</v>
      </c>
      <c r="I1429" s="88">
        <v>0</v>
      </c>
      <c r="J1429" s="88">
        <v>557764</v>
      </c>
      <c r="K1429" s="88">
        <v>1430713</v>
      </c>
      <c r="L1429" s="88">
        <v>0</v>
      </c>
      <c r="M1429" s="88">
        <v>5566345</v>
      </c>
      <c r="N1429" s="88">
        <v>0</v>
      </c>
      <c r="O1429" s="88">
        <v>0</v>
      </c>
      <c r="P1429" s="88">
        <v>9444757</v>
      </c>
      <c r="Q1429" s="89">
        <v>7.32201062909E-3</v>
      </c>
      <c r="R1429" s="89">
        <v>0.10870626525631</v>
      </c>
      <c r="S1429" s="89">
        <v>0</v>
      </c>
      <c r="T1429" s="89">
        <v>-6.7347000863999997E-3</v>
      </c>
      <c r="U1429" s="89">
        <v>-3.7037561817700002E-2</v>
      </c>
      <c r="V1429" s="89">
        <v>0</v>
      </c>
      <c r="W1429" s="89">
        <v>3.8246017269999998E-5</v>
      </c>
      <c r="X1429" s="89">
        <v>0</v>
      </c>
      <c r="Y1429" s="89">
        <v>0</v>
      </c>
      <c r="Z1429" s="89">
        <v>2.1695485936899998E-3</v>
      </c>
      <c r="AA1429" s="89">
        <v>-7.8975751720000004E-4</v>
      </c>
    </row>
    <row r="1430" spans="1:27" x14ac:dyDescent="0.25">
      <c r="A1430" s="87">
        <v>12837</v>
      </c>
      <c r="B1430" s="134">
        <v>45473</v>
      </c>
      <c r="C1430" s="87">
        <v>6446</v>
      </c>
      <c r="D1430" s="86" t="s">
        <v>1814</v>
      </c>
      <c r="E1430" s="88">
        <v>9063183</v>
      </c>
      <c r="F1430" s="88">
        <v>2901967</v>
      </c>
      <c r="G1430" s="88">
        <v>0</v>
      </c>
      <c r="H1430" s="88">
        <v>0</v>
      </c>
      <c r="I1430" s="88">
        <v>0</v>
      </c>
      <c r="J1430" s="88">
        <v>1573740</v>
      </c>
      <c r="K1430" s="88">
        <v>304580</v>
      </c>
      <c r="L1430" s="88">
        <v>0</v>
      </c>
      <c r="M1430" s="88">
        <v>228788</v>
      </c>
      <c r="N1430" s="88">
        <v>0</v>
      </c>
      <c r="O1430" s="88">
        <v>0</v>
      </c>
      <c r="P1430" s="88">
        <v>794859</v>
      </c>
      <c r="Q1430" s="89">
        <v>0</v>
      </c>
      <c r="R1430" s="89">
        <v>0</v>
      </c>
      <c r="S1430" s="89">
        <v>0</v>
      </c>
      <c r="T1430" s="89">
        <v>2.1941150875670001E-2</v>
      </c>
      <c r="U1430" s="89">
        <v>8.8875622379100006E-3</v>
      </c>
      <c r="V1430" s="89">
        <v>0</v>
      </c>
      <c r="W1430" s="89">
        <v>0</v>
      </c>
      <c r="X1430" s="89">
        <v>0</v>
      </c>
      <c r="Y1430" s="89">
        <v>0</v>
      </c>
      <c r="Z1430" s="89">
        <v>1.6641712450849999E-2</v>
      </c>
      <c r="AA1430" s="89">
        <v>1.6724815281560002E-2</v>
      </c>
    </row>
    <row r="1431" spans="1:27" x14ac:dyDescent="0.25">
      <c r="A1431" s="87">
        <v>12847</v>
      </c>
      <c r="B1431" s="134">
        <v>45473</v>
      </c>
      <c r="C1431" s="87">
        <v>6453</v>
      </c>
      <c r="D1431" s="86" t="s">
        <v>1815</v>
      </c>
      <c r="E1431" s="88">
        <v>19538727</v>
      </c>
      <c r="F1431" s="88">
        <v>9986264</v>
      </c>
      <c r="G1431" s="88">
        <v>729513</v>
      </c>
      <c r="H1431" s="88">
        <v>0</v>
      </c>
      <c r="I1431" s="88">
        <v>0</v>
      </c>
      <c r="J1431" s="88">
        <v>2572881</v>
      </c>
      <c r="K1431" s="88">
        <v>1504279</v>
      </c>
      <c r="L1431" s="88">
        <v>0</v>
      </c>
      <c r="M1431" s="88">
        <v>3618693</v>
      </c>
      <c r="N1431" s="88">
        <v>0</v>
      </c>
      <c r="O1431" s="88">
        <v>0</v>
      </c>
      <c r="P1431" s="88">
        <v>1560898</v>
      </c>
      <c r="Q1431" s="89">
        <v>7.0063341233700003E-3</v>
      </c>
      <c r="R1431" s="89">
        <v>0</v>
      </c>
      <c r="S1431" s="89">
        <v>0</v>
      </c>
      <c r="T1431" s="89">
        <v>3.9573958621000002E-4</v>
      </c>
      <c r="U1431" s="89">
        <v>7.5308495788400003E-3</v>
      </c>
      <c r="V1431" s="89">
        <v>0</v>
      </c>
      <c r="W1431" s="89">
        <v>-4.5993891256999996E-3</v>
      </c>
      <c r="X1431" s="89">
        <v>0</v>
      </c>
      <c r="Y1431" s="89">
        <v>0</v>
      </c>
      <c r="Z1431" s="89">
        <v>9.2973203359399993E-3</v>
      </c>
      <c r="AA1431" s="89">
        <v>1.9431671463899999E-3</v>
      </c>
    </row>
    <row r="1432" spans="1:27" x14ac:dyDescent="0.25">
      <c r="A1432" s="87">
        <v>12852</v>
      </c>
      <c r="B1432" s="134">
        <v>45473</v>
      </c>
      <c r="C1432" s="87">
        <v>6456</v>
      </c>
      <c r="D1432" s="86" t="s">
        <v>1816</v>
      </c>
      <c r="E1432" s="88">
        <v>58324200</v>
      </c>
      <c r="F1432" s="88">
        <v>33670290</v>
      </c>
      <c r="G1432" s="88">
        <v>0</v>
      </c>
      <c r="H1432" s="88">
        <v>0</v>
      </c>
      <c r="I1432" s="88">
        <v>0</v>
      </c>
      <c r="J1432" s="88">
        <v>8189419</v>
      </c>
      <c r="K1432" s="88">
        <v>10735550</v>
      </c>
      <c r="L1432" s="88">
        <v>0</v>
      </c>
      <c r="M1432" s="88">
        <v>12362646</v>
      </c>
      <c r="N1432" s="88">
        <v>0</v>
      </c>
      <c r="O1432" s="88">
        <v>0</v>
      </c>
      <c r="P1432" s="88">
        <v>2382675</v>
      </c>
      <c r="Q1432" s="89">
        <v>0</v>
      </c>
      <c r="R1432" s="89">
        <v>0</v>
      </c>
      <c r="S1432" s="89">
        <v>0</v>
      </c>
      <c r="T1432" s="89">
        <v>0</v>
      </c>
      <c r="U1432" s="89">
        <v>3.4200234434500001E-3</v>
      </c>
      <c r="V1432" s="89">
        <v>0</v>
      </c>
      <c r="W1432" s="89">
        <v>0</v>
      </c>
      <c r="X1432" s="89">
        <v>0</v>
      </c>
      <c r="Y1432" s="89">
        <v>0</v>
      </c>
      <c r="Z1432" s="89">
        <v>2.4398498221099999E-3</v>
      </c>
      <c r="AA1432" s="89">
        <v>1.3053511775600001E-3</v>
      </c>
    </row>
    <row r="1433" spans="1:27" x14ac:dyDescent="0.25">
      <c r="A1433" s="87">
        <v>12858</v>
      </c>
      <c r="B1433" s="134">
        <v>45473</v>
      </c>
      <c r="C1433" s="87">
        <v>6459</v>
      </c>
      <c r="D1433" s="86" t="s">
        <v>1817</v>
      </c>
      <c r="E1433" s="88">
        <v>385298671</v>
      </c>
      <c r="F1433" s="88">
        <v>314777594</v>
      </c>
      <c r="G1433" s="88">
        <v>2889423</v>
      </c>
      <c r="H1433" s="88">
        <v>0</v>
      </c>
      <c r="I1433" s="88">
        <v>0</v>
      </c>
      <c r="J1433" s="88">
        <v>88910407</v>
      </c>
      <c r="K1433" s="88">
        <v>94805518</v>
      </c>
      <c r="L1433" s="88">
        <v>0</v>
      </c>
      <c r="M1433" s="88">
        <v>104316861</v>
      </c>
      <c r="N1433" s="88">
        <v>0</v>
      </c>
      <c r="O1433" s="88">
        <v>0</v>
      </c>
      <c r="P1433" s="88">
        <v>23855385</v>
      </c>
      <c r="Q1433" s="89">
        <v>1.9273955233250002E-2</v>
      </c>
      <c r="R1433" s="89">
        <v>0</v>
      </c>
      <c r="S1433" s="89">
        <v>0</v>
      </c>
      <c r="T1433" s="89">
        <v>3.0941690803999998E-4</v>
      </c>
      <c r="U1433" s="89">
        <v>1.36107729796E-3</v>
      </c>
      <c r="V1433" s="89">
        <v>0</v>
      </c>
      <c r="W1433" s="89">
        <v>1.3357067778E-4</v>
      </c>
      <c r="X1433" s="89">
        <v>0</v>
      </c>
      <c r="Y1433" s="89">
        <v>0</v>
      </c>
      <c r="Z1433" s="89">
        <v>7.1838967275899999E-3</v>
      </c>
      <c r="AA1433" s="89">
        <v>1.3223080576400001E-3</v>
      </c>
    </row>
    <row r="1434" spans="1:27" x14ac:dyDescent="0.25">
      <c r="A1434" s="87">
        <v>12859</v>
      </c>
      <c r="B1434" s="134">
        <v>45473</v>
      </c>
      <c r="C1434" s="87">
        <v>6460</v>
      </c>
      <c r="D1434" s="86" t="s">
        <v>1818</v>
      </c>
      <c r="E1434" s="88">
        <v>2081117</v>
      </c>
      <c r="F1434" s="88">
        <v>1722629</v>
      </c>
      <c r="G1434" s="88">
        <v>0</v>
      </c>
      <c r="H1434" s="88">
        <v>2185</v>
      </c>
      <c r="I1434" s="88">
        <v>0</v>
      </c>
      <c r="J1434" s="88">
        <v>323773</v>
      </c>
      <c r="K1434" s="88">
        <v>1198780</v>
      </c>
      <c r="L1434" s="88">
        <v>0</v>
      </c>
      <c r="M1434" s="88">
        <v>0</v>
      </c>
      <c r="N1434" s="88">
        <v>0</v>
      </c>
      <c r="O1434" s="88">
        <v>0</v>
      </c>
      <c r="P1434" s="88">
        <v>197891</v>
      </c>
      <c r="Q1434" s="89">
        <v>0</v>
      </c>
      <c r="R1434" s="89">
        <v>4.8412992466350002E-2</v>
      </c>
      <c r="S1434" s="89">
        <v>0</v>
      </c>
      <c r="T1434" s="89">
        <v>0</v>
      </c>
      <c r="U1434" s="89">
        <v>4.04349746479E-3</v>
      </c>
      <c r="V1434" s="89">
        <v>0</v>
      </c>
      <c r="W1434" s="89">
        <v>0</v>
      </c>
      <c r="X1434" s="89">
        <v>0</v>
      </c>
      <c r="Y1434" s="89">
        <v>0</v>
      </c>
      <c r="Z1434" s="89">
        <v>1.693231510011E-2</v>
      </c>
      <c r="AA1434" s="89">
        <v>4.9041468683699999E-3</v>
      </c>
    </row>
    <row r="1435" spans="1:27" x14ac:dyDescent="0.25">
      <c r="A1435" s="87">
        <v>12873</v>
      </c>
      <c r="B1435" s="134">
        <v>45473</v>
      </c>
      <c r="C1435" s="87">
        <v>6469</v>
      </c>
      <c r="D1435" s="86" t="s">
        <v>1819</v>
      </c>
      <c r="E1435" s="88">
        <v>8315617</v>
      </c>
      <c r="F1435" s="88">
        <v>6895621</v>
      </c>
      <c r="G1435" s="88">
        <v>0</v>
      </c>
      <c r="H1435" s="88">
        <v>0</v>
      </c>
      <c r="I1435" s="88">
        <v>0</v>
      </c>
      <c r="J1435" s="88">
        <v>2420881</v>
      </c>
      <c r="K1435" s="88">
        <v>1620287</v>
      </c>
      <c r="L1435" s="88">
        <v>0</v>
      </c>
      <c r="M1435" s="88">
        <v>959412</v>
      </c>
      <c r="N1435" s="88">
        <v>0</v>
      </c>
      <c r="O1435" s="88">
        <v>0</v>
      </c>
      <c r="P1435" s="88">
        <v>1895040</v>
      </c>
      <c r="Q1435" s="89">
        <v>0</v>
      </c>
      <c r="R1435" s="89">
        <v>0</v>
      </c>
      <c r="S1435" s="89">
        <v>0</v>
      </c>
      <c r="T1435" s="89">
        <v>0</v>
      </c>
      <c r="U1435" s="89">
        <v>0</v>
      </c>
      <c r="V1435" s="89">
        <v>0</v>
      </c>
      <c r="W1435" s="89">
        <v>0</v>
      </c>
      <c r="X1435" s="89">
        <v>0</v>
      </c>
      <c r="Y1435" s="89">
        <v>0</v>
      </c>
      <c r="Z1435" s="89">
        <v>3.0564490727300001E-3</v>
      </c>
      <c r="AA1435" s="89">
        <v>1.10945328129E-3</v>
      </c>
    </row>
    <row r="1436" spans="1:27" x14ac:dyDescent="0.25">
      <c r="A1436" s="87">
        <v>12877</v>
      </c>
      <c r="B1436" s="134">
        <v>45473</v>
      </c>
      <c r="C1436" s="87">
        <v>6471</v>
      </c>
      <c r="D1436" s="86" t="s">
        <v>1820</v>
      </c>
      <c r="E1436" s="88">
        <v>63698737</v>
      </c>
      <c r="F1436" s="88">
        <v>35282482</v>
      </c>
      <c r="G1436" s="88">
        <v>1724430</v>
      </c>
      <c r="H1436" s="88">
        <v>0</v>
      </c>
      <c r="I1436" s="88">
        <v>0</v>
      </c>
      <c r="J1436" s="88">
        <v>7035280</v>
      </c>
      <c r="K1436" s="88">
        <v>12837086</v>
      </c>
      <c r="L1436" s="88">
        <v>0</v>
      </c>
      <c r="M1436" s="88">
        <v>5880442</v>
      </c>
      <c r="N1436" s="88">
        <v>0</v>
      </c>
      <c r="O1436" s="88">
        <v>0</v>
      </c>
      <c r="P1436" s="88">
        <v>7805244</v>
      </c>
      <c r="Q1436" s="89">
        <v>1.1893546861499999E-2</v>
      </c>
      <c r="R1436" s="89">
        <v>0</v>
      </c>
      <c r="S1436" s="89">
        <v>0</v>
      </c>
      <c r="T1436" s="89">
        <v>0</v>
      </c>
      <c r="U1436" s="89">
        <v>6.1650233352400002E-3</v>
      </c>
      <c r="V1436" s="89">
        <v>0</v>
      </c>
      <c r="W1436" s="89">
        <v>0</v>
      </c>
      <c r="X1436" s="89">
        <v>0</v>
      </c>
      <c r="Y1436" s="89">
        <v>0</v>
      </c>
      <c r="Z1436" s="89">
        <v>2.0114686049890002E-2</v>
      </c>
      <c r="AA1436" s="89">
        <v>7.22288952164E-3</v>
      </c>
    </row>
    <row r="1437" spans="1:27" x14ac:dyDescent="0.25">
      <c r="A1437" s="87">
        <v>12890</v>
      </c>
      <c r="B1437" s="134">
        <v>45473</v>
      </c>
      <c r="C1437" s="87">
        <v>6478</v>
      </c>
      <c r="D1437" s="86" t="s">
        <v>1821</v>
      </c>
      <c r="E1437" s="88">
        <v>90353637</v>
      </c>
      <c r="F1437" s="88">
        <v>77271937</v>
      </c>
      <c r="G1437" s="88">
        <v>0</v>
      </c>
      <c r="H1437" s="88">
        <v>0</v>
      </c>
      <c r="I1437" s="88">
        <v>71916</v>
      </c>
      <c r="J1437" s="88">
        <v>805584</v>
      </c>
      <c r="K1437" s="88">
        <v>15427580</v>
      </c>
      <c r="L1437" s="88">
        <v>0</v>
      </c>
      <c r="M1437" s="88">
        <v>48668001</v>
      </c>
      <c r="N1437" s="88">
        <v>6479406</v>
      </c>
      <c r="O1437" s="88">
        <v>1760803</v>
      </c>
      <c r="P1437" s="88">
        <v>4058646</v>
      </c>
      <c r="Q1437" s="89">
        <v>0</v>
      </c>
      <c r="R1437" s="89">
        <v>0</v>
      </c>
      <c r="S1437" s="89">
        <v>-1.9094181236199999E-2</v>
      </c>
      <c r="T1437" s="89">
        <v>2.6532494130099998E-3</v>
      </c>
      <c r="U1437" s="89">
        <v>2.1854466563700002E-3</v>
      </c>
      <c r="V1437" s="89">
        <v>0</v>
      </c>
      <c r="W1437" s="89">
        <v>0</v>
      </c>
      <c r="X1437" s="89">
        <v>0</v>
      </c>
      <c r="Y1437" s="89">
        <v>6.0337405843999996E-4</v>
      </c>
      <c r="Z1437" s="89">
        <v>2.7102919826639999E-2</v>
      </c>
      <c r="AA1437" s="89">
        <v>2.0889330690099998E-3</v>
      </c>
    </row>
    <row r="1438" spans="1:27" x14ac:dyDescent="0.25">
      <c r="A1438" s="87">
        <v>12892</v>
      </c>
      <c r="B1438" s="134">
        <v>45473</v>
      </c>
      <c r="C1438" s="87">
        <v>6480</v>
      </c>
      <c r="D1438" s="86" t="s">
        <v>1822</v>
      </c>
      <c r="E1438" s="88">
        <v>42030150</v>
      </c>
      <c r="F1438" s="88">
        <v>21883244</v>
      </c>
      <c r="G1438" s="88">
        <v>1473347</v>
      </c>
      <c r="H1438" s="88">
        <v>0</v>
      </c>
      <c r="I1438" s="88">
        <v>0</v>
      </c>
      <c r="J1438" s="88">
        <v>5882752</v>
      </c>
      <c r="K1438" s="88">
        <v>4806563</v>
      </c>
      <c r="L1438" s="88">
        <v>0</v>
      </c>
      <c r="M1438" s="88">
        <v>6198683</v>
      </c>
      <c r="N1438" s="88">
        <v>0</v>
      </c>
      <c r="O1438" s="88">
        <v>0</v>
      </c>
      <c r="P1438" s="88">
        <v>3521899</v>
      </c>
      <c r="Q1438" s="89">
        <v>1.7151970483380002E-2</v>
      </c>
      <c r="R1438" s="89">
        <v>0</v>
      </c>
      <c r="S1438" s="89">
        <v>0</v>
      </c>
      <c r="T1438" s="89">
        <v>8.5042496567000003E-4</v>
      </c>
      <c r="U1438" s="89">
        <v>5.7475612983220001E-2</v>
      </c>
      <c r="V1438" s="89">
        <v>0</v>
      </c>
      <c r="W1438" s="89">
        <v>0</v>
      </c>
      <c r="X1438" s="89">
        <v>0</v>
      </c>
      <c r="Y1438" s="89">
        <v>0</v>
      </c>
      <c r="Z1438" s="89">
        <v>3.135182279827E-2</v>
      </c>
      <c r="AA1438" s="89">
        <v>2.0197147956109999E-2</v>
      </c>
    </row>
    <row r="1439" spans="1:27" x14ac:dyDescent="0.25">
      <c r="A1439" s="87">
        <v>12898</v>
      </c>
      <c r="B1439" s="134">
        <v>45473</v>
      </c>
      <c r="C1439" s="87">
        <v>6482</v>
      </c>
      <c r="D1439" s="86" t="s">
        <v>1823</v>
      </c>
      <c r="E1439" s="88">
        <v>16853803</v>
      </c>
      <c r="F1439" s="88">
        <v>8204713</v>
      </c>
      <c r="G1439" s="88">
        <v>93833</v>
      </c>
      <c r="H1439" s="88">
        <v>0</v>
      </c>
      <c r="I1439" s="88">
        <v>0</v>
      </c>
      <c r="J1439" s="88">
        <v>3955822</v>
      </c>
      <c r="K1439" s="88">
        <v>3003307</v>
      </c>
      <c r="L1439" s="88">
        <v>0</v>
      </c>
      <c r="M1439" s="88">
        <v>0</v>
      </c>
      <c r="N1439" s="88">
        <v>0</v>
      </c>
      <c r="O1439" s="88">
        <v>0</v>
      </c>
      <c r="P1439" s="88">
        <v>1151751</v>
      </c>
      <c r="Q1439" s="89">
        <v>3.033266922781E-2</v>
      </c>
      <c r="R1439" s="89">
        <v>0</v>
      </c>
      <c r="S1439" s="89">
        <v>0</v>
      </c>
      <c r="T1439" s="89">
        <v>0</v>
      </c>
      <c r="U1439" s="89">
        <v>0</v>
      </c>
      <c r="V1439" s="89">
        <v>0</v>
      </c>
      <c r="W1439" s="89">
        <v>0</v>
      </c>
      <c r="X1439" s="89">
        <v>0</v>
      </c>
      <c r="Y1439" s="89">
        <v>0</v>
      </c>
      <c r="Z1439" s="89">
        <v>5.2802646855000003E-4</v>
      </c>
      <c r="AA1439" s="89">
        <v>4.6793715917000002E-4</v>
      </c>
    </row>
    <row r="1440" spans="1:27" x14ac:dyDescent="0.25">
      <c r="A1440" s="87">
        <v>12900</v>
      </c>
      <c r="B1440" s="134">
        <v>45473</v>
      </c>
      <c r="C1440" s="87">
        <v>6484</v>
      </c>
      <c r="D1440" s="86" t="s">
        <v>1824</v>
      </c>
      <c r="E1440" s="88">
        <v>5058514</v>
      </c>
      <c r="F1440" s="88">
        <v>2505409</v>
      </c>
      <c r="G1440" s="88">
        <v>0</v>
      </c>
      <c r="H1440" s="88">
        <v>0</v>
      </c>
      <c r="I1440" s="88">
        <v>0</v>
      </c>
      <c r="J1440" s="88">
        <v>494409</v>
      </c>
      <c r="K1440" s="88">
        <v>1462261</v>
      </c>
      <c r="L1440" s="88">
        <v>0</v>
      </c>
      <c r="M1440" s="88">
        <v>0</v>
      </c>
      <c r="N1440" s="88">
        <v>0</v>
      </c>
      <c r="O1440" s="88">
        <v>0</v>
      </c>
      <c r="P1440" s="88">
        <v>548739</v>
      </c>
      <c r="Q1440" s="89">
        <v>0</v>
      </c>
      <c r="R1440" s="89">
        <v>0</v>
      </c>
      <c r="S1440" s="89">
        <v>0</v>
      </c>
      <c r="T1440" s="89">
        <v>0</v>
      </c>
      <c r="U1440" s="89">
        <v>2.1361331840800001E-3</v>
      </c>
      <c r="V1440" s="89">
        <v>0</v>
      </c>
      <c r="W1440" s="89">
        <v>0</v>
      </c>
      <c r="X1440" s="89">
        <v>0</v>
      </c>
      <c r="Y1440" s="89">
        <v>0</v>
      </c>
      <c r="Z1440" s="89">
        <v>1.8865298301799999E-3</v>
      </c>
      <c r="AA1440" s="89">
        <v>1.64837309733E-3</v>
      </c>
    </row>
    <row r="1441" spans="1:27" x14ac:dyDescent="0.25">
      <c r="A1441" s="87">
        <v>12906</v>
      </c>
      <c r="B1441" s="134">
        <v>45473</v>
      </c>
      <c r="C1441" s="87">
        <v>6488</v>
      </c>
      <c r="D1441" s="86" t="s">
        <v>1825</v>
      </c>
      <c r="E1441" s="88">
        <v>17667524</v>
      </c>
      <c r="F1441" s="88">
        <v>9971811</v>
      </c>
      <c r="G1441" s="88">
        <v>233771</v>
      </c>
      <c r="H1441" s="88">
        <v>0</v>
      </c>
      <c r="I1441" s="88">
        <v>0</v>
      </c>
      <c r="J1441" s="88">
        <v>950486</v>
      </c>
      <c r="K1441" s="88">
        <v>1080585</v>
      </c>
      <c r="L1441" s="88">
        <v>0</v>
      </c>
      <c r="M1441" s="88">
        <v>6499383</v>
      </c>
      <c r="N1441" s="88">
        <v>0</v>
      </c>
      <c r="O1441" s="88">
        <v>0</v>
      </c>
      <c r="P1441" s="88">
        <v>1207586</v>
      </c>
      <c r="Q1441" s="89">
        <v>9.3420047626900007E-3</v>
      </c>
      <c r="R1441" s="89">
        <v>0</v>
      </c>
      <c r="S1441" s="89">
        <v>0</v>
      </c>
      <c r="T1441" s="89">
        <v>0</v>
      </c>
      <c r="U1441" s="89">
        <v>0</v>
      </c>
      <c r="V1441" s="89">
        <v>0</v>
      </c>
      <c r="W1441" s="89">
        <v>0</v>
      </c>
      <c r="X1441" s="89">
        <v>0</v>
      </c>
      <c r="Y1441" s="89">
        <v>0</v>
      </c>
      <c r="Z1441" s="89">
        <v>-1.206951596E-4</v>
      </c>
      <c r="AA1441" s="89">
        <v>2.4096344397E-4</v>
      </c>
    </row>
    <row r="1442" spans="1:27" x14ac:dyDescent="0.25">
      <c r="A1442" s="87">
        <v>12912</v>
      </c>
      <c r="B1442" s="134">
        <v>45473</v>
      </c>
      <c r="C1442" s="87">
        <v>6492</v>
      </c>
      <c r="D1442" s="86" t="s">
        <v>4726</v>
      </c>
      <c r="E1442" s="88">
        <v>11664908</v>
      </c>
      <c r="F1442" s="88">
        <v>8721622</v>
      </c>
      <c r="G1442" s="88">
        <v>32775</v>
      </c>
      <c r="H1442" s="88">
        <v>0</v>
      </c>
      <c r="I1442" s="88">
        <v>0</v>
      </c>
      <c r="J1442" s="88">
        <v>1591156</v>
      </c>
      <c r="K1442" s="88">
        <v>1954932</v>
      </c>
      <c r="L1442" s="88">
        <v>0</v>
      </c>
      <c r="M1442" s="88">
        <v>3782871</v>
      </c>
      <c r="N1442" s="88">
        <v>0</v>
      </c>
      <c r="O1442" s="88">
        <v>0</v>
      </c>
      <c r="P1442" s="88">
        <v>1359888</v>
      </c>
      <c r="Q1442" s="89">
        <v>0</v>
      </c>
      <c r="R1442" s="89">
        <v>0</v>
      </c>
      <c r="S1442" s="89">
        <v>0</v>
      </c>
      <c r="T1442" s="89">
        <v>0</v>
      </c>
      <c r="U1442" s="89">
        <v>1.74634580763E-3</v>
      </c>
      <c r="V1442" s="89">
        <v>0</v>
      </c>
      <c r="W1442" s="89">
        <v>-1.3702169979000001E-3</v>
      </c>
      <c r="X1442" s="89">
        <v>0</v>
      </c>
      <c r="Y1442" s="89">
        <v>0</v>
      </c>
      <c r="Z1442" s="89">
        <v>-2.5695997691999998E-3</v>
      </c>
      <c r="AA1442" s="89">
        <v>-8.093060647E-4</v>
      </c>
    </row>
    <row r="1443" spans="1:27" x14ac:dyDescent="0.25">
      <c r="A1443" s="87">
        <v>12922</v>
      </c>
      <c r="B1443" s="134">
        <v>45473</v>
      </c>
      <c r="C1443" s="87">
        <v>6499</v>
      </c>
      <c r="D1443" s="86" t="s">
        <v>1826</v>
      </c>
      <c r="E1443" s="88">
        <v>13038384</v>
      </c>
      <c r="F1443" s="88">
        <v>8209615</v>
      </c>
      <c r="G1443" s="88">
        <v>0</v>
      </c>
      <c r="H1443" s="88">
        <v>0</v>
      </c>
      <c r="I1443" s="88">
        <v>0</v>
      </c>
      <c r="J1443" s="88">
        <v>3624636</v>
      </c>
      <c r="K1443" s="88">
        <v>2425125</v>
      </c>
      <c r="L1443" s="88">
        <v>0</v>
      </c>
      <c r="M1443" s="88">
        <v>0</v>
      </c>
      <c r="N1443" s="88">
        <v>0</v>
      </c>
      <c r="O1443" s="88">
        <v>0</v>
      </c>
      <c r="P1443" s="88">
        <v>2159854</v>
      </c>
      <c r="Q1443" s="89">
        <v>0</v>
      </c>
      <c r="R1443" s="89">
        <v>0</v>
      </c>
      <c r="S1443" s="89">
        <v>0</v>
      </c>
      <c r="T1443" s="89">
        <v>0</v>
      </c>
      <c r="U1443" s="89">
        <v>7.5801726507100002E-3</v>
      </c>
      <c r="V1443" s="89">
        <v>0</v>
      </c>
      <c r="W1443" s="89">
        <v>0</v>
      </c>
      <c r="X1443" s="89">
        <v>0</v>
      </c>
      <c r="Y1443" s="89">
        <v>0</v>
      </c>
      <c r="Z1443" s="89">
        <v>1.555510562045E-2</v>
      </c>
      <c r="AA1443" s="89">
        <v>6.8970148541899999E-3</v>
      </c>
    </row>
    <row r="1444" spans="1:27" x14ac:dyDescent="0.25">
      <c r="A1444" s="87">
        <v>12935</v>
      </c>
      <c r="B1444" s="134">
        <v>45473</v>
      </c>
      <c r="C1444" s="87">
        <v>6506</v>
      </c>
      <c r="D1444" s="86" t="s">
        <v>1827</v>
      </c>
      <c r="E1444" s="88">
        <v>177403154</v>
      </c>
      <c r="F1444" s="88">
        <v>101615079</v>
      </c>
      <c r="G1444" s="88">
        <v>5503172</v>
      </c>
      <c r="H1444" s="88">
        <v>0</v>
      </c>
      <c r="I1444" s="88">
        <v>2738437</v>
      </c>
      <c r="J1444" s="88">
        <v>7372909</v>
      </c>
      <c r="K1444" s="88">
        <v>16283262</v>
      </c>
      <c r="L1444" s="88">
        <v>0</v>
      </c>
      <c r="M1444" s="88">
        <v>44413963</v>
      </c>
      <c r="N1444" s="88">
        <v>19092190</v>
      </c>
      <c r="O1444" s="88">
        <v>905971</v>
      </c>
      <c r="P1444" s="88">
        <v>5305174</v>
      </c>
      <c r="Q1444" s="89">
        <v>8.7318951524800008E-3</v>
      </c>
      <c r="R1444" s="89">
        <v>0</v>
      </c>
      <c r="S1444" s="89">
        <v>1.92446996825E-3</v>
      </c>
      <c r="T1444" s="89">
        <v>0</v>
      </c>
      <c r="U1444" s="89">
        <v>0</v>
      </c>
      <c r="V1444" s="89">
        <v>0</v>
      </c>
      <c r="W1444" s="89">
        <v>4.5720727670000003E-5</v>
      </c>
      <c r="X1444" s="89">
        <v>0</v>
      </c>
      <c r="Y1444" s="89">
        <v>0</v>
      </c>
      <c r="Z1444" s="89">
        <v>8.3139806427200008E-3</v>
      </c>
      <c r="AA1444" s="89">
        <v>1.08719070792E-3</v>
      </c>
    </row>
    <row r="1445" spans="1:27" x14ac:dyDescent="0.25">
      <c r="A1445" s="87">
        <v>12938</v>
      </c>
      <c r="B1445" s="134">
        <v>45473</v>
      </c>
      <c r="C1445" s="87">
        <v>6507</v>
      </c>
      <c r="D1445" s="86" t="s">
        <v>1828</v>
      </c>
      <c r="E1445" s="88">
        <v>51668654</v>
      </c>
      <c r="F1445" s="88">
        <v>26834709</v>
      </c>
      <c r="G1445" s="88">
        <v>0</v>
      </c>
      <c r="H1445" s="88">
        <v>0</v>
      </c>
      <c r="I1445" s="88">
        <v>0</v>
      </c>
      <c r="J1445" s="88">
        <v>8780557</v>
      </c>
      <c r="K1445" s="88">
        <v>6644189</v>
      </c>
      <c r="L1445" s="88">
        <v>0</v>
      </c>
      <c r="M1445" s="88">
        <v>6211069</v>
      </c>
      <c r="N1445" s="88">
        <v>0</v>
      </c>
      <c r="O1445" s="88">
        <v>0</v>
      </c>
      <c r="P1445" s="88">
        <v>5198894</v>
      </c>
      <c r="Q1445" s="89">
        <v>0</v>
      </c>
      <c r="R1445" s="89">
        <v>0</v>
      </c>
      <c r="S1445" s="89">
        <v>0</v>
      </c>
      <c r="T1445" s="89">
        <v>0</v>
      </c>
      <c r="U1445" s="89">
        <v>7.5417792773E-4</v>
      </c>
      <c r="V1445" s="89">
        <v>0</v>
      </c>
      <c r="W1445" s="89">
        <v>0</v>
      </c>
      <c r="X1445" s="89">
        <v>0</v>
      </c>
      <c r="Y1445" s="89">
        <v>0</v>
      </c>
      <c r="Z1445" s="89">
        <v>1.02976591135E-3</v>
      </c>
      <c r="AA1445" s="89">
        <v>4.1328493301000002E-4</v>
      </c>
    </row>
    <row r="1446" spans="1:27" x14ac:dyDescent="0.25">
      <c r="A1446" s="87">
        <v>12944</v>
      </c>
      <c r="B1446" s="134">
        <v>45473</v>
      </c>
      <c r="C1446" s="87">
        <v>6511</v>
      </c>
      <c r="D1446" s="86" t="s">
        <v>1829</v>
      </c>
      <c r="E1446" s="88">
        <v>15917052</v>
      </c>
      <c r="F1446" s="88">
        <v>6993651</v>
      </c>
      <c r="G1446" s="88">
        <v>0</v>
      </c>
      <c r="H1446" s="88">
        <v>0</v>
      </c>
      <c r="I1446" s="88">
        <v>0</v>
      </c>
      <c r="J1446" s="88">
        <v>3020401</v>
      </c>
      <c r="K1446" s="88">
        <v>1059014</v>
      </c>
      <c r="L1446" s="88">
        <v>0</v>
      </c>
      <c r="M1446" s="88">
        <v>1176558</v>
      </c>
      <c r="N1446" s="88">
        <v>0</v>
      </c>
      <c r="O1446" s="88">
        <v>0</v>
      </c>
      <c r="P1446" s="88">
        <v>1737678</v>
      </c>
      <c r="Q1446" s="89">
        <v>0</v>
      </c>
      <c r="R1446" s="89">
        <v>0</v>
      </c>
      <c r="S1446" s="89">
        <v>0</v>
      </c>
      <c r="T1446" s="89">
        <v>0</v>
      </c>
      <c r="U1446" s="89">
        <v>1.04566361557E-3</v>
      </c>
      <c r="V1446" s="89">
        <v>0</v>
      </c>
      <c r="W1446" s="89">
        <v>0</v>
      </c>
      <c r="X1446" s="89">
        <v>0</v>
      </c>
      <c r="Y1446" s="89">
        <v>0</v>
      </c>
      <c r="Z1446" s="89">
        <v>8.1242544096299992E-3</v>
      </c>
      <c r="AA1446" s="89">
        <v>2.2044093291600001E-3</v>
      </c>
    </row>
    <row r="1447" spans="1:27" x14ac:dyDescent="0.25">
      <c r="A1447" s="87">
        <v>12956</v>
      </c>
      <c r="B1447" s="134">
        <v>45473</v>
      </c>
      <c r="C1447" s="87">
        <v>6520</v>
      </c>
      <c r="D1447" s="86" t="s">
        <v>1830</v>
      </c>
      <c r="E1447" s="88">
        <v>10541972</v>
      </c>
      <c r="F1447" s="88">
        <v>5505054</v>
      </c>
      <c r="G1447" s="88">
        <v>0</v>
      </c>
      <c r="H1447" s="88">
        <v>0</v>
      </c>
      <c r="I1447" s="88">
        <v>0</v>
      </c>
      <c r="J1447" s="88">
        <v>478335</v>
      </c>
      <c r="K1447" s="88">
        <v>2590996</v>
      </c>
      <c r="L1447" s="88">
        <v>0</v>
      </c>
      <c r="M1447" s="88">
        <v>0</v>
      </c>
      <c r="N1447" s="88">
        <v>0</v>
      </c>
      <c r="O1447" s="88">
        <v>0</v>
      </c>
      <c r="P1447" s="88">
        <v>2435723</v>
      </c>
      <c r="Q1447" s="89">
        <v>0</v>
      </c>
      <c r="R1447" s="89">
        <v>0</v>
      </c>
      <c r="S1447" s="89">
        <v>0</v>
      </c>
      <c r="T1447" s="89">
        <v>0</v>
      </c>
      <c r="U1447" s="89">
        <v>3.0236932398500001E-3</v>
      </c>
      <c r="V1447" s="89">
        <v>0</v>
      </c>
      <c r="W1447" s="89">
        <v>0</v>
      </c>
      <c r="X1447" s="89">
        <v>0</v>
      </c>
      <c r="Y1447" s="89">
        <v>0</v>
      </c>
      <c r="Z1447" s="89">
        <v>2.81200258674E-3</v>
      </c>
      <c r="AA1447" s="89">
        <v>2.81569340081E-3</v>
      </c>
    </row>
    <row r="1448" spans="1:27" x14ac:dyDescent="0.25">
      <c r="A1448" s="87">
        <v>12957</v>
      </c>
      <c r="B1448" s="134">
        <v>45473</v>
      </c>
      <c r="C1448" s="87">
        <v>6521</v>
      </c>
      <c r="D1448" s="86" t="s">
        <v>1831</v>
      </c>
      <c r="E1448" s="88">
        <v>289927225</v>
      </c>
      <c r="F1448" s="88">
        <v>228174781</v>
      </c>
      <c r="G1448" s="88">
        <v>10400988</v>
      </c>
      <c r="H1448" s="88">
        <v>0</v>
      </c>
      <c r="I1448" s="88">
        <v>6206938</v>
      </c>
      <c r="J1448" s="88">
        <v>23413377</v>
      </c>
      <c r="K1448" s="88">
        <v>38195025</v>
      </c>
      <c r="L1448" s="88">
        <v>0</v>
      </c>
      <c r="M1448" s="88">
        <v>117785978</v>
      </c>
      <c r="N1448" s="88">
        <v>13040953</v>
      </c>
      <c r="O1448" s="88">
        <v>0</v>
      </c>
      <c r="P1448" s="88">
        <v>19131522</v>
      </c>
      <c r="Q1448" s="89">
        <v>5.8093236963500001E-3</v>
      </c>
      <c r="R1448" s="89">
        <v>0</v>
      </c>
      <c r="S1448" s="89">
        <v>0</v>
      </c>
      <c r="T1448" s="89">
        <v>1.3840372429999999E-4</v>
      </c>
      <c r="U1448" s="89">
        <v>4.3191292239999998E-4</v>
      </c>
      <c r="V1448" s="89">
        <v>0</v>
      </c>
      <c r="W1448" s="89">
        <v>-9.0241010599999996E-5</v>
      </c>
      <c r="X1448" s="89">
        <v>5.8346703163E-4</v>
      </c>
      <c r="Y1448" s="89">
        <v>0</v>
      </c>
      <c r="Z1448" s="89">
        <v>5.9189810575499997E-3</v>
      </c>
      <c r="AA1448" s="89">
        <v>8.1127747850999997E-4</v>
      </c>
    </row>
    <row r="1449" spans="1:27" x14ac:dyDescent="0.25">
      <c r="A1449" s="87">
        <v>12963</v>
      </c>
      <c r="B1449" s="134">
        <v>45473</v>
      </c>
      <c r="C1449" s="87">
        <v>6523</v>
      </c>
      <c r="D1449" s="86" t="s">
        <v>1832</v>
      </c>
      <c r="E1449" s="88">
        <v>14360968</v>
      </c>
      <c r="F1449" s="88">
        <v>6573415</v>
      </c>
      <c r="G1449" s="88">
        <v>0</v>
      </c>
      <c r="H1449" s="88">
        <v>0</v>
      </c>
      <c r="I1449" s="88">
        <v>0</v>
      </c>
      <c r="J1449" s="88">
        <v>1428729</v>
      </c>
      <c r="K1449" s="88">
        <v>1399198</v>
      </c>
      <c r="L1449" s="88">
        <v>0</v>
      </c>
      <c r="M1449" s="88">
        <v>1941929</v>
      </c>
      <c r="N1449" s="88">
        <v>0</v>
      </c>
      <c r="O1449" s="88">
        <v>0</v>
      </c>
      <c r="P1449" s="88">
        <v>1803559</v>
      </c>
      <c r="Q1449" s="89">
        <v>0</v>
      </c>
      <c r="R1449" s="89">
        <v>0</v>
      </c>
      <c r="S1449" s="89">
        <v>0</v>
      </c>
      <c r="T1449" s="89">
        <v>0</v>
      </c>
      <c r="U1449" s="89">
        <v>7.0593011926200003E-3</v>
      </c>
      <c r="V1449" s="89">
        <v>0</v>
      </c>
      <c r="W1449" s="89">
        <v>0</v>
      </c>
      <c r="X1449" s="89">
        <v>0</v>
      </c>
      <c r="Y1449" s="89">
        <v>0</v>
      </c>
      <c r="Z1449" s="89">
        <v>-1.9142870114000001E-3</v>
      </c>
      <c r="AA1449" s="89">
        <v>8.6793478018999995E-4</v>
      </c>
    </row>
    <row r="1450" spans="1:27" x14ac:dyDescent="0.25">
      <c r="A1450" s="87">
        <v>12977</v>
      </c>
      <c r="B1450" s="134">
        <v>45473</v>
      </c>
      <c r="C1450" s="87">
        <v>6530</v>
      </c>
      <c r="D1450" s="86" t="s">
        <v>1833</v>
      </c>
      <c r="E1450" s="88">
        <v>953857060</v>
      </c>
      <c r="F1450" s="88">
        <v>684146648</v>
      </c>
      <c r="G1450" s="88">
        <v>58865613</v>
      </c>
      <c r="H1450" s="88">
        <v>91950</v>
      </c>
      <c r="I1450" s="88">
        <v>0</v>
      </c>
      <c r="J1450" s="88">
        <v>59004222</v>
      </c>
      <c r="K1450" s="88">
        <v>195025004</v>
      </c>
      <c r="L1450" s="88">
        <v>0</v>
      </c>
      <c r="M1450" s="88">
        <v>157624175</v>
      </c>
      <c r="N1450" s="88">
        <v>116698156</v>
      </c>
      <c r="O1450" s="88">
        <v>28593382</v>
      </c>
      <c r="P1450" s="88">
        <v>68244146</v>
      </c>
      <c r="Q1450" s="89">
        <v>1.525177948337E-2</v>
      </c>
      <c r="R1450" s="89">
        <v>0</v>
      </c>
      <c r="S1450" s="89">
        <v>0</v>
      </c>
      <c r="T1450" s="89">
        <v>1.69864548767E-3</v>
      </c>
      <c r="U1450" s="89">
        <v>1.6692662096049998E-2</v>
      </c>
      <c r="V1450" s="89">
        <v>0</v>
      </c>
      <c r="W1450" s="89">
        <v>4.3270926126E-4</v>
      </c>
      <c r="X1450" s="89">
        <v>0</v>
      </c>
      <c r="Y1450" s="89">
        <v>0</v>
      </c>
      <c r="Z1450" s="89">
        <v>2.6023481452260001E-2</v>
      </c>
      <c r="AA1450" s="89">
        <v>8.5786472219500001E-3</v>
      </c>
    </row>
    <row r="1451" spans="1:27" x14ac:dyDescent="0.25">
      <c r="A1451" s="87">
        <v>12980</v>
      </c>
      <c r="B1451" s="134">
        <v>45473</v>
      </c>
      <c r="C1451" s="87">
        <v>6532</v>
      </c>
      <c r="D1451" s="86" t="s">
        <v>1834</v>
      </c>
      <c r="E1451" s="88">
        <v>62178879</v>
      </c>
      <c r="F1451" s="88">
        <v>31310996</v>
      </c>
      <c r="G1451" s="88">
        <v>573720</v>
      </c>
      <c r="H1451" s="88">
        <v>0</v>
      </c>
      <c r="I1451" s="88">
        <v>0</v>
      </c>
      <c r="J1451" s="88">
        <v>5928095</v>
      </c>
      <c r="K1451" s="88">
        <v>5704293</v>
      </c>
      <c r="L1451" s="88">
        <v>0</v>
      </c>
      <c r="M1451" s="88">
        <v>11120205</v>
      </c>
      <c r="N1451" s="88">
        <v>142677</v>
      </c>
      <c r="O1451" s="88">
        <v>93649</v>
      </c>
      <c r="P1451" s="88">
        <v>7748357</v>
      </c>
      <c r="Q1451" s="89">
        <v>6.3971706964400001E-3</v>
      </c>
      <c r="R1451" s="89">
        <v>0</v>
      </c>
      <c r="S1451" s="89">
        <v>0</v>
      </c>
      <c r="T1451" s="89">
        <v>0</v>
      </c>
      <c r="U1451" s="89">
        <v>8.7601436920000005E-4</v>
      </c>
      <c r="V1451" s="89">
        <v>0</v>
      </c>
      <c r="W1451" s="89">
        <v>-1.0124279190000001E-4</v>
      </c>
      <c r="X1451" s="89">
        <v>0</v>
      </c>
      <c r="Y1451" s="89">
        <v>0</v>
      </c>
      <c r="Z1451" s="89">
        <v>3.4393569401500001E-3</v>
      </c>
      <c r="AA1451" s="89">
        <v>1.11436661327E-3</v>
      </c>
    </row>
    <row r="1452" spans="1:27" x14ac:dyDescent="0.25">
      <c r="A1452" s="87">
        <v>13028</v>
      </c>
      <c r="B1452" s="134">
        <v>45473</v>
      </c>
      <c r="C1452" s="87">
        <v>6562</v>
      </c>
      <c r="D1452" s="86" t="s">
        <v>1835</v>
      </c>
      <c r="E1452" s="88">
        <v>69453266</v>
      </c>
      <c r="F1452" s="88">
        <v>12754425</v>
      </c>
      <c r="G1452" s="88">
        <v>317356</v>
      </c>
      <c r="H1452" s="88">
        <v>0</v>
      </c>
      <c r="I1452" s="88">
        <v>0</v>
      </c>
      <c r="J1452" s="88">
        <v>3059805</v>
      </c>
      <c r="K1452" s="88">
        <v>3224308</v>
      </c>
      <c r="L1452" s="88">
        <v>0</v>
      </c>
      <c r="M1452" s="88">
        <v>3965897</v>
      </c>
      <c r="N1452" s="88">
        <v>0</v>
      </c>
      <c r="O1452" s="88">
        <v>0</v>
      </c>
      <c r="P1452" s="88">
        <v>2187059</v>
      </c>
      <c r="Q1452" s="89">
        <v>4.45334133E-3</v>
      </c>
      <c r="R1452" s="89">
        <v>0</v>
      </c>
      <c r="S1452" s="89">
        <v>0</v>
      </c>
      <c r="T1452" s="89">
        <v>-4.2253633770000001E-4</v>
      </c>
      <c r="U1452" s="89">
        <v>-2.4079704399999999E-4</v>
      </c>
      <c r="V1452" s="89">
        <v>0</v>
      </c>
      <c r="W1452" s="89">
        <v>-1.261468449E-4</v>
      </c>
      <c r="X1452" s="89">
        <v>0</v>
      </c>
      <c r="Y1452" s="89">
        <v>0</v>
      </c>
      <c r="Z1452" s="89">
        <v>8.3969277780100004E-3</v>
      </c>
      <c r="AA1452" s="89">
        <v>1.7984795782E-3</v>
      </c>
    </row>
    <row r="1453" spans="1:27" x14ac:dyDescent="0.25">
      <c r="A1453" s="87">
        <v>13035</v>
      </c>
      <c r="B1453" s="134">
        <v>45473</v>
      </c>
      <c r="C1453" s="87">
        <v>6565</v>
      </c>
      <c r="D1453" s="86" t="s">
        <v>1836</v>
      </c>
      <c r="E1453" s="88">
        <v>73174921</v>
      </c>
      <c r="F1453" s="88">
        <v>27390713</v>
      </c>
      <c r="G1453" s="88">
        <v>1666004</v>
      </c>
      <c r="H1453" s="88">
        <v>7913</v>
      </c>
      <c r="I1453" s="88">
        <v>0</v>
      </c>
      <c r="J1453" s="88">
        <v>2595522</v>
      </c>
      <c r="K1453" s="88">
        <v>3088979</v>
      </c>
      <c r="L1453" s="88">
        <v>0</v>
      </c>
      <c r="M1453" s="88">
        <v>16626642</v>
      </c>
      <c r="N1453" s="88">
        <v>189237</v>
      </c>
      <c r="O1453" s="88">
        <v>157780</v>
      </c>
      <c r="P1453" s="88">
        <v>3058636</v>
      </c>
      <c r="Q1453" s="89">
        <v>8.1468568785100001E-3</v>
      </c>
      <c r="R1453" s="89">
        <v>0</v>
      </c>
      <c r="S1453" s="89">
        <v>0</v>
      </c>
      <c r="T1453" s="89">
        <v>0</v>
      </c>
      <c r="U1453" s="89">
        <v>-5.3389193300000003E-5</v>
      </c>
      <c r="V1453" s="89">
        <v>0</v>
      </c>
      <c r="W1453" s="89">
        <v>0</v>
      </c>
      <c r="X1453" s="89">
        <v>0</v>
      </c>
      <c r="Y1453" s="89">
        <v>0</v>
      </c>
      <c r="Z1453" s="89">
        <v>-5.2573071150000005E-4</v>
      </c>
      <c r="AA1453" s="89">
        <v>4.5463815011999997E-4</v>
      </c>
    </row>
    <row r="1454" spans="1:27" x14ac:dyDescent="0.25">
      <c r="A1454" s="87">
        <v>13044</v>
      </c>
      <c r="B1454" s="134">
        <v>45473</v>
      </c>
      <c r="C1454" s="87">
        <v>6570</v>
      </c>
      <c r="D1454" s="86" t="s">
        <v>1837</v>
      </c>
      <c r="E1454" s="88">
        <v>24203285</v>
      </c>
      <c r="F1454" s="88">
        <v>13421252</v>
      </c>
      <c r="G1454" s="88">
        <v>1247817</v>
      </c>
      <c r="H1454" s="88">
        <v>0</v>
      </c>
      <c r="I1454" s="88">
        <v>0</v>
      </c>
      <c r="J1454" s="88">
        <v>5675099</v>
      </c>
      <c r="K1454" s="88">
        <v>3258949</v>
      </c>
      <c r="L1454" s="88">
        <v>0</v>
      </c>
      <c r="M1454" s="88">
        <v>299767</v>
      </c>
      <c r="N1454" s="88">
        <v>0</v>
      </c>
      <c r="O1454" s="88">
        <v>0</v>
      </c>
      <c r="P1454" s="88">
        <v>2939620</v>
      </c>
      <c r="Q1454" s="89">
        <v>2.1408170151800002E-3</v>
      </c>
      <c r="R1454" s="89">
        <v>0</v>
      </c>
      <c r="S1454" s="89">
        <v>0</v>
      </c>
      <c r="T1454" s="89">
        <v>0</v>
      </c>
      <c r="U1454" s="89">
        <v>3.0443216202E-4</v>
      </c>
      <c r="V1454" s="89">
        <v>0</v>
      </c>
      <c r="W1454" s="89">
        <v>0</v>
      </c>
      <c r="X1454" s="89">
        <v>0</v>
      </c>
      <c r="Y1454" s="89">
        <v>0</v>
      </c>
      <c r="Z1454" s="89">
        <v>1.090752465658E-2</v>
      </c>
      <c r="AA1454" s="89">
        <v>2.9292648578600001E-3</v>
      </c>
    </row>
    <row r="1455" spans="1:27" x14ac:dyDescent="0.25">
      <c r="A1455" s="87">
        <v>13046</v>
      </c>
      <c r="B1455" s="134">
        <v>45473</v>
      </c>
      <c r="C1455" s="87">
        <v>6572</v>
      </c>
      <c r="D1455" s="86" t="s">
        <v>1838</v>
      </c>
      <c r="E1455" s="88">
        <v>824440</v>
      </c>
      <c r="F1455" s="88">
        <v>234146</v>
      </c>
      <c r="G1455" s="88">
        <v>0</v>
      </c>
      <c r="H1455" s="88">
        <v>0</v>
      </c>
      <c r="I1455" s="88">
        <v>0</v>
      </c>
      <c r="J1455" s="88">
        <v>108507</v>
      </c>
      <c r="K1455" s="88">
        <v>30057</v>
      </c>
      <c r="L1455" s="88">
        <v>0</v>
      </c>
      <c r="M1455" s="88">
        <v>0</v>
      </c>
      <c r="N1455" s="88">
        <v>0</v>
      </c>
      <c r="O1455" s="88">
        <v>0</v>
      </c>
      <c r="P1455" s="88">
        <v>95582</v>
      </c>
      <c r="Q1455" s="89">
        <v>0</v>
      </c>
      <c r="R1455" s="89">
        <v>0</v>
      </c>
      <c r="S1455" s="89">
        <v>0</v>
      </c>
      <c r="T1455" s="89">
        <v>0</v>
      </c>
      <c r="U1455" s="89">
        <v>0</v>
      </c>
      <c r="V1455" s="89">
        <v>0</v>
      </c>
      <c r="W1455" s="89">
        <v>0</v>
      </c>
      <c r="X1455" s="89">
        <v>0</v>
      </c>
      <c r="Y1455" s="89">
        <v>0</v>
      </c>
      <c r="Z1455" s="89">
        <v>-1.0009579778999999E-3</v>
      </c>
      <c r="AA1455" s="89">
        <v>-4.3453364960000001E-4</v>
      </c>
    </row>
    <row r="1456" spans="1:27" x14ac:dyDescent="0.25">
      <c r="A1456" s="87">
        <v>13062</v>
      </c>
      <c r="B1456" s="134">
        <v>45473</v>
      </c>
      <c r="C1456" s="87">
        <v>6580</v>
      </c>
      <c r="D1456" s="86" t="s">
        <v>1839</v>
      </c>
      <c r="E1456" s="88">
        <v>3214912</v>
      </c>
      <c r="F1456" s="88">
        <v>1023534</v>
      </c>
      <c r="G1456" s="88">
        <v>0</v>
      </c>
      <c r="H1456" s="88">
        <v>0</v>
      </c>
      <c r="I1456" s="88">
        <v>0</v>
      </c>
      <c r="J1456" s="88">
        <v>493113</v>
      </c>
      <c r="K1456" s="88">
        <v>129336</v>
      </c>
      <c r="L1456" s="88">
        <v>0</v>
      </c>
      <c r="M1456" s="88">
        <v>0</v>
      </c>
      <c r="N1456" s="88">
        <v>0</v>
      </c>
      <c r="O1456" s="88">
        <v>0</v>
      </c>
      <c r="P1456" s="88">
        <v>401085</v>
      </c>
      <c r="Q1456" s="89">
        <v>0</v>
      </c>
      <c r="R1456" s="89">
        <v>0</v>
      </c>
      <c r="S1456" s="89">
        <v>0</v>
      </c>
      <c r="T1456" s="89">
        <v>0</v>
      </c>
      <c r="U1456" s="89">
        <v>0</v>
      </c>
      <c r="V1456" s="89">
        <v>0</v>
      </c>
      <c r="W1456" s="89">
        <v>0</v>
      </c>
      <c r="X1456" s="89">
        <v>0</v>
      </c>
      <c r="Y1456" s="89">
        <v>0</v>
      </c>
      <c r="Z1456" s="89">
        <v>0</v>
      </c>
      <c r="AA1456" s="89">
        <v>0</v>
      </c>
    </row>
    <row r="1457" spans="1:27" x14ac:dyDescent="0.25">
      <c r="A1457" s="87">
        <v>13067</v>
      </c>
      <c r="B1457" s="134">
        <v>45473</v>
      </c>
      <c r="C1457" s="87">
        <v>6582</v>
      </c>
      <c r="D1457" s="86" t="s">
        <v>1840</v>
      </c>
      <c r="E1457" s="88">
        <v>28538214</v>
      </c>
      <c r="F1457" s="88">
        <v>14574075</v>
      </c>
      <c r="G1457" s="88">
        <v>700477</v>
      </c>
      <c r="H1457" s="88">
        <v>0</v>
      </c>
      <c r="I1457" s="88">
        <v>0</v>
      </c>
      <c r="J1457" s="88">
        <v>3673032</v>
      </c>
      <c r="K1457" s="88">
        <v>6160481</v>
      </c>
      <c r="L1457" s="88">
        <v>0</v>
      </c>
      <c r="M1457" s="88">
        <v>3601339</v>
      </c>
      <c r="N1457" s="88">
        <v>0</v>
      </c>
      <c r="O1457" s="88">
        <v>0</v>
      </c>
      <c r="P1457" s="88">
        <v>438746</v>
      </c>
      <c r="Q1457" s="89">
        <v>1.3202106881360001E-2</v>
      </c>
      <c r="R1457" s="89">
        <v>0</v>
      </c>
      <c r="S1457" s="89">
        <v>0</v>
      </c>
      <c r="T1457" s="89">
        <v>2.2544783653300001E-3</v>
      </c>
      <c r="U1457" s="89">
        <v>6.4003837089000003E-4</v>
      </c>
      <c r="V1457" s="89">
        <v>0</v>
      </c>
      <c r="W1457" s="89">
        <v>0</v>
      </c>
      <c r="X1457" s="89">
        <v>0</v>
      </c>
      <c r="Y1457" s="89">
        <v>0</v>
      </c>
      <c r="Z1457" s="89">
        <v>1.045006334722E-2</v>
      </c>
      <c r="AA1457" s="89">
        <v>1.86053337767E-3</v>
      </c>
    </row>
    <row r="1458" spans="1:27" x14ac:dyDescent="0.25">
      <c r="A1458" s="87">
        <v>13102</v>
      </c>
      <c r="B1458" s="134">
        <v>45473</v>
      </c>
      <c r="C1458" s="87">
        <v>6597</v>
      </c>
      <c r="D1458" s="86" t="s">
        <v>1841</v>
      </c>
      <c r="E1458" s="88">
        <v>14383646</v>
      </c>
      <c r="F1458" s="88">
        <v>5190186</v>
      </c>
      <c r="G1458" s="88">
        <v>324929</v>
      </c>
      <c r="H1458" s="88">
        <v>0</v>
      </c>
      <c r="I1458" s="88">
        <v>0</v>
      </c>
      <c r="J1458" s="88">
        <v>1185775</v>
      </c>
      <c r="K1458" s="88">
        <v>2250320</v>
      </c>
      <c r="L1458" s="88">
        <v>0</v>
      </c>
      <c r="M1458" s="88">
        <v>649868</v>
      </c>
      <c r="N1458" s="88">
        <v>0</v>
      </c>
      <c r="O1458" s="88">
        <v>0</v>
      </c>
      <c r="P1458" s="88">
        <v>779294</v>
      </c>
      <c r="Q1458" s="89">
        <v>1.494443210505E-2</v>
      </c>
      <c r="R1458" s="89">
        <v>0</v>
      </c>
      <c r="S1458" s="89">
        <v>0</v>
      </c>
      <c r="T1458" s="89">
        <v>0</v>
      </c>
      <c r="U1458" s="89">
        <v>6.7837927606999998E-4</v>
      </c>
      <c r="V1458" s="89">
        <v>0</v>
      </c>
      <c r="W1458" s="89">
        <v>0</v>
      </c>
      <c r="X1458" s="89">
        <v>0</v>
      </c>
      <c r="Y1458" s="89">
        <v>0</v>
      </c>
      <c r="Z1458" s="89">
        <v>2.0337458943800002E-3</v>
      </c>
      <c r="AA1458" s="89">
        <v>1.7072529779599999E-3</v>
      </c>
    </row>
    <row r="1459" spans="1:27" x14ac:dyDescent="0.25">
      <c r="A1459" s="87">
        <v>13103</v>
      </c>
      <c r="B1459" s="134">
        <v>45473</v>
      </c>
      <c r="C1459" s="87">
        <v>6598</v>
      </c>
      <c r="D1459" s="86" t="s">
        <v>1842</v>
      </c>
      <c r="E1459" s="88">
        <v>14614926</v>
      </c>
      <c r="F1459" s="88">
        <v>8129329</v>
      </c>
      <c r="G1459" s="88">
        <v>0</v>
      </c>
      <c r="H1459" s="88">
        <v>0</v>
      </c>
      <c r="I1459" s="88">
        <v>0</v>
      </c>
      <c r="J1459" s="88">
        <v>920056</v>
      </c>
      <c r="K1459" s="88">
        <v>4317582</v>
      </c>
      <c r="L1459" s="88">
        <v>0</v>
      </c>
      <c r="M1459" s="88">
        <v>1529945</v>
      </c>
      <c r="N1459" s="88">
        <v>0</v>
      </c>
      <c r="O1459" s="88">
        <v>0</v>
      </c>
      <c r="P1459" s="88">
        <v>1361746</v>
      </c>
      <c r="Q1459" s="89">
        <v>0</v>
      </c>
      <c r="R1459" s="89">
        <v>0</v>
      </c>
      <c r="S1459" s="89">
        <v>0</v>
      </c>
      <c r="T1459" s="89">
        <v>0</v>
      </c>
      <c r="U1459" s="89">
        <v>3.9760076919999997E-5</v>
      </c>
      <c r="V1459" s="89">
        <v>0</v>
      </c>
      <c r="W1459" s="89">
        <v>0</v>
      </c>
      <c r="X1459" s="89">
        <v>0</v>
      </c>
      <c r="Y1459" s="89">
        <v>0</v>
      </c>
      <c r="Z1459" s="89">
        <v>-2.738709446E-4</v>
      </c>
      <c r="AA1459" s="89">
        <v>9.39002428897E-6</v>
      </c>
    </row>
    <row r="1460" spans="1:27" x14ac:dyDescent="0.25">
      <c r="A1460" s="87">
        <v>13107</v>
      </c>
      <c r="B1460" s="134">
        <v>45473</v>
      </c>
      <c r="C1460" s="87">
        <v>6601</v>
      </c>
      <c r="D1460" s="86" t="s">
        <v>1843</v>
      </c>
      <c r="E1460" s="88">
        <v>44261559</v>
      </c>
      <c r="F1460" s="88">
        <v>32646662</v>
      </c>
      <c r="G1460" s="88">
        <v>665638</v>
      </c>
      <c r="H1460" s="88">
        <v>0</v>
      </c>
      <c r="I1460" s="88">
        <v>0</v>
      </c>
      <c r="J1460" s="88">
        <v>1811317</v>
      </c>
      <c r="K1460" s="88">
        <v>4108752</v>
      </c>
      <c r="L1460" s="88">
        <v>0</v>
      </c>
      <c r="M1460" s="88">
        <v>12306728</v>
      </c>
      <c r="N1460" s="88">
        <v>295410</v>
      </c>
      <c r="O1460" s="88">
        <v>12419635</v>
      </c>
      <c r="P1460" s="88">
        <v>1039182</v>
      </c>
      <c r="Q1460" s="89">
        <v>5.14673635057E-3</v>
      </c>
      <c r="R1460" s="89">
        <v>0</v>
      </c>
      <c r="S1460" s="89">
        <v>0</v>
      </c>
      <c r="T1460" s="89">
        <v>0</v>
      </c>
      <c r="U1460" s="89">
        <v>0</v>
      </c>
      <c r="V1460" s="89">
        <v>0</v>
      </c>
      <c r="W1460" s="89">
        <v>0</v>
      </c>
      <c r="X1460" s="89">
        <v>0</v>
      </c>
      <c r="Y1460" s="89">
        <v>0</v>
      </c>
      <c r="Z1460" s="89">
        <v>1.0212221352229999E-2</v>
      </c>
      <c r="AA1460" s="89">
        <v>4.4431845799000001E-4</v>
      </c>
    </row>
    <row r="1461" spans="1:27" x14ac:dyDescent="0.25">
      <c r="A1461" s="87">
        <v>13115</v>
      </c>
      <c r="B1461" s="134">
        <v>45473</v>
      </c>
      <c r="C1461" s="87">
        <v>6608</v>
      </c>
      <c r="D1461" s="86" t="s">
        <v>1844</v>
      </c>
      <c r="E1461" s="88">
        <v>14201410</v>
      </c>
      <c r="F1461" s="88">
        <v>5865487</v>
      </c>
      <c r="G1461" s="88">
        <v>0</v>
      </c>
      <c r="H1461" s="88">
        <v>12311</v>
      </c>
      <c r="I1461" s="88">
        <v>0</v>
      </c>
      <c r="J1461" s="88">
        <v>2508234</v>
      </c>
      <c r="K1461" s="88">
        <v>3025232</v>
      </c>
      <c r="L1461" s="88">
        <v>0</v>
      </c>
      <c r="M1461" s="88">
        <v>0</v>
      </c>
      <c r="N1461" s="88">
        <v>0</v>
      </c>
      <c r="O1461" s="88">
        <v>0</v>
      </c>
      <c r="P1461" s="88">
        <v>319710</v>
      </c>
      <c r="Q1461" s="89">
        <v>0</v>
      </c>
      <c r="R1461" s="89">
        <v>1.050744277196E-2</v>
      </c>
      <c r="S1461" s="89">
        <v>0</v>
      </c>
      <c r="T1461" s="89">
        <v>0</v>
      </c>
      <c r="U1461" s="89">
        <v>3.0457246227000003E-4</v>
      </c>
      <c r="V1461" s="89">
        <v>0</v>
      </c>
      <c r="W1461" s="89">
        <v>0</v>
      </c>
      <c r="X1461" s="89">
        <v>0</v>
      </c>
      <c r="Y1461" s="89">
        <v>0</v>
      </c>
      <c r="Z1461" s="89">
        <v>-5.6374123653E-3</v>
      </c>
      <c r="AA1461" s="89">
        <v>-5.6908421900000001E-5</v>
      </c>
    </row>
    <row r="1462" spans="1:27" x14ac:dyDescent="0.25">
      <c r="A1462" s="87">
        <v>13121</v>
      </c>
      <c r="B1462" s="134">
        <v>45473</v>
      </c>
      <c r="C1462" s="87">
        <v>6614</v>
      </c>
      <c r="D1462" s="86" t="s">
        <v>1845</v>
      </c>
      <c r="E1462" s="88">
        <v>468804376</v>
      </c>
      <c r="F1462" s="88">
        <v>194253253</v>
      </c>
      <c r="G1462" s="88">
        <v>4762310</v>
      </c>
      <c r="H1462" s="88">
        <v>3092</v>
      </c>
      <c r="I1462" s="88">
        <v>0</v>
      </c>
      <c r="J1462" s="88">
        <v>22340364</v>
      </c>
      <c r="K1462" s="88">
        <v>20621875</v>
      </c>
      <c r="L1462" s="88">
        <v>0</v>
      </c>
      <c r="M1462" s="88">
        <v>118516548</v>
      </c>
      <c r="N1462" s="88">
        <v>16020235</v>
      </c>
      <c r="O1462" s="88">
        <v>1021287</v>
      </c>
      <c r="P1462" s="88">
        <v>10967542</v>
      </c>
      <c r="Q1462" s="89">
        <v>1.0954712960799999E-3</v>
      </c>
      <c r="R1462" s="89">
        <v>-6.2071554351000001E-3</v>
      </c>
      <c r="S1462" s="89">
        <v>0</v>
      </c>
      <c r="T1462" s="89">
        <v>1.5371001254999999E-3</v>
      </c>
      <c r="U1462" s="89">
        <v>1.4676489810300001E-3</v>
      </c>
      <c r="V1462" s="89">
        <v>0</v>
      </c>
      <c r="W1462" s="89">
        <v>-1.6452306590000001E-3</v>
      </c>
      <c r="X1462" s="89">
        <v>-3.5148581820000001E-4</v>
      </c>
      <c r="Y1462" s="89">
        <v>0</v>
      </c>
      <c r="Z1462" s="89">
        <v>4.0765660169999999E-4</v>
      </c>
      <c r="AA1462" s="89">
        <v>-6.6181845260000001E-4</v>
      </c>
    </row>
    <row r="1463" spans="1:27" x14ac:dyDescent="0.25">
      <c r="A1463" s="87">
        <v>13131</v>
      </c>
      <c r="B1463" s="134">
        <v>45473</v>
      </c>
      <c r="C1463" s="87">
        <v>6623</v>
      </c>
      <c r="D1463" s="86" t="s">
        <v>1846</v>
      </c>
      <c r="E1463" s="88">
        <v>157708878</v>
      </c>
      <c r="F1463" s="88">
        <v>99379087</v>
      </c>
      <c r="G1463" s="88">
        <v>4404853</v>
      </c>
      <c r="H1463" s="88">
        <v>0</v>
      </c>
      <c r="I1463" s="88">
        <v>0</v>
      </c>
      <c r="J1463" s="88">
        <v>15743077</v>
      </c>
      <c r="K1463" s="88">
        <v>14691927</v>
      </c>
      <c r="L1463" s="88">
        <v>0</v>
      </c>
      <c r="M1463" s="88">
        <v>56499839</v>
      </c>
      <c r="N1463" s="88">
        <v>917301</v>
      </c>
      <c r="O1463" s="88">
        <v>0</v>
      </c>
      <c r="P1463" s="88">
        <v>7122089</v>
      </c>
      <c r="Q1463" s="89">
        <v>7.7913575205299998E-3</v>
      </c>
      <c r="R1463" s="89">
        <v>0</v>
      </c>
      <c r="S1463" s="89">
        <v>0</v>
      </c>
      <c r="T1463" s="89">
        <v>4.4916466096999998E-4</v>
      </c>
      <c r="U1463" s="89">
        <v>2.2196185557299998E-3</v>
      </c>
      <c r="V1463" s="89">
        <v>0</v>
      </c>
      <c r="W1463" s="89">
        <v>0</v>
      </c>
      <c r="X1463" s="89">
        <v>0</v>
      </c>
      <c r="Y1463" s="89">
        <v>0</v>
      </c>
      <c r="Z1463" s="89">
        <v>5.0117588530699999E-3</v>
      </c>
      <c r="AA1463" s="89">
        <v>1.2417795526400001E-3</v>
      </c>
    </row>
    <row r="1464" spans="1:27" x14ac:dyDescent="0.25">
      <c r="A1464" s="87">
        <v>13132</v>
      </c>
      <c r="B1464" s="134">
        <v>45473</v>
      </c>
      <c r="C1464" s="87">
        <v>6624</v>
      </c>
      <c r="D1464" s="86" t="s">
        <v>1847</v>
      </c>
      <c r="E1464" s="88">
        <v>19498110</v>
      </c>
      <c r="F1464" s="88">
        <v>17928924</v>
      </c>
      <c r="G1464" s="88">
        <v>742487</v>
      </c>
      <c r="H1464" s="88">
        <v>0</v>
      </c>
      <c r="I1464" s="88">
        <v>0</v>
      </c>
      <c r="J1464" s="88">
        <v>2427570</v>
      </c>
      <c r="K1464" s="88">
        <v>4614874</v>
      </c>
      <c r="L1464" s="88">
        <v>0</v>
      </c>
      <c r="M1464" s="88">
        <v>6327848</v>
      </c>
      <c r="N1464" s="88">
        <v>0</v>
      </c>
      <c r="O1464" s="88">
        <v>0</v>
      </c>
      <c r="P1464" s="88">
        <v>3816145</v>
      </c>
      <c r="Q1464" s="89">
        <v>-3.5039870599999997E-5</v>
      </c>
      <c r="R1464" s="89">
        <v>0</v>
      </c>
      <c r="S1464" s="89">
        <v>0</v>
      </c>
      <c r="T1464" s="89">
        <v>-1.4260839641E-3</v>
      </c>
      <c r="U1464" s="89">
        <v>0</v>
      </c>
      <c r="V1464" s="89">
        <v>0</v>
      </c>
      <c r="W1464" s="89">
        <v>0</v>
      </c>
      <c r="X1464" s="89">
        <v>0</v>
      </c>
      <c r="Y1464" s="89">
        <v>0</v>
      </c>
      <c r="Z1464" s="89">
        <v>6.18718572875E-3</v>
      </c>
      <c r="AA1464" s="89">
        <v>9.1929117404E-4</v>
      </c>
    </row>
    <row r="1465" spans="1:27" x14ac:dyDescent="0.25">
      <c r="A1465" s="87">
        <v>13161</v>
      </c>
      <c r="B1465" s="134">
        <v>45473</v>
      </c>
      <c r="C1465" s="87">
        <v>6641</v>
      </c>
      <c r="D1465" s="86" t="s">
        <v>1848</v>
      </c>
      <c r="E1465" s="88">
        <v>7580020</v>
      </c>
      <c r="F1465" s="88">
        <v>4747102</v>
      </c>
      <c r="G1465" s="88">
        <v>122516</v>
      </c>
      <c r="H1465" s="88">
        <v>0</v>
      </c>
      <c r="I1465" s="88">
        <v>0</v>
      </c>
      <c r="J1465" s="88">
        <v>702414</v>
      </c>
      <c r="K1465" s="88">
        <v>2907321</v>
      </c>
      <c r="L1465" s="88">
        <v>0</v>
      </c>
      <c r="M1465" s="88">
        <v>0</v>
      </c>
      <c r="N1465" s="88">
        <v>0</v>
      </c>
      <c r="O1465" s="88">
        <v>0</v>
      </c>
      <c r="P1465" s="88">
        <v>1014849</v>
      </c>
      <c r="Q1465" s="89">
        <v>-1.0357318054199999E-2</v>
      </c>
      <c r="R1465" s="89">
        <v>0</v>
      </c>
      <c r="S1465" s="89">
        <v>0</v>
      </c>
      <c r="T1465" s="89">
        <v>0</v>
      </c>
      <c r="U1465" s="89">
        <v>2.8832175473499999E-3</v>
      </c>
      <c r="V1465" s="89">
        <v>0</v>
      </c>
      <c r="W1465" s="89">
        <v>0</v>
      </c>
      <c r="X1465" s="89">
        <v>0</v>
      </c>
      <c r="Y1465" s="89">
        <v>0</v>
      </c>
      <c r="Z1465" s="89">
        <v>3.4859248656700001E-3</v>
      </c>
      <c r="AA1465" s="89">
        <v>2.1133457449500001E-3</v>
      </c>
    </row>
    <row r="1466" spans="1:27" x14ac:dyDescent="0.25">
      <c r="A1466" s="87">
        <v>13167</v>
      </c>
      <c r="B1466" s="134">
        <v>45473</v>
      </c>
      <c r="C1466" s="87">
        <v>6645</v>
      </c>
      <c r="D1466" s="86" t="s">
        <v>1849</v>
      </c>
      <c r="E1466" s="88">
        <v>67412749</v>
      </c>
      <c r="F1466" s="88">
        <v>32503624</v>
      </c>
      <c r="G1466" s="88">
        <v>693519</v>
      </c>
      <c r="H1466" s="88">
        <v>0</v>
      </c>
      <c r="I1466" s="88">
        <v>0</v>
      </c>
      <c r="J1466" s="88">
        <v>1430274</v>
      </c>
      <c r="K1466" s="88">
        <v>10296466</v>
      </c>
      <c r="L1466" s="88">
        <v>0</v>
      </c>
      <c r="M1466" s="88">
        <v>16267820</v>
      </c>
      <c r="N1466" s="88">
        <v>0</v>
      </c>
      <c r="O1466" s="88">
        <v>0</v>
      </c>
      <c r="P1466" s="88">
        <v>3815544</v>
      </c>
      <c r="Q1466" s="89">
        <v>6.9062484641999999E-3</v>
      </c>
      <c r="R1466" s="89">
        <v>0</v>
      </c>
      <c r="S1466" s="89">
        <v>0</v>
      </c>
      <c r="T1466" s="89">
        <v>4.6439542492999997E-4</v>
      </c>
      <c r="U1466" s="89">
        <v>2.5408750436099999E-3</v>
      </c>
      <c r="V1466" s="89">
        <v>0</v>
      </c>
      <c r="W1466" s="89">
        <v>1.29237191284E-3</v>
      </c>
      <c r="X1466" s="89">
        <v>0</v>
      </c>
      <c r="Y1466" s="89">
        <v>0</v>
      </c>
      <c r="Z1466" s="89">
        <v>5.7469514595599996E-3</v>
      </c>
      <c r="AA1466" s="89">
        <v>2.30097073423E-3</v>
      </c>
    </row>
    <row r="1467" spans="1:27" x14ac:dyDescent="0.25">
      <c r="A1467" s="87">
        <v>13180</v>
      </c>
      <c r="B1467" s="134">
        <v>45473</v>
      </c>
      <c r="C1467" s="87">
        <v>6652</v>
      </c>
      <c r="D1467" s="86" t="s">
        <v>1850</v>
      </c>
      <c r="E1467" s="88">
        <v>5954934</v>
      </c>
      <c r="F1467" s="88">
        <v>1127957</v>
      </c>
      <c r="G1467" s="88">
        <v>0</v>
      </c>
      <c r="H1467" s="88">
        <v>0</v>
      </c>
      <c r="I1467" s="88">
        <v>0</v>
      </c>
      <c r="J1467" s="88">
        <v>562113</v>
      </c>
      <c r="K1467" s="88">
        <v>244022</v>
      </c>
      <c r="L1467" s="88">
        <v>0</v>
      </c>
      <c r="M1467" s="88">
        <v>0</v>
      </c>
      <c r="N1467" s="88">
        <v>0</v>
      </c>
      <c r="O1467" s="88">
        <v>0</v>
      </c>
      <c r="P1467" s="88">
        <v>321821</v>
      </c>
      <c r="Q1467" s="89">
        <v>0</v>
      </c>
      <c r="R1467" s="89">
        <v>0</v>
      </c>
      <c r="S1467" s="89">
        <v>0</v>
      </c>
      <c r="T1467" s="89">
        <v>0</v>
      </c>
      <c r="U1467" s="89">
        <v>0</v>
      </c>
      <c r="V1467" s="89">
        <v>0</v>
      </c>
      <c r="W1467" s="89">
        <v>0</v>
      </c>
      <c r="X1467" s="89">
        <v>0</v>
      </c>
      <c r="Y1467" s="89">
        <v>0</v>
      </c>
      <c r="Z1467" s="89">
        <v>3.9189862547099998E-3</v>
      </c>
      <c r="AA1467" s="89">
        <v>1.11421830935E-3</v>
      </c>
    </row>
    <row r="1468" spans="1:27" x14ac:dyDescent="0.25">
      <c r="A1468" s="87">
        <v>13186</v>
      </c>
      <c r="B1468" s="134">
        <v>45473</v>
      </c>
      <c r="C1468" s="87">
        <v>6654</v>
      </c>
      <c r="D1468" s="86" t="s">
        <v>1851</v>
      </c>
      <c r="E1468" s="88">
        <v>29720336</v>
      </c>
      <c r="F1468" s="88">
        <v>12474361</v>
      </c>
      <c r="G1468" s="88">
        <v>0</v>
      </c>
      <c r="H1468" s="88">
        <v>0</v>
      </c>
      <c r="I1468" s="88">
        <v>0</v>
      </c>
      <c r="J1468" s="88">
        <v>4697353</v>
      </c>
      <c r="K1468" s="88">
        <v>3503823</v>
      </c>
      <c r="L1468" s="88">
        <v>0</v>
      </c>
      <c r="M1468" s="88">
        <v>0</v>
      </c>
      <c r="N1468" s="88">
        <v>0</v>
      </c>
      <c r="O1468" s="88">
        <v>0</v>
      </c>
      <c r="P1468" s="88">
        <v>4273185</v>
      </c>
      <c r="Q1468" s="89">
        <v>0</v>
      </c>
      <c r="R1468" s="89">
        <v>0</v>
      </c>
      <c r="S1468" s="89">
        <v>0</v>
      </c>
      <c r="T1468" s="89">
        <v>0</v>
      </c>
      <c r="U1468" s="89">
        <v>8.2611270300999998E-4</v>
      </c>
      <c r="V1468" s="89">
        <v>0</v>
      </c>
      <c r="W1468" s="89">
        <v>0</v>
      </c>
      <c r="X1468" s="89">
        <v>0</v>
      </c>
      <c r="Y1468" s="89">
        <v>0</v>
      </c>
      <c r="Z1468" s="89">
        <v>4.7388175054499998E-3</v>
      </c>
      <c r="AA1468" s="89">
        <v>2.10567065886E-3</v>
      </c>
    </row>
    <row r="1469" spans="1:27" x14ac:dyDescent="0.25">
      <c r="A1469" s="87">
        <v>13190</v>
      </c>
      <c r="B1469" s="134">
        <v>45473</v>
      </c>
      <c r="C1469" s="87">
        <v>6656</v>
      </c>
      <c r="D1469" s="86" t="s">
        <v>1852</v>
      </c>
      <c r="E1469" s="88">
        <v>176435399</v>
      </c>
      <c r="F1469" s="88">
        <v>94549271</v>
      </c>
      <c r="G1469" s="88">
        <v>522863</v>
      </c>
      <c r="H1469" s="88">
        <v>0</v>
      </c>
      <c r="I1469" s="88">
        <v>0</v>
      </c>
      <c r="J1469" s="88">
        <v>4361625</v>
      </c>
      <c r="K1469" s="88">
        <v>17527836</v>
      </c>
      <c r="L1469" s="88">
        <v>0</v>
      </c>
      <c r="M1469" s="88">
        <v>53870555</v>
      </c>
      <c r="N1469" s="88">
        <v>2548333</v>
      </c>
      <c r="O1469" s="88">
        <v>1487448</v>
      </c>
      <c r="P1469" s="88">
        <v>14230612</v>
      </c>
      <c r="Q1469" s="89">
        <v>8.7989254249699993E-3</v>
      </c>
      <c r="R1469" s="89">
        <v>0</v>
      </c>
      <c r="S1469" s="89">
        <v>0</v>
      </c>
      <c r="T1469" s="89">
        <v>1.2150773887199999E-3</v>
      </c>
      <c r="U1469" s="89">
        <v>1.27096695356E-3</v>
      </c>
      <c r="V1469" s="89">
        <v>0</v>
      </c>
      <c r="W1469" s="89">
        <v>0</v>
      </c>
      <c r="X1469" s="89">
        <v>0</v>
      </c>
      <c r="Y1469" s="89">
        <v>-5.3862537320000002E-4</v>
      </c>
      <c r="Z1469" s="89">
        <v>3.4139053437999998E-3</v>
      </c>
      <c r="AA1469" s="89">
        <v>8.2796102164000001E-4</v>
      </c>
    </row>
    <row r="1470" spans="1:27" x14ac:dyDescent="0.25">
      <c r="A1470" s="87">
        <v>13224</v>
      </c>
      <c r="B1470" s="134">
        <v>45473</v>
      </c>
      <c r="C1470" s="87">
        <v>6671</v>
      </c>
      <c r="D1470" s="86" t="s">
        <v>1853</v>
      </c>
      <c r="E1470" s="88">
        <v>1200257</v>
      </c>
      <c r="F1470" s="88">
        <v>1094401</v>
      </c>
      <c r="G1470" s="88">
        <v>0</v>
      </c>
      <c r="H1470" s="88">
        <v>0</v>
      </c>
      <c r="I1470" s="88">
        <v>0</v>
      </c>
      <c r="J1470" s="88">
        <v>345767</v>
      </c>
      <c r="K1470" s="88">
        <v>682294</v>
      </c>
      <c r="L1470" s="88">
        <v>0</v>
      </c>
      <c r="M1470" s="88">
        <v>0</v>
      </c>
      <c r="N1470" s="88">
        <v>0</v>
      </c>
      <c r="O1470" s="88">
        <v>0</v>
      </c>
      <c r="P1470" s="88">
        <v>66340</v>
      </c>
      <c r="Q1470" s="89">
        <v>0</v>
      </c>
      <c r="R1470" s="89">
        <v>0</v>
      </c>
      <c r="S1470" s="89">
        <v>0</v>
      </c>
      <c r="T1470" s="89">
        <v>0</v>
      </c>
      <c r="U1470" s="89">
        <v>0</v>
      </c>
      <c r="V1470" s="89">
        <v>0</v>
      </c>
      <c r="W1470" s="89">
        <v>0</v>
      </c>
      <c r="X1470" s="89">
        <v>0</v>
      </c>
      <c r="Y1470" s="89">
        <v>0</v>
      </c>
      <c r="Z1470" s="89">
        <v>0</v>
      </c>
      <c r="AA1470" s="89">
        <v>0</v>
      </c>
    </row>
    <row r="1471" spans="1:27" x14ac:dyDescent="0.25">
      <c r="A1471" s="87">
        <v>13233</v>
      </c>
      <c r="B1471" s="134">
        <v>45473</v>
      </c>
      <c r="C1471" s="87">
        <v>6676</v>
      </c>
      <c r="D1471" s="86" t="s">
        <v>1854</v>
      </c>
      <c r="E1471" s="88">
        <v>47883912</v>
      </c>
      <c r="F1471" s="88">
        <v>41244303</v>
      </c>
      <c r="G1471" s="88">
        <v>993573</v>
      </c>
      <c r="H1471" s="88">
        <v>0</v>
      </c>
      <c r="I1471" s="88">
        <v>0</v>
      </c>
      <c r="J1471" s="88">
        <v>3936045</v>
      </c>
      <c r="K1471" s="88">
        <v>11588076</v>
      </c>
      <c r="L1471" s="88">
        <v>0</v>
      </c>
      <c r="M1471" s="88">
        <v>21093725</v>
      </c>
      <c r="N1471" s="88">
        <v>0</v>
      </c>
      <c r="O1471" s="88">
        <v>0</v>
      </c>
      <c r="P1471" s="88">
        <v>3632884</v>
      </c>
      <c r="Q1471" s="89">
        <v>1.493254219249E-2</v>
      </c>
      <c r="R1471" s="89">
        <v>0</v>
      </c>
      <c r="S1471" s="89">
        <v>0</v>
      </c>
      <c r="T1471" s="89">
        <v>-1.7532793653999999E-3</v>
      </c>
      <c r="U1471" s="89">
        <v>1.1226635905099999E-3</v>
      </c>
      <c r="V1471" s="89">
        <v>0</v>
      </c>
      <c r="W1471" s="89">
        <v>1.0834649220500001E-3</v>
      </c>
      <c r="X1471" s="89">
        <v>0</v>
      </c>
      <c r="Y1471" s="89">
        <v>0</v>
      </c>
      <c r="Z1471" s="89">
        <v>8.7976736448200001E-3</v>
      </c>
      <c r="AA1471" s="89">
        <v>1.91018119863E-3</v>
      </c>
    </row>
    <row r="1472" spans="1:27" x14ac:dyDescent="0.25">
      <c r="A1472" s="87">
        <v>13248</v>
      </c>
      <c r="B1472" s="134">
        <v>45473</v>
      </c>
      <c r="C1472" s="87">
        <v>6686</v>
      </c>
      <c r="D1472" s="86" t="s">
        <v>1855</v>
      </c>
      <c r="E1472" s="88">
        <v>4018734</v>
      </c>
      <c r="F1472" s="88">
        <v>2532332</v>
      </c>
      <c r="G1472" s="88">
        <v>0</v>
      </c>
      <c r="H1472" s="88">
        <v>0</v>
      </c>
      <c r="I1472" s="88">
        <v>0</v>
      </c>
      <c r="J1472" s="88">
        <v>173607</v>
      </c>
      <c r="K1472" s="88">
        <v>667467</v>
      </c>
      <c r="L1472" s="88">
        <v>0</v>
      </c>
      <c r="M1472" s="88">
        <v>0</v>
      </c>
      <c r="N1472" s="88">
        <v>0</v>
      </c>
      <c r="O1472" s="88">
        <v>0</v>
      </c>
      <c r="P1472" s="88">
        <v>1691258</v>
      </c>
      <c r="Q1472" s="89">
        <v>0</v>
      </c>
      <c r="R1472" s="89">
        <v>0</v>
      </c>
      <c r="S1472" s="89">
        <v>0</v>
      </c>
      <c r="T1472" s="89">
        <v>0</v>
      </c>
      <c r="U1472" s="89">
        <v>6.0453318583499997E-3</v>
      </c>
      <c r="V1472" s="89">
        <v>0</v>
      </c>
      <c r="W1472" s="89">
        <v>0</v>
      </c>
      <c r="X1472" s="89">
        <v>0</v>
      </c>
      <c r="Y1472" s="89">
        <v>0</v>
      </c>
      <c r="Z1472" s="89">
        <v>6.3126041775199999E-3</v>
      </c>
      <c r="AA1472" s="89">
        <v>6.1554661074100002E-3</v>
      </c>
    </row>
    <row r="1473" spans="1:27" x14ac:dyDescent="0.25">
      <c r="A1473" s="87">
        <v>13254</v>
      </c>
      <c r="B1473" s="134">
        <v>45473</v>
      </c>
      <c r="C1473" s="87">
        <v>6688</v>
      </c>
      <c r="D1473" s="86" t="s">
        <v>1856</v>
      </c>
      <c r="E1473" s="88">
        <v>25745455</v>
      </c>
      <c r="F1473" s="88">
        <v>22042423</v>
      </c>
      <c r="G1473" s="88">
        <v>300147</v>
      </c>
      <c r="H1473" s="88">
        <v>0</v>
      </c>
      <c r="I1473" s="88">
        <v>0</v>
      </c>
      <c r="J1473" s="88">
        <v>6200112</v>
      </c>
      <c r="K1473" s="88">
        <v>12464255</v>
      </c>
      <c r="L1473" s="88">
        <v>0</v>
      </c>
      <c r="M1473" s="88">
        <v>0</v>
      </c>
      <c r="N1473" s="88">
        <v>0</v>
      </c>
      <c r="O1473" s="88">
        <v>0</v>
      </c>
      <c r="P1473" s="88">
        <v>3077909</v>
      </c>
      <c r="Q1473" s="89">
        <v>1.1161601265899999E-3</v>
      </c>
      <c r="R1473" s="89">
        <v>0</v>
      </c>
      <c r="S1473" s="89">
        <v>0</v>
      </c>
      <c r="T1473" s="89">
        <v>0</v>
      </c>
      <c r="U1473" s="89">
        <v>1.11104621655E-3</v>
      </c>
      <c r="V1473" s="89">
        <v>0</v>
      </c>
      <c r="W1473" s="89">
        <v>0</v>
      </c>
      <c r="X1473" s="89">
        <v>0</v>
      </c>
      <c r="Y1473" s="89">
        <v>0</v>
      </c>
      <c r="Z1473" s="89">
        <v>3.5026334431700001E-3</v>
      </c>
      <c r="AA1473" s="89">
        <v>1.1443003934199999E-3</v>
      </c>
    </row>
    <row r="1474" spans="1:27" x14ac:dyDescent="0.25">
      <c r="A1474" s="87">
        <v>13261</v>
      </c>
      <c r="B1474" s="134">
        <v>45473</v>
      </c>
      <c r="C1474" s="87">
        <v>6694</v>
      </c>
      <c r="D1474" s="86" t="s">
        <v>1857</v>
      </c>
      <c r="E1474" s="88">
        <v>34503689</v>
      </c>
      <c r="F1474" s="88">
        <v>12586045</v>
      </c>
      <c r="G1474" s="88">
        <v>711943</v>
      </c>
      <c r="H1474" s="88">
        <v>0</v>
      </c>
      <c r="I1474" s="88">
        <v>0</v>
      </c>
      <c r="J1474" s="88">
        <v>2077027</v>
      </c>
      <c r="K1474" s="88">
        <v>2933313</v>
      </c>
      <c r="L1474" s="88">
        <v>0</v>
      </c>
      <c r="M1474" s="88">
        <v>4424677</v>
      </c>
      <c r="N1474" s="88">
        <v>0</v>
      </c>
      <c r="O1474" s="88">
        <v>0</v>
      </c>
      <c r="P1474" s="88">
        <v>2439085</v>
      </c>
      <c r="Q1474" s="89">
        <v>2.0459520838000001E-3</v>
      </c>
      <c r="R1474" s="89">
        <v>0</v>
      </c>
      <c r="S1474" s="89">
        <v>0</v>
      </c>
      <c r="T1474" s="89">
        <v>1.07844685374E-3</v>
      </c>
      <c r="U1474" s="89">
        <v>4.9662246997500001E-3</v>
      </c>
      <c r="V1474" s="89">
        <v>0</v>
      </c>
      <c r="W1474" s="89">
        <v>0</v>
      </c>
      <c r="X1474" s="89">
        <v>0</v>
      </c>
      <c r="Y1474" s="89">
        <v>0</v>
      </c>
      <c r="Z1474" s="89">
        <v>3.9878964529999999E-4</v>
      </c>
      <c r="AA1474" s="89">
        <v>1.5091083335700001E-3</v>
      </c>
    </row>
    <row r="1475" spans="1:27" x14ac:dyDescent="0.25">
      <c r="A1475" s="87">
        <v>13265</v>
      </c>
      <c r="B1475" s="134">
        <v>45473</v>
      </c>
      <c r="C1475" s="87">
        <v>6697</v>
      </c>
      <c r="D1475" s="86" t="s">
        <v>1858</v>
      </c>
      <c r="E1475" s="88">
        <v>64418803</v>
      </c>
      <c r="F1475" s="88">
        <v>27932883</v>
      </c>
      <c r="G1475" s="88">
        <v>0</v>
      </c>
      <c r="H1475" s="88">
        <v>0</v>
      </c>
      <c r="I1475" s="88">
        <v>0</v>
      </c>
      <c r="J1475" s="88">
        <v>14283058</v>
      </c>
      <c r="K1475" s="88">
        <v>9120292</v>
      </c>
      <c r="L1475" s="88">
        <v>0</v>
      </c>
      <c r="M1475" s="88">
        <v>1092940</v>
      </c>
      <c r="N1475" s="88">
        <v>0</v>
      </c>
      <c r="O1475" s="88">
        <v>0</v>
      </c>
      <c r="P1475" s="88">
        <v>3436593</v>
      </c>
      <c r="Q1475" s="89">
        <v>0</v>
      </c>
      <c r="R1475" s="89">
        <v>0</v>
      </c>
      <c r="S1475" s="89">
        <v>0</v>
      </c>
      <c r="T1475" s="89">
        <v>4.5458794859000001E-4</v>
      </c>
      <c r="U1475" s="89">
        <v>1.2975645439600001E-3</v>
      </c>
      <c r="V1475" s="89">
        <v>0</v>
      </c>
      <c r="W1475" s="89">
        <v>5.6076439497000001E-4</v>
      </c>
      <c r="X1475" s="89">
        <v>0</v>
      </c>
      <c r="Y1475" s="89">
        <v>0</v>
      </c>
      <c r="Z1475" s="89">
        <v>6.4109986629599996E-3</v>
      </c>
      <c r="AA1475" s="89">
        <v>1.5371300364900001E-3</v>
      </c>
    </row>
    <row r="1476" spans="1:27" x14ac:dyDescent="0.25">
      <c r="A1476" s="87">
        <v>13271</v>
      </c>
      <c r="B1476" s="134">
        <v>45473</v>
      </c>
      <c r="C1476" s="87">
        <v>6699</v>
      </c>
      <c r="D1476" s="86" t="s">
        <v>1859</v>
      </c>
      <c r="E1476" s="88">
        <v>144524977</v>
      </c>
      <c r="F1476" s="88">
        <v>88048054</v>
      </c>
      <c r="G1476" s="88">
        <v>5664400</v>
      </c>
      <c r="H1476" s="88">
        <v>105905</v>
      </c>
      <c r="I1476" s="88">
        <v>0</v>
      </c>
      <c r="J1476" s="88">
        <v>14897862</v>
      </c>
      <c r="K1476" s="88">
        <v>23834904</v>
      </c>
      <c r="L1476" s="88">
        <v>0</v>
      </c>
      <c r="M1476" s="88">
        <v>26685891</v>
      </c>
      <c r="N1476" s="88">
        <v>0</v>
      </c>
      <c r="O1476" s="88">
        <v>0</v>
      </c>
      <c r="P1476" s="88">
        <v>16859092</v>
      </c>
      <c r="Q1476" s="89">
        <v>1.7979808893109999E-2</v>
      </c>
      <c r="R1476" s="89">
        <v>4.2275748465059999E-2</v>
      </c>
      <c r="S1476" s="89">
        <v>0</v>
      </c>
      <c r="T1476" s="89">
        <v>7.4483304965599997E-6</v>
      </c>
      <c r="U1476" s="89">
        <v>2.7214119540200001E-3</v>
      </c>
      <c r="V1476" s="89">
        <v>0</v>
      </c>
      <c r="W1476" s="89">
        <v>1.1152465144E-4</v>
      </c>
      <c r="X1476" s="89">
        <v>0</v>
      </c>
      <c r="Y1476" s="89">
        <v>0</v>
      </c>
      <c r="Z1476" s="89">
        <v>1.464921678253E-2</v>
      </c>
      <c r="AA1476" s="89">
        <v>4.9661916819300003E-3</v>
      </c>
    </row>
    <row r="1477" spans="1:27" x14ac:dyDescent="0.25">
      <c r="A1477" s="87">
        <v>13274</v>
      </c>
      <c r="B1477" s="134">
        <v>45473</v>
      </c>
      <c r="C1477" s="87">
        <v>6702</v>
      </c>
      <c r="D1477" s="86" t="s">
        <v>1860</v>
      </c>
      <c r="E1477" s="88">
        <v>2052573</v>
      </c>
      <c r="F1477" s="88">
        <v>1363113</v>
      </c>
      <c r="G1477" s="88">
        <v>0</v>
      </c>
      <c r="H1477" s="88">
        <v>0</v>
      </c>
      <c r="I1477" s="88">
        <v>0</v>
      </c>
      <c r="J1477" s="88">
        <v>272758</v>
      </c>
      <c r="K1477" s="88">
        <v>787620</v>
      </c>
      <c r="L1477" s="88">
        <v>0</v>
      </c>
      <c r="M1477" s="88">
        <v>0</v>
      </c>
      <c r="N1477" s="88">
        <v>0</v>
      </c>
      <c r="O1477" s="88">
        <v>0</v>
      </c>
      <c r="P1477" s="88">
        <v>302735</v>
      </c>
      <c r="Q1477" s="89">
        <v>0</v>
      </c>
      <c r="R1477" s="89">
        <v>0</v>
      </c>
      <c r="S1477" s="89">
        <v>0</v>
      </c>
      <c r="T1477" s="89">
        <v>0</v>
      </c>
      <c r="U1477" s="89">
        <v>0</v>
      </c>
      <c r="V1477" s="89">
        <v>0</v>
      </c>
      <c r="W1477" s="89">
        <v>0</v>
      </c>
      <c r="X1477" s="89">
        <v>0</v>
      </c>
      <c r="Y1477" s="89">
        <v>0</v>
      </c>
      <c r="Z1477" s="89">
        <v>0</v>
      </c>
      <c r="AA1477" s="89">
        <v>0</v>
      </c>
    </row>
    <row r="1478" spans="1:27" x14ac:dyDescent="0.25">
      <c r="A1478" s="87">
        <v>13279</v>
      </c>
      <c r="B1478" s="134">
        <v>45473</v>
      </c>
      <c r="C1478" s="87">
        <v>6705</v>
      </c>
      <c r="D1478" s="86" t="s">
        <v>1861</v>
      </c>
      <c r="E1478" s="88">
        <v>54850836</v>
      </c>
      <c r="F1478" s="88">
        <v>39344919</v>
      </c>
      <c r="G1478" s="88">
        <v>1033373</v>
      </c>
      <c r="H1478" s="88">
        <v>0</v>
      </c>
      <c r="I1478" s="88">
        <v>0</v>
      </c>
      <c r="J1478" s="88">
        <v>4969191</v>
      </c>
      <c r="K1478" s="88">
        <v>9238149</v>
      </c>
      <c r="L1478" s="88">
        <v>0</v>
      </c>
      <c r="M1478" s="88">
        <v>21396232</v>
      </c>
      <c r="N1478" s="88">
        <v>0</v>
      </c>
      <c r="O1478" s="88">
        <v>0</v>
      </c>
      <c r="P1478" s="88">
        <v>2707974</v>
      </c>
      <c r="Q1478" s="89">
        <v>2.3259764460000001E-5</v>
      </c>
      <c r="R1478" s="89">
        <v>0</v>
      </c>
      <c r="S1478" s="89">
        <v>0</v>
      </c>
      <c r="T1478" s="89">
        <v>0</v>
      </c>
      <c r="U1478" s="89">
        <v>-9.1985991489000007E-6</v>
      </c>
      <c r="V1478" s="89">
        <v>0</v>
      </c>
      <c r="W1478" s="89">
        <v>0</v>
      </c>
      <c r="X1478" s="89">
        <v>0</v>
      </c>
      <c r="Y1478" s="89">
        <v>0</v>
      </c>
      <c r="Z1478" s="89">
        <v>1.6538901468E-4</v>
      </c>
      <c r="AA1478" s="89">
        <v>4.4694816541800003E-6</v>
      </c>
    </row>
    <row r="1479" spans="1:27" x14ac:dyDescent="0.25">
      <c r="A1479" s="87">
        <v>13290</v>
      </c>
      <c r="B1479" s="134">
        <v>45473</v>
      </c>
      <c r="C1479" s="87">
        <v>6715</v>
      </c>
      <c r="D1479" s="86" t="s">
        <v>1862</v>
      </c>
      <c r="E1479" s="88">
        <v>99848902</v>
      </c>
      <c r="F1479" s="88">
        <v>75098018</v>
      </c>
      <c r="G1479" s="88">
        <v>919245</v>
      </c>
      <c r="H1479" s="88">
        <v>0</v>
      </c>
      <c r="I1479" s="88">
        <v>0</v>
      </c>
      <c r="J1479" s="88">
        <v>27090337</v>
      </c>
      <c r="K1479" s="88">
        <v>32988920</v>
      </c>
      <c r="L1479" s="88">
        <v>0</v>
      </c>
      <c r="M1479" s="88">
        <v>9926240</v>
      </c>
      <c r="N1479" s="88">
        <v>0</v>
      </c>
      <c r="O1479" s="88">
        <v>0</v>
      </c>
      <c r="P1479" s="88">
        <v>4173275</v>
      </c>
      <c r="Q1479" s="89">
        <v>0</v>
      </c>
      <c r="R1479" s="89">
        <v>0</v>
      </c>
      <c r="S1479" s="89">
        <v>0</v>
      </c>
      <c r="T1479" s="89">
        <v>6.2367813242E-4</v>
      </c>
      <c r="U1479" s="89">
        <v>1.5375842919899999E-3</v>
      </c>
      <c r="V1479" s="89">
        <v>0</v>
      </c>
      <c r="W1479" s="89">
        <v>0</v>
      </c>
      <c r="X1479" s="89">
        <v>0</v>
      </c>
      <c r="Y1479" s="89">
        <v>0</v>
      </c>
      <c r="Z1479" s="89">
        <v>1.6191875167999999E-3</v>
      </c>
      <c r="AA1479" s="89">
        <v>1.0161035926299999E-3</v>
      </c>
    </row>
    <row r="1480" spans="1:27" x14ac:dyDescent="0.25">
      <c r="A1480" s="87">
        <v>13300</v>
      </c>
      <c r="B1480" s="134">
        <v>45473</v>
      </c>
      <c r="C1480" s="87">
        <v>6722</v>
      </c>
      <c r="D1480" s="86" t="s">
        <v>1863</v>
      </c>
      <c r="E1480" s="88">
        <v>33231996</v>
      </c>
      <c r="F1480" s="88">
        <v>17686339</v>
      </c>
      <c r="G1480" s="88">
        <v>410063</v>
      </c>
      <c r="H1480" s="88">
        <v>1477</v>
      </c>
      <c r="I1480" s="88">
        <v>0</v>
      </c>
      <c r="J1480" s="88">
        <v>638745</v>
      </c>
      <c r="K1480" s="88">
        <v>1528637</v>
      </c>
      <c r="L1480" s="88">
        <v>0</v>
      </c>
      <c r="M1480" s="88">
        <v>13371787</v>
      </c>
      <c r="N1480" s="88">
        <v>1119272</v>
      </c>
      <c r="O1480" s="88">
        <v>83860</v>
      </c>
      <c r="P1480" s="88">
        <v>532498</v>
      </c>
      <c r="Q1480" s="89">
        <v>7.5970731922E-3</v>
      </c>
      <c r="R1480" s="89">
        <v>0</v>
      </c>
      <c r="S1480" s="89">
        <v>0</v>
      </c>
      <c r="T1480" s="89">
        <v>0</v>
      </c>
      <c r="U1480" s="89">
        <v>-7.7541221299999994E-5</v>
      </c>
      <c r="V1480" s="89">
        <v>0</v>
      </c>
      <c r="W1480" s="89">
        <v>0</v>
      </c>
      <c r="X1480" s="89">
        <v>0</v>
      </c>
      <c r="Y1480" s="89">
        <v>0</v>
      </c>
      <c r="Z1480" s="89">
        <v>-8.4698038599999995E-5</v>
      </c>
      <c r="AA1480" s="89">
        <v>1.5422869830000001E-4</v>
      </c>
    </row>
    <row r="1481" spans="1:27" x14ac:dyDescent="0.25">
      <c r="A1481" s="87">
        <v>13305</v>
      </c>
      <c r="B1481" s="134">
        <v>45473</v>
      </c>
      <c r="C1481" s="87">
        <v>6726</v>
      </c>
      <c r="D1481" s="86" t="s">
        <v>1864</v>
      </c>
      <c r="E1481" s="88">
        <v>34709366</v>
      </c>
      <c r="F1481" s="88">
        <v>9209671</v>
      </c>
      <c r="G1481" s="88">
        <v>524855</v>
      </c>
      <c r="H1481" s="88">
        <v>0</v>
      </c>
      <c r="I1481" s="88">
        <v>0</v>
      </c>
      <c r="J1481" s="88">
        <v>1236639</v>
      </c>
      <c r="K1481" s="88">
        <v>3818989</v>
      </c>
      <c r="L1481" s="88">
        <v>0</v>
      </c>
      <c r="M1481" s="88">
        <v>2274609</v>
      </c>
      <c r="N1481" s="88">
        <v>0</v>
      </c>
      <c r="O1481" s="88">
        <v>0</v>
      </c>
      <c r="P1481" s="88">
        <v>1354579</v>
      </c>
      <c r="Q1481" s="89">
        <v>2.50532316912E-3</v>
      </c>
      <c r="R1481" s="89">
        <v>0</v>
      </c>
      <c r="S1481" s="89">
        <v>0</v>
      </c>
      <c r="T1481" s="89">
        <v>0</v>
      </c>
      <c r="U1481" s="89">
        <v>7.7888468249999996E-5</v>
      </c>
      <c r="V1481" s="89">
        <v>0</v>
      </c>
      <c r="W1481" s="89">
        <v>0</v>
      </c>
      <c r="X1481" s="89">
        <v>0</v>
      </c>
      <c r="Y1481" s="89">
        <v>0</v>
      </c>
      <c r="Z1481" s="89">
        <v>3.4933530451299998E-3</v>
      </c>
      <c r="AA1481" s="89">
        <v>6.8347319524000004E-4</v>
      </c>
    </row>
    <row r="1482" spans="1:27" x14ac:dyDescent="0.25">
      <c r="A1482" s="87">
        <v>13321</v>
      </c>
      <c r="B1482" s="134">
        <v>45473</v>
      </c>
      <c r="C1482" s="87">
        <v>6735</v>
      </c>
      <c r="D1482" s="86" t="s">
        <v>1865</v>
      </c>
      <c r="E1482" s="88">
        <v>43139455</v>
      </c>
      <c r="F1482" s="88">
        <v>20325134</v>
      </c>
      <c r="G1482" s="88">
        <v>2141997</v>
      </c>
      <c r="H1482" s="88">
        <v>0</v>
      </c>
      <c r="I1482" s="88">
        <v>0</v>
      </c>
      <c r="J1482" s="88">
        <v>2843767</v>
      </c>
      <c r="K1482" s="88">
        <v>7839611</v>
      </c>
      <c r="L1482" s="88">
        <v>0</v>
      </c>
      <c r="M1482" s="88">
        <v>1766222</v>
      </c>
      <c r="N1482" s="88">
        <v>0</v>
      </c>
      <c r="O1482" s="88">
        <v>0</v>
      </c>
      <c r="P1482" s="88">
        <v>5733537</v>
      </c>
      <c r="Q1482" s="89">
        <v>1.5818684445619999E-2</v>
      </c>
      <c r="R1482" s="89">
        <v>0</v>
      </c>
      <c r="S1482" s="89">
        <v>0</v>
      </c>
      <c r="T1482" s="89">
        <v>0</v>
      </c>
      <c r="U1482" s="89">
        <v>1.4958360007799999E-3</v>
      </c>
      <c r="V1482" s="89">
        <v>0</v>
      </c>
      <c r="W1482" s="89">
        <v>0</v>
      </c>
      <c r="X1482" s="89">
        <v>0</v>
      </c>
      <c r="Y1482" s="89">
        <v>0</v>
      </c>
      <c r="Z1482" s="89">
        <v>1.01146637589E-2</v>
      </c>
      <c r="AA1482" s="89">
        <v>4.4967229346399998E-3</v>
      </c>
    </row>
    <row r="1483" spans="1:27" x14ac:dyDescent="0.25">
      <c r="A1483" s="87">
        <v>13329</v>
      </c>
      <c r="B1483" s="134">
        <v>45473</v>
      </c>
      <c r="C1483" s="87">
        <v>6738</v>
      </c>
      <c r="D1483" s="86" t="s">
        <v>1866</v>
      </c>
      <c r="E1483" s="88">
        <v>28483004</v>
      </c>
      <c r="F1483" s="88">
        <v>11250469</v>
      </c>
      <c r="G1483" s="88">
        <v>0</v>
      </c>
      <c r="H1483" s="88">
        <v>0</v>
      </c>
      <c r="I1483" s="88">
        <v>0</v>
      </c>
      <c r="J1483" s="88">
        <v>916116</v>
      </c>
      <c r="K1483" s="88">
        <v>4469877</v>
      </c>
      <c r="L1483" s="88">
        <v>0</v>
      </c>
      <c r="M1483" s="88">
        <v>1456407</v>
      </c>
      <c r="N1483" s="88">
        <v>0</v>
      </c>
      <c r="O1483" s="88">
        <v>0</v>
      </c>
      <c r="P1483" s="88">
        <v>4408069</v>
      </c>
      <c r="Q1483" s="89">
        <v>0</v>
      </c>
      <c r="R1483" s="89">
        <v>0</v>
      </c>
      <c r="S1483" s="89">
        <v>0</v>
      </c>
      <c r="T1483" s="89">
        <v>0</v>
      </c>
      <c r="U1483" s="89">
        <v>9.8674584222999996E-4</v>
      </c>
      <c r="V1483" s="89">
        <v>0</v>
      </c>
      <c r="W1483" s="89">
        <v>1.45071261566E-3</v>
      </c>
      <c r="X1483" s="89">
        <v>0</v>
      </c>
      <c r="Y1483" s="89">
        <v>0</v>
      </c>
      <c r="Z1483" s="89">
        <v>7.1814684323999998E-4</v>
      </c>
      <c r="AA1483" s="89">
        <v>9.1971821282999997E-4</v>
      </c>
    </row>
    <row r="1484" spans="1:27" x14ac:dyDescent="0.25">
      <c r="A1484" s="87">
        <v>13334</v>
      </c>
      <c r="B1484" s="134">
        <v>45473</v>
      </c>
      <c r="C1484" s="87">
        <v>6740</v>
      </c>
      <c r="D1484" s="86" t="s">
        <v>1867</v>
      </c>
      <c r="E1484" s="88">
        <v>108793723</v>
      </c>
      <c r="F1484" s="88">
        <v>54143073</v>
      </c>
      <c r="G1484" s="88">
        <v>3151021</v>
      </c>
      <c r="H1484" s="88">
        <v>0</v>
      </c>
      <c r="I1484" s="88">
        <v>0</v>
      </c>
      <c r="J1484" s="88">
        <v>3141371</v>
      </c>
      <c r="K1484" s="88">
        <v>24490778</v>
      </c>
      <c r="L1484" s="88">
        <v>0</v>
      </c>
      <c r="M1484" s="88">
        <v>14042848</v>
      </c>
      <c r="N1484" s="88">
        <v>0</v>
      </c>
      <c r="O1484" s="88">
        <v>0</v>
      </c>
      <c r="P1484" s="88">
        <v>9317055</v>
      </c>
      <c r="Q1484" s="89">
        <v>1.3354431605679999E-2</v>
      </c>
      <c r="R1484" s="89">
        <v>0</v>
      </c>
      <c r="S1484" s="89">
        <v>0</v>
      </c>
      <c r="T1484" s="89">
        <v>0</v>
      </c>
      <c r="U1484" s="89">
        <v>2.0967812797999998E-3</v>
      </c>
      <c r="V1484" s="89">
        <v>0</v>
      </c>
      <c r="W1484" s="89">
        <v>0</v>
      </c>
      <c r="X1484" s="89">
        <v>0</v>
      </c>
      <c r="Y1484" s="89">
        <v>0</v>
      </c>
      <c r="Z1484" s="89">
        <v>1.255989765409E-2</v>
      </c>
      <c r="AA1484" s="89">
        <v>4.2558630939300004E-3</v>
      </c>
    </row>
    <row r="1485" spans="1:27" x14ac:dyDescent="0.25">
      <c r="A1485" s="87">
        <v>13345</v>
      </c>
      <c r="B1485" s="134">
        <v>45473</v>
      </c>
      <c r="C1485" s="87">
        <v>6746</v>
      </c>
      <c r="D1485" s="86" t="s">
        <v>1868</v>
      </c>
      <c r="E1485" s="88">
        <v>579244101</v>
      </c>
      <c r="F1485" s="88">
        <v>447077252</v>
      </c>
      <c r="G1485" s="88">
        <v>5452965</v>
      </c>
      <c r="H1485" s="88">
        <v>0</v>
      </c>
      <c r="I1485" s="88">
        <v>0</v>
      </c>
      <c r="J1485" s="88">
        <v>42836126</v>
      </c>
      <c r="K1485" s="88">
        <v>53259410</v>
      </c>
      <c r="L1485" s="88">
        <v>0</v>
      </c>
      <c r="M1485" s="88">
        <v>246934646</v>
      </c>
      <c r="N1485" s="88">
        <v>69892071</v>
      </c>
      <c r="O1485" s="88">
        <v>4330625</v>
      </c>
      <c r="P1485" s="88">
        <v>24371409</v>
      </c>
      <c r="Q1485" s="89">
        <v>6.4450835169400002E-3</v>
      </c>
      <c r="R1485" s="89">
        <v>0</v>
      </c>
      <c r="S1485" s="89">
        <v>0</v>
      </c>
      <c r="T1485" s="89">
        <v>3.0484476756799999E-3</v>
      </c>
      <c r="U1485" s="89">
        <v>2.1766992367E-4</v>
      </c>
      <c r="V1485" s="89">
        <v>0</v>
      </c>
      <c r="W1485" s="89">
        <v>2.5406639061000002E-4</v>
      </c>
      <c r="X1485" s="89">
        <v>4.4036653164500001E-3</v>
      </c>
      <c r="Y1485" s="89">
        <v>7.4966343700100004E-3</v>
      </c>
      <c r="Z1485" s="89">
        <v>5.0288072261399997E-3</v>
      </c>
      <c r="AA1485" s="89">
        <v>1.6349658323500001E-3</v>
      </c>
    </row>
    <row r="1486" spans="1:27" x14ac:dyDescent="0.25">
      <c r="A1486" s="87">
        <v>13355</v>
      </c>
      <c r="B1486" s="134">
        <v>45473</v>
      </c>
      <c r="C1486" s="87">
        <v>6751</v>
      </c>
      <c r="D1486" s="86" t="s">
        <v>1869</v>
      </c>
      <c r="E1486" s="88">
        <v>18056325</v>
      </c>
      <c r="F1486" s="88">
        <v>11399670</v>
      </c>
      <c r="G1486" s="88">
        <v>0</v>
      </c>
      <c r="H1486" s="88">
        <v>0</v>
      </c>
      <c r="I1486" s="88">
        <v>0</v>
      </c>
      <c r="J1486" s="88">
        <v>955155</v>
      </c>
      <c r="K1486" s="88">
        <v>5221252</v>
      </c>
      <c r="L1486" s="88">
        <v>0</v>
      </c>
      <c r="M1486" s="88">
        <v>3126392</v>
      </c>
      <c r="N1486" s="88">
        <v>0</v>
      </c>
      <c r="O1486" s="88">
        <v>0</v>
      </c>
      <c r="P1486" s="88">
        <v>2096871</v>
      </c>
      <c r="Q1486" s="89">
        <v>0</v>
      </c>
      <c r="R1486" s="89">
        <v>0</v>
      </c>
      <c r="S1486" s="89">
        <v>0</v>
      </c>
      <c r="T1486" s="89">
        <v>0</v>
      </c>
      <c r="U1486" s="89">
        <v>2.7725063344729999E-2</v>
      </c>
      <c r="V1486" s="89">
        <v>0</v>
      </c>
      <c r="W1486" s="89">
        <v>1.0457505528399999E-3</v>
      </c>
      <c r="X1486" s="89">
        <v>0</v>
      </c>
      <c r="Y1486" s="89">
        <v>0</v>
      </c>
      <c r="Z1486" s="89">
        <v>2.3153825420350001E-2</v>
      </c>
      <c r="AA1486" s="89">
        <v>1.8198459688260001E-2</v>
      </c>
    </row>
    <row r="1487" spans="1:27" x14ac:dyDescent="0.25">
      <c r="A1487" s="87">
        <v>13367</v>
      </c>
      <c r="B1487" s="134">
        <v>45473</v>
      </c>
      <c r="C1487" s="87">
        <v>6755</v>
      </c>
      <c r="D1487" s="86" t="s">
        <v>1870</v>
      </c>
      <c r="E1487" s="88">
        <v>1304799</v>
      </c>
      <c r="F1487" s="88">
        <v>861835</v>
      </c>
      <c r="G1487" s="88">
        <v>0</v>
      </c>
      <c r="H1487" s="88">
        <v>0</v>
      </c>
      <c r="I1487" s="88">
        <v>0</v>
      </c>
      <c r="J1487" s="88">
        <v>293644</v>
      </c>
      <c r="K1487" s="88">
        <v>430521</v>
      </c>
      <c r="L1487" s="88">
        <v>0</v>
      </c>
      <c r="M1487" s="88">
        <v>0</v>
      </c>
      <c r="N1487" s="88">
        <v>0</v>
      </c>
      <c r="O1487" s="88">
        <v>0</v>
      </c>
      <c r="P1487" s="88">
        <v>137670</v>
      </c>
      <c r="Q1487" s="89">
        <v>0</v>
      </c>
      <c r="R1487" s="89">
        <v>0</v>
      </c>
      <c r="S1487" s="89">
        <v>0</v>
      </c>
      <c r="T1487" s="89">
        <v>0</v>
      </c>
      <c r="U1487" s="89">
        <v>0</v>
      </c>
      <c r="V1487" s="89">
        <v>0</v>
      </c>
      <c r="W1487" s="89">
        <v>0</v>
      </c>
      <c r="X1487" s="89">
        <v>0</v>
      </c>
      <c r="Y1487" s="89">
        <v>0</v>
      </c>
      <c r="Z1487" s="89">
        <v>0</v>
      </c>
      <c r="AA1487" s="89">
        <v>0</v>
      </c>
    </row>
    <row r="1488" spans="1:27" x14ac:dyDescent="0.25">
      <c r="A1488" s="87">
        <v>13391</v>
      </c>
      <c r="B1488" s="134">
        <v>45473</v>
      </c>
      <c r="C1488" s="87">
        <v>6763</v>
      </c>
      <c r="D1488" s="86" t="s">
        <v>1871</v>
      </c>
      <c r="E1488" s="88">
        <v>35188362</v>
      </c>
      <c r="F1488" s="88">
        <v>19768679</v>
      </c>
      <c r="G1488" s="88">
        <v>382627</v>
      </c>
      <c r="H1488" s="88">
        <v>0</v>
      </c>
      <c r="I1488" s="88">
        <v>0</v>
      </c>
      <c r="J1488" s="88">
        <v>948531</v>
      </c>
      <c r="K1488" s="88">
        <v>5494060</v>
      </c>
      <c r="L1488" s="88">
        <v>0</v>
      </c>
      <c r="M1488" s="88">
        <v>8665865</v>
      </c>
      <c r="N1488" s="88">
        <v>1916629</v>
      </c>
      <c r="O1488" s="88">
        <v>91789</v>
      </c>
      <c r="P1488" s="88">
        <v>2269178</v>
      </c>
      <c r="Q1488" s="89">
        <v>2.51594008814E-3</v>
      </c>
      <c r="R1488" s="89">
        <v>0</v>
      </c>
      <c r="S1488" s="89">
        <v>0</v>
      </c>
      <c r="T1488" s="89">
        <v>1.088010111491E-2</v>
      </c>
      <c r="U1488" s="89">
        <v>2.67381256315E-3</v>
      </c>
      <c r="V1488" s="89">
        <v>0</v>
      </c>
      <c r="W1488" s="89">
        <v>6.4596205579999994E-5</v>
      </c>
      <c r="X1488" s="89">
        <v>0</v>
      </c>
      <c r="Y1488" s="89">
        <v>0</v>
      </c>
      <c r="Z1488" s="89">
        <v>2.5591290547200001E-3</v>
      </c>
      <c r="AA1488" s="89">
        <v>1.64533050861E-3</v>
      </c>
    </row>
    <row r="1489" spans="1:27" x14ac:dyDescent="0.25">
      <c r="A1489" s="87">
        <v>13402</v>
      </c>
      <c r="B1489" s="134">
        <v>45473</v>
      </c>
      <c r="C1489" s="87">
        <v>6769</v>
      </c>
      <c r="D1489" s="86" t="s">
        <v>1872</v>
      </c>
      <c r="E1489" s="88">
        <v>55511788</v>
      </c>
      <c r="F1489" s="88">
        <v>20169817</v>
      </c>
      <c r="G1489" s="88">
        <v>1450707</v>
      </c>
      <c r="H1489" s="88">
        <v>0</v>
      </c>
      <c r="I1489" s="88">
        <v>0</v>
      </c>
      <c r="J1489" s="88">
        <v>4210466</v>
      </c>
      <c r="K1489" s="88">
        <v>4848290</v>
      </c>
      <c r="L1489" s="88">
        <v>0</v>
      </c>
      <c r="M1489" s="88">
        <v>6649265</v>
      </c>
      <c r="N1489" s="88">
        <v>0</v>
      </c>
      <c r="O1489" s="88">
        <v>117291</v>
      </c>
      <c r="P1489" s="88">
        <v>2893798</v>
      </c>
      <c r="Q1489" s="89">
        <v>1.8226208579399999E-3</v>
      </c>
      <c r="R1489" s="89">
        <v>0</v>
      </c>
      <c r="S1489" s="89">
        <v>0</v>
      </c>
      <c r="T1489" s="89">
        <v>0</v>
      </c>
      <c r="U1489" s="89">
        <v>-1.334970297E-4</v>
      </c>
      <c r="V1489" s="89">
        <v>0</v>
      </c>
      <c r="W1489" s="89">
        <v>0</v>
      </c>
      <c r="X1489" s="89">
        <v>0</v>
      </c>
      <c r="Y1489" s="89">
        <v>0</v>
      </c>
      <c r="Z1489" s="89">
        <v>7.8947818735000002E-4</v>
      </c>
      <c r="AA1489" s="89">
        <v>2.1360028082E-4</v>
      </c>
    </row>
    <row r="1490" spans="1:27" x14ac:dyDescent="0.25">
      <c r="A1490" s="87">
        <v>13416</v>
      </c>
      <c r="B1490" s="134">
        <v>45473</v>
      </c>
      <c r="C1490" s="87">
        <v>6777</v>
      </c>
      <c r="D1490" s="86" t="s">
        <v>1873</v>
      </c>
      <c r="E1490" s="88">
        <v>91527370</v>
      </c>
      <c r="F1490" s="88">
        <v>75649086</v>
      </c>
      <c r="G1490" s="88">
        <v>452220</v>
      </c>
      <c r="H1490" s="88">
        <v>0</v>
      </c>
      <c r="I1490" s="88">
        <v>71250</v>
      </c>
      <c r="J1490" s="88">
        <v>4626312</v>
      </c>
      <c r="K1490" s="88">
        <v>5973299</v>
      </c>
      <c r="L1490" s="88">
        <v>0</v>
      </c>
      <c r="M1490" s="88">
        <v>62135740</v>
      </c>
      <c r="N1490" s="88">
        <v>542388</v>
      </c>
      <c r="O1490" s="88">
        <v>138819</v>
      </c>
      <c r="P1490" s="88">
        <v>1709058</v>
      </c>
      <c r="Q1490" s="89">
        <v>9.3600073925100002E-3</v>
      </c>
      <c r="R1490" s="89">
        <v>0</v>
      </c>
      <c r="S1490" s="89">
        <v>-1.90547621855E-2</v>
      </c>
      <c r="T1490" s="89">
        <v>0</v>
      </c>
      <c r="U1490" s="89">
        <v>4.8523084740999999E-4</v>
      </c>
      <c r="V1490" s="89">
        <v>0</v>
      </c>
      <c r="W1490" s="89">
        <v>0</v>
      </c>
      <c r="X1490" s="89">
        <v>0</v>
      </c>
      <c r="Y1490" s="89">
        <v>0</v>
      </c>
      <c r="Z1490" s="89">
        <v>7.1946917996999998E-4</v>
      </c>
      <c r="AA1490" s="89">
        <v>9.2357460029999998E-5</v>
      </c>
    </row>
    <row r="1491" spans="1:27" x14ac:dyDescent="0.25">
      <c r="A1491" s="87">
        <v>13426</v>
      </c>
      <c r="B1491" s="134">
        <v>45473</v>
      </c>
      <c r="C1491" s="87">
        <v>6782</v>
      </c>
      <c r="D1491" s="86" t="s">
        <v>1874</v>
      </c>
      <c r="E1491" s="88">
        <v>8843764</v>
      </c>
      <c r="F1491" s="88">
        <v>4073271</v>
      </c>
      <c r="G1491" s="88">
        <v>0</v>
      </c>
      <c r="H1491" s="88">
        <v>0</v>
      </c>
      <c r="I1491" s="88">
        <v>0</v>
      </c>
      <c r="J1491" s="88">
        <v>2216221</v>
      </c>
      <c r="K1491" s="88">
        <v>1400749</v>
      </c>
      <c r="L1491" s="88">
        <v>0</v>
      </c>
      <c r="M1491" s="88">
        <v>0</v>
      </c>
      <c r="N1491" s="88">
        <v>0</v>
      </c>
      <c r="O1491" s="88">
        <v>0</v>
      </c>
      <c r="P1491" s="88">
        <v>456300</v>
      </c>
      <c r="Q1491" s="89">
        <v>0</v>
      </c>
      <c r="R1491" s="89">
        <v>0</v>
      </c>
      <c r="S1491" s="89">
        <v>0</v>
      </c>
      <c r="T1491" s="89">
        <v>3.0742557713200002E-3</v>
      </c>
      <c r="U1491" s="89">
        <v>3.2639834634299999E-3</v>
      </c>
      <c r="V1491" s="89">
        <v>0</v>
      </c>
      <c r="W1491" s="89">
        <v>0</v>
      </c>
      <c r="X1491" s="89">
        <v>0</v>
      </c>
      <c r="Y1491" s="89">
        <v>0</v>
      </c>
      <c r="Z1491" s="89">
        <v>-8.0081888627999993E-3</v>
      </c>
      <c r="AA1491" s="89">
        <v>1.86935116586E-3</v>
      </c>
    </row>
    <row r="1492" spans="1:27" x14ac:dyDescent="0.25">
      <c r="A1492" s="87">
        <v>13432</v>
      </c>
      <c r="B1492" s="134">
        <v>45473</v>
      </c>
      <c r="C1492" s="87">
        <v>6785</v>
      </c>
      <c r="D1492" s="86" t="s">
        <v>1875</v>
      </c>
      <c r="E1492" s="88">
        <v>82572603</v>
      </c>
      <c r="F1492" s="88">
        <v>40890502</v>
      </c>
      <c r="G1492" s="88">
        <v>2333130</v>
      </c>
      <c r="H1492" s="88">
        <v>0</v>
      </c>
      <c r="I1492" s="88">
        <v>0</v>
      </c>
      <c r="J1492" s="88">
        <v>7627026</v>
      </c>
      <c r="K1492" s="88">
        <v>16264206</v>
      </c>
      <c r="L1492" s="88">
        <v>0</v>
      </c>
      <c r="M1492" s="88">
        <v>9681822</v>
      </c>
      <c r="N1492" s="88">
        <v>0</v>
      </c>
      <c r="O1492" s="88">
        <v>0</v>
      </c>
      <c r="P1492" s="88">
        <v>4984318</v>
      </c>
      <c r="Q1492" s="89">
        <v>5.82061160326E-3</v>
      </c>
      <c r="R1492" s="89">
        <v>0</v>
      </c>
      <c r="S1492" s="89">
        <v>0</v>
      </c>
      <c r="T1492" s="89">
        <v>0</v>
      </c>
      <c r="U1492" s="89">
        <v>1.0631398445599999E-3</v>
      </c>
      <c r="V1492" s="89">
        <v>0</v>
      </c>
      <c r="W1492" s="89">
        <v>0</v>
      </c>
      <c r="X1492" s="89">
        <v>0</v>
      </c>
      <c r="Y1492" s="89">
        <v>0</v>
      </c>
      <c r="Z1492" s="89">
        <v>6.0098386887999997E-3</v>
      </c>
      <c r="AA1492" s="89">
        <v>1.5877428763100001E-3</v>
      </c>
    </row>
    <row r="1493" spans="1:27" x14ac:dyDescent="0.25">
      <c r="A1493" s="87">
        <v>13439</v>
      </c>
      <c r="B1493" s="134">
        <v>45473</v>
      </c>
      <c r="C1493" s="87">
        <v>6786</v>
      </c>
      <c r="D1493" s="86" t="s">
        <v>1876</v>
      </c>
      <c r="E1493" s="88">
        <v>142851657</v>
      </c>
      <c r="F1493" s="88">
        <v>97036366</v>
      </c>
      <c r="G1493" s="88">
        <v>648120</v>
      </c>
      <c r="H1493" s="88">
        <v>0</v>
      </c>
      <c r="I1493" s="88">
        <v>0</v>
      </c>
      <c r="J1493" s="88">
        <v>490108</v>
      </c>
      <c r="K1493" s="88">
        <v>337053</v>
      </c>
      <c r="L1493" s="88">
        <v>0</v>
      </c>
      <c r="M1493" s="88">
        <v>67465142</v>
      </c>
      <c r="N1493" s="88">
        <v>27539628</v>
      </c>
      <c r="O1493" s="88">
        <v>0</v>
      </c>
      <c r="P1493" s="88">
        <v>556315</v>
      </c>
      <c r="Q1493" s="89">
        <v>4.8508781567399998E-3</v>
      </c>
      <c r="R1493" s="89">
        <v>0</v>
      </c>
      <c r="S1493" s="89">
        <v>0</v>
      </c>
      <c r="T1493" s="89">
        <v>0</v>
      </c>
      <c r="U1493" s="89">
        <v>0</v>
      </c>
      <c r="V1493" s="89">
        <v>0</v>
      </c>
      <c r="W1493" s="89">
        <v>0</v>
      </c>
      <c r="X1493" s="89">
        <v>0</v>
      </c>
      <c r="Y1493" s="89">
        <v>0</v>
      </c>
      <c r="Z1493" s="89">
        <v>3.522037740463E-2</v>
      </c>
      <c r="AA1493" s="89">
        <v>4.6009381976000002E-4</v>
      </c>
    </row>
    <row r="1494" spans="1:27" x14ac:dyDescent="0.25">
      <c r="A1494" s="87">
        <v>13456</v>
      </c>
      <c r="B1494" s="134">
        <v>45473</v>
      </c>
      <c r="C1494" s="87">
        <v>6798</v>
      </c>
      <c r="D1494" s="86" t="s">
        <v>1877</v>
      </c>
      <c r="E1494" s="88">
        <v>47991437</v>
      </c>
      <c r="F1494" s="88">
        <v>10609380</v>
      </c>
      <c r="G1494" s="88">
        <v>488450</v>
      </c>
      <c r="H1494" s="88">
        <v>0</v>
      </c>
      <c r="I1494" s="88">
        <v>0</v>
      </c>
      <c r="J1494" s="88">
        <v>1594528</v>
      </c>
      <c r="K1494" s="88">
        <v>5092723</v>
      </c>
      <c r="L1494" s="88">
        <v>0</v>
      </c>
      <c r="M1494" s="88">
        <v>295410</v>
      </c>
      <c r="N1494" s="88">
        <v>0</v>
      </c>
      <c r="O1494" s="88">
        <v>0</v>
      </c>
      <c r="P1494" s="88">
        <v>3138269</v>
      </c>
      <c r="Q1494" s="89">
        <v>9.8304981273000004E-3</v>
      </c>
      <c r="R1494" s="89">
        <v>0</v>
      </c>
      <c r="S1494" s="89">
        <v>0</v>
      </c>
      <c r="T1494" s="89">
        <v>-1.919708357E-4</v>
      </c>
      <c r="U1494" s="89">
        <v>8.6977265019899993E-3</v>
      </c>
      <c r="V1494" s="89">
        <v>0</v>
      </c>
      <c r="W1494" s="89">
        <v>0</v>
      </c>
      <c r="X1494" s="89">
        <v>0</v>
      </c>
      <c r="Y1494" s="89">
        <v>0</v>
      </c>
      <c r="Z1494" s="89">
        <v>4.4144741847999998E-2</v>
      </c>
      <c r="AA1494" s="89">
        <v>1.9434970897259998E-2</v>
      </c>
    </row>
    <row r="1495" spans="1:27" x14ac:dyDescent="0.25">
      <c r="A1495" s="87">
        <v>13458</v>
      </c>
      <c r="B1495" s="134">
        <v>45473</v>
      </c>
      <c r="C1495" s="87">
        <v>6799</v>
      </c>
      <c r="D1495" s="86" t="s">
        <v>1878</v>
      </c>
      <c r="E1495" s="88">
        <v>167238038</v>
      </c>
      <c r="F1495" s="88">
        <v>71325567</v>
      </c>
      <c r="G1495" s="88">
        <v>5342270</v>
      </c>
      <c r="H1495" s="88">
        <v>0</v>
      </c>
      <c r="I1495" s="88">
        <v>443512</v>
      </c>
      <c r="J1495" s="88">
        <v>3497297</v>
      </c>
      <c r="K1495" s="88">
        <v>9306226</v>
      </c>
      <c r="L1495" s="88">
        <v>0</v>
      </c>
      <c r="M1495" s="88">
        <v>46672453</v>
      </c>
      <c r="N1495" s="88">
        <v>0</v>
      </c>
      <c r="O1495" s="88">
        <v>0</v>
      </c>
      <c r="P1495" s="88">
        <v>6063809</v>
      </c>
      <c r="Q1495" s="89">
        <v>1.3131338038110001E-2</v>
      </c>
      <c r="R1495" s="89">
        <v>0</v>
      </c>
      <c r="S1495" s="89">
        <v>-2.7515674880000001E-4</v>
      </c>
      <c r="T1495" s="89">
        <v>0</v>
      </c>
      <c r="U1495" s="89">
        <v>9.8482525870999997E-4</v>
      </c>
      <c r="V1495" s="89">
        <v>0</v>
      </c>
      <c r="W1495" s="89">
        <v>0</v>
      </c>
      <c r="X1495" s="89">
        <v>0</v>
      </c>
      <c r="Y1495" s="89">
        <v>0</v>
      </c>
      <c r="Z1495" s="89">
        <v>2.2606643407770001E-2</v>
      </c>
      <c r="AA1495" s="89">
        <v>2.3482678088300002E-3</v>
      </c>
    </row>
    <row r="1496" spans="1:27" x14ac:dyDescent="0.25">
      <c r="A1496" s="87">
        <v>13469</v>
      </c>
      <c r="B1496" s="134">
        <v>45473</v>
      </c>
      <c r="C1496" s="87">
        <v>6805</v>
      </c>
      <c r="D1496" s="86" t="s">
        <v>1879</v>
      </c>
      <c r="E1496" s="88">
        <v>10843648</v>
      </c>
      <c r="F1496" s="88">
        <v>5376168</v>
      </c>
      <c r="G1496" s="88">
        <v>0</v>
      </c>
      <c r="H1496" s="88">
        <v>0</v>
      </c>
      <c r="I1496" s="88">
        <v>0</v>
      </c>
      <c r="J1496" s="88">
        <v>2699480</v>
      </c>
      <c r="K1496" s="88">
        <v>2041889</v>
      </c>
      <c r="L1496" s="88">
        <v>0</v>
      </c>
      <c r="M1496" s="88">
        <v>0</v>
      </c>
      <c r="N1496" s="88">
        <v>0</v>
      </c>
      <c r="O1496" s="88">
        <v>0</v>
      </c>
      <c r="P1496" s="88">
        <v>634799</v>
      </c>
      <c r="Q1496" s="89">
        <v>0</v>
      </c>
      <c r="R1496" s="89">
        <v>0</v>
      </c>
      <c r="S1496" s="89">
        <v>0</v>
      </c>
      <c r="T1496" s="89">
        <v>0</v>
      </c>
      <c r="U1496" s="89">
        <v>0</v>
      </c>
      <c r="V1496" s="89">
        <v>0</v>
      </c>
      <c r="W1496" s="89">
        <v>0</v>
      </c>
      <c r="X1496" s="89">
        <v>0</v>
      </c>
      <c r="Y1496" s="89">
        <v>0</v>
      </c>
      <c r="Z1496" s="89">
        <v>1.103492800548E-2</v>
      </c>
      <c r="AA1496" s="89">
        <v>1.3229956335299999E-3</v>
      </c>
    </row>
    <row r="1497" spans="1:27" x14ac:dyDescent="0.25">
      <c r="A1497" s="87">
        <v>13472</v>
      </c>
      <c r="B1497" s="134">
        <v>45473</v>
      </c>
      <c r="C1497" s="87">
        <v>6806</v>
      </c>
      <c r="D1497" s="86" t="s">
        <v>1880</v>
      </c>
      <c r="E1497" s="88">
        <v>15955949</v>
      </c>
      <c r="F1497" s="88">
        <v>6008302</v>
      </c>
      <c r="G1497" s="88">
        <v>0</v>
      </c>
      <c r="H1497" s="88">
        <v>0</v>
      </c>
      <c r="I1497" s="88">
        <v>0</v>
      </c>
      <c r="J1497" s="88">
        <v>1210983</v>
      </c>
      <c r="K1497" s="88">
        <v>3190323</v>
      </c>
      <c r="L1497" s="88">
        <v>0</v>
      </c>
      <c r="M1497" s="88">
        <v>0</v>
      </c>
      <c r="N1497" s="88">
        <v>0</v>
      </c>
      <c r="O1497" s="88">
        <v>0</v>
      </c>
      <c r="P1497" s="88">
        <v>1606996</v>
      </c>
      <c r="Q1497" s="89">
        <v>0</v>
      </c>
      <c r="R1497" s="89">
        <v>0</v>
      </c>
      <c r="S1497" s="89">
        <v>0</v>
      </c>
      <c r="T1497" s="89">
        <v>0</v>
      </c>
      <c r="U1497" s="89">
        <v>3.15220465193E-3</v>
      </c>
      <c r="V1497" s="89">
        <v>0</v>
      </c>
      <c r="W1497" s="89">
        <v>0</v>
      </c>
      <c r="X1497" s="89">
        <v>0</v>
      </c>
      <c r="Y1497" s="89">
        <v>0</v>
      </c>
      <c r="Z1497" s="89">
        <v>6.6226848379399997E-3</v>
      </c>
      <c r="AA1497" s="89">
        <v>3.3684683599600001E-3</v>
      </c>
    </row>
    <row r="1498" spans="1:27" x14ac:dyDescent="0.25">
      <c r="A1498" s="87">
        <v>13476</v>
      </c>
      <c r="B1498" s="134">
        <v>45473</v>
      </c>
      <c r="C1498" s="87">
        <v>6810</v>
      </c>
      <c r="D1498" s="86" t="s">
        <v>1881</v>
      </c>
      <c r="E1498" s="88">
        <v>197458564</v>
      </c>
      <c r="F1498" s="88">
        <v>137931318</v>
      </c>
      <c r="G1498" s="88">
        <v>3324159</v>
      </c>
      <c r="H1498" s="88">
        <v>0</v>
      </c>
      <c r="I1498" s="88">
        <v>0</v>
      </c>
      <c r="J1498" s="88">
        <v>22777136</v>
      </c>
      <c r="K1498" s="88">
        <v>22628397</v>
      </c>
      <c r="L1498" s="88">
        <v>0</v>
      </c>
      <c r="M1498" s="88">
        <v>50639762</v>
      </c>
      <c r="N1498" s="88">
        <v>24358555</v>
      </c>
      <c r="O1498" s="88">
        <v>2591370</v>
      </c>
      <c r="P1498" s="88">
        <v>11611939</v>
      </c>
      <c r="Q1498" s="89">
        <v>4.37392165178E-3</v>
      </c>
      <c r="R1498" s="89">
        <v>0</v>
      </c>
      <c r="S1498" s="89">
        <v>0</v>
      </c>
      <c r="T1498" s="89">
        <v>2.38901869151E-3</v>
      </c>
      <c r="U1498" s="89">
        <v>5.6071199022100001E-3</v>
      </c>
      <c r="V1498" s="89">
        <v>0</v>
      </c>
      <c r="W1498" s="89">
        <v>0</v>
      </c>
      <c r="X1498" s="89">
        <v>0</v>
      </c>
      <c r="Y1498" s="89">
        <v>2.9494319194500001E-2</v>
      </c>
      <c r="Z1498" s="89">
        <v>1.551006968832E-2</v>
      </c>
      <c r="AA1498" s="89">
        <v>3.3217506424099998E-3</v>
      </c>
    </row>
    <row r="1499" spans="1:27" x14ac:dyDescent="0.25">
      <c r="A1499" s="87">
        <v>13481</v>
      </c>
      <c r="B1499" s="134">
        <v>45473</v>
      </c>
      <c r="C1499" s="87">
        <v>6812</v>
      </c>
      <c r="D1499" s="86" t="s">
        <v>1882</v>
      </c>
      <c r="E1499" s="88">
        <v>3688847</v>
      </c>
      <c r="F1499" s="88">
        <v>1536349</v>
      </c>
      <c r="G1499" s="88">
        <v>0</v>
      </c>
      <c r="H1499" s="88">
        <v>0</v>
      </c>
      <c r="I1499" s="88">
        <v>0</v>
      </c>
      <c r="J1499" s="88">
        <v>889555</v>
      </c>
      <c r="K1499" s="88">
        <v>289123</v>
      </c>
      <c r="L1499" s="88">
        <v>0</v>
      </c>
      <c r="M1499" s="88">
        <v>0</v>
      </c>
      <c r="N1499" s="88">
        <v>0</v>
      </c>
      <c r="O1499" s="88">
        <v>0</v>
      </c>
      <c r="P1499" s="88">
        <v>357671</v>
      </c>
      <c r="Q1499" s="89">
        <v>0</v>
      </c>
      <c r="R1499" s="89">
        <v>0</v>
      </c>
      <c r="S1499" s="89">
        <v>0</v>
      </c>
      <c r="T1499" s="89">
        <v>0</v>
      </c>
      <c r="U1499" s="89">
        <v>0</v>
      </c>
      <c r="V1499" s="89">
        <v>0</v>
      </c>
      <c r="W1499" s="89">
        <v>0</v>
      </c>
      <c r="X1499" s="89">
        <v>0</v>
      </c>
      <c r="Y1499" s="89">
        <v>0</v>
      </c>
      <c r="Z1499" s="89">
        <v>1.8839602023749999E-2</v>
      </c>
      <c r="AA1499" s="89">
        <v>5.2392589003299999E-3</v>
      </c>
    </row>
    <row r="1500" spans="1:27" x14ac:dyDescent="0.25">
      <c r="A1500" s="87">
        <v>13492</v>
      </c>
      <c r="B1500" s="134">
        <v>45473</v>
      </c>
      <c r="C1500" s="87">
        <v>6819</v>
      </c>
      <c r="D1500" s="86" t="s">
        <v>1883</v>
      </c>
      <c r="E1500" s="88">
        <v>57544974</v>
      </c>
      <c r="F1500" s="88">
        <v>20299885</v>
      </c>
      <c r="G1500" s="88">
        <v>2117157</v>
      </c>
      <c r="H1500" s="88">
        <v>12812</v>
      </c>
      <c r="I1500" s="88">
        <v>0</v>
      </c>
      <c r="J1500" s="88">
        <v>3976338</v>
      </c>
      <c r="K1500" s="88">
        <v>6532432</v>
      </c>
      <c r="L1500" s="88">
        <v>0</v>
      </c>
      <c r="M1500" s="88">
        <v>5951904</v>
      </c>
      <c r="N1500" s="88">
        <v>0</v>
      </c>
      <c r="O1500" s="88">
        <v>0</v>
      </c>
      <c r="P1500" s="88">
        <v>1709242</v>
      </c>
      <c r="Q1500" s="89">
        <v>9.6464242491499999E-3</v>
      </c>
      <c r="R1500" s="89">
        <v>1.8637653192209998E-2</v>
      </c>
      <c r="S1500" s="89">
        <v>0</v>
      </c>
      <c r="T1500" s="89">
        <v>1.2941735373600001E-3</v>
      </c>
      <c r="U1500" s="89">
        <v>1.1885334892E-3</v>
      </c>
      <c r="V1500" s="89">
        <v>0</v>
      </c>
      <c r="W1500" s="89">
        <v>0</v>
      </c>
      <c r="X1500" s="89">
        <v>0</v>
      </c>
      <c r="Y1500" s="89">
        <v>0</v>
      </c>
      <c r="Z1500" s="89">
        <v>6.7206156279000003E-3</v>
      </c>
      <c r="AA1500" s="89">
        <v>2.2399822220700001E-3</v>
      </c>
    </row>
    <row r="1501" spans="1:27" x14ac:dyDescent="0.25">
      <c r="A1501" s="87">
        <v>13495</v>
      </c>
      <c r="B1501" s="134">
        <v>45473</v>
      </c>
      <c r="C1501" s="87">
        <v>6821</v>
      </c>
      <c r="D1501" s="86" t="s">
        <v>1884</v>
      </c>
      <c r="E1501" s="88">
        <v>88786663</v>
      </c>
      <c r="F1501" s="88">
        <v>76549896</v>
      </c>
      <c r="G1501" s="88">
        <v>0</v>
      </c>
      <c r="H1501" s="88">
        <v>0</v>
      </c>
      <c r="I1501" s="88">
        <v>0</v>
      </c>
      <c r="J1501" s="88">
        <v>1194113</v>
      </c>
      <c r="K1501" s="88">
        <v>15352211</v>
      </c>
      <c r="L1501" s="88">
        <v>0</v>
      </c>
      <c r="M1501" s="88">
        <v>53872066</v>
      </c>
      <c r="N1501" s="88">
        <v>402139</v>
      </c>
      <c r="O1501" s="88">
        <v>0</v>
      </c>
      <c r="P1501" s="88">
        <v>5729367</v>
      </c>
      <c r="Q1501" s="89">
        <v>0</v>
      </c>
      <c r="R1501" s="89">
        <v>0</v>
      </c>
      <c r="S1501" s="89">
        <v>0</v>
      </c>
      <c r="T1501" s="89">
        <v>-3.0187879953000002E-3</v>
      </c>
      <c r="U1501" s="89">
        <v>2.4563079234900002E-3</v>
      </c>
      <c r="V1501" s="89">
        <v>0</v>
      </c>
      <c r="W1501" s="89">
        <v>0</v>
      </c>
      <c r="X1501" s="89">
        <v>0</v>
      </c>
      <c r="Y1501" s="89">
        <v>0</v>
      </c>
      <c r="Z1501" s="89">
        <v>4.4002849887560001E-2</v>
      </c>
      <c r="AA1501" s="89">
        <v>5.1630424648400003E-3</v>
      </c>
    </row>
    <row r="1502" spans="1:27" x14ac:dyDescent="0.25">
      <c r="A1502" s="87">
        <v>13503</v>
      </c>
      <c r="B1502" s="134">
        <v>45473</v>
      </c>
      <c r="C1502" s="87">
        <v>6827</v>
      </c>
      <c r="D1502" s="86" t="s">
        <v>1885</v>
      </c>
      <c r="E1502" s="88">
        <v>21210840</v>
      </c>
      <c r="F1502" s="88">
        <v>6051028</v>
      </c>
      <c r="G1502" s="88">
        <v>215931</v>
      </c>
      <c r="H1502" s="88">
        <v>0</v>
      </c>
      <c r="I1502" s="88">
        <v>0</v>
      </c>
      <c r="J1502" s="88">
        <v>407831</v>
      </c>
      <c r="K1502" s="88">
        <v>929180</v>
      </c>
      <c r="L1502" s="88">
        <v>0</v>
      </c>
      <c r="M1502" s="88">
        <v>3613952</v>
      </c>
      <c r="N1502" s="88">
        <v>0</v>
      </c>
      <c r="O1502" s="88">
        <v>0</v>
      </c>
      <c r="P1502" s="88">
        <v>884134</v>
      </c>
      <c r="Q1502" s="89">
        <v>1.7310921360700001E-2</v>
      </c>
      <c r="R1502" s="89">
        <v>0</v>
      </c>
      <c r="S1502" s="89">
        <v>0</v>
      </c>
      <c r="T1502" s="89">
        <v>0</v>
      </c>
      <c r="U1502" s="89">
        <v>9.2439252839999995E-5</v>
      </c>
      <c r="V1502" s="89">
        <v>0</v>
      </c>
      <c r="W1502" s="89">
        <v>0</v>
      </c>
      <c r="X1502" s="89">
        <v>0</v>
      </c>
      <c r="Y1502" s="89">
        <v>0</v>
      </c>
      <c r="Z1502" s="89">
        <v>6.5856617640499999E-3</v>
      </c>
      <c r="AA1502" s="89">
        <v>1.54215355628E-3</v>
      </c>
    </row>
    <row r="1503" spans="1:27" x14ac:dyDescent="0.25">
      <c r="A1503" s="87">
        <v>13516</v>
      </c>
      <c r="B1503" s="134">
        <v>45473</v>
      </c>
      <c r="C1503" s="87">
        <v>6835</v>
      </c>
      <c r="D1503" s="86" t="s">
        <v>1886</v>
      </c>
      <c r="E1503" s="88">
        <v>4609055</v>
      </c>
      <c r="F1503" s="88">
        <v>2991741</v>
      </c>
      <c r="G1503" s="88">
        <v>0</v>
      </c>
      <c r="H1503" s="88">
        <v>12995</v>
      </c>
      <c r="I1503" s="88">
        <v>0</v>
      </c>
      <c r="J1503" s="88">
        <v>718169</v>
      </c>
      <c r="K1503" s="88">
        <v>1336275</v>
      </c>
      <c r="L1503" s="88">
        <v>0</v>
      </c>
      <c r="M1503" s="88">
        <v>0</v>
      </c>
      <c r="N1503" s="88">
        <v>0</v>
      </c>
      <c r="O1503" s="88">
        <v>0</v>
      </c>
      <c r="P1503" s="88">
        <v>924302</v>
      </c>
      <c r="Q1503" s="89">
        <v>0</v>
      </c>
      <c r="R1503" s="89">
        <v>6.2416862785200002E-3</v>
      </c>
      <c r="S1503" s="89">
        <v>0</v>
      </c>
      <c r="T1503" s="89">
        <v>0</v>
      </c>
      <c r="U1503" s="89">
        <v>3.0976044741000001E-4</v>
      </c>
      <c r="V1503" s="89">
        <v>0</v>
      </c>
      <c r="W1503" s="89">
        <v>0</v>
      </c>
      <c r="X1503" s="89">
        <v>0</v>
      </c>
      <c r="Y1503" s="89">
        <v>0</v>
      </c>
      <c r="Z1503" s="89">
        <v>4.6989070040000004E-3</v>
      </c>
      <c r="AA1503" s="89">
        <v>1.76789965413E-3</v>
      </c>
    </row>
    <row r="1504" spans="1:27" x14ac:dyDescent="0.25">
      <c r="A1504" s="87">
        <v>13519</v>
      </c>
      <c r="B1504" s="134">
        <v>45473</v>
      </c>
      <c r="C1504" s="87">
        <v>6837</v>
      </c>
      <c r="D1504" s="86" t="s">
        <v>1887</v>
      </c>
      <c r="E1504" s="88">
        <v>3053158</v>
      </c>
      <c r="F1504" s="88">
        <v>999908</v>
      </c>
      <c r="G1504" s="88">
        <v>0</v>
      </c>
      <c r="H1504" s="88">
        <v>0</v>
      </c>
      <c r="I1504" s="88">
        <v>0</v>
      </c>
      <c r="J1504" s="88">
        <v>110290</v>
      </c>
      <c r="K1504" s="88">
        <v>132428</v>
      </c>
      <c r="L1504" s="88">
        <v>0</v>
      </c>
      <c r="M1504" s="88">
        <v>423842</v>
      </c>
      <c r="N1504" s="88">
        <v>0</v>
      </c>
      <c r="O1504" s="88">
        <v>0</v>
      </c>
      <c r="P1504" s="88">
        <v>333348</v>
      </c>
      <c r="Q1504" s="89">
        <v>0</v>
      </c>
      <c r="R1504" s="89">
        <v>0</v>
      </c>
      <c r="S1504" s="89">
        <v>0</v>
      </c>
      <c r="T1504" s="89">
        <v>0</v>
      </c>
      <c r="U1504" s="89">
        <v>0</v>
      </c>
      <c r="V1504" s="89">
        <v>0</v>
      </c>
      <c r="W1504" s="89">
        <v>0</v>
      </c>
      <c r="X1504" s="89">
        <v>0</v>
      </c>
      <c r="Y1504" s="89">
        <v>0</v>
      </c>
      <c r="Z1504" s="89">
        <v>-2.3547387559E-3</v>
      </c>
      <c r="AA1504" s="89">
        <v>-1.0175152498E-3</v>
      </c>
    </row>
    <row r="1505" spans="1:27" x14ac:dyDescent="0.25">
      <c r="A1505" s="87">
        <v>13526</v>
      </c>
      <c r="B1505" s="134">
        <v>45473</v>
      </c>
      <c r="C1505" s="87">
        <v>6843</v>
      </c>
      <c r="D1505" s="86" t="s">
        <v>1888</v>
      </c>
      <c r="E1505" s="88">
        <v>22570588</v>
      </c>
      <c r="F1505" s="88">
        <v>10101620</v>
      </c>
      <c r="G1505" s="88">
        <v>564120</v>
      </c>
      <c r="H1505" s="88">
        <v>0</v>
      </c>
      <c r="I1505" s="88">
        <v>0</v>
      </c>
      <c r="J1505" s="88">
        <v>1799799</v>
      </c>
      <c r="K1505" s="88">
        <v>2659646</v>
      </c>
      <c r="L1505" s="88">
        <v>0</v>
      </c>
      <c r="M1505" s="88">
        <v>3532669</v>
      </c>
      <c r="N1505" s="88">
        <v>0</v>
      </c>
      <c r="O1505" s="88">
        <v>0</v>
      </c>
      <c r="P1505" s="88">
        <v>1545386</v>
      </c>
      <c r="Q1505" s="89">
        <v>4.7548065642600001E-3</v>
      </c>
      <c r="R1505" s="89">
        <v>0</v>
      </c>
      <c r="S1505" s="89">
        <v>0</v>
      </c>
      <c r="T1505" s="89">
        <v>0</v>
      </c>
      <c r="U1505" s="89">
        <v>5.7348716575000001E-4</v>
      </c>
      <c r="V1505" s="89">
        <v>0</v>
      </c>
      <c r="W1505" s="89">
        <v>0</v>
      </c>
      <c r="X1505" s="89">
        <v>0</v>
      </c>
      <c r="Y1505" s="89">
        <v>0</v>
      </c>
      <c r="Z1505" s="89">
        <v>2.8990226021000001E-4</v>
      </c>
      <c r="AA1505" s="89">
        <v>4.8309765875999999E-4</v>
      </c>
    </row>
    <row r="1506" spans="1:27" x14ac:dyDescent="0.25">
      <c r="A1506" s="87">
        <v>13533</v>
      </c>
      <c r="B1506" s="134">
        <v>45473</v>
      </c>
      <c r="C1506" s="87">
        <v>6847</v>
      </c>
      <c r="D1506" s="86" t="s">
        <v>1889</v>
      </c>
      <c r="E1506" s="88">
        <v>1238221</v>
      </c>
      <c r="F1506" s="88">
        <v>555623</v>
      </c>
      <c r="G1506" s="88">
        <v>0</v>
      </c>
      <c r="H1506" s="88">
        <v>10271</v>
      </c>
      <c r="I1506" s="88">
        <v>0</v>
      </c>
      <c r="J1506" s="88">
        <v>152948</v>
      </c>
      <c r="K1506" s="88">
        <v>163882</v>
      </c>
      <c r="L1506" s="88">
        <v>0</v>
      </c>
      <c r="M1506" s="88">
        <v>0</v>
      </c>
      <c r="N1506" s="88">
        <v>0</v>
      </c>
      <c r="O1506" s="88">
        <v>0</v>
      </c>
      <c r="P1506" s="88">
        <v>228522</v>
      </c>
      <c r="Q1506" s="89">
        <v>0</v>
      </c>
      <c r="R1506" s="89">
        <v>2.8479727284420001E-2</v>
      </c>
      <c r="S1506" s="89">
        <v>0</v>
      </c>
      <c r="T1506" s="89">
        <v>0</v>
      </c>
      <c r="U1506" s="89">
        <v>0</v>
      </c>
      <c r="V1506" s="89">
        <v>0</v>
      </c>
      <c r="W1506" s="89">
        <v>0</v>
      </c>
      <c r="X1506" s="89">
        <v>0</v>
      </c>
      <c r="Y1506" s="89">
        <v>0</v>
      </c>
      <c r="Z1506" s="89">
        <v>-1.5366300038E-3</v>
      </c>
      <c r="AA1506" s="89">
        <v>3.7838319120000003E-5</v>
      </c>
    </row>
    <row r="1507" spans="1:27" x14ac:dyDescent="0.25">
      <c r="A1507" s="87">
        <v>13534</v>
      </c>
      <c r="B1507" s="134">
        <v>45473</v>
      </c>
      <c r="C1507" s="87">
        <v>6848</v>
      </c>
      <c r="D1507" s="86" t="s">
        <v>1890</v>
      </c>
      <c r="E1507" s="88">
        <v>121694173</v>
      </c>
      <c r="F1507" s="88">
        <v>60567545</v>
      </c>
      <c r="G1507" s="88">
        <v>2531323</v>
      </c>
      <c r="H1507" s="88">
        <v>0</v>
      </c>
      <c r="I1507" s="88">
        <v>0</v>
      </c>
      <c r="J1507" s="88">
        <v>31793229</v>
      </c>
      <c r="K1507" s="88">
        <v>12680670</v>
      </c>
      <c r="L1507" s="88">
        <v>0</v>
      </c>
      <c r="M1507" s="88">
        <v>4589378</v>
      </c>
      <c r="N1507" s="88">
        <v>0</v>
      </c>
      <c r="O1507" s="88">
        <v>0</v>
      </c>
      <c r="P1507" s="88">
        <v>8972944</v>
      </c>
      <c r="Q1507" s="89">
        <v>1.474613519351E-2</v>
      </c>
      <c r="R1507" s="89">
        <v>0</v>
      </c>
      <c r="S1507" s="89">
        <v>0</v>
      </c>
      <c r="T1507" s="89">
        <v>1.9668402167099999E-3</v>
      </c>
      <c r="U1507" s="89">
        <v>6.1141217519899999E-3</v>
      </c>
      <c r="V1507" s="89">
        <v>0</v>
      </c>
      <c r="W1507" s="89">
        <v>-2.7981600196000001E-3</v>
      </c>
      <c r="X1507" s="89">
        <v>0</v>
      </c>
      <c r="Y1507" s="89">
        <v>0</v>
      </c>
      <c r="Z1507" s="89">
        <v>1.182256635768E-2</v>
      </c>
      <c r="AA1507" s="89">
        <v>4.8591141542299997E-3</v>
      </c>
    </row>
    <row r="1508" spans="1:27" x14ac:dyDescent="0.25">
      <c r="A1508" s="87">
        <v>13544</v>
      </c>
      <c r="B1508" s="134">
        <v>45473</v>
      </c>
      <c r="C1508" s="87">
        <v>6856</v>
      </c>
      <c r="D1508" s="86" t="s">
        <v>1891</v>
      </c>
      <c r="E1508" s="88">
        <v>6428527</v>
      </c>
      <c r="F1508" s="88">
        <v>3204376</v>
      </c>
      <c r="G1508" s="88">
        <v>0</v>
      </c>
      <c r="H1508" s="88">
        <v>0</v>
      </c>
      <c r="I1508" s="88">
        <v>0</v>
      </c>
      <c r="J1508" s="88">
        <v>1863142</v>
      </c>
      <c r="K1508" s="88">
        <v>686644</v>
      </c>
      <c r="L1508" s="88">
        <v>0</v>
      </c>
      <c r="M1508" s="88">
        <v>40044</v>
      </c>
      <c r="N1508" s="88">
        <v>0</v>
      </c>
      <c r="O1508" s="88">
        <v>0</v>
      </c>
      <c r="P1508" s="88">
        <v>614546</v>
      </c>
      <c r="Q1508" s="89">
        <v>0</v>
      </c>
      <c r="R1508" s="89">
        <v>0</v>
      </c>
      <c r="S1508" s="89">
        <v>0</v>
      </c>
      <c r="T1508" s="89">
        <v>0</v>
      </c>
      <c r="U1508" s="89">
        <v>0</v>
      </c>
      <c r="V1508" s="89">
        <v>0</v>
      </c>
      <c r="W1508" s="89">
        <v>0</v>
      </c>
      <c r="X1508" s="89">
        <v>0</v>
      </c>
      <c r="Y1508" s="89">
        <v>0</v>
      </c>
      <c r="Z1508" s="89">
        <v>2.5183213686929998E-2</v>
      </c>
      <c r="AA1508" s="89">
        <v>5.2600902600599998E-3</v>
      </c>
    </row>
    <row r="1509" spans="1:27" x14ac:dyDescent="0.25">
      <c r="A1509" s="87">
        <v>13559</v>
      </c>
      <c r="B1509" s="134">
        <v>45473</v>
      </c>
      <c r="C1509" s="87">
        <v>6868</v>
      </c>
      <c r="D1509" s="86" t="s">
        <v>1892</v>
      </c>
      <c r="E1509" s="88">
        <v>4321773</v>
      </c>
      <c r="F1509" s="88">
        <v>3390495</v>
      </c>
      <c r="G1509" s="88">
        <v>177918</v>
      </c>
      <c r="H1509" s="88">
        <v>0</v>
      </c>
      <c r="I1509" s="88">
        <v>0</v>
      </c>
      <c r="J1509" s="88">
        <v>13629</v>
      </c>
      <c r="K1509" s="88">
        <v>0</v>
      </c>
      <c r="L1509" s="88">
        <v>0</v>
      </c>
      <c r="M1509" s="88">
        <v>0</v>
      </c>
      <c r="N1509" s="88">
        <v>0</v>
      </c>
      <c r="O1509" s="88">
        <v>506440</v>
      </c>
      <c r="P1509" s="88">
        <v>2692507</v>
      </c>
      <c r="Q1509" s="89">
        <v>0</v>
      </c>
      <c r="R1509" s="89">
        <v>0</v>
      </c>
      <c r="S1509" s="89">
        <v>0</v>
      </c>
      <c r="T1509" s="89">
        <v>0</v>
      </c>
      <c r="U1509" s="89">
        <v>0</v>
      </c>
      <c r="V1509" s="89">
        <v>0</v>
      </c>
      <c r="W1509" s="89">
        <v>0</v>
      </c>
      <c r="X1509" s="89">
        <v>0</v>
      </c>
      <c r="Y1509" s="89">
        <v>0</v>
      </c>
      <c r="Z1509" s="89">
        <v>2.6269920949400002E-3</v>
      </c>
      <c r="AA1509" s="89">
        <v>2.21559749153E-3</v>
      </c>
    </row>
    <row r="1510" spans="1:27" x14ac:dyDescent="0.25">
      <c r="A1510" s="87">
        <v>13583</v>
      </c>
      <c r="B1510" s="134">
        <v>45473</v>
      </c>
      <c r="C1510" s="87">
        <v>6881</v>
      </c>
      <c r="D1510" s="86" t="s">
        <v>1893</v>
      </c>
      <c r="E1510" s="88">
        <v>195448804</v>
      </c>
      <c r="F1510" s="88">
        <v>118736381</v>
      </c>
      <c r="G1510" s="88">
        <v>1287573</v>
      </c>
      <c r="H1510" s="88">
        <v>0</v>
      </c>
      <c r="I1510" s="88">
        <v>0</v>
      </c>
      <c r="J1510" s="88">
        <v>20261543</v>
      </c>
      <c r="K1510" s="88">
        <v>27301719</v>
      </c>
      <c r="L1510" s="88">
        <v>0</v>
      </c>
      <c r="M1510" s="88">
        <v>38377639</v>
      </c>
      <c r="N1510" s="88">
        <v>23069655</v>
      </c>
      <c r="O1510" s="88">
        <v>3255960</v>
      </c>
      <c r="P1510" s="88">
        <v>5182294</v>
      </c>
      <c r="Q1510" s="89">
        <v>9.4565750157599993E-3</v>
      </c>
      <c r="R1510" s="89">
        <v>0.22759509993553001</v>
      </c>
      <c r="S1510" s="89">
        <v>0</v>
      </c>
      <c r="T1510" s="89">
        <v>4.2806502409999998E-4</v>
      </c>
      <c r="U1510" s="89">
        <v>3.4117806101200002E-3</v>
      </c>
      <c r="V1510" s="89">
        <v>0</v>
      </c>
      <c r="W1510" s="89">
        <v>1.0112451912E-4</v>
      </c>
      <c r="X1510" s="89">
        <v>0</v>
      </c>
      <c r="Y1510" s="89">
        <v>5.4202123428E-3</v>
      </c>
      <c r="Z1510" s="89">
        <v>2.1901336262700002E-3</v>
      </c>
      <c r="AA1510" s="89">
        <v>1.3377255394900001E-3</v>
      </c>
    </row>
    <row r="1511" spans="1:27" x14ac:dyDescent="0.25">
      <c r="A1511" s="87">
        <v>13591</v>
      </c>
      <c r="B1511" s="134">
        <v>45473</v>
      </c>
      <c r="C1511" s="87">
        <v>6887</v>
      </c>
      <c r="D1511" s="86" t="s">
        <v>1894</v>
      </c>
      <c r="E1511" s="88">
        <v>46727398</v>
      </c>
      <c r="F1511" s="88">
        <v>36322817</v>
      </c>
      <c r="G1511" s="88">
        <v>512480</v>
      </c>
      <c r="H1511" s="88">
        <v>0</v>
      </c>
      <c r="I1511" s="88">
        <v>0</v>
      </c>
      <c r="J1511" s="88">
        <v>11596239</v>
      </c>
      <c r="K1511" s="88">
        <v>22469375</v>
      </c>
      <c r="L1511" s="88">
        <v>0</v>
      </c>
      <c r="M1511" s="88">
        <v>0</v>
      </c>
      <c r="N1511" s="88">
        <v>0</v>
      </c>
      <c r="O1511" s="88">
        <v>0</v>
      </c>
      <c r="P1511" s="88">
        <v>1744723</v>
      </c>
      <c r="Q1511" s="89">
        <v>9.9489349006099993E-3</v>
      </c>
      <c r="R1511" s="89">
        <v>0</v>
      </c>
      <c r="S1511" s="89">
        <v>0</v>
      </c>
      <c r="T1511" s="89">
        <v>3.9779852381600003E-3</v>
      </c>
      <c r="U1511" s="89">
        <v>1.800112039948E-2</v>
      </c>
      <c r="V1511" s="89">
        <v>0</v>
      </c>
      <c r="W1511" s="89">
        <v>0</v>
      </c>
      <c r="X1511" s="89">
        <v>0</v>
      </c>
      <c r="Y1511" s="89">
        <v>0</v>
      </c>
      <c r="Z1511" s="89">
        <v>4.21285633686E-3</v>
      </c>
      <c r="AA1511" s="89">
        <v>1.2419361262599999E-2</v>
      </c>
    </row>
    <row r="1512" spans="1:27" x14ac:dyDescent="0.25">
      <c r="A1512" s="87">
        <v>13599</v>
      </c>
      <c r="B1512" s="134">
        <v>45473</v>
      </c>
      <c r="C1512" s="87">
        <v>6893</v>
      </c>
      <c r="D1512" s="86" t="s">
        <v>1895</v>
      </c>
      <c r="E1512" s="88">
        <v>2000147</v>
      </c>
      <c r="F1512" s="88">
        <v>1560408</v>
      </c>
      <c r="G1512" s="88">
        <v>0</v>
      </c>
      <c r="H1512" s="88">
        <v>0</v>
      </c>
      <c r="I1512" s="88">
        <v>0</v>
      </c>
      <c r="J1512" s="88">
        <v>491090</v>
      </c>
      <c r="K1512" s="88">
        <v>589229</v>
      </c>
      <c r="L1512" s="88">
        <v>0</v>
      </c>
      <c r="M1512" s="88">
        <v>0</v>
      </c>
      <c r="N1512" s="88">
        <v>0</v>
      </c>
      <c r="O1512" s="88">
        <v>0</v>
      </c>
      <c r="P1512" s="88">
        <v>480089</v>
      </c>
      <c r="Q1512" s="89">
        <v>0</v>
      </c>
      <c r="R1512" s="89">
        <v>0</v>
      </c>
      <c r="S1512" s="89">
        <v>0</v>
      </c>
      <c r="T1512" s="89">
        <v>0</v>
      </c>
      <c r="U1512" s="89">
        <v>0</v>
      </c>
      <c r="V1512" s="89">
        <v>0</v>
      </c>
      <c r="W1512" s="89">
        <v>0</v>
      </c>
      <c r="X1512" s="89">
        <v>0</v>
      </c>
      <c r="Y1512" s="89">
        <v>0</v>
      </c>
      <c r="Z1512" s="89">
        <v>3.3620221187299999E-3</v>
      </c>
      <c r="AA1512" s="89">
        <v>1.19287297463E-3</v>
      </c>
    </row>
    <row r="1513" spans="1:27" x14ac:dyDescent="0.25">
      <c r="A1513" s="87">
        <v>13601</v>
      </c>
      <c r="B1513" s="134">
        <v>45473</v>
      </c>
      <c r="C1513" s="87">
        <v>6895</v>
      </c>
      <c r="D1513" s="86" t="s">
        <v>1896</v>
      </c>
      <c r="E1513" s="88">
        <v>212607442</v>
      </c>
      <c r="F1513" s="88">
        <v>102959996</v>
      </c>
      <c r="G1513" s="88">
        <v>3008825</v>
      </c>
      <c r="H1513" s="88">
        <v>0</v>
      </c>
      <c r="I1513" s="88">
        <v>2334340</v>
      </c>
      <c r="J1513" s="88">
        <v>7386847</v>
      </c>
      <c r="K1513" s="88">
        <v>9592503</v>
      </c>
      <c r="L1513" s="88">
        <v>0</v>
      </c>
      <c r="M1513" s="88">
        <v>65047828</v>
      </c>
      <c r="N1513" s="88">
        <v>4612783</v>
      </c>
      <c r="O1513" s="88">
        <v>1973478</v>
      </c>
      <c r="P1513" s="88">
        <v>9003391</v>
      </c>
      <c r="Q1513" s="89">
        <v>6.9511144371700003E-3</v>
      </c>
      <c r="R1513" s="89">
        <v>0</v>
      </c>
      <c r="S1513" s="89">
        <v>1.33919158543E-3</v>
      </c>
      <c r="T1513" s="89">
        <v>4.1199158970000002E-5</v>
      </c>
      <c r="U1513" s="89">
        <v>3.0252261415000001E-4</v>
      </c>
      <c r="V1513" s="89">
        <v>0</v>
      </c>
      <c r="W1513" s="89">
        <v>0</v>
      </c>
      <c r="X1513" s="89">
        <v>0</v>
      </c>
      <c r="Y1513" s="89">
        <v>0</v>
      </c>
      <c r="Z1513" s="89">
        <v>6.91055271884E-3</v>
      </c>
      <c r="AA1513" s="89">
        <v>8.7592085457000003E-4</v>
      </c>
    </row>
    <row r="1514" spans="1:27" x14ac:dyDescent="0.25">
      <c r="A1514" s="87">
        <v>13602</v>
      </c>
      <c r="B1514" s="134">
        <v>45473</v>
      </c>
      <c r="C1514" s="87">
        <v>6896</v>
      </c>
      <c r="D1514" s="86" t="s">
        <v>1897</v>
      </c>
      <c r="E1514" s="88">
        <v>36138615</v>
      </c>
      <c r="F1514" s="88">
        <v>21836269</v>
      </c>
      <c r="G1514" s="88">
        <v>891530</v>
      </c>
      <c r="H1514" s="88">
        <v>0</v>
      </c>
      <c r="I1514" s="88">
        <v>2164616</v>
      </c>
      <c r="J1514" s="88">
        <v>3061247</v>
      </c>
      <c r="K1514" s="88">
        <v>5395070</v>
      </c>
      <c r="L1514" s="88">
        <v>0</v>
      </c>
      <c r="M1514" s="88">
        <v>7506254</v>
      </c>
      <c r="N1514" s="88">
        <v>0</v>
      </c>
      <c r="O1514" s="88">
        <v>0</v>
      </c>
      <c r="P1514" s="88">
        <v>2817552</v>
      </c>
      <c r="Q1514" s="89">
        <v>8.349346081E-4</v>
      </c>
      <c r="R1514" s="89">
        <v>0</v>
      </c>
      <c r="S1514" s="89">
        <v>0</v>
      </c>
      <c r="T1514" s="89">
        <v>0</v>
      </c>
      <c r="U1514" s="89">
        <v>6.1024966410000003E-4</v>
      </c>
      <c r="V1514" s="89">
        <v>0</v>
      </c>
      <c r="W1514" s="89">
        <v>0</v>
      </c>
      <c r="X1514" s="89">
        <v>0</v>
      </c>
      <c r="Y1514" s="89">
        <v>0</v>
      </c>
      <c r="Z1514" s="89">
        <v>5.1038154381199997E-3</v>
      </c>
      <c r="AA1514" s="89">
        <v>8.3026429374999996E-4</v>
      </c>
    </row>
    <row r="1515" spans="1:27" x14ac:dyDescent="0.25">
      <c r="A1515" s="87">
        <v>13605</v>
      </c>
      <c r="B1515" s="134">
        <v>45473</v>
      </c>
      <c r="C1515" s="87">
        <v>6897</v>
      </c>
      <c r="D1515" s="86" t="s">
        <v>1898</v>
      </c>
      <c r="E1515" s="88">
        <v>881634419</v>
      </c>
      <c r="F1515" s="88">
        <v>680346147</v>
      </c>
      <c r="G1515" s="88">
        <v>44333409</v>
      </c>
      <c r="H1515" s="88">
        <v>0</v>
      </c>
      <c r="I1515" s="88">
        <v>3343822</v>
      </c>
      <c r="J1515" s="88">
        <v>75118190</v>
      </c>
      <c r="K1515" s="88">
        <v>229549780</v>
      </c>
      <c r="L1515" s="88">
        <v>0</v>
      </c>
      <c r="M1515" s="88">
        <v>243261318</v>
      </c>
      <c r="N1515" s="88">
        <v>63024579</v>
      </c>
      <c r="O1515" s="88">
        <v>5570086</v>
      </c>
      <c r="P1515" s="88">
        <v>16144963</v>
      </c>
      <c r="Q1515" s="89">
        <v>2.589102552141E-2</v>
      </c>
      <c r="R1515" s="89">
        <v>0</v>
      </c>
      <c r="S1515" s="89">
        <v>0</v>
      </c>
      <c r="T1515" s="89">
        <v>6.1516998000399996E-3</v>
      </c>
      <c r="U1515" s="89">
        <v>1.1421055697790001E-2</v>
      </c>
      <c r="V1515" s="89">
        <v>0</v>
      </c>
      <c r="W1515" s="89">
        <v>3.6789921495E-4</v>
      </c>
      <c r="X1515" s="89">
        <v>2.903217404E-4</v>
      </c>
      <c r="Y1515" s="89">
        <v>0</v>
      </c>
      <c r="Z1515" s="89">
        <v>1.7664048902209999E-2</v>
      </c>
      <c r="AA1515" s="89">
        <v>7.1143089526699999E-3</v>
      </c>
    </row>
    <row r="1516" spans="1:27" x14ac:dyDescent="0.25">
      <c r="A1516" s="87">
        <v>13616</v>
      </c>
      <c r="B1516" s="134">
        <v>45473</v>
      </c>
      <c r="C1516" s="87">
        <v>6904</v>
      </c>
      <c r="D1516" s="86" t="s">
        <v>1899</v>
      </c>
      <c r="E1516" s="88">
        <v>130127225</v>
      </c>
      <c r="F1516" s="88">
        <v>78168603</v>
      </c>
      <c r="G1516" s="88">
        <v>0</v>
      </c>
      <c r="H1516" s="88">
        <v>0</v>
      </c>
      <c r="I1516" s="88">
        <v>0</v>
      </c>
      <c r="J1516" s="88">
        <v>9512663</v>
      </c>
      <c r="K1516" s="88">
        <v>33271059</v>
      </c>
      <c r="L1516" s="88">
        <v>0</v>
      </c>
      <c r="M1516" s="88">
        <v>28227989</v>
      </c>
      <c r="N1516" s="88">
        <v>2494074</v>
      </c>
      <c r="O1516" s="88">
        <v>0</v>
      </c>
      <c r="P1516" s="88">
        <v>4662818</v>
      </c>
      <c r="Q1516" s="89">
        <v>5.2287179749800003E-3</v>
      </c>
      <c r="R1516" s="89">
        <v>0</v>
      </c>
      <c r="S1516" s="89">
        <v>0</v>
      </c>
      <c r="T1516" s="89">
        <v>4.2365095861E-4</v>
      </c>
      <c r="U1516" s="89">
        <v>6.9715458637999996E-4</v>
      </c>
      <c r="V1516" s="89">
        <v>0</v>
      </c>
      <c r="W1516" s="89">
        <v>-8.0532815699999998E-5</v>
      </c>
      <c r="X1516" s="89">
        <v>0</v>
      </c>
      <c r="Y1516" s="89">
        <v>0</v>
      </c>
      <c r="Z1516" s="89">
        <v>5.0101801792499998E-3</v>
      </c>
      <c r="AA1516" s="89">
        <v>7.3965515848999997E-4</v>
      </c>
    </row>
    <row r="1517" spans="1:27" x14ac:dyDescent="0.25">
      <c r="A1517" s="87">
        <v>13634</v>
      </c>
      <c r="B1517" s="134">
        <v>45473</v>
      </c>
      <c r="C1517" s="87">
        <v>6916</v>
      </c>
      <c r="D1517" s="86" t="s">
        <v>1900</v>
      </c>
      <c r="E1517" s="88">
        <v>4322853</v>
      </c>
      <c r="F1517" s="88">
        <v>2515958</v>
      </c>
      <c r="G1517" s="88">
        <v>267754</v>
      </c>
      <c r="H1517" s="88">
        <v>0</v>
      </c>
      <c r="I1517" s="88">
        <v>0</v>
      </c>
      <c r="J1517" s="88">
        <v>655859</v>
      </c>
      <c r="K1517" s="88">
        <v>1249674</v>
      </c>
      <c r="L1517" s="88">
        <v>0</v>
      </c>
      <c r="M1517" s="88">
        <v>0</v>
      </c>
      <c r="N1517" s="88">
        <v>0</v>
      </c>
      <c r="O1517" s="88">
        <v>0</v>
      </c>
      <c r="P1517" s="88">
        <v>342671</v>
      </c>
      <c r="Q1517" s="89">
        <v>1.350623059893E-2</v>
      </c>
      <c r="R1517" s="89">
        <v>0</v>
      </c>
      <c r="S1517" s="89">
        <v>0</v>
      </c>
      <c r="T1517" s="89">
        <v>0</v>
      </c>
      <c r="U1517" s="89">
        <v>1.041616077168E-2</v>
      </c>
      <c r="V1517" s="89">
        <v>0</v>
      </c>
      <c r="W1517" s="89">
        <v>0</v>
      </c>
      <c r="X1517" s="89">
        <v>0</v>
      </c>
      <c r="Y1517" s="89">
        <v>0</v>
      </c>
      <c r="Z1517" s="89">
        <v>9.2025280910200003E-3</v>
      </c>
      <c r="AA1517" s="89">
        <v>7.96153442796E-3</v>
      </c>
    </row>
    <row r="1518" spans="1:27" x14ac:dyDescent="0.25">
      <c r="A1518" s="87">
        <v>13649</v>
      </c>
      <c r="B1518" s="134">
        <v>45473</v>
      </c>
      <c r="C1518" s="87">
        <v>6927</v>
      </c>
      <c r="D1518" s="86" t="s">
        <v>1901</v>
      </c>
      <c r="E1518" s="88">
        <v>111230834</v>
      </c>
      <c r="F1518" s="88">
        <v>95623577</v>
      </c>
      <c r="G1518" s="88">
        <v>2351165</v>
      </c>
      <c r="H1518" s="88">
        <v>0</v>
      </c>
      <c r="I1518" s="88">
        <v>0</v>
      </c>
      <c r="J1518" s="88">
        <v>15050361</v>
      </c>
      <c r="K1518" s="88">
        <v>51036316</v>
      </c>
      <c r="L1518" s="88">
        <v>0</v>
      </c>
      <c r="M1518" s="88">
        <v>7187722</v>
      </c>
      <c r="N1518" s="88">
        <v>0</v>
      </c>
      <c r="O1518" s="88">
        <v>0</v>
      </c>
      <c r="P1518" s="88">
        <v>19998013</v>
      </c>
      <c r="Q1518" s="89">
        <v>4.5533022969300001E-3</v>
      </c>
      <c r="R1518" s="89">
        <v>0</v>
      </c>
      <c r="S1518" s="89">
        <v>0</v>
      </c>
      <c r="T1518" s="89">
        <v>1.6651840907600001E-3</v>
      </c>
      <c r="U1518" s="89">
        <v>6.7772500767099998E-3</v>
      </c>
      <c r="V1518" s="89">
        <v>0</v>
      </c>
      <c r="W1518" s="89">
        <v>0</v>
      </c>
      <c r="X1518" s="89">
        <v>0</v>
      </c>
      <c r="Y1518" s="89">
        <v>0</v>
      </c>
      <c r="Z1518" s="89">
        <v>1.08388001658E-2</v>
      </c>
      <c r="AA1518" s="89">
        <v>6.5471985479500002E-3</v>
      </c>
    </row>
    <row r="1519" spans="1:27" x14ac:dyDescent="0.25">
      <c r="A1519" s="87">
        <v>13654</v>
      </c>
      <c r="B1519" s="134">
        <v>45473</v>
      </c>
      <c r="C1519" s="87">
        <v>6932</v>
      </c>
      <c r="D1519" s="86" t="s">
        <v>1902</v>
      </c>
      <c r="E1519" s="88">
        <v>2143579</v>
      </c>
      <c r="F1519" s="88">
        <v>759686</v>
      </c>
      <c r="G1519" s="88">
        <v>0</v>
      </c>
      <c r="H1519" s="88">
        <v>0</v>
      </c>
      <c r="I1519" s="88">
        <v>0</v>
      </c>
      <c r="J1519" s="88">
        <v>362800</v>
      </c>
      <c r="K1519" s="88">
        <v>202290</v>
      </c>
      <c r="L1519" s="88">
        <v>0</v>
      </c>
      <c r="M1519" s="88">
        <v>0</v>
      </c>
      <c r="N1519" s="88">
        <v>0</v>
      </c>
      <c r="O1519" s="88">
        <v>0</v>
      </c>
      <c r="P1519" s="88">
        <v>194596</v>
      </c>
      <c r="Q1519" s="89">
        <v>0</v>
      </c>
      <c r="R1519" s="89">
        <v>0</v>
      </c>
      <c r="S1519" s="89">
        <v>0</v>
      </c>
      <c r="T1519" s="89">
        <v>0</v>
      </c>
      <c r="U1519" s="89">
        <v>0</v>
      </c>
      <c r="V1519" s="89">
        <v>0</v>
      </c>
      <c r="W1519" s="89">
        <v>0</v>
      </c>
      <c r="X1519" s="89">
        <v>0</v>
      </c>
      <c r="Y1519" s="89">
        <v>0</v>
      </c>
      <c r="Z1519" s="89">
        <v>0</v>
      </c>
      <c r="AA1519" s="89">
        <v>0</v>
      </c>
    </row>
    <row r="1520" spans="1:27" x14ac:dyDescent="0.25">
      <c r="A1520" s="87">
        <v>13655</v>
      </c>
      <c r="B1520" s="134">
        <v>45473</v>
      </c>
      <c r="C1520" s="87">
        <v>6933</v>
      </c>
      <c r="D1520" s="86" t="s">
        <v>1903</v>
      </c>
      <c r="E1520" s="88">
        <v>18691455</v>
      </c>
      <c r="F1520" s="88">
        <v>8656786</v>
      </c>
      <c r="G1520" s="88">
        <v>0</v>
      </c>
      <c r="H1520" s="88">
        <v>0</v>
      </c>
      <c r="I1520" s="88">
        <v>0</v>
      </c>
      <c r="J1520" s="88">
        <v>909918</v>
      </c>
      <c r="K1520" s="88">
        <v>3878261</v>
      </c>
      <c r="L1520" s="88">
        <v>0</v>
      </c>
      <c r="M1520" s="88">
        <v>0</v>
      </c>
      <c r="N1520" s="88">
        <v>0</v>
      </c>
      <c r="O1520" s="88">
        <v>372376</v>
      </c>
      <c r="P1520" s="88">
        <v>3496231</v>
      </c>
      <c r="Q1520" s="89">
        <v>0</v>
      </c>
      <c r="R1520" s="89">
        <v>0</v>
      </c>
      <c r="S1520" s="89">
        <v>0</v>
      </c>
      <c r="T1520" s="89">
        <v>5.1900908116500003E-3</v>
      </c>
      <c r="U1520" s="89">
        <v>6.91672559961E-3</v>
      </c>
      <c r="V1520" s="89">
        <v>0</v>
      </c>
      <c r="W1520" s="89">
        <v>0</v>
      </c>
      <c r="X1520" s="89">
        <v>0</v>
      </c>
      <c r="Y1520" s="89">
        <v>0</v>
      </c>
      <c r="Z1520" s="89">
        <v>5.9580312031000003E-4</v>
      </c>
      <c r="AA1520" s="89">
        <v>4.0564248536999999E-3</v>
      </c>
    </row>
    <row r="1521" spans="1:27" x14ac:dyDescent="0.25">
      <c r="A1521" s="87">
        <v>13659</v>
      </c>
      <c r="B1521" s="134">
        <v>45473</v>
      </c>
      <c r="C1521" s="87">
        <v>6936</v>
      </c>
      <c r="D1521" s="86" t="s">
        <v>1904</v>
      </c>
      <c r="E1521" s="88">
        <v>57324361</v>
      </c>
      <c r="F1521" s="88">
        <v>30085466</v>
      </c>
      <c r="G1521" s="88">
        <v>941629</v>
      </c>
      <c r="H1521" s="88">
        <v>0</v>
      </c>
      <c r="I1521" s="88">
        <v>0</v>
      </c>
      <c r="J1521" s="88">
        <v>10681729</v>
      </c>
      <c r="K1521" s="88">
        <v>13889630</v>
      </c>
      <c r="L1521" s="88">
        <v>0</v>
      </c>
      <c r="M1521" s="88">
        <v>2430994</v>
      </c>
      <c r="N1521" s="88">
        <v>0</v>
      </c>
      <c r="O1521" s="88">
        <v>0</v>
      </c>
      <c r="P1521" s="88">
        <v>2141484</v>
      </c>
      <c r="Q1521" s="89">
        <v>7.8779250674999995E-3</v>
      </c>
      <c r="R1521" s="89">
        <v>0</v>
      </c>
      <c r="S1521" s="89">
        <v>0</v>
      </c>
      <c r="T1521" s="89">
        <v>7.1907569463000001E-4</v>
      </c>
      <c r="U1521" s="89">
        <v>-2.1408102569999999E-4</v>
      </c>
      <c r="V1521" s="89">
        <v>0</v>
      </c>
      <c r="W1521" s="89">
        <v>0</v>
      </c>
      <c r="X1521" s="89">
        <v>0</v>
      </c>
      <c r="Y1521" s="89">
        <v>0</v>
      </c>
      <c r="Z1521" s="89">
        <v>-6.5527664039999995E-4</v>
      </c>
      <c r="AA1521" s="89">
        <v>3.3112759321000002E-4</v>
      </c>
    </row>
    <row r="1522" spans="1:27" x14ac:dyDescent="0.25">
      <c r="A1522" s="87">
        <v>13672</v>
      </c>
      <c r="B1522" s="134">
        <v>45473</v>
      </c>
      <c r="C1522" s="87">
        <v>6943</v>
      </c>
      <c r="D1522" s="86" t="s">
        <v>1905</v>
      </c>
      <c r="E1522" s="88">
        <v>7203389</v>
      </c>
      <c r="F1522" s="88">
        <v>4035184</v>
      </c>
      <c r="G1522" s="88">
        <v>0</v>
      </c>
      <c r="H1522" s="88">
        <v>0</v>
      </c>
      <c r="I1522" s="88">
        <v>0</v>
      </c>
      <c r="J1522" s="88">
        <v>1368709</v>
      </c>
      <c r="K1522" s="88">
        <v>1515370</v>
      </c>
      <c r="L1522" s="88">
        <v>0</v>
      </c>
      <c r="M1522" s="88">
        <v>0</v>
      </c>
      <c r="N1522" s="88">
        <v>0</v>
      </c>
      <c r="O1522" s="88">
        <v>0</v>
      </c>
      <c r="P1522" s="88">
        <v>1151105</v>
      </c>
      <c r="Q1522" s="89">
        <v>0</v>
      </c>
      <c r="R1522" s="89">
        <v>0</v>
      </c>
      <c r="S1522" s="89">
        <v>0</v>
      </c>
      <c r="T1522" s="89">
        <v>0</v>
      </c>
      <c r="U1522" s="89">
        <v>2.4536089646999998E-4</v>
      </c>
      <c r="V1522" s="89">
        <v>0</v>
      </c>
      <c r="W1522" s="89">
        <v>0</v>
      </c>
      <c r="X1522" s="89">
        <v>0</v>
      </c>
      <c r="Y1522" s="89">
        <v>0</v>
      </c>
      <c r="Z1522" s="89">
        <v>9.2674019830500005E-3</v>
      </c>
      <c r="AA1522" s="89">
        <v>2.99785660611E-3</v>
      </c>
    </row>
    <row r="1523" spans="1:27" x14ac:dyDescent="0.25">
      <c r="A1523" s="87">
        <v>13682</v>
      </c>
      <c r="B1523" s="134">
        <v>45473</v>
      </c>
      <c r="C1523" s="87">
        <v>6948</v>
      </c>
      <c r="D1523" s="86" t="s">
        <v>1906</v>
      </c>
      <c r="E1523" s="88">
        <v>102386388</v>
      </c>
      <c r="F1523" s="88">
        <v>70362866</v>
      </c>
      <c r="G1523" s="88">
        <v>773712</v>
      </c>
      <c r="H1523" s="88">
        <v>0</v>
      </c>
      <c r="I1523" s="88">
        <v>0</v>
      </c>
      <c r="J1523" s="88">
        <v>6836036</v>
      </c>
      <c r="K1523" s="88">
        <v>27183841</v>
      </c>
      <c r="L1523" s="88">
        <v>0</v>
      </c>
      <c r="M1523" s="88">
        <v>15608022</v>
      </c>
      <c r="N1523" s="88">
        <v>1984578</v>
      </c>
      <c r="O1523" s="88">
        <v>1327055</v>
      </c>
      <c r="P1523" s="88">
        <v>16649622</v>
      </c>
      <c r="Q1523" s="89">
        <v>1.7987116833580001E-2</v>
      </c>
      <c r="R1523" s="89">
        <v>0</v>
      </c>
      <c r="S1523" s="89">
        <v>0</v>
      </c>
      <c r="T1523" s="89">
        <v>0</v>
      </c>
      <c r="U1523" s="89">
        <v>1.3193946070400001E-3</v>
      </c>
      <c r="V1523" s="89">
        <v>0</v>
      </c>
      <c r="W1523" s="89">
        <v>-5.2071486439999996E-4</v>
      </c>
      <c r="X1523" s="89">
        <v>0</v>
      </c>
      <c r="Y1523" s="89">
        <v>0</v>
      </c>
      <c r="Z1523" s="89">
        <v>1.2774792711899999E-3</v>
      </c>
      <c r="AA1523" s="89">
        <v>9.4357410230000004E-4</v>
      </c>
    </row>
    <row r="1524" spans="1:27" x14ac:dyDescent="0.25">
      <c r="A1524" s="87">
        <v>13687</v>
      </c>
      <c r="B1524" s="134">
        <v>45473</v>
      </c>
      <c r="C1524" s="87">
        <v>6950</v>
      </c>
      <c r="D1524" s="86" t="s">
        <v>1907</v>
      </c>
      <c r="E1524" s="88">
        <v>25821501</v>
      </c>
      <c r="F1524" s="88">
        <v>15253413</v>
      </c>
      <c r="G1524" s="88">
        <v>543928</v>
      </c>
      <c r="H1524" s="88">
        <v>0</v>
      </c>
      <c r="I1524" s="88">
        <v>0</v>
      </c>
      <c r="J1524" s="88">
        <v>2603739</v>
      </c>
      <c r="K1524" s="88">
        <v>5042558</v>
      </c>
      <c r="L1524" s="88">
        <v>0</v>
      </c>
      <c r="M1524" s="88">
        <v>3857314</v>
      </c>
      <c r="N1524" s="88">
        <v>0</v>
      </c>
      <c r="O1524" s="88">
        <v>0</v>
      </c>
      <c r="P1524" s="88">
        <v>3205872</v>
      </c>
      <c r="Q1524" s="89">
        <v>6.29521314713E-3</v>
      </c>
      <c r="R1524" s="89">
        <v>0</v>
      </c>
      <c r="S1524" s="89">
        <v>0</v>
      </c>
      <c r="T1524" s="89">
        <v>-2.1078031488000002E-3</v>
      </c>
      <c r="U1524" s="89">
        <v>3.1287368403700002E-3</v>
      </c>
      <c r="V1524" s="89">
        <v>0</v>
      </c>
      <c r="W1524" s="89">
        <v>-9.2241277496000001E-6</v>
      </c>
      <c r="X1524" s="89">
        <v>0</v>
      </c>
      <c r="Y1524" s="89">
        <v>0</v>
      </c>
      <c r="Z1524" s="89">
        <v>3.1964948315000002E-3</v>
      </c>
      <c r="AA1524" s="89">
        <v>1.4729472735900001E-3</v>
      </c>
    </row>
    <row r="1525" spans="1:27" x14ac:dyDescent="0.25">
      <c r="A1525" s="87">
        <v>13690</v>
      </c>
      <c r="B1525" s="134">
        <v>45473</v>
      </c>
      <c r="C1525" s="87">
        <v>6952</v>
      </c>
      <c r="D1525" s="86" t="s">
        <v>4727</v>
      </c>
      <c r="E1525" s="88">
        <v>579864305</v>
      </c>
      <c r="F1525" s="88">
        <v>418988619</v>
      </c>
      <c r="G1525" s="88">
        <v>8100862</v>
      </c>
      <c r="H1525" s="88">
        <v>0</v>
      </c>
      <c r="I1525" s="88">
        <v>0</v>
      </c>
      <c r="J1525" s="88">
        <v>75151832</v>
      </c>
      <c r="K1525" s="88">
        <v>132456854</v>
      </c>
      <c r="L1525" s="88">
        <v>0</v>
      </c>
      <c r="M1525" s="88">
        <v>125262074</v>
      </c>
      <c r="N1525" s="88">
        <v>38011662</v>
      </c>
      <c r="O1525" s="88">
        <v>67168</v>
      </c>
      <c r="P1525" s="88">
        <v>39938167</v>
      </c>
      <c r="Q1525" s="89">
        <v>1.6995863413470001E-2</v>
      </c>
      <c r="R1525" s="89">
        <v>0</v>
      </c>
      <c r="S1525" s="89">
        <v>0</v>
      </c>
      <c r="T1525" s="89">
        <v>2.9641082956899998E-3</v>
      </c>
      <c r="U1525" s="89">
        <v>5.7792870583699999E-3</v>
      </c>
      <c r="V1525" s="89">
        <v>0</v>
      </c>
      <c r="W1525" s="89">
        <v>3.8169678939999998E-5</v>
      </c>
      <c r="X1525" s="89">
        <v>0</v>
      </c>
      <c r="Y1525" s="89">
        <v>0</v>
      </c>
      <c r="Z1525" s="89">
        <v>1.143233773466E-2</v>
      </c>
      <c r="AA1525" s="89">
        <v>3.3678556976399999E-3</v>
      </c>
    </row>
    <row r="1526" spans="1:27" x14ac:dyDescent="0.25">
      <c r="A1526" s="87">
        <v>13704</v>
      </c>
      <c r="B1526" s="134">
        <v>45473</v>
      </c>
      <c r="C1526" s="87">
        <v>6960</v>
      </c>
      <c r="D1526" s="86" t="s">
        <v>4728</v>
      </c>
      <c r="E1526" s="88">
        <v>33751022</v>
      </c>
      <c r="F1526" s="88">
        <v>19593865</v>
      </c>
      <c r="G1526" s="88">
        <v>3002677</v>
      </c>
      <c r="H1526" s="88">
        <v>0</v>
      </c>
      <c r="I1526" s="88">
        <v>0</v>
      </c>
      <c r="J1526" s="88">
        <v>1526799</v>
      </c>
      <c r="K1526" s="88">
        <v>5534936</v>
      </c>
      <c r="L1526" s="88">
        <v>0</v>
      </c>
      <c r="M1526" s="88">
        <v>7468215</v>
      </c>
      <c r="N1526" s="88">
        <v>1261772</v>
      </c>
      <c r="O1526" s="88">
        <v>0</v>
      </c>
      <c r="P1526" s="88">
        <v>799467</v>
      </c>
      <c r="Q1526" s="89">
        <v>4.9945376148299997E-3</v>
      </c>
      <c r="R1526" s="89">
        <v>0</v>
      </c>
      <c r="S1526" s="89">
        <v>0</v>
      </c>
      <c r="T1526" s="89">
        <v>-6.4693014700000005E-5</v>
      </c>
      <c r="U1526" s="89">
        <v>-9.4081735200000005E-4</v>
      </c>
      <c r="V1526" s="89">
        <v>0</v>
      </c>
      <c r="W1526" s="89">
        <v>0</v>
      </c>
      <c r="X1526" s="89">
        <v>0</v>
      </c>
      <c r="Y1526" s="89">
        <v>0</v>
      </c>
      <c r="Z1526" s="89">
        <v>-8.7566047910000002E-4</v>
      </c>
      <c r="AA1526" s="89">
        <v>4.4280604776999999E-4</v>
      </c>
    </row>
    <row r="1527" spans="1:27" x14ac:dyDescent="0.25">
      <c r="A1527" s="87">
        <v>13729</v>
      </c>
      <c r="B1527" s="134">
        <v>45473</v>
      </c>
      <c r="C1527" s="87">
        <v>6978</v>
      </c>
      <c r="D1527" s="86" t="s">
        <v>1908</v>
      </c>
      <c r="E1527" s="88">
        <v>18588719</v>
      </c>
      <c r="F1527" s="88">
        <v>16269621</v>
      </c>
      <c r="G1527" s="88">
        <v>0</v>
      </c>
      <c r="H1527" s="88">
        <v>0</v>
      </c>
      <c r="I1527" s="88">
        <v>0</v>
      </c>
      <c r="J1527" s="88">
        <v>4050038</v>
      </c>
      <c r="K1527" s="88">
        <v>3179317</v>
      </c>
      <c r="L1527" s="88">
        <v>0</v>
      </c>
      <c r="M1527" s="88">
        <v>7061634</v>
      </c>
      <c r="N1527" s="88">
        <v>0</v>
      </c>
      <c r="O1527" s="88">
        <v>0</v>
      </c>
      <c r="P1527" s="88">
        <v>1978632</v>
      </c>
      <c r="Q1527" s="89">
        <v>0</v>
      </c>
      <c r="R1527" s="89">
        <v>0</v>
      </c>
      <c r="S1527" s="89">
        <v>0</v>
      </c>
      <c r="T1527" s="89">
        <v>0</v>
      </c>
      <c r="U1527" s="89">
        <v>7.6321544665E-4</v>
      </c>
      <c r="V1527" s="89">
        <v>0</v>
      </c>
      <c r="W1527" s="89">
        <v>0</v>
      </c>
      <c r="X1527" s="89">
        <v>0</v>
      </c>
      <c r="Y1527" s="89">
        <v>0</v>
      </c>
      <c r="Z1527" s="89">
        <v>4.3908228356999998E-4</v>
      </c>
      <c r="AA1527" s="89">
        <v>1.7362992458E-4</v>
      </c>
    </row>
    <row r="1528" spans="1:27" x14ac:dyDescent="0.25">
      <c r="A1528" s="87">
        <v>13733</v>
      </c>
      <c r="B1528" s="134">
        <v>45473</v>
      </c>
      <c r="C1528" s="87">
        <v>6981</v>
      </c>
      <c r="D1528" s="86" t="s">
        <v>1909</v>
      </c>
      <c r="E1528" s="88">
        <v>43047973</v>
      </c>
      <c r="F1528" s="88">
        <v>21306212</v>
      </c>
      <c r="G1528" s="88">
        <v>1407938</v>
      </c>
      <c r="H1528" s="88">
        <v>0</v>
      </c>
      <c r="I1528" s="88">
        <v>0</v>
      </c>
      <c r="J1528" s="88">
        <v>7158603</v>
      </c>
      <c r="K1528" s="88">
        <v>6227480</v>
      </c>
      <c r="L1528" s="88">
        <v>0</v>
      </c>
      <c r="M1528" s="88">
        <v>5359916</v>
      </c>
      <c r="N1528" s="88">
        <v>0</v>
      </c>
      <c r="O1528" s="88">
        <v>0</v>
      </c>
      <c r="P1528" s="88">
        <v>1152275</v>
      </c>
      <c r="Q1528" s="89">
        <v>4.0224268112600001E-3</v>
      </c>
      <c r="R1528" s="89">
        <v>0</v>
      </c>
      <c r="S1528" s="89">
        <v>0</v>
      </c>
      <c r="T1528" s="89">
        <v>-8.2046736200000003E-5</v>
      </c>
      <c r="U1528" s="89">
        <v>8.9610406130000001E-4</v>
      </c>
      <c r="V1528" s="89">
        <v>0</v>
      </c>
      <c r="W1528" s="89">
        <v>1.3296706027000001E-4</v>
      </c>
      <c r="X1528" s="89">
        <v>0</v>
      </c>
      <c r="Y1528" s="89">
        <v>0</v>
      </c>
      <c r="Z1528" s="89">
        <v>3.1675405872800002E-3</v>
      </c>
      <c r="AA1528" s="89">
        <v>6.5597698511999996E-4</v>
      </c>
    </row>
    <row r="1529" spans="1:27" x14ac:dyDescent="0.25">
      <c r="A1529" s="87">
        <v>13737</v>
      </c>
      <c r="B1529" s="134">
        <v>45473</v>
      </c>
      <c r="C1529" s="87">
        <v>6983</v>
      </c>
      <c r="D1529" s="86" t="s">
        <v>1910</v>
      </c>
      <c r="E1529" s="88">
        <v>145277637</v>
      </c>
      <c r="F1529" s="88">
        <v>62401753</v>
      </c>
      <c r="G1529" s="88">
        <v>7408640</v>
      </c>
      <c r="H1529" s="88">
        <v>0</v>
      </c>
      <c r="I1529" s="88">
        <v>0</v>
      </c>
      <c r="J1529" s="88">
        <v>16175175</v>
      </c>
      <c r="K1529" s="88">
        <v>21061051</v>
      </c>
      <c r="L1529" s="88">
        <v>0</v>
      </c>
      <c r="M1529" s="88">
        <v>0</v>
      </c>
      <c r="N1529" s="88">
        <v>0</v>
      </c>
      <c r="O1529" s="88">
        <v>0</v>
      </c>
      <c r="P1529" s="88">
        <v>17756887</v>
      </c>
      <c r="Q1529" s="89">
        <v>1.3069555546389999E-2</v>
      </c>
      <c r="R1529" s="89">
        <v>0</v>
      </c>
      <c r="S1529" s="89">
        <v>0</v>
      </c>
      <c r="T1529" s="89">
        <v>-3.5204354860000003E-4</v>
      </c>
      <c r="U1529" s="89">
        <v>7.4091416839000004E-4</v>
      </c>
      <c r="V1529" s="89">
        <v>0</v>
      </c>
      <c r="W1529" s="89">
        <v>0</v>
      </c>
      <c r="X1529" s="89">
        <v>0</v>
      </c>
      <c r="Y1529" s="89">
        <v>0</v>
      </c>
      <c r="Z1529" s="89">
        <v>1.5417561019810001E-2</v>
      </c>
      <c r="AA1529" s="89">
        <v>6.6102328618599998E-3</v>
      </c>
    </row>
    <row r="1530" spans="1:27" x14ac:dyDescent="0.25">
      <c r="A1530" s="87">
        <v>13741</v>
      </c>
      <c r="B1530" s="134">
        <v>45473</v>
      </c>
      <c r="C1530" s="87">
        <v>6987</v>
      </c>
      <c r="D1530" s="86" t="s">
        <v>1911</v>
      </c>
      <c r="E1530" s="88">
        <v>598064946</v>
      </c>
      <c r="F1530" s="88">
        <v>460506897</v>
      </c>
      <c r="G1530" s="88">
        <v>6484396</v>
      </c>
      <c r="H1530" s="88">
        <v>0</v>
      </c>
      <c r="I1530" s="88">
        <v>97659</v>
      </c>
      <c r="J1530" s="88">
        <v>19001204</v>
      </c>
      <c r="K1530" s="88">
        <v>70499340</v>
      </c>
      <c r="L1530" s="88">
        <v>0</v>
      </c>
      <c r="M1530" s="88">
        <v>262263924</v>
      </c>
      <c r="N1530" s="88">
        <v>83023836</v>
      </c>
      <c r="O1530" s="88">
        <v>3748723</v>
      </c>
      <c r="P1530" s="88">
        <v>15387816</v>
      </c>
      <c r="Q1530" s="89">
        <v>4.6622385859100002E-3</v>
      </c>
      <c r="R1530" s="89">
        <v>0</v>
      </c>
      <c r="S1530" s="89">
        <v>1.0331454160170001E-2</v>
      </c>
      <c r="T1530" s="89">
        <v>0</v>
      </c>
      <c r="U1530" s="89">
        <v>4.0980292763000001E-4</v>
      </c>
      <c r="V1530" s="89">
        <v>0</v>
      </c>
      <c r="W1530" s="89">
        <v>-5.2897590399999999E-5</v>
      </c>
      <c r="X1530" s="89">
        <v>0</v>
      </c>
      <c r="Y1530" s="89">
        <v>0</v>
      </c>
      <c r="Z1530" s="89">
        <v>8.0454699892000005E-4</v>
      </c>
      <c r="AA1530" s="89">
        <v>1.4089443862999999E-4</v>
      </c>
    </row>
    <row r="1531" spans="1:27" x14ac:dyDescent="0.25">
      <c r="A1531" s="87">
        <v>13760</v>
      </c>
      <c r="B1531" s="134">
        <v>45473</v>
      </c>
      <c r="C1531" s="87">
        <v>7002</v>
      </c>
      <c r="D1531" s="86" t="s">
        <v>1912</v>
      </c>
      <c r="E1531" s="88">
        <v>53081490</v>
      </c>
      <c r="F1531" s="88">
        <v>20092882</v>
      </c>
      <c r="G1531" s="88">
        <v>0</v>
      </c>
      <c r="H1531" s="88">
        <v>8725</v>
      </c>
      <c r="I1531" s="88">
        <v>0</v>
      </c>
      <c r="J1531" s="88">
        <v>6453403</v>
      </c>
      <c r="K1531" s="88">
        <v>6836827</v>
      </c>
      <c r="L1531" s="88">
        <v>0</v>
      </c>
      <c r="M1531" s="88">
        <v>4486646</v>
      </c>
      <c r="N1531" s="88">
        <v>0</v>
      </c>
      <c r="O1531" s="88">
        <v>0</v>
      </c>
      <c r="P1531" s="88">
        <v>2307281</v>
      </c>
      <c r="Q1531" s="89">
        <v>0</v>
      </c>
      <c r="R1531" s="89">
        <v>4.972474684659E-2</v>
      </c>
      <c r="S1531" s="89">
        <v>0</v>
      </c>
      <c r="T1531" s="89">
        <v>-3.4822045419000002E-6</v>
      </c>
      <c r="U1531" s="89">
        <v>0</v>
      </c>
      <c r="V1531" s="89">
        <v>0</v>
      </c>
      <c r="W1531" s="89">
        <v>0</v>
      </c>
      <c r="X1531" s="89">
        <v>0</v>
      </c>
      <c r="Y1531" s="89">
        <v>0</v>
      </c>
      <c r="Z1531" s="89">
        <v>5.7732279510499997E-3</v>
      </c>
      <c r="AA1531" s="89">
        <v>6.8041871305999995E-4</v>
      </c>
    </row>
    <row r="1532" spans="1:27" x14ac:dyDescent="0.25">
      <c r="A1532" s="87">
        <v>13762</v>
      </c>
      <c r="B1532" s="134">
        <v>45473</v>
      </c>
      <c r="C1532" s="87">
        <v>7004</v>
      </c>
      <c r="D1532" s="86" t="s">
        <v>1913</v>
      </c>
      <c r="E1532" s="88">
        <v>80868917</v>
      </c>
      <c r="F1532" s="88">
        <v>47595524</v>
      </c>
      <c r="G1532" s="88">
        <v>982032</v>
      </c>
      <c r="H1532" s="88">
        <v>12961</v>
      </c>
      <c r="I1532" s="88">
        <v>0</v>
      </c>
      <c r="J1532" s="88">
        <v>5424871</v>
      </c>
      <c r="K1532" s="88">
        <v>17620436</v>
      </c>
      <c r="L1532" s="88">
        <v>0</v>
      </c>
      <c r="M1532" s="88">
        <v>16097512</v>
      </c>
      <c r="N1532" s="88">
        <v>0</v>
      </c>
      <c r="O1532" s="88">
        <v>0</v>
      </c>
      <c r="P1532" s="88">
        <v>7457713</v>
      </c>
      <c r="Q1532" s="89">
        <v>1.0880456569160001E-2</v>
      </c>
      <c r="R1532" s="89">
        <v>6.8206496746649997E-2</v>
      </c>
      <c r="S1532" s="89">
        <v>0</v>
      </c>
      <c r="T1532" s="89">
        <v>-1.6086819192E-3</v>
      </c>
      <c r="U1532" s="89">
        <v>3.48890000963E-3</v>
      </c>
      <c r="V1532" s="89">
        <v>0</v>
      </c>
      <c r="W1532" s="89">
        <v>7.3012214194999997E-4</v>
      </c>
      <c r="X1532" s="89">
        <v>0</v>
      </c>
      <c r="Y1532" s="89">
        <v>0</v>
      </c>
      <c r="Z1532" s="89">
        <v>5.4273049830400001E-3</v>
      </c>
      <c r="AA1532" s="89">
        <v>2.5403544009399998E-3</v>
      </c>
    </row>
    <row r="1533" spans="1:27" x14ac:dyDescent="0.25">
      <c r="A1533" s="87">
        <v>13763</v>
      </c>
      <c r="B1533" s="134">
        <v>45473</v>
      </c>
      <c r="C1533" s="87">
        <v>7005</v>
      </c>
      <c r="D1533" s="86" t="s">
        <v>1914</v>
      </c>
      <c r="E1533" s="88">
        <v>36953594</v>
      </c>
      <c r="F1533" s="88">
        <v>10671970</v>
      </c>
      <c r="G1533" s="88">
        <v>0</v>
      </c>
      <c r="H1533" s="88">
        <v>0</v>
      </c>
      <c r="I1533" s="88">
        <v>0</v>
      </c>
      <c r="J1533" s="88">
        <v>2550070</v>
      </c>
      <c r="K1533" s="88">
        <v>3305428</v>
      </c>
      <c r="L1533" s="88">
        <v>0</v>
      </c>
      <c r="M1533" s="88">
        <v>2278822</v>
      </c>
      <c r="N1533" s="88">
        <v>0</v>
      </c>
      <c r="O1533" s="88">
        <v>0</v>
      </c>
      <c r="P1533" s="88">
        <v>2537650</v>
      </c>
      <c r="Q1533" s="89">
        <v>0</v>
      </c>
      <c r="R1533" s="89">
        <v>0</v>
      </c>
      <c r="S1533" s="89">
        <v>0</v>
      </c>
      <c r="T1533" s="89">
        <v>7.0765701790000005E-5</v>
      </c>
      <c r="U1533" s="89">
        <v>-9.3425659460000005E-4</v>
      </c>
      <c r="V1533" s="89">
        <v>0</v>
      </c>
      <c r="W1533" s="89">
        <v>-1.5760206566E-6</v>
      </c>
      <c r="X1533" s="89">
        <v>0</v>
      </c>
      <c r="Y1533" s="89">
        <v>0</v>
      </c>
      <c r="Z1533" s="89">
        <v>7.0900713298899997E-3</v>
      </c>
      <c r="AA1533" s="89">
        <v>1.3089079743900001E-3</v>
      </c>
    </row>
    <row r="1534" spans="1:27" x14ac:dyDescent="0.25">
      <c r="A1534" s="87">
        <v>13766</v>
      </c>
      <c r="B1534" s="134">
        <v>45473</v>
      </c>
      <c r="C1534" s="87">
        <v>7007</v>
      </c>
      <c r="D1534" s="86" t="s">
        <v>1915</v>
      </c>
      <c r="E1534" s="88">
        <v>67025417</v>
      </c>
      <c r="F1534" s="88">
        <v>10393983</v>
      </c>
      <c r="G1534" s="88">
        <v>119953</v>
      </c>
      <c r="H1534" s="88">
        <v>0</v>
      </c>
      <c r="I1534" s="88">
        <v>0</v>
      </c>
      <c r="J1534" s="88">
        <v>2409911</v>
      </c>
      <c r="K1534" s="88">
        <v>2582405</v>
      </c>
      <c r="L1534" s="88">
        <v>0</v>
      </c>
      <c r="M1534" s="88">
        <v>3761790</v>
      </c>
      <c r="N1534" s="88">
        <v>0</v>
      </c>
      <c r="O1534" s="88">
        <v>0</v>
      </c>
      <c r="P1534" s="88">
        <v>1519924</v>
      </c>
      <c r="Q1534" s="89">
        <v>3.98537059756E-3</v>
      </c>
      <c r="R1534" s="89">
        <v>0</v>
      </c>
      <c r="S1534" s="89">
        <v>0</v>
      </c>
      <c r="T1534" s="89">
        <v>0</v>
      </c>
      <c r="U1534" s="89">
        <v>6.8547054259999996E-5</v>
      </c>
      <c r="V1534" s="89">
        <v>0</v>
      </c>
      <c r="W1534" s="89">
        <v>0</v>
      </c>
      <c r="X1534" s="89">
        <v>0</v>
      </c>
      <c r="Y1534" s="89">
        <v>0</v>
      </c>
      <c r="Z1534" s="89">
        <v>6.77646539762E-3</v>
      </c>
      <c r="AA1534" s="89">
        <v>1.1713297896499999E-3</v>
      </c>
    </row>
    <row r="1535" spans="1:27" x14ac:dyDescent="0.25">
      <c r="A1535" s="87">
        <v>13777</v>
      </c>
      <c r="B1535" s="134">
        <v>45473</v>
      </c>
      <c r="C1535" s="87">
        <v>7017</v>
      </c>
      <c r="D1535" s="86" t="s">
        <v>1916</v>
      </c>
      <c r="E1535" s="88">
        <v>3402915</v>
      </c>
      <c r="F1535" s="88">
        <v>2156749</v>
      </c>
      <c r="G1535" s="88">
        <v>82562</v>
      </c>
      <c r="H1535" s="88">
        <v>0</v>
      </c>
      <c r="I1535" s="88">
        <v>0</v>
      </c>
      <c r="J1535" s="88">
        <v>698373</v>
      </c>
      <c r="K1535" s="88">
        <v>792598</v>
      </c>
      <c r="L1535" s="88">
        <v>0</v>
      </c>
      <c r="M1535" s="88">
        <v>141507</v>
      </c>
      <c r="N1535" s="88">
        <v>0</v>
      </c>
      <c r="O1535" s="88">
        <v>0</v>
      </c>
      <c r="P1535" s="88">
        <v>441709</v>
      </c>
      <c r="Q1535" s="89">
        <v>-2.1786423433000001E-3</v>
      </c>
      <c r="R1535" s="89">
        <v>0</v>
      </c>
      <c r="S1535" s="89">
        <v>0</v>
      </c>
      <c r="T1535" s="89">
        <v>0</v>
      </c>
      <c r="U1535" s="89">
        <v>3.79457901282E-3</v>
      </c>
      <c r="V1535" s="89">
        <v>0</v>
      </c>
      <c r="W1535" s="89">
        <v>0</v>
      </c>
      <c r="X1535" s="89">
        <v>0</v>
      </c>
      <c r="Y1535" s="89">
        <v>0</v>
      </c>
      <c r="Z1535" s="89">
        <v>-4.5185354660000002E-4</v>
      </c>
      <c r="AA1535" s="89">
        <v>1.2692968808200001E-3</v>
      </c>
    </row>
    <row r="1536" spans="1:27" x14ac:dyDescent="0.25">
      <c r="A1536" s="87">
        <v>13790</v>
      </c>
      <c r="B1536" s="134">
        <v>45473</v>
      </c>
      <c r="C1536" s="87">
        <v>7026</v>
      </c>
      <c r="D1536" s="86" t="s">
        <v>1917</v>
      </c>
      <c r="E1536" s="88">
        <v>41250181</v>
      </c>
      <c r="F1536" s="88">
        <v>20827875</v>
      </c>
      <c r="G1536" s="88">
        <v>0</v>
      </c>
      <c r="H1536" s="88">
        <v>0</v>
      </c>
      <c r="I1536" s="88">
        <v>0</v>
      </c>
      <c r="J1536" s="88">
        <v>1379291</v>
      </c>
      <c r="K1536" s="88">
        <v>8897600</v>
      </c>
      <c r="L1536" s="88">
        <v>0</v>
      </c>
      <c r="M1536" s="88">
        <v>5196691</v>
      </c>
      <c r="N1536" s="88">
        <v>242954</v>
      </c>
      <c r="O1536" s="88">
        <v>0</v>
      </c>
      <c r="P1536" s="88">
        <v>5111339</v>
      </c>
      <c r="Q1536" s="89">
        <v>0</v>
      </c>
      <c r="R1536" s="89">
        <v>0</v>
      </c>
      <c r="S1536" s="89">
        <v>0</v>
      </c>
      <c r="T1536" s="89">
        <v>-9.9722888499999989E-4</v>
      </c>
      <c r="U1536" s="89">
        <v>5.0140440361400003E-3</v>
      </c>
      <c r="V1536" s="89">
        <v>0</v>
      </c>
      <c r="W1536" s="89">
        <v>0</v>
      </c>
      <c r="X1536" s="89">
        <v>0</v>
      </c>
      <c r="Y1536" s="89">
        <v>0</v>
      </c>
      <c r="Z1536" s="89">
        <v>2.2806475161300001E-3</v>
      </c>
      <c r="AA1536" s="89">
        <v>2.5903402627899998E-3</v>
      </c>
    </row>
    <row r="1537" spans="1:27" x14ac:dyDescent="0.25">
      <c r="A1537" s="87">
        <v>13791</v>
      </c>
      <c r="B1537" s="134">
        <v>45473</v>
      </c>
      <c r="C1537" s="87">
        <v>7027</v>
      </c>
      <c r="D1537" s="86" t="s">
        <v>1918</v>
      </c>
      <c r="E1537" s="88">
        <v>130072869</v>
      </c>
      <c r="F1537" s="88">
        <v>56900291</v>
      </c>
      <c r="G1537" s="88">
        <v>2054086</v>
      </c>
      <c r="H1537" s="88">
        <v>0</v>
      </c>
      <c r="I1537" s="88">
        <v>0</v>
      </c>
      <c r="J1537" s="88">
        <v>6821081</v>
      </c>
      <c r="K1537" s="88">
        <v>12924728</v>
      </c>
      <c r="L1537" s="88">
        <v>0</v>
      </c>
      <c r="M1537" s="88">
        <v>27199034</v>
      </c>
      <c r="N1537" s="88">
        <v>2674794</v>
      </c>
      <c r="O1537" s="88">
        <v>48979</v>
      </c>
      <c r="P1537" s="88">
        <v>5177589</v>
      </c>
      <c r="Q1537" s="89">
        <v>2.7591914724499999E-3</v>
      </c>
      <c r="R1537" s="89">
        <v>0</v>
      </c>
      <c r="S1537" s="89">
        <v>0</v>
      </c>
      <c r="T1537" s="89">
        <v>0</v>
      </c>
      <c r="U1537" s="89">
        <v>2.6696751683299999E-3</v>
      </c>
      <c r="V1537" s="89">
        <v>0</v>
      </c>
      <c r="W1537" s="89">
        <v>9.6488512849999999E-4</v>
      </c>
      <c r="X1537" s="89">
        <v>0</v>
      </c>
      <c r="Y1537" s="89">
        <v>0</v>
      </c>
      <c r="Z1537" s="89">
        <v>-4.6688526100000004E-3</v>
      </c>
      <c r="AA1537" s="89">
        <v>5.6074885560000005E-4</v>
      </c>
    </row>
    <row r="1538" spans="1:27" x14ac:dyDescent="0.25">
      <c r="A1538" s="87">
        <v>13794</v>
      </c>
      <c r="B1538" s="134">
        <v>45473</v>
      </c>
      <c r="C1538" s="87">
        <v>7029</v>
      </c>
      <c r="D1538" s="86" t="s">
        <v>1919</v>
      </c>
      <c r="E1538" s="88">
        <v>121071616</v>
      </c>
      <c r="F1538" s="88">
        <v>66616450</v>
      </c>
      <c r="G1538" s="88">
        <v>920157</v>
      </c>
      <c r="H1538" s="88">
        <v>0</v>
      </c>
      <c r="I1538" s="88">
        <v>0</v>
      </c>
      <c r="J1538" s="88">
        <v>11568048</v>
      </c>
      <c r="K1538" s="88">
        <v>24358714</v>
      </c>
      <c r="L1538" s="88">
        <v>0</v>
      </c>
      <c r="M1538" s="88">
        <v>16568616</v>
      </c>
      <c r="N1538" s="88">
        <v>9768695</v>
      </c>
      <c r="O1538" s="88">
        <v>854328</v>
      </c>
      <c r="P1538" s="88">
        <v>2577892</v>
      </c>
      <c r="Q1538" s="89">
        <v>1.1070932089360001E-2</v>
      </c>
      <c r="R1538" s="89">
        <v>0</v>
      </c>
      <c r="S1538" s="89">
        <v>0</v>
      </c>
      <c r="T1538" s="89">
        <v>0</v>
      </c>
      <c r="U1538" s="89">
        <v>-1.100717228E-4</v>
      </c>
      <c r="V1538" s="89">
        <v>0</v>
      </c>
      <c r="W1538" s="89">
        <v>0</v>
      </c>
      <c r="X1538" s="89">
        <v>0</v>
      </c>
      <c r="Y1538" s="89">
        <v>0</v>
      </c>
      <c r="Z1538" s="89">
        <v>6.3976716402299998E-3</v>
      </c>
      <c r="AA1538" s="89">
        <v>3.3003289822000002E-4</v>
      </c>
    </row>
    <row r="1539" spans="1:27" x14ac:dyDescent="0.25">
      <c r="A1539" s="87">
        <v>13800</v>
      </c>
      <c r="B1539" s="134">
        <v>45473</v>
      </c>
      <c r="C1539" s="87">
        <v>7031</v>
      </c>
      <c r="D1539" s="86" t="s">
        <v>1920</v>
      </c>
      <c r="E1539" s="88">
        <v>268594124</v>
      </c>
      <c r="F1539" s="88">
        <v>181977375</v>
      </c>
      <c r="G1539" s="88">
        <v>0</v>
      </c>
      <c r="H1539" s="88">
        <v>0</v>
      </c>
      <c r="I1539" s="88">
        <v>0</v>
      </c>
      <c r="J1539" s="88">
        <v>41801280</v>
      </c>
      <c r="K1539" s="88">
        <v>12973413</v>
      </c>
      <c r="L1539" s="88">
        <v>0</v>
      </c>
      <c r="M1539" s="88">
        <v>62943343</v>
      </c>
      <c r="N1539" s="88">
        <v>27684838</v>
      </c>
      <c r="O1539" s="88">
        <v>4453103</v>
      </c>
      <c r="P1539" s="88">
        <v>32121398</v>
      </c>
      <c r="Q1539" s="89">
        <v>0</v>
      </c>
      <c r="R1539" s="89">
        <v>0</v>
      </c>
      <c r="S1539" s="89">
        <v>0</v>
      </c>
      <c r="T1539" s="89">
        <v>6.8488632565000002E-4</v>
      </c>
      <c r="U1539" s="89">
        <v>3.5837995747599999E-3</v>
      </c>
      <c r="V1539" s="89">
        <v>0</v>
      </c>
      <c r="W1539" s="89">
        <v>0</v>
      </c>
      <c r="X1539" s="89">
        <v>0</v>
      </c>
      <c r="Y1539" s="89">
        <v>0</v>
      </c>
      <c r="Z1539" s="89">
        <v>9.1834367631999996E-4</v>
      </c>
      <c r="AA1539" s="89">
        <v>6.2073684520000004E-4</v>
      </c>
    </row>
    <row r="1540" spans="1:27" x14ac:dyDescent="0.25">
      <c r="A1540" s="87">
        <v>13802</v>
      </c>
      <c r="B1540" s="134">
        <v>45473</v>
      </c>
      <c r="C1540" s="87">
        <v>7033</v>
      </c>
      <c r="D1540" s="86" t="s">
        <v>1921</v>
      </c>
      <c r="E1540" s="88">
        <v>9386988</v>
      </c>
      <c r="F1540" s="88">
        <v>4616617</v>
      </c>
      <c r="G1540" s="88">
        <v>294686</v>
      </c>
      <c r="H1540" s="88">
        <v>0</v>
      </c>
      <c r="I1540" s="88">
        <v>0</v>
      </c>
      <c r="J1540" s="88">
        <v>897756</v>
      </c>
      <c r="K1540" s="88">
        <v>2006326</v>
      </c>
      <c r="L1540" s="88">
        <v>0</v>
      </c>
      <c r="M1540" s="88">
        <v>0</v>
      </c>
      <c r="N1540" s="88">
        <v>0</v>
      </c>
      <c r="O1540" s="88">
        <v>0</v>
      </c>
      <c r="P1540" s="88">
        <v>1417849</v>
      </c>
      <c r="Q1540" s="89">
        <v>1.9654195895999999E-2</v>
      </c>
      <c r="R1540" s="89">
        <v>0</v>
      </c>
      <c r="S1540" s="89">
        <v>0</v>
      </c>
      <c r="T1540" s="89">
        <v>0</v>
      </c>
      <c r="U1540" s="89">
        <v>1.637037145494E-2</v>
      </c>
      <c r="V1540" s="89">
        <v>0</v>
      </c>
      <c r="W1540" s="89">
        <v>0</v>
      </c>
      <c r="X1540" s="89">
        <v>0</v>
      </c>
      <c r="Y1540" s="89">
        <v>0</v>
      </c>
      <c r="Z1540" s="89">
        <v>8.7639897921300003E-3</v>
      </c>
      <c r="AA1540" s="89">
        <v>1.1114959778189999E-2</v>
      </c>
    </row>
    <row r="1541" spans="1:27" x14ac:dyDescent="0.25">
      <c r="A1541" s="87">
        <v>13814</v>
      </c>
      <c r="B1541" s="134">
        <v>45473</v>
      </c>
      <c r="C1541" s="87">
        <v>7041</v>
      </c>
      <c r="D1541" s="86" t="s">
        <v>1922</v>
      </c>
      <c r="E1541" s="88">
        <v>28475319</v>
      </c>
      <c r="F1541" s="88">
        <v>7777365</v>
      </c>
      <c r="G1541" s="88">
        <v>0</v>
      </c>
      <c r="H1541" s="88">
        <v>0</v>
      </c>
      <c r="I1541" s="88">
        <v>0</v>
      </c>
      <c r="J1541" s="88">
        <v>2102641</v>
      </c>
      <c r="K1541" s="88">
        <v>1845102</v>
      </c>
      <c r="L1541" s="88">
        <v>0</v>
      </c>
      <c r="M1541" s="88">
        <v>3369074</v>
      </c>
      <c r="N1541" s="88">
        <v>0</v>
      </c>
      <c r="O1541" s="88">
        <v>0</v>
      </c>
      <c r="P1541" s="88">
        <v>460548</v>
      </c>
      <c r="Q1541" s="89">
        <v>0</v>
      </c>
      <c r="R1541" s="89">
        <v>0</v>
      </c>
      <c r="S1541" s="89">
        <v>0</v>
      </c>
      <c r="T1541" s="89">
        <v>0</v>
      </c>
      <c r="U1541" s="89">
        <v>0</v>
      </c>
      <c r="V1541" s="89">
        <v>0</v>
      </c>
      <c r="W1541" s="89">
        <v>0</v>
      </c>
      <c r="X1541" s="89">
        <v>0</v>
      </c>
      <c r="Y1541" s="89">
        <v>0</v>
      </c>
      <c r="Z1541" s="89">
        <v>8.9645081443899995E-3</v>
      </c>
      <c r="AA1541" s="89">
        <v>4.9225901776999998E-4</v>
      </c>
    </row>
    <row r="1542" spans="1:27" x14ac:dyDescent="0.25">
      <c r="A1542" s="87">
        <v>13821</v>
      </c>
      <c r="B1542" s="134">
        <v>45473</v>
      </c>
      <c r="C1542" s="87">
        <v>7046</v>
      </c>
      <c r="D1542" s="86" t="s">
        <v>1923</v>
      </c>
      <c r="E1542" s="88">
        <v>2280430</v>
      </c>
      <c r="F1542" s="88">
        <v>660151</v>
      </c>
      <c r="G1542" s="88">
        <v>0</v>
      </c>
      <c r="H1542" s="88">
        <v>0</v>
      </c>
      <c r="I1542" s="88">
        <v>0</v>
      </c>
      <c r="J1542" s="88">
        <v>100867</v>
      </c>
      <c r="K1542" s="88">
        <v>152884</v>
      </c>
      <c r="L1542" s="88">
        <v>0</v>
      </c>
      <c r="M1542" s="88">
        <v>376958</v>
      </c>
      <c r="N1542" s="88">
        <v>0</v>
      </c>
      <c r="O1542" s="88">
        <v>0</v>
      </c>
      <c r="P1542" s="88">
        <v>29442</v>
      </c>
      <c r="Q1542" s="89">
        <v>0</v>
      </c>
      <c r="R1542" s="89">
        <v>0</v>
      </c>
      <c r="S1542" s="89">
        <v>0</v>
      </c>
      <c r="T1542" s="89">
        <v>0</v>
      </c>
      <c r="U1542" s="89">
        <v>0</v>
      </c>
      <c r="V1542" s="89">
        <v>0</v>
      </c>
      <c r="W1542" s="89">
        <v>0</v>
      </c>
      <c r="X1542" s="89">
        <v>0</v>
      </c>
      <c r="Y1542" s="89">
        <v>0</v>
      </c>
      <c r="Z1542" s="89">
        <v>0</v>
      </c>
      <c r="AA1542" s="89">
        <v>0</v>
      </c>
    </row>
    <row r="1543" spans="1:27" x14ac:dyDescent="0.25">
      <c r="A1543" s="87">
        <v>13823</v>
      </c>
      <c r="B1543" s="134">
        <v>45473</v>
      </c>
      <c r="C1543" s="87">
        <v>7047</v>
      </c>
      <c r="D1543" s="86" t="s">
        <v>1924</v>
      </c>
      <c r="E1543" s="88">
        <v>9660031</v>
      </c>
      <c r="F1543" s="88">
        <v>5485094</v>
      </c>
      <c r="G1543" s="88">
        <v>91791</v>
      </c>
      <c r="H1543" s="88">
        <v>0</v>
      </c>
      <c r="I1543" s="88">
        <v>0</v>
      </c>
      <c r="J1543" s="88">
        <v>1944263</v>
      </c>
      <c r="K1543" s="88">
        <v>1641543</v>
      </c>
      <c r="L1543" s="88">
        <v>0</v>
      </c>
      <c r="M1543" s="88">
        <v>0</v>
      </c>
      <c r="N1543" s="88">
        <v>0</v>
      </c>
      <c r="O1543" s="88">
        <v>0</v>
      </c>
      <c r="P1543" s="88">
        <v>1807497</v>
      </c>
      <c r="Q1543" s="89">
        <v>0</v>
      </c>
      <c r="R1543" s="89">
        <v>0</v>
      </c>
      <c r="S1543" s="89">
        <v>0</v>
      </c>
      <c r="T1543" s="89">
        <v>0</v>
      </c>
      <c r="U1543" s="89">
        <v>0</v>
      </c>
      <c r="V1543" s="89">
        <v>0</v>
      </c>
      <c r="W1543" s="89">
        <v>0</v>
      </c>
      <c r="X1543" s="89">
        <v>0</v>
      </c>
      <c r="Y1543" s="89">
        <v>0</v>
      </c>
      <c r="Z1543" s="89">
        <v>5.8072779678799997E-3</v>
      </c>
      <c r="AA1543" s="89">
        <v>2.07328347399E-3</v>
      </c>
    </row>
    <row r="1544" spans="1:27" x14ac:dyDescent="0.25">
      <c r="A1544" s="87">
        <v>13833</v>
      </c>
      <c r="B1544" s="134">
        <v>45473</v>
      </c>
      <c r="C1544" s="87">
        <v>7053</v>
      </c>
      <c r="D1544" s="86" t="s">
        <v>1925</v>
      </c>
      <c r="E1544" s="88">
        <v>8365779</v>
      </c>
      <c r="F1544" s="88">
        <v>6958052</v>
      </c>
      <c r="G1544" s="88">
        <v>0</v>
      </c>
      <c r="H1544" s="88">
        <v>0</v>
      </c>
      <c r="I1544" s="88">
        <v>0</v>
      </c>
      <c r="J1544" s="88">
        <v>564966</v>
      </c>
      <c r="K1544" s="88">
        <v>2643016</v>
      </c>
      <c r="L1544" s="88">
        <v>0</v>
      </c>
      <c r="M1544" s="88">
        <v>1866921</v>
      </c>
      <c r="N1544" s="88">
        <v>0</v>
      </c>
      <c r="O1544" s="88">
        <v>0</v>
      </c>
      <c r="P1544" s="88">
        <v>1883149</v>
      </c>
      <c r="Q1544" s="89">
        <v>0</v>
      </c>
      <c r="R1544" s="89">
        <v>0</v>
      </c>
      <c r="S1544" s="89">
        <v>0</v>
      </c>
      <c r="T1544" s="89">
        <v>0</v>
      </c>
      <c r="U1544" s="89">
        <v>0</v>
      </c>
      <c r="V1544" s="89">
        <v>0</v>
      </c>
      <c r="W1544" s="89">
        <v>0</v>
      </c>
      <c r="X1544" s="89">
        <v>0</v>
      </c>
      <c r="Y1544" s="89">
        <v>0</v>
      </c>
      <c r="Z1544" s="89">
        <v>-5.1273291600000001E-5</v>
      </c>
      <c r="AA1544" s="89">
        <v>-1.22414024E-5</v>
      </c>
    </row>
    <row r="1545" spans="1:27" x14ac:dyDescent="0.25">
      <c r="A1545" s="87">
        <v>13842</v>
      </c>
      <c r="B1545" s="134">
        <v>45473</v>
      </c>
      <c r="C1545" s="87">
        <v>7056</v>
      </c>
      <c r="D1545" s="86" t="s">
        <v>1926</v>
      </c>
      <c r="E1545" s="88">
        <v>48310583</v>
      </c>
      <c r="F1545" s="88">
        <v>28588138</v>
      </c>
      <c r="G1545" s="88">
        <v>0</v>
      </c>
      <c r="H1545" s="88">
        <v>0</v>
      </c>
      <c r="I1545" s="88">
        <v>0</v>
      </c>
      <c r="J1545" s="88">
        <v>1480070</v>
      </c>
      <c r="K1545" s="88">
        <v>9728596</v>
      </c>
      <c r="L1545" s="88">
        <v>0</v>
      </c>
      <c r="M1545" s="88">
        <v>16852788</v>
      </c>
      <c r="N1545" s="88">
        <v>0</v>
      </c>
      <c r="O1545" s="88">
        <v>0</v>
      </c>
      <c r="P1545" s="88">
        <v>526682</v>
      </c>
      <c r="Q1545" s="89">
        <v>0</v>
      </c>
      <c r="R1545" s="89">
        <v>0</v>
      </c>
      <c r="S1545" s="89">
        <v>0</v>
      </c>
      <c r="T1545" s="89">
        <v>-1.45127536E-5</v>
      </c>
      <c r="U1545" s="89">
        <v>4.7040811801399999E-3</v>
      </c>
      <c r="V1545" s="89">
        <v>0</v>
      </c>
      <c r="W1545" s="89">
        <v>-4.0569516299999997E-5</v>
      </c>
      <c r="X1545" s="89">
        <v>0</v>
      </c>
      <c r="Y1545" s="89">
        <v>0</v>
      </c>
      <c r="Z1545" s="89">
        <v>3.1404212181029997E-2</v>
      </c>
      <c r="AA1545" s="89">
        <v>2.7745948055099999E-3</v>
      </c>
    </row>
    <row r="1546" spans="1:27" x14ac:dyDescent="0.25">
      <c r="A1546" s="87">
        <v>13852</v>
      </c>
      <c r="B1546" s="134">
        <v>45473</v>
      </c>
      <c r="C1546" s="87">
        <v>7065</v>
      </c>
      <c r="D1546" s="86" t="s">
        <v>1927</v>
      </c>
      <c r="E1546" s="88">
        <v>68199630</v>
      </c>
      <c r="F1546" s="88">
        <v>31921328</v>
      </c>
      <c r="G1546" s="88">
        <v>1337697</v>
      </c>
      <c r="H1546" s="88">
        <v>16275</v>
      </c>
      <c r="I1546" s="88">
        <v>0</v>
      </c>
      <c r="J1546" s="88">
        <v>3048025</v>
      </c>
      <c r="K1546" s="88">
        <v>19694846</v>
      </c>
      <c r="L1546" s="88">
        <v>0</v>
      </c>
      <c r="M1546" s="88">
        <v>1540832</v>
      </c>
      <c r="N1546" s="88">
        <v>0</v>
      </c>
      <c r="O1546" s="88">
        <v>0</v>
      </c>
      <c r="P1546" s="88">
        <v>6283653</v>
      </c>
      <c r="Q1546" s="89">
        <v>3.3713467860240001E-2</v>
      </c>
      <c r="R1546" s="89">
        <v>2.6141019332089999E-2</v>
      </c>
      <c r="S1546" s="89">
        <v>0</v>
      </c>
      <c r="T1546" s="89">
        <v>-2.0987502740000001E-4</v>
      </c>
      <c r="U1546" s="89">
        <v>1.1047968144049999E-2</v>
      </c>
      <c r="V1546" s="89">
        <v>0</v>
      </c>
      <c r="W1546" s="89">
        <v>0</v>
      </c>
      <c r="X1546" s="89">
        <v>0</v>
      </c>
      <c r="Y1546" s="89">
        <v>0</v>
      </c>
      <c r="Z1546" s="89">
        <v>2.0108963430030002E-2</v>
      </c>
      <c r="AA1546" s="89">
        <v>1.264645610574E-2</v>
      </c>
    </row>
    <row r="1547" spans="1:27" x14ac:dyDescent="0.25">
      <c r="A1547" s="87">
        <v>13857</v>
      </c>
      <c r="B1547" s="134">
        <v>45473</v>
      </c>
      <c r="C1547" s="87">
        <v>7068</v>
      </c>
      <c r="D1547" s="86" t="s">
        <v>1928</v>
      </c>
      <c r="E1547" s="88">
        <v>8298315</v>
      </c>
      <c r="F1547" s="88">
        <v>3689757</v>
      </c>
      <c r="G1547" s="88">
        <v>0</v>
      </c>
      <c r="H1547" s="88">
        <v>0</v>
      </c>
      <c r="I1547" s="88">
        <v>0</v>
      </c>
      <c r="J1547" s="88">
        <v>1634411</v>
      </c>
      <c r="K1547" s="88">
        <v>1113527</v>
      </c>
      <c r="L1547" s="88">
        <v>0</v>
      </c>
      <c r="M1547" s="88">
        <v>0</v>
      </c>
      <c r="N1547" s="88">
        <v>0</v>
      </c>
      <c r="O1547" s="88">
        <v>0</v>
      </c>
      <c r="P1547" s="88">
        <v>941818</v>
      </c>
      <c r="Q1547" s="89">
        <v>0</v>
      </c>
      <c r="R1547" s="89">
        <v>0</v>
      </c>
      <c r="S1547" s="89">
        <v>0</v>
      </c>
      <c r="T1547" s="89">
        <v>0</v>
      </c>
      <c r="U1547" s="89">
        <v>-8.8643890200000003E-5</v>
      </c>
      <c r="V1547" s="89">
        <v>0</v>
      </c>
      <c r="W1547" s="89">
        <v>0</v>
      </c>
      <c r="X1547" s="89">
        <v>0</v>
      </c>
      <c r="Y1547" s="89">
        <v>0</v>
      </c>
      <c r="Z1547" s="89">
        <v>7.3378394895999999E-3</v>
      </c>
      <c r="AA1547" s="89">
        <v>1.93145376356E-3</v>
      </c>
    </row>
    <row r="1548" spans="1:27" x14ac:dyDescent="0.25">
      <c r="A1548" s="87">
        <v>13873</v>
      </c>
      <c r="B1548" s="134">
        <v>45473</v>
      </c>
      <c r="C1548" s="87">
        <v>7081</v>
      </c>
      <c r="D1548" s="86" t="s">
        <v>1929</v>
      </c>
      <c r="E1548" s="88">
        <v>12135960</v>
      </c>
      <c r="F1548" s="88">
        <v>7677894</v>
      </c>
      <c r="G1548" s="88">
        <v>0</v>
      </c>
      <c r="H1548" s="88">
        <v>0</v>
      </c>
      <c r="I1548" s="88">
        <v>0</v>
      </c>
      <c r="J1548" s="88">
        <v>2403407</v>
      </c>
      <c r="K1548" s="88">
        <v>4019286</v>
      </c>
      <c r="L1548" s="88">
        <v>0</v>
      </c>
      <c r="M1548" s="88">
        <v>0</v>
      </c>
      <c r="N1548" s="88">
        <v>0</v>
      </c>
      <c r="O1548" s="88">
        <v>0</v>
      </c>
      <c r="P1548" s="88">
        <v>1255201</v>
      </c>
      <c r="Q1548" s="89">
        <v>0</v>
      </c>
      <c r="R1548" s="89">
        <v>0</v>
      </c>
      <c r="S1548" s="89">
        <v>0</v>
      </c>
      <c r="T1548" s="89">
        <v>0</v>
      </c>
      <c r="U1548" s="89">
        <v>2.6762810289099998E-3</v>
      </c>
      <c r="V1548" s="89">
        <v>0</v>
      </c>
      <c r="W1548" s="89">
        <v>0</v>
      </c>
      <c r="X1548" s="89">
        <v>0</v>
      </c>
      <c r="Y1548" s="89">
        <v>0</v>
      </c>
      <c r="Z1548" s="89">
        <v>7.8685179446999997E-4</v>
      </c>
      <c r="AA1548" s="89">
        <v>1.60347353843E-3</v>
      </c>
    </row>
    <row r="1549" spans="1:27" x14ac:dyDescent="0.25">
      <c r="A1549" s="87">
        <v>13885</v>
      </c>
      <c r="B1549" s="134">
        <v>45473</v>
      </c>
      <c r="C1549" s="87">
        <v>7087</v>
      </c>
      <c r="D1549" s="86" t="s">
        <v>1930</v>
      </c>
      <c r="E1549" s="88">
        <v>59439914</v>
      </c>
      <c r="F1549" s="88">
        <v>34789204</v>
      </c>
      <c r="G1549" s="88">
        <v>1648260</v>
      </c>
      <c r="H1549" s="88">
        <v>0</v>
      </c>
      <c r="I1549" s="88">
        <v>0</v>
      </c>
      <c r="J1549" s="88">
        <v>4022242</v>
      </c>
      <c r="K1549" s="88">
        <v>13876865</v>
      </c>
      <c r="L1549" s="88">
        <v>0</v>
      </c>
      <c r="M1549" s="88">
        <v>11138355</v>
      </c>
      <c r="N1549" s="88">
        <v>0</v>
      </c>
      <c r="O1549" s="88">
        <v>0</v>
      </c>
      <c r="P1549" s="88">
        <v>4103482</v>
      </c>
      <c r="Q1549" s="89">
        <v>2.4106261535080001E-2</v>
      </c>
      <c r="R1549" s="89">
        <v>0</v>
      </c>
      <c r="S1549" s="89">
        <v>0</v>
      </c>
      <c r="T1549" s="89">
        <v>2.8999540397000001E-4</v>
      </c>
      <c r="U1549" s="89">
        <v>5.8126938521099996E-3</v>
      </c>
      <c r="V1549" s="89">
        <v>0</v>
      </c>
      <c r="W1549" s="89">
        <v>0</v>
      </c>
      <c r="X1549" s="89">
        <v>0</v>
      </c>
      <c r="Y1549" s="89">
        <v>0</v>
      </c>
      <c r="Z1549" s="89">
        <v>1.6319716828850001E-2</v>
      </c>
      <c r="AA1549" s="89">
        <v>5.1463413005900004E-3</v>
      </c>
    </row>
    <row r="1550" spans="1:27" x14ac:dyDescent="0.25">
      <c r="A1550" s="87">
        <v>13898</v>
      </c>
      <c r="B1550" s="134">
        <v>45473</v>
      </c>
      <c r="C1550" s="87">
        <v>7094</v>
      </c>
      <c r="D1550" s="86" t="s">
        <v>1931</v>
      </c>
      <c r="E1550" s="88">
        <v>184683206</v>
      </c>
      <c r="F1550" s="88">
        <v>114863666</v>
      </c>
      <c r="G1550" s="88">
        <v>3131333</v>
      </c>
      <c r="H1550" s="88">
        <v>0</v>
      </c>
      <c r="I1550" s="88">
        <v>356248</v>
      </c>
      <c r="J1550" s="88">
        <v>32428743</v>
      </c>
      <c r="K1550" s="88">
        <v>59847869</v>
      </c>
      <c r="L1550" s="88">
        <v>0</v>
      </c>
      <c r="M1550" s="88">
        <v>13368439</v>
      </c>
      <c r="N1550" s="88">
        <v>0</v>
      </c>
      <c r="O1550" s="88">
        <v>0</v>
      </c>
      <c r="P1550" s="88">
        <v>5731034</v>
      </c>
      <c r="Q1550" s="89">
        <v>2.0370811623600001E-2</v>
      </c>
      <c r="R1550" s="89">
        <v>0</v>
      </c>
      <c r="S1550" s="89">
        <v>0</v>
      </c>
      <c r="T1550" s="89">
        <v>4.3939998525999998E-4</v>
      </c>
      <c r="U1550" s="89">
        <v>1.3012492714799999E-3</v>
      </c>
      <c r="V1550" s="89">
        <v>0</v>
      </c>
      <c r="W1550" s="89">
        <v>5.2322680808999998E-4</v>
      </c>
      <c r="X1550" s="89">
        <v>0</v>
      </c>
      <c r="Y1550" s="89">
        <v>0</v>
      </c>
      <c r="Z1550" s="89">
        <v>6.9790762496500002E-3</v>
      </c>
      <c r="AA1550" s="89">
        <v>1.83596391231E-3</v>
      </c>
    </row>
    <row r="1551" spans="1:27" x14ac:dyDescent="0.25">
      <c r="A1551" s="87">
        <v>13902</v>
      </c>
      <c r="B1551" s="134">
        <v>45473</v>
      </c>
      <c r="C1551" s="87">
        <v>7097</v>
      </c>
      <c r="D1551" s="86" t="s">
        <v>1932</v>
      </c>
      <c r="E1551" s="88">
        <v>83483080</v>
      </c>
      <c r="F1551" s="88">
        <v>57832725</v>
      </c>
      <c r="G1551" s="88">
        <v>3140282</v>
      </c>
      <c r="H1551" s="88">
        <v>97240</v>
      </c>
      <c r="I1551" s="88">
        <v>0</v>
      </c>
      <c r="J1551" s="88">
        <v>13545965</v>
      </c>
      <c r="K1551" s="88">
        <v>20573026</v>
      </c>
      <c r="L1551" s="88">
        <v>0</v>
      </c>
      <c r="M1551" s="88">
        <v>9297851</v>
      </c>
      <c r="N1551" s="88">
        <v>0</v>
      </c>
      <c r="O1551" s="88">
        <v>0</v>
      </c>
      <c r="P1551" s="88">
        <v>11178360</v>
      </c>
      <c r="Q1551" s="89">
        <v>2.9652479290800001E-2</v>
      </c>
      <c r="R1551" s="89">
        <v>4.3552446235999999E-2</v>
      </c>
      <c r="S1551" s="89">
        <v>0</v>
      </c>
      <c r="T1551" s="89">
        <v>1.18497509857E-3</v>
      </c>
      <c r="U1551" s="89">
        <v>3.8646112496100002E-3</v>
      </c>
      <c r="V1551" s="89">
        <v>0</v>
      </c>
      <c r="W1551" s="89">
        <v>0</v>
      </c>
      <c r="X1551" s="89">
        <v>0</v>
      </c>
      <c r="Y1551" s="89">
        <v>0</v>
      </c>
      <c r="Z1551" s="89">
        <v>2.3373156049579999E-2</v>
      </c>
      <c r="AA1551" s="89">
        <v>8.1164769642500002E-3</v>
      </c>
    </row>
    <row r="1552" spans="1:27" x14ac:dyDescent="0.25">
      <c r="A1552" s="87">
        <v>13919</v>
      </c>
      <c r="B1552" s="134">
        <v>45473</v>
      </c>
      <c r="C1552" s="87">
        <v>7108</v>
      </c>
      <c r="D1552" s="86" t="s">
        <v>1933</v>
      </c>
      <c r="E1552" s="88">
        <v>670633231</v>
      </c>
      <c r="F1552" s="88">
        <v>535194797</v>
      </c>
      <c r="G1552" s="88">
        <v>11711147</v>
      </c>
      <c r="H1552" s="88">
        <v>1137407</v>
      </c>
      <c r="I1552" s="88">
        <v>0</v>
      </c>
      <c r="J1552" s="88">
        <v>99912049</v>
      </c>
      <c r="K1552" s="88">
        <v>133263069</v>
      </c>
      <c r="L1552" s="88">
        <v>0</v>
      </c>
      <c r="M1552" s="88">
        <v>224576976</v>
      </c>
      <c r="N1552" s="88">
        <v>31754249</v>
      </c>
      <c r="O1552" s="88">
        <v>8274087</v>
      </c>
      <c r="P1552" s="88">
        <v>24565813</v>
      </c>
      <c r="Q1552" s="89">
        <v>2.2819990098280001E-2</v>
      </c>
      <c r="R1552" s="89">
        <v>8.5525554788470001E-2</v>
      </c>
      <c r="S1552" s="89">
        <v>0</v>
      </c>
      <c r="T1552" s="89">
        <v>1.54689098515E-3</v>
      </c>
      <c r="U1552" s="89">
        <v>7.6800138649599997E-3</v>
      </c>
      <c r="V1552" s="89">
        <v>0</v>
      </c>
      <c r="W1552" s="89">
        <v>-4.3943877239999997E-4</v>
      </c>
      <c r="X1552" s="89">
        <v>0</v>
      </c>
      <c r="Y1552" s="89">
        <v>8.2812159424E-4</v>
      </c>
      <c r="Z1552" s="89">
        <v>1.3819937474370001E-2</v>
      </c>
      <c r="AA1552" s="89">
        <v>3.7103328132700002E-3</v>
      </c>
    </row>
    <row r="1553" spans="1:27" x14ac:dyDescent="0.25">
      <c r="A1553" s="87">
        <v>13926</v>
      </c>
      <c r="B1553" s="134">
        <v>45473</v>
      </c>
      <c r="C1553" s="87">
        <v>7114</v>
      </c>
      <c r="D1553" s="86" t="s">
        <v>1934</v>
      </c>
      <c r="E1553" s="88">
        <v>90923587</v>
      </c>
      <c r="F1553" s="88">
        <v>46981829</v>
      </c>
      <c r="G1553" s="88">
        <v>1378092</v>
      </c>
      <c r="H1553" s="88">
        <v>0</v>
      </c>
      <c r="I1553" s="88">
        <v>1683682</v>
      </c>
      <c r="J1553" s="88">
        <v>2820639</v>
      </c>
      <c r="K1553" s="88">
        <v>7597307</v>
      </c>
      <c r="L1553" s="88">
        <v>0</v>
      </c>
      <c r="M1553" s="88">
        <v>28928331</v>
      </c>
      <c r="N1553" s="88">
        <v>0</v>
      </c>
      <c r="O1553" s="88">
        <v>0</v>
      </c>
      <c r="P1553" s="88">
        <v>4573776</v>
      </c>
      <c r="Q1553" s="89">
        <v>7.0592811850299997E-3</v>
      </c>
      <c r="R1553" s="89">
        <v>0</v>
      </c>
      <c r="S1553" s="89">
        <v>9.9911956339999997E-4</v>
      </c>
      <c r="T1553" s="89">
        <v>0</v>
      </c>
      <c r="U1553" s="89">
        <v>4.6439578654999998E-4</v>
      </c>
      <c r="V1553" s="89">
        <v>0</v>
      </c>
      <c r="W1553" s="89">
        <v>-1.1625817099999999E-5</v>
      </c>
      <c r="X1553" s="89">
        <v>0</v>
      </c>
      <c r="Y1553" s="89">
        <v>0</v>
      </c>
      <c r="Z1553" s="89">
        <v>5.9871146231799998E-3</v>
      </c>
      <c r="AA1553" s="89">
        <v>8.7756245070999995E-4</v>
      </c>
    </row>
    <row r="1554" spans="1:27" x14ac:dyDescent="0.25">
      <c r="A1554" s="87">
        <v>13933</v>
      </c>
      <c r="B1554" s="134">
        <v>45473</v>
      </c>
      <c r="C1554" s="87">
        <v>7118</v>
      </c>
      <c r="D1554" s="86" t="s">
        <v>1935</v>
      </c>
      <c r="E1554" s="88">
        <v>17589437</v>
      </c>
      <c r="F1554" s="88">
        <v>5238680</v>
      </c>
      <c r="G1554" s="88">
        <v>0</v>
      </c>
      <c r="H1554" s="88">
        <v>0</v>
      </c>
      <c r="I1554" s="88">
        <v>0</v>
      </c>
      <c r="J1554" s="88">
        <v>600398</v>
      </c>
      <c r="K1554" s="88">
        <v>1080518</v>
      </c>
      <c r="L1554" s="88">
        <v>0</v>
      </c>
      <c r="M1554" s="88">
        <v>2328948</v>
      </c>
      <c r="N1554" s="88">
        <v>0</v>
      </c>
      <c r="O1554" s="88">
        <v>0</v>
      </c>
      <c r="P1554" s="88">
        <v>1228815</v>
      </c>
      <c r="Q1554" s="89">
        <v>0</v>
      </c>
      <c r="R1554" s="89">
        <v>0</v>
      </c>
      <c r="S1554" s="89">
        <v>0</v>
      </c>
      <c r="T1554" s="89">
        <v>0</v>
      </c>
      <c r="U1554" s="89">
        <v>2.70487772164E-3</v>
      </c>
      <c r="V1554" s="89">
        <v>0</v>
      </c>
      <c r="W1554" s="89">
        <v>0</v>
      </c>
      <c r="X1554" s="89">
        <v>0</v>
      </c>
      <c r="Y1554" s="89">
        <v>0</v>
      </c>
      <c r="Z1554" s="89">
        <v>7.7699658643800001E-3</v>
      </c>
      <c r="AA1554" s="89">
        <v>2.2765246196E-3</v>
      </c>
    </row>
    <row r="1555" spans="1:27" x14ac:dyDescent="0.25">
      <c r="A1555" s="87">
        <v>13938</v>
      </c>
      <c r="B1555" s="134">
        <v>45473</v>
      </c>
      <c r="C1555" s="87">
        <v>7121</v>
      </c>
      <c r="D1555" s="86" t="s">
        <v>1936</v>
      </c>
      <c r="E1555" s="88">
        <v>6738414</v>
      </c>
      <c r="F1555" s="88">
        <v>2139063</v>
      </c>
      <c r="G1555" s="88">
        <v>265371</v>
      </c>
      <c r="H1555" s="88">
        <v>0</v>
      </c>
      <c r="I1555" s="88">
        <v>0</v>
      </c>
      <c r="J1555" s="88">
        <v>352586</v>
      </c>
      <c r="K1555" s="88">
        <v>812615</v>
      </c>
      <c r="L1555" s="88">
        <v>0</v>
      </c>
      <c r="M1555" s="88">
        <v>390375</v>
      </c>
      <c r="N1555" s="88">
        <v>0</v>
      </c>
      <c r="O1555" s="88">
        <v>0</v>
      </c>
      <c r="P1555" s="88">
        <v>318116</v>
      </c>
      <c r="Q1555" s="89">
        <v>3.0081049992549999E-2</v>
      </c>
      <c r="R1555" s="89">
        <v>0</v>
      </c>
      <c r="S1555" s="89">
        <v>0</v>
      </c>
      <c r="T1555" s="89">
        <v>0</v>
      </c>
      <c r="U1555" s="89">
        <v>0</v>
      </c>
      <c r="V1555" s="89">
        <v>0</v>
      </c>
      <c r="W1555" s="89">
        <v>0</v>
      </c>
      <c r="X1555" s="89">
        <v>0</v>
      </c>
      <c r="Y1555" s="89">
        <v>0</v>
      </c>
      <c r="Z1555" s="89">
        <v>5.7201198560000002E-5</v>
      </c>
      <c r="AA1555" s="89">
        <v>4.0869995122900004E-3</v>
      </c>
    </row>
    <row r="1556" spans="1:27" x14ac:dyDescent="0.25">
      <c r="A1556" s="87">
        <v>13939</v>
      </c>
      <c r="B1556" s="134">
        <v>45473</v>
      </c>
      <c r="C1556" s="87">
        <v>7122</v>
      </c>
      <c r="D1556" s="86" t="s">
        <v>1937</v>
      </c>
      <c r="E1556" s="88">
        <v>218534933</v>
      </c>
      <c r="F1556" s="88">
        <v>144199917</v>
      </c>
      <c r="G1556" s="88">
        <v>4433449</v>
      </c>
      <c r="H1556" s="88">
        <v>0</v>
      </c>
      <c r="I1556" s="88">
        <v>0</v>
      </c>
      <c r="J1556" s="88">
        <v>79483728</v>
      </c>
      <c r="K1556" s="88">
        <v>5682678</v>
      </c>
      <c r="L1556" s="88">
        <v>0</v>
      </c>
      <c r="M1556" s="88">
        <v>13489718</v>
      </c>
      <c r="N1556" s="88">
        <v>0</v>
      </c>
      <c r="O1556" s="88">
        <v>0</v>
      </c>
      <c r="P1556" s="88">
        <v>41110344</v>
      </c>
      <c r="Q1556" s="89">
        <v>1.6724028701139999E-2</v>
      </c>
      <c r="R1556" s="89">
        <v>0</v>
      </c>
      <c r="S1556" s="89">
        <v>0</v>
      </c>
      <c r="T1556" s="89">
        <v>2.5786841317000002E-4</v>
      </c>
      <c r="U1556" s="89">
        <v>9.2769684496799999E-3</v>
      </c>
      <c r="V1556" s="89">
        <v>0</v>
      </c>
      <c r="W1556" s="89">
        <v>-3.9351630700000001E-5</v>
      </c>
      <c r="X1556" s="89">
        <v>0</v>
      </c>
      <c r="Y1556" s="89">
        <v>0</v>
      </c>
      <c r="Z1556" s="89">
        <v>1.7771010910299999E-2</v>
      </c>
      <c r="AA1556" s="89">
        <v>6.65575568191E-3</v>
      </c>
    </row>
    <row r="1557" spans="1:27" x14ac:dyDescent="0.25">
      <c r="A1557" s="87">
        <v>13940</v>
      </c>
      <c r="B1557" s="134">
        <v>45473</v>
      </c>
      <c r="C1557" s="87">
        <v>7123</v>
      </c>
      <c r="D1557" s="86" t="s">
        <v>1938</v>
      </c>
      <c r="E1557" s="88">
        <v>44877206</v>
      </c>
      <c r="F1557" s="88">
        <v>14341094</v>
      </c>
      <c r="G1557" s="88">
        <v>211976</v>
      </c>
      <c r="H1557" s="88">
        <v>0</v>
      </c>
      <c r="I1557" s="88">
        <v>0</v>
      </c>
      <c r="J1557" s="88">
        <v>3371552</v>
      </c>
      <c r="K1557" s="88">
        <v>9266502</v>
      </c>
      <c r="L1557" s="88">
        <v>0</v>
      </c>
      <c r="M1557" s="88">
        <v>822054</v>
      </c>
      <c r="N1557" s="88">
        <v>0</v>
      </c>
      <c r="O1557" s="88">
        <v>62962</v>
      </c>
      <c r="P1557" s="88">
        <v>606047</v>
      </c>
      <c r="Q1557" s="89">
        <v>2.0376164808600002E-3</v>
      </c>
      <c r="R1557" s="89">
        <v>0</v>
      </c>
      <c r="S1557" s="89">
        <v>0</v>
      </c>
      <c r="T1557" s="89">
        <v>0</v>
      </c>
      <c r="U1557" s="89">
        <v>4.3422254118000001E-4</v>
      </c>
      <c r="V1557" s="89">
        <v>0</v>
      </c>
      <c r="W1557" s="89">
        <v>0</v>
      </c>
      <c r="X1557" s="89">
        <v>0</v>
      </c>
      <c r="Y1557" s="89">
        <v>0</v>
      </c>
      <c r="Z1557" s="89">
        <v>8.8220138459400004E-3</v>
      </c>
      <c r="AA1557" s="89">
        <v>6.3518595865000001E-4</v>
      </c>
    </row>
    <row r="1558" spans="1:27" x14ac:dyDescent="0.25">
      <c r="A1558" s="87">
        <v>13941</v>
      </c>
      <c r="B1558" s="134">
        <v>45473</v>
      </c>
      <c r="C1558" s="87">
        <v>7124</v>
      </c>
      <c r="D1558" s="86" t="s">
        <v>1939</v>
      </c>
      <c r="E1558" s="88">
        <v>76085489</v>
      </c>
      <c r="F1558" s="88">
        <v>48094995</v>
      </c>
      <c r="G1558" s="88">
        <v>0</v>
      </c>
      <c r="H1558" s="88">
        <v>0</v>
      </c>
      <c r="I1558" s="88">
        <v>0</v>
      </c>
      <c r="J1558" s="88">
        <v>2735412</v>
      </c>
      <c r="K1558" s="88">
        <v>1737718</v>
      </c>
      <c r="L1558" s="88">
        <v>0</v>
      </c>
      <c r="M1558" s="88">
        <v>42374086</v>
      </c>
      <c r="N1558" s="88">
        <v>0</v>
      </c>
      <c r="O1558" s="88">
        <v>0</v>
      </c>
      <c r="P1558" s="88">
        <v>1247779</v>
      </c>
      <c r="Q1558" s="89">
        <v>0</v>
      </c>
      <c r="R1558" s="89">
        <v>0</v>
      </c>
      <c r="S1558" s="89">
        <v>0</v>
      </c>
      <c r="T1558" s="89">
        <v>0</v>
      </c>
      <c r="U1558" s="89">
        <v>-1.4908141700000001E-4</v>
      </c>
      <c r="V1558" s="89">
        <v>0</v>
      </c>
      <c r="W1558" s="89">
        <v>0</v>
      </c>
      <c r="X1558" s="89">
        <v>0</v>
      </c>
      <c r="Y1558" s="89">
        <v>0</v>
      </c>
      <c r="Z1558" s="89">
        <v>2.0748123091E-4</v>
      </c>
      <c r="AA1558" s="89">
        <v>4.1783145219199998E-7</v>
      </c>
    </row>
    <row r="1559" spans="1:27" x14ac:dyDescent="0.25">
      <c r="A1559" s="87">
        <v>13944</v>
      </c>
      <c r="B1559" s="134">
        <v>45473</v>
      </c>
      <c r="C1559" s="87">
        <v>7127</v>
      </c>
      <c r="D1559" s="86" t="s">
        <v>1940</v>
      </c>
      <c r="E1559" s="88">
        <v>168864067</v>
      </c>
      <c r="F1559" s="88">
        <v>47457130</v>
      </c>
      <c r="G1559" s="88">
        <v>1721254</v>
      </c>
      <c r="H1559" s="88">
        <v>0</v>
      </c>
      <c r="I1559" s="88">
        <v>2706160</v>
      </c>
      <c r="J1559" s="88">
        <v>10526631</v>
      </c>
      <c r="K1559" s="88">
        <v>5949002</v>
      </c>
      <c r="L1559" s="88">
        <v>0</v>
      </c>
      <c r="M1559" s="88">
        <v>21638979</v>
      </c>
      <c r="N1559" s="88">
        <v>270736</v>
      </c>
      <c r="O1559" s="88">
        <v>241225</v>
      </c>
      <c r="P1559" s="88">
        <v>4403143</v>
      </c>
      <c r="Q1559" s="89">
        <v>7.58934612701E-3</v>
      </c>
      <c r="R1559" s="89">
        <v>0</v>
      </c>
      <c r="S1559" s="89">
        <v>6.5165777918899997E-3</v>
      </c>
      <c r="T1559" s="89">
        <v>1.8995978226799999E-3</v>
      </c>
      <c r="U1559" s="89">
        <v>1.54251563558E-3</v>
      </c>
      <c r="V1559" s="89">
        <v>0</v>
      </c>
      <c r="W1559" s="89">
        <v>2.9099060679E-4</v>
      </c>
      <c r="X1559" s="89">
        <v>0</v>
      </c>
      <c r="Y1559" s="89">
        <v>0</v>
      </c>
      <c r="Z1559" s="89">
        <v>4.4897197554069998E-2</v>
      </c>
      <c r="AA1559" s="89">
        <v>8.4023210279400001E-3</v>
      </c>
    </row>
    <row r="1560" spans="1:27" x14ac:dyDescent="0.25">
      <c r="A1560" s="87">
        <v>13965</v>
      </c>
      <c r="B1560" s="134">
        <v>45473</v>
      </c>
      <c r="C1560" s="87">
        <v>7136</v>
      </c>
      <c r="D1560" s="86" t="s">
        <v>1941</v>
      </c>
      <c r="E1560" s="88">
        <v>2615981</v>
      </c>
      <c r="F1560" s="88">
        <v>2186906</v>
      </c>
      <c r="G1560" s="88">
        <v>0</v>
      </c>
      <c r="H1560" s="88">
        <v>0</v>
      </c>
      <c r="I1560" s="88">
        <v>0</v>
      </c>
      <c r="J1560" s="88">
        <v>150012</v>
      </c>
      <c r="K1560" s="88">
        <v>1724240</v>
      </c>
      <c r="L1560" s="88">
        <v>0</v>
      </c>
      <c r="M1560" s="88">
        <v>0</v>
      </c>
      <c r="N1560" s="88">
        <v>0</v>
      </c>
      <c r="O1560" s="88">
        <v>0</v>
      </c>
      <c r="P1560" s="88">
        <v>312654</v>
      </c>
      <c r="Q1560" s="89">
        <v>0</v>
      </c>
      <c r="R1560" s="89">
        <v>0</v>
      </c>
      <c r="S1560" s="89">
        <v>0</v>
      </c>
      <c r="T1560" s="89">
        <v>0</v>
      </c>
      <c r="U1560" s="89">
        <v>0</v>
      </c>
      <c r="V1560" s="89">
        <v>0</v>
      </c>
      <c r="W1560" s="89">
        <v>0</v>
      </c>
      <c r="X1560" s="89">
        <v>0</v>
      </c>
      <c r="Y1560" s="89">
        <v>0</v>
      </c>
      <c r="Z1560" s="89">
        <v>6.9252836513300003E-3</v>
      </c>
      <c r="AA1560" s="89">
        <v>1.1003313915799999E-3</v>
      </c>
    </row>
    <row r="1561" spans="1:27" x14ac:dyDescent="0.25">
      <c r="A1561" s="87">
        <v>13966</v>
      </c>
      <c r="B1561" s="134">
        <v>45473</v>
      </c>
      <c r="C1561" s="87">
        <v>7137</v>
      </c>
      <c r="D1561" s="86" t="s">
        <v>1942</v>
      </c>
      <c r="E1561" s="88">
        <v>19297288</v>
      </c>
      <c r="F1561" s="88">
        <v>15869223</v>
      </c>
      <c r="G1561" s="88">
        <v>0</v>
      </c>
      <c r="H1561" s="88">
        <v>0</v>
      </c>
      <c r="I1561" s="88">
        <v>0</v>
      </c>
      <c r="J1561" s="88">
        <v>1058520</v>
      </c>
      <c r="K1561" s="88">
        <v>7336163</v>
      </c>
      <c r="L1561" s="88">
        <v>0</v>
      </c>
      <c r="M1561" s="88">
        <v>3746292</v>
      </c>
      <c r="N1561" s="88">
        <v>78491</v>
      </c>
      <c r="O1561" s="88">
        <v>427949</v>
      </c>
      <c r="P1561" s="88">
        <v>3221808</v>
      </c>
      <c r="Q1561" s="89">
        <v>0</v>
      </c>
      <c r="R1561" s="89">
        <v>0</v>
      </c>
      <c r="S1561" s="89">
        <v>0</v>
      </c>
      <c r="T1561" s="89">
        <v>0</v>
      </c>
      <c r="U1561" s="89">
        <v>6.7210645476600004E-3</v>
      </c>
      <c r="V1561" s="89">
        <v>0</v>
      </c>
      <c r="W1561" s="89">
        <v>0</v>
      </c>
      <c r="X1561" s="89">
        <v>0</v>
      </c>
      <c r="Y1561" s="89">
        <v>0</v>
      </c>
      <c r="Z1561" s="89">
        <v>4.43660678974E-3</v>
      </c>
      <c r="AA1561" s="89">
        <v>4.1461343672600003E-3</v>
      </c>
    </row>
    <row r="1562" spans="1:27" x14ac:dyDescent="0.25">
      <c r="A1562" s="87">
        <v>13974</v>
      </c>
      <c r="B1562" s="134">
        <v>45473</v>
      </c>
      <c r="C1562" s="87">
        <v>7144</v>
      </c>
      <c r="D1562" s="86" t="s">
        <v>1943</v>
      </c>
      <c r="E1562" s="88">
        <v>11129319</v>
      </c>
      <c r="F1562" s="88">
        <v>6683536</v>
      </c>
      <c r="G1562" s="88">
        <v>0</v>
      </c>
      <c r="H1562" s="88">
        <v>696</v>
      </c>
      <c r="I1562" s="88">
        <v>0</v>
      </c>
      <c r="J1562" s="88">
        <v>1480729</v>
      </c>
      <c r="K1562" s="88">
        <v>3374905</v>
      </c>
      <c r="L1562" s="88">
        <v>0</v>
      </c>
      <c r="M1562" s="88">
        <v>830455</v>
      </c>
      <c r="N1562" s="88">
        <v>0</v>
      </c>
      <c r="O1562" s="88">
        <v>0</v>
      </c>
      <c r="P1562" s="88">
        <v>996751</v>
      </c>
      <c r="Q1562" s="89">
        <v>0</v>
      </c>
      <c r="R1562" s="89">
        <v>0</v>
      </c>
      <c r="S1562" s="89">
        <v>0</v>
      </c>
      <c r="T1562" s="89">
        <v>7.5456187861000002E-4</v>
      </c>
      <c r="U1562" s="89">
        <v>6.6354583226199996E-3</v>
      </c>
      <c r="V1562" s="89">
        <v>0</v>
      </c>
      <c r="W1562" s="89">
        <v>0</v>
      </c>
      <c r="X1562" s="89">
        <v>0</v>
      </c>
      <c r="Y1562" s="89">
        <v>0</v>
      </c>
      <c r="Z1562" s="89">
        <v>-1.4958052662E-3</v>
      </c>
      <c r="AA1562" s="89">
        <v>3.1070228798699999E-3</v>
      </c>
    </row>
    <row r="1563" spans="1:27" x14ac:dyDescent="0.25">
      <c r="A1563" s="87">
        <v>14003</v>
      </c>
      <c r="B1563" s="134">
        <v>45473</v>
      </c>
      <c r="C1563" s="87">
        <v>7159</v>
      </c>
      <c r="D1563" s="86" t="s">
        <v>1944</v>
      </c>
      <c r="E1563" s="88">
        <v>75175655</v>
      </c>
      <c r="F1563" s="88">
        <v>31965476</v>
      </c>
      <c r="G1563" s="88">
        <v>684465</v>
      </c>
      <c r="H1563" s="88">
        <v>0</v>
      </c>
      <c r="I1563" s="88">
        <v>0</v>
      </c>
      <c r="J1563" s="88">
        <v>6880147</v>
      </c>
      <c r="K1563" s="88">
        <v>12077128</v>
      </c>
      <c r="L1563" s="88">
        <v>0</v>
      </c>
      <c r="M1563" s="88">
        <v>7571257</v>
      </c>
      <c r="N1563" s="88">
        <v>0</v>
      </c>
      <c r="O1563" s="88">
        <v>33622</v>
      </c>
      <c r="P1563" s="88">
        <v>4718855</v>
      </c>
      <c r="Q1563" s="89">
        <v>1.5699892553629999E-2</v>
      </c>
      <c r="R1563" s="89">
        <v>0</v>
      </c>
      <c r="S1563" s="89">
        <v>0</v>
      </c>
      <c r="T1563" s="89">
        <v>-8.7623023699999995E-5</v>
      </c>
      <c r="U1563" s="89">
        <v>1.8804039508E-3</v>
      </c>
      <c r="V1563" s="89">
        <v>0</v>
      </c>
      <c r="W1563" s="89">
        <v>0</v>
      </c>
      <c r="X1563" s="89">
        <v>0</v>
      </c>
      <c r="Y1563" s="89">
        <v>0</v>
      </c>
      <c r="Z1563" s="89">
        <v>1.06756458204E-3</v>
      </c>
      <c r="AA1563" s="89">
        <v>1.2020802542699999E-3</v>
      </c>
    </row>
    <row r="1564" spans="1:27" x14ac:dyDescent="0.25">
      <c r="A1564" s="87">
        <v>14011</v>
      </c>
      <c r="B1564" s="134">
        <v>45473</v>
      </c>
      <c r="C1564" s="87">
        <v>7162</v>
      </c>
      <c r="D1564" s="86" t="s">
        <v>1945</v>
      </c>
      <c r="E1564" s="88">
        <v>1302510</v>
      </c>
      <c r="F1564" s="88">
        <v>1103264</v>
      </c>
      <c r="G1564" s="88">
        <v>0</v>
      </c>
      <c r="H1564" s="88">
        <v>40167</v>
      </c>
      <c r="I1564" s="88">
        <v>0</v>
      </c>
      <c r="J1564" s="88">
        <v>592521</v>
      </c>
      <c r="K1564" s="88">
        <v>320852</v>
      </c>
      <c r="L1564" s="88">
        <v>0</v>
      </c>
      <c r="M1564" s="88">
        <v>0</v>
      </c>
      <c r="N1564" s="88">
        <v>0</v>
      </c>
      <c r="O1564" s="88">
        <v>0</v>
      </c>
      <c r="P1564" s="88">
        <v>149724</v>
      </c>
      <c r="Q1564" s="89">
        <v>0</v>
      </c>
      <c r="R1564" s="89">
        <v>1.9595072738550001E-2</v>
      </c>
      <c r="S1564" s="89">
        <v>0</v>
      </c>
      <c r="T1564" s="89">
        <v>0</v>
      </c>
      <c r="U1564" s="89">
        <v>0</v>
      </c>
      <c r="V1564" s="89">
        <v>0</v>
      </c>
      <c r="W1564" s="89">
        <v>0</v>
      </c>
      <c r="X1564" s="89">
        <v>0</v>
      </c>
      <c r="Y1564" s="89">
        <v>0</v>
      </c>
      <c r="Z1564" s="89">
        <v>1.5243564869100001E-3</v>
      </c>
      <c r="AA1564" s="89">
        <v>9.7737684652E-4</v>
      </c>
    </row>
    <row r="1565" spans="1:27" x14ac:dyDescent="0.25">
      <c r="A1565" s="87">
        <v>14015</v>
      </c>
      <c r="B1565" s="134">
        <v>45473</v>
      </c>
      <c r="C1565" s="87">
        <v>7164</v>
      </c>
      <c r="D1565" s="86" t="s">
        <v>1946</v>
      </c>
      <c r="E1565" s="88">
        <v>39118242</v>
      </c>
      <c r="F1565" s="88">
        <v>25975194</v>
      </c>
      <c r="G1565" s="88">
        <v>923024</v>
      </c>
      <c r="H1565" s="88">
        <v>4443</v>
      </c>
      <c r="I1565" s="88">
        <v>19234</v>
      </c>
      <c r="J1565" s="88">
        <v>1171816</v>
      </c>
      <c r="K1565" s="88">
        <v>5539501</v>
      </c>
      <c r="L1565" s="88">
        <v>0</v>
      </c>
      <c r="M1565" s="88">
        <v>15748892</v>
      </c>
      <c r="N1565" s="88">
        <v>0</v>
      </c>
      <c r="O1565" s="88">
        <v>0</v>
      </c>
      <c r="P1565" s="88">
        <v>2568284</v>
      </c>
      <c r="Q1565" s="89">
        <v>3.5540624261609997E-2</v>
      </c>
      <c r="R1565" s="89">
        <v>0</v>
      </c>
      <c r="S1565" s="89">
        <v>5.385638851565E-2</v>
      </c>
      <c r="T1565" s="89">
        <v>0</v>
      </c>
      <c r="U1565" s="89">
        <v>1.01349753109E-3</v>
      </c>
      <c r="V1565" s="89">
        <v>0</v>
      </c>
      <c r="W1565" s="89">
        <v>-7.1615247780000004E-4</v>
      </c>
      <c r="X1565" s="89">
        <v>0</v>
      </c>
      <c r="Y1565" s="89">
        <v>0</v>
      </c>
      <c r="Z1565" s="89">
        <v>1.334155560924E-2</v>
      </c>
      <c r="AA1565" s="89">
        <v>2.4407609260800002E-3</v>
      </c>
    </row>
    <row r="1566" spans="1:27" x14ac:dyDescent="0.25">
      <c r="A1566" s="87">
        <v>14016</v>
      </c>
      <c r="B1566" s="134">
        <v>45473</v>
      </c>
      <c r="C1566" s="87">
        <v>7165</v>
      </c>
      <c r="D1566" s="86" t="s">
        <v>1947</v>
      </c>
      <c r="E1566" s="88">
        <v>15570884</v>
      </c>
      <c r="F1566" s="88">
        <v>10020609</v>
      </c>
      <c r="G1566" s="88">
        <v>0</v>
      </c>
      <c r="H1566" s="88">
        <v>0</v>
      </c>
      <c r="I1566" s="88">
        <v>0</v>
      </c>
      <c r="J1566" s="88">
        <v>2637967</v>
      </c>
      <c r="K1566" s="88">
        <v>1948097</v>
      </c>
      <c r="L1566" s="88">
        <v>0</v>
      </c>
      <c r="M1566" s="88">
        <v>4210236</v>
      </c>
      <c r="N1566" s="88">
        <v>0</v>
      </c>
      <c r="O1566" s="88">
        <v>0</v>
      </c>
      <c r="P1566" s="88">
        <v>1224309</v>
      </c>
      <c r="Q1566" s="89">
        <v>0</v>
      </c>
      <c r="R1566" s="89">
        <v>0</v>
      </c>
      <c r="S1566" s="89">
        <v>0</v>
      </c>
      <c r="T1566" s="89">
        <v>1.91357396547E-3</v>
      </c>
      <c r="U1566" s="89">
        <v>3.9534291665999999E-3</v>
      </c>
      <c r="V1566" s="89">
        <v>0</v>
      </c>
      <c r="W1566" s="89">
        <v>0</v>
      </c>
      <c r="X1566" s="89">
        <v>0</v>
      </c>
      <c r="Y1566" s="89">
        <v>0</v>
      </c>
      <c r="Z1566" s="89">
        <v>2.527825166498E-2</v>
      </c>
      <c r="AA1566" s="89">
        <v>4.5598463203699998E-3</v>
      </c>
    </row>
    <row r="1567" spans="1:27" x14ac:dyDescent="0.25">
      <c r="A1567" s="87">
        <v>14018</v>
      </c>
      <c r="B1567" s="134">
        <v>45473</v>
      </c>
      <c r="C1567" s="87">
        <v>7167</v>
      </c>
      <c r="D1567" s="86" t="s">
        <v>1948</v>
      </c>
      <c r="E1567" s="88">
        <v>41042703</v>
      </c>
      <c r="F1567" s="88">
        <v>18835708</v>
      </c>
      <c r="G1567" s="88">
        <v>585812</v>
      </c>
      <c r="H1567" s="88">
        <v>0</v>
      </c>
      <c r="I1567" s="88">
        <v>0</v>
      </c>
      <c r="J1567" s="88">
        <v>5056879</v>
      </c>
      <c r="K1567" s="88">
        <v>2916969</v>
      </c>
      <c r="L1567" s="88">
        <v>0</v>
      </c>
      <c r="M1567" s="88">
        <v>9086351</v>
      </c>
      <c r="N1567" s="88">
        <v>0</v>
      </c>
      <c r="O1567" s="88">
        <v>65250</v>
      </c>
      <c r="P1567" s="88">
        <v>1124443</v>
      </c>
      <c r="Q1567" s="89">
        <v>1.275800350678E-2</v>
      </c>
      <c r="R1567" s="89">
        <v>0</v>
      </c>
      <c r="S1567" s="89">
        <v>0</v>
      </c>
      <c r="T1567" s="89">
        <v>0</v>
      </c>
      <c r="U1567" s="89">
        <v>-1.4808312930000001E-4</v>
      </c>
      <c r="V1567" s="89">
        <v>0</v>
      </c>
      <c r="W1567" s="89">
        <v>0</v>
      </c>
      <c r="X1567" s="89">
        <v>0</v>
      </c>
      <c r="Y1567" s="89">
        <v>0</v>
      </c>
      <c r="Z1567" s="89">
        <v>1.3333210688640001E-2</v>
      </c>
      <c r="AA1567" s="89">
        <v>1.50675505E-3</v>
      </c>
    </row>
    <row r="1568" spans="1:27" x14ac:dyDescent="0.25">
      <c r="A1568" s="87">
        <v>14026</v>
      </c>
      <c r="B1568" s="134">
        <v>45473</v>
      </c>
      <c r="C1568" s="87">
        <v>7172</v>
      </c>
      <c r="D1568" s="86" t="s">
        <v>1949</v>
      </c>
      <c r="E1568" s="88">
        <v>13121280</v>
      </c>
      <c r="F1568" s="88">
        <v>3515336</v>
      </c>
      <c r="G1568" s="88">
        <v>0</v>
      </c>
      <c r="H1568" s="88">
        <v>0</v>
      </c>
      <c r="I1568" s="88">
        <v>0</v>
      </c>
      <c r="J1568" s="88">
        <v>1102793</v>
      </c>
      <c r="K1568" s="88">
        <v>1284872</v>
      </c>
      <c r="L1568" s="88">
        <v>0</v>
      </c>
      <c r="M1568" s="88">
        <v>0</v>
      </c>
      <c r="N1568" s="88">
        <v>0</v>
      </c>
      <c r="O1568" s="88">
        <v>0</v>
      </c>
      <c r="P1568" s="88">
        <v>1127671</v>
      </c>
      <c r="Q1568" s="89">
        <v>0</v>
      </c>
      <c r="R1568" s="89">
        <v>0</v>
      </c>
      <c r="S1568" s="89">
        <v>0</v>
      </c>
      <c r="T1568" s="89">
        <v>-1.8447433205000001E-3</v>
      </c>
      <c r="U1568" s="89">
        <v>1.311621008319E-2</v>
      </c>
      <c r="V1568" s="89">
        <v>0</v>
      </c>
      <c r="W1568" s="89">
        <v>0</v>
      </c>
      <c r="X1568" s="89">
        <v>0</v>
      </c>
      <c r="Y1568" s="89">
        <v>0</v>
      </c>
      <c r="Z1568" s="89">
        <v>1.884481232883E-2</v>
      </c>
      <c r="AA1568" s="89">
        <v>1.0446790926809999E-2</v>
      </c>
    </row>
    <row r="1569" spans="1:27" x14ac:dyDescent="0.25">
      <c r="A1569" s="87">
        <v>14030</v>
      </c>
      <c r="B1569" s="134">
        <v>45473</v>
      </c>
      <c r="C1569" s="87">
        <v>7175</v>
      </c>
      <c r="D1569" s="86" t="s">
        <v>1950</v>
      </c>
      <c r="E1569" s="88">
        <v>29003022</v>
      </c>
      <c r="F1569" s="88">
        <v>12336001</v>
      </c>
      <c r="G1569" s="88">
        <v>280534</v>
      </c>
      <c r="H1569" s="88">
        <v>0</v>
      </c>
      <c r="I1569" s="88">
        <v>0</v>
      </c>
      <c r="J1569" s="88">
        <v>3352896</v>
      </c>
      <c r="K1569" s="88">
        <v>1427389</v>
      </c>
      <c r="L1569" s="88">
        <v>0</v>
      </c>
      <c r="M1569" s="88">
        <v>6145883</v>
      </c>
      <c r="N1569" s="88">
        <v>0</v>
      </c>
      <c r="O1569" s="88">
        <v>0</v>
      </c>
      <c r="P1569" s="88">
        <v>1129299</v>
      </c>
      <c r="Q1569" s="89">
        <v>3.3877529299300001E-3</v>
      </c>
      <c r="R1569" s="89">
        <v>0</v>
      </c>
      <c r="S1569" s="89">
        <v>0</v>
      </c>
      <c r="T1569" s="89">
        <v>-8.1754450430999992E-3</v>
      </c>
      <c r="U1569" s="89">
        <v>-3.8957234083E-3</v>
      </c>
      <c r="V1569" s="89">
        <v>0</v>
      </c>
      <c r="W1569" s="89">
        <v>-4.9244641229E-3</v>
      </c>
      <c r="X1569" s="89">
        <v>0</v>
      </c>
      <c r="Y1569" s="89">
        <v>0</v>
      </c>
      <c r="Z1569" s="89">
        <v>-2.1537425676200001E-2</v>
      </c>
      <c r="AA1569" s="89">
        <v>-6.9083799179999999E-3</v>
      </c>
    </row>
    <row r="1570" spans="1:27" x14ac:dyDescent="0.25">
      <c r="A1570" s="87">
        <v>14040</v>
      </c>
      <c r="B1570" s="134">
        <v>45473</v>
      </c>
      <c r="C1570" s="87">
        <v>7181</v>
      </c>
      <c r="D1570" s="86" t="s">
        <v>1951</v>
      </c>
      <c r="E1570" s="88">
        <v>23087907</v>
      </c>
      <c r="F1570" s="88">
        <v>10759292</v>
      </c>
      <c r="G1570" s="88">
        <v>570221</v>
      </c>
      <c r="H1570" s="88">
        <v>0</v>
      </c>
      <c r="I1570" s="88">
        <v>0</v>
      </c>
      <c r="J1570" s="88">
        <v>1770756</v>
      </c>
      <c r="K1570" s="88">
        <v>3055844</v>
      </c>
      <c r="L1570" s="88">
        <v>0</v>
      </c>
      <c r="M1570" s="88">
        <v>4135140</v>
      </c>
      <c r="N1570" s="88">
        <v>0</v>
      </c>
      <c r="O1570" s="88">
        <v>0</v>
      </c>
      <c r="P1570" s="88">
        <v>1227331</v>
      </c>
      <c r="Q1570" s="89">
        <v>3.35988469148E-3</v>
      </c>
      <c r="R1570" s="89">
        <v>0</v>
      </c>
      <c r="S1570" s="89">
        <v>0</v>
      </c>
      <c r="T1570" s="89">
        <v>0</v>
      </c>
      <c r="U1570" s="89">
        <v>0</v>
      </c>
      <c r="V1570" s="89">
        <v>0</v>
      </c>
      <c r="W1570" s="89">
        <v>0</v>
      </c>
      <c r="X1570" s="89">
        <v>0</v>
      </c>
      <c r="Y1570" s="89">
        <v>0</v>
      </c>
      <c r="Z1570" s="89">
        <v>-9.8429434589999997E-4</v>
      </c>
      <c r="AA1570" s="89">
        <v>-2.2699573029999999E-4</v>
      </c>
    </row>
    <row r="1571" spans="1:27" x14ac:dyDescent="0.25">
      <c r="A1571" s="87">
        <v>14052</v>
      </c>
      <c r="B1571" s="134">
        <v>45473</v>
      </c>
      <c r="C1571" s="87">
        <v>7191</v>
      </c>
      <c r="D1571" s="86" t="s">
        <v>1952</v>
      </c>
      <c r="E1571" s="88">
        <v>23560076</v>
      </c>
      <c r="F1571" s="88">
        <v>13475947</v>
      </c>
      <c r="G1571" s="88">
        <v>230701</v>
      </c>
      <c r="H1571" s="88">
        <v>0</v>
      </c>
      <c r="I1571" s="88">
        <v>0</v>
      </c>
      <c r="J1571" s="88">
        <v>1292392</v>
      </c>
      <c r="K1571" s="88">
        <v>6943497</v>
      </c>
      <c r="L1571" s="88">
        <v>0</v>
      </c>
      <c r="M1571" s="88">
        <v>1258109</v>
      </c>
      <c r="N1571" s="88">
        <v>0</v>
      </c>
      <c r="O1571" s="88">
        <v>0</v>
      </c>
      <c r="P1571" s="88">
        <v>3751248</v>
      </c>
      <c r="Q1571" s="89">
        <v>-3.5383368279999998E-4</v>
      </c>
      <c r="R1571" s="89">
        <v>0</v>
      </c>
      <c r="S1571" s="89">
        <v>0</v>
      </c>
      <c r="T1571" s="89">
        <v>0</v>
      </c>
      <c r="U1571" s="89">
        <v>0</v>
      </c>
      <c r="V1571" s="89">
        <v>0</v>
      </c>
      <c r="W1571" s="89">
        <v>0</v>
      </c>
      <c r="X1571" s="89">
        <v>0</v>
      </c>
      <c r="Y1571" s="89">
        <v>0</v>
      </c>
      <c r="Z1571" s="89">
        <v>9.1576171898999999E-4</v>
      </c>
      <c r="AA1571" s="89">
        <v>2.6397823202E-4</v>
      </c>
    </row>
    <row r="1572" spans="1:27" x14ac:dyDescent="0.25">
      <c r="A1572" s="87">
        <v>14058</v>
      </c>
      <c r="B1572" s="134">
        <v>45473</v>
      </c>
      <c r="C1572" s="87">
        <v>7194</v>
      </c>
      <c r="D1572" s="86" t="s">
        <v>1953</v>
      </c>
      <c r="E1572" s="88">
        <v>434366</v>
      </c>
      <c r="F1572" s="88">
        <v>91921</v>
      </c>
      <c r="G1572" s="88">
        <v>0</v>
      </c>
      <c r="H1572" s="88">
        <v>0</v>
      </c>
      <c r="I1572" s="88">
        <v>0</v>
      </c>
      <c r="J1572" s="88">
        <v>0</v>
      </c>
      <c r="K1572" s="88">
        <v>0</v>
      </c>
      <c r="L1572" s="88">
        <v>0</v>
      </c>
      <c r="M1572" s="88">
        <v>0</v>
      </c>
      <c r="N1572" s="88">
        <v>0</v>
      </c>
      <c r="O1572" s="88">
        <v>0</v>
      </c>
      <c r="P1572" s="88">
        <v>91921</v>
      </c>
      <c r="Q1572" s="89">
        <v>0</v>
      </c>
      <c r="R1572" s="89">
        <v>0</v>
      </c>
      <c r="S1572" s="89">
        <v>0</v>
      </c>
      <c r="T1572" s="89">
        <v>0</v>
      </c>
      <c r="U1572" s="89">
        <v>0</v>
      </c>
      <c r="V1572" s="89">
        <v>0</v>
      </c>
      <c r="W1572" s="89">
        <v>0</v>
      </c>
      <c r="X1572" s="89">
        <v>0</v>
      </c>
      <c r="Y1572" s="89">
        <v>0</v>
      </c>
      <c r="Z1572" s="89">
        <v>0</v>
      </c>
      <c r="AA1572" s="89">
        <v>0</v>
      </c>
    </row>
    <row r="1573" spans="1:27" x14ac:dyDescent="0.25">
      <c r="A1573" s="87">
        <v>14066</v>
      </c>
      <c r="B1573" s="134">
        <v>45473</v>
      </c>
      <c r="C1573" s="87">
        <v>7201</v>
      </c>
      <c r="D1573" s="86" t="s">
        <v>1954</v>
      </c>
      <c r="E1573" s="88">
        <v>210141995</v>
      </c>
      <c r="F1573" s="88">
        <v>29437577</v>
      </c>
      <c r="G1573" s="88">
        <v>0</v>
      </c>
      <c r="H1573" s="88">
        <v>0</v>
      </c>
      <c r="I1573" s="88">
        <v>0</v>
      </c>
      <c r="J1573" s="88">
        <v>2924244</v>
      </c>
      <c r="K1573" s="88">
        <v>2073845</v>
      </c>
      <c r="L1573" s="88">
        <v>0</v>
      </c>
      <c r="M1573" s="88">
        <v>22824302</v>
      </c>
      <c r="N1573" s="88">
        <v>0</v>
      </c>
      <c r="O1573" s="88">
        <v>0</v>
      </c>
      <c r="P1573" s="88">
        <v>1615186</v>
      </c>
      <c r="Q1573" s="89">
        <v>0</v>
      </c>
      <c r="R1573" s="89">
        <v>0</v>
      </c>
      <c r="S1573" s="89">
        <v>0</v>
      </c>
      <c r="T1573" s="89">
        <v>-7.7282069971999998E-7</v>
      </c>
      <c r="U1573" s="89">
        <v>1.8591009318399999E-3</v>
      </c>
      <c r="V1573" s="89">
        <v>0</v>
      </c>
      <c r="W1573" s="89">
        <v>9.1619406660000004E-5</v>
      </c>
      <c r="X1573" s="89">
        <v>0</v>
      </c>
      <c r="Y1573" s="89">
        <v>0</v>
      </c>
      <c r="Z1573" s="89">
        <v>-3.3556967300000002E-5</v>
      </c>
      <c r="AA1573" s="89">
        <v>1.9366958083E-4</v>
      </c>
    </row>
    <row r="1574" spans="1:27" x14ac:dyDescent="0.25">
      <c r="A1574" s="87">
        <v>14074</v>
      </c>
      <c r="B1574" s="134">
        <v>45473</v>
      </c>
      <c r="C1574" s="87">
        <v>7205</v>
      </c>
      <c r="D1574" s="86" t="s">
        <v>1955</v>
      </c>
      <c r="E1574" s="88">
        <v>109455650</v>
      </c>
      <c r="F1574" s="88">
        <v>86001127</v>
      </c>
      <c r="G1574" s="88">
        <v>731355</v>
      </c>
      <c r="H1574" s="88">
        <v>0</v>
      </c>
      <c r="I1574" s="88">
        <v>0</v>
      </c>
      <c r="J1574" s="88">
        <v>12385162</v>
      </c>
      <c r="K1574" s="88">
        <v>30654203</v>
      </c>
      <c r="L1574" s="88">
        <v>0</v>
      </c>
      <c r="M1574" s="88">
        <v>35085508</v>
      </c>
      <c r="N1574" s="88">
        <v>444812</v>
      </c>
      <c r="O1574" s="88">
        <v>1489677</v>
      </c>
      <c r="P1574" s="88">
        <v>5210410</v>
      </c>
      <c r="Q1574" s="89">
        <v>7.79716179E-4</v>
      </c>
      <c r="R1574" s="89">
        <v>0</v>
      </c>
      <c r="S1574" s="89">
        <v>0</v>
      </c>
      <c r="T1574" s="89">
        <v>9.0316703989999997E-5</v>
      </c>
      <c r="U1574" s="89">
        <v>1.83472701797E-3</v>
      </c>
      <c r="V1574" s="89">
        <v>0</v>
      </c>
      <c r="W1574" s="89">
        <v>0</v>
      </c>
      <c r="X1574" s="89">
        <v>0</v>
      </c>
      <c r="Y1574" s="89">
        <v>0</v>
      </c>
      <c r="Z1574" s="89">
        <v>2.4967071026600002E-3</v>
      </c>
      <c r="AA1574" s="89">
        <v>8.078553712E-4</v>
      </c>
    </row>
    <row r="1575" spans="1:27" x14ac:dyDescent="0.25">
      <c r="A1575" s="87">
        <v>14081</v>
      </c>
      <c r="B1575" s="134">
        <v>45473</v>
      </c>
      <c r="C1575" s="87">
        <v>7210</v>
      </c>
      <c r="D1575" s="86" t="s">
        <v>1956</v>
      </c>
      <c r="E1575" s="88">
        <v>3259780</v>
      </c>
      <c r="F1575" s="88">
        <v>1439753</v>
      </c>
      <c r="G1575" s="88">
        <v>0</v>
      </c>
      <c r="H1575" s="88">
        <v>0</v>
      </c>
      <c r="I1575" s="88">
        <v>0</v>
      </c>
      <c r="J1575" s="88">
        <v>155792</v>
      </c>
      <c r="K1575" s="88">
        <v>1220367</v>
      </c>
      <c r="L1575" s="88">
        <v>0</v>
      </c>
      <c r="M1575" s="88">
        <v>0</v>
      </c>
      <c r="N1575" s="88">
        <v>0</v>
      </c>
      <c r="O1575" s="88">
        <v>0</v>
      </c>
      <c r="P1575" s="88">
        <v>63594</v>
      </c>
      <c r="Q1575" s="89">
        <v>0</v>
      </c>
      <c r="R1575" s="89">
        <v>0</v>
      </c>
      <c r="S1575" s="89">
        <v>0</v>
      </c>
      <c r="T1575" s="89">
        <v>0</v>
      </c>
      <c r="U1575" s="89">
        <v>4.1474766528500004E-3</v>
      </c>
      <c r="V1575" s="89">
        <v>0</v>
      </c>
      <c r="W1575" s="89">
        <v>0</v>
      </c>
      <c r="X1575" s="89">
        <v>0</v>
      </c>
      <c r="Y1575" s="89">
        <v>0</v>
      </c>
      <c r="Z1575" s="89">
        <v>1.7123935544100001E-2</v>
      </c>
      <c r="AA1575" s="89">
        <v>4.3094477018699997E-3</v>
      </c>
    </row>
    <row r="1576" spans="1:27" x14ac:dyDescent="0.25">
      <c r="A1576" s="87">
        <v>14091</v>
      </c>
      <c r="B1576" s="134">
        <v>45473</v>
      </c>
      <c r="C1576" s="87">
        <v>7212</v>
      </c>
      <c r="D1576" s="86" t="s">
        <v>1957</v>
      </c>
      <c r="E1576" s="88">
        <v>905297195</v>
      </c>
      <c r="F1576" s="88">
        <v>589059124</v>
      </c>
      <c r="G1576" s="88">
        <v>18908308</v>
      </c>
      <c r="H1576" s="88">
        <v>0</v>
      </c>
      <c r="I1576" s="88">
        <v>0</v>
      </c>
      <c r="J1576" s="88">
        <v>85887260</v>
      </c>
      <c r="K1576" s="88">
        <v>175965475</v>
      </c>
      <c r="L1576" s="88">
        <v>0</v>
      </c>
      <c r="M1576" s="88">
        <v>201333816</v>
      </c>
      <c r="N1576" s="88">
        <v>68837136</v>
      </c>
      <c r="O1576" s="88">
        <v>884142</v>
      </c>
      <c r="P1576" s="88">
        <v>37242989</v>
      </c>
      <c r="Q1576" s="89">
        <v>1.2599697109190001E-2</v>
      </c>
      <c r="R1576" s="89">
        <v>0</v>
      </c>
      <c r="S1576" s="89">
        <v>0</v>
      </c>
      <c r="T1576" s="89">
        <v>1.24102115037E-3</v>
      </c>
      <c r="U1576" s="89">
        <v>1.51181505731E-3</v>
      </c>
      <c r="V1576" s="89">
        <v>0</v>
      </c>
      <c r="W1576" s="89">
        <v>0</v>
      </c>
      <c r="X1576" s="89">
        <v>0</v>
      </c>
      <c r="Y1576" s="89">
        <v>0</v>
      </c>
      <c r="Z1576" s="89">
        <v>1.073175293044E-2</v>
      </c>
      <c r="AA1576" s="89">
        <v>1.75762489176E-3</v>
      </c>
    </row>
    <row r="1577" spans="1:27" x14ac:dyDescent="0.25">
      <c r="A1577" s="87">
        <v>14098</v>
      </c>
      <c r="B1577" s="134">
        <v>45473</v>
      </c>
      <c r="C1577" s="87">
        <v>7216</v>
      </c>
      <c r="D1577" s="86" t="s">
        <v>1958</v>
      </c>
      <c r="E1577" s="88">
        <v>68634758</v>
      </c>
      <c r="F1577" s="88">
        <v>33634636</v>
      </c>
      <c r="G1577" s="88">
        <v>2179924</v>
      </c>
      <c r="H1577" s="88">
        <v>0</v>
      </c>
      <c r="I1577" s="88">
        <v>0</v>
      </c>
      <c r="J1577" s="88">
        <v>3637471</v>
      </c>
      <c r="K1577" s="88">
        <v>17803969</v>
      </c>
      <c r="L1577" s="88">
        <v>0</v>
      </c>
      <c r="M1577" s="88">
        <v>6219885</v>
      </c>
      <c r="N1577" s="88">
        <v>0</v>
      </c>
      <c r="O1577" s="88">
        <v>0</v>
      </c>
      <c r="P1577" s="88">
        <v>3793387</v>
      </c>
      <c r="Q1577" s="89">
        <v>3.3696093996099998E-2</v>
      </c>
      <c r="R1577" s="89">
        <v>0</v>
      </c>
      <c r="S1577" s="89">
        <v>0</v>
      </c>
      <c r="T1577" s="89">
        <v>3.5938890659900002E-3</v>
      </c>
      <c r="U1577" s="89">
        <v>9.3615882769999999E-3</v>
      </c>
      <c r="V1577" s="89">
        <v>0</v>
      </c>
      <c r="W1577" s="89">
        <v>0</v>
      </c>
      <c r="X1577" s="89">
        <v>0</v>
      </c>
      <c r="Y1577" s="89">
        <v>0</v>
      </c>
      <c r="Z1577" s="89">
        <v>3.953812025707E-2</v>
      </c>
      <c r="AA1577" s="89">
        <v>1.2997934081300001E-2</v>
      </c>
    </row>
    <row r="1578" spans="1:27" x14ac:dyDescent="0.25">
      <c r="A1578" s="87">
        <v>14120</v>
      </c>
      <c r="B1578" s="134">
        <v>45473</v>
      </c>
      <c r="C1578" s="87">
        <v>7226</v>
      </c>
      <c r="D1578" s="86" t="s">
        <v>1959</v>
      </c>
      <c r="E1578" s="88">
        <v>177570625</v>
      </c>
      <c r="F1578" s="88">
        <v>104134927</v>
      </c>
      <c r="G1578" s="88">
        <v>2320450</v>
      </c>
      <c r="H1578" s="88">
        <v>0</v>
      </c>
      <c r="I1578" s="88">
        <v>0</v>
      </c>
      <c r="J1578" s="88">
        <v>12823997</v>
      </c>
      <c r="K1578" s="88">
        <v>49287378</v>
      </c>
      <c r="L1578" s="88">
        <v>0</v>
      </c>
      <c r="M1578" s="88">
        <v>21728882</v>
      </c>
      <c r="N1578" s="88">
        <v>10638256</v>
      </c>
      <c r="O1578" s="88">
        <v>0</v>
      </c>
      <c r="P1578" s="88">
        <v>7335963</v>
      </c>
      <c r="Q1578" s="89">
        <v>1.4697689376340001E-2</v>
      </c>
      <c r="R1578" s="89">
        <v>0</v>
      </c>
      <c r="S1578" s="89">
        <v>0</v>
      </c>
      <c r="T1578" s="89">
        <v>2.09431690179E-3</v>
      </c>
      <c r="U1578" s="89">
        <v>9.782354023E-4</v>
      </c>
      <c r="V1578" s="89">
        <v>0</v>
      </c>
      <c r="W1578" s="89">
        <v>1.462971817E-3</v>
      </c>
      <c r="X1578" s="89">
        <v>0</v>
      </c>
      <c r="Y1578" s="89">
        <v>0</v>
      </c>
      <c r="Z1578" s="89">
        <v>1.56013298181E-2</v>
      </c>
      <c r="AA1578" s="89">
        <v>2.50239865053E-3</v>
      </c>
    </row>
    <row r="1579" spans="1:27" x14ac:dyDescent="0.25">
      <c r="A1579" s="87">
        <v>14135</v>
      </c>
      <c r="B1579" s="134">
        <v>45473</v>
      </c>
      <c r="C1579" s="87">
        <v>7237</v>
      </c>
      <c r="D1579" s="86" t="s">
        <v>1960</v>
      </c>
      <c r="E1579" s="88">
        <v>161692816</v>
      </c>
      <c r="F1579" s="88">
        <v>81469607</v>
      </c>
      <c r="G1579" s="88">
        <v>3363041</v>
      </c>
      <c r="H1579" s="88">
        <v>0</v>
      </c>
      <c r="I1579" s="88">
        <v>0</v>
      </c>
      <c r="J1579" s="88">
        <v>5695801</v>
      </c>
      <c r="K1579" s="88">
        <v>35677825</v>
      </c>
      <c r="L1579" s="88">
        <v>0</v>
      </c>
      <c r="M1579" s="88">
        <v>30103893</v>
      </c>
      <c r="N1579" s="88">
        <v>0</v>
      </c>
      <c r="O1579" s="88">
        <v>0</v>
      </c>
      <c r="P1579" s="88">
        <v>6629047</v>
      </c>
      <c r="Q1579" s="89">
        <v>1.040132474907E-2</v>
      </c>
      <c r="R1579" s="89">
        <v>0</v>
      </c>
      <c r="S1579" s="89">
        <v>0</v>
      </c>
      <c r="T1579" s="89">
        <v>5.8175955773000004E-4</v>
      </c>
      <c r="U1579" s="89">
        <v>6.52902537317E-3</v>
      </c>
      <c r="V1579" s="89">
        <v>0</v>
      </c>
      <c r="W1579" s="89">
        <v>-3.1693179499999997E-5</v>
      </c>
      <c r="X1579" s="89">
        <v>0</v>
      </c>
      <c r="Y1579" s="89">
        <v>0</v>
      </c>
      <c r="Z1579" s="89">
        <v>1.258193744416E-2</v>
      </c>
      <c r="AA1579" s="89">
        <v>4.2514234970300003E-3</v>
      </c>
    </row>
    <row r="1580" spans="1:27" x14ac:dyDescent="0.25">
      <c r="A1580" s="87">
        <v>14163</v>
      </c>
      <c r="B1580" s="134">
        <v>45473</v>
      </c>
      <c r="C1580" s="87">
        <v>7251</v>
      </c>
      <c r="D1580" s="86" t="s">
        <v>1961</v>
      </c>
      <c r="E1580" s="88">
        <v>31225567</v>
      </c>
      <c r="F1580" s="88">
        <v>14636141</v>
      </c>
      <c r="G1580" s="88">
        <v>456906</v>
      </c>
      <c r="H1580" s="88">
        <v>64234</v>
      </c>
      <c r="I1580" s="88">
        <v>0</v>
      </c>
      <c r="J1580" s="88">
        <v>2688936</v>
      </c>
      <c r="K1580" s="88">
        <v>7346509</v>
      </c>
      <c r="L1580" s="88">
        <v>0</v>
      </c>
      <c r="M1580" s="88">
        <v>2152688</v>
      </c>
      <c r="N1580" s="88">
        <v>0</v>
      </c>
      <c r="O1580" s="88">
        <v>0</v>
      </c>
      <c r="P1580" s="88">
        <v>1926868</v>
      </c>
      <c r="Q1580" s="89">
        <v>2.335540587216E-2</v>
      </c>
      <c r="R1580" s="89">
        <v>1.5841527834619999E-2</v>
      </c>
      <c r="S1580" s="89">
        <v>0</v>
      </c>
      <c r="T1580" s="89">
        <v>4.3503072400000002E-4</v>
      </c>
      <c r="U1580" s="89">
        <v>1.6923775180300001E-3</v>
      </c>
      <c r="V1580" s="89">
        <v>0</v>
      </c>
      <c r="W1580" s="89">
        <v>0</v>
      </c>
      <c r="X1580" s="89">
        <v>0</v>
      </c>
      <c r="Y1580" s="89">
        <v>0</v>
      </c>
      <c r="Z1580" s="89">
        <v>-2.5761469028000002E-3</v>
      </c>
      <c r="AA1580" s="89">
        <v>1.69876683061E-3</v>
      </c>
    </row>
    <row r="1581" spans="1:27" x14ac:dyDescent="0.25">
      <c r="A1581" s="87">
        <v>14166</v>
      </c>
      <c r="B1581" s="134">
        <v>45473</v>
      </c>
      <c r="C1581" s="87">
        <v>7253</v>
      </c>
      <c r="D1581" s="86" t="s">
        <v>1962</v>
      </c>
      <c r="E1581" s="88">
        <v>8627955</v>
      </c>
      <c r="F1581" s="88">
        <v>4965343</v>
      </c>
      <c r="G1581" s="88">
        <v>0</v>
      </c>
      <c r="H1581" s="88">
        <v>0</v>
      </c>
      <c r="I1581" s="88">
        <v>0</v>
      </c>
      <c r="J1581" s="88">
        <v>969812</v>
      </c>
      <c r="K1581" s="88">
        <v>2782933</v>
      </c>
      <c r="L1581" s="88">
        <v>0</v>
      </c>
      <c r="M1581" s="88">
        <v>0</v>
      </c>
      <c r="N1581" s="88">
        <v>0</v>
      </c>
      <c r="O1581" s="88">
        <v>0</v>
      </c>
      <c r="P1581" s="88">
        <v>1212598</v>
      </c>
      <c r="Q1581" s="89">
        <v>0</v>
      </c>
      <c r="R1581" s="89">
        <v>0</v>
      </c>
      <c r="S1581" s="89">
        <v>0</v>
      </c>
      <c r="T1581" s="89">
        <v>0</v>
      </c>
      <c r="U1581" s="89">
        <v>8.8905454847399996E-3</v>
      </c>
      <c r="V1581" s="89">
        <v>0</v>
      </c>
      <c r="W1581" s="89">
        <v>0</v>
      </c>
      <c r="X1581" s="89">
        <v>0</v>
      </c>
      <c r="Y1581" s="89">
        <v>0</v>
      </c>
      <c r="Z1581" s="89">
        <v>1.7633105635279998E-2</v>
      </c>
      <c r="AA1581" s="89">
        <v>9.1808318326300001E-3</v>
      </c>
    </row>
    <row r="1582" spans="1:27" x14ac:dyDescent="0.25">
      <c r="A1582" s="87">
        <v>14170</v>
      </c>
      <c r="B1582" s="134">
        <v>45473</v>
      </c>
      <c r="C1582" s="87">
        <v>7257</v>
      </c>
      <c r="D1582" s="86" t="s">
        <v>1963</v>
      </c>
      <c r="E1582" s="88">
        <v>32589106</v>
      </c>
      <c r="F1582" s="88">
        <v>8703171</v>
      </c>
      <c r="G1582" s="88">
        <v>193439</v>
      </c>
      <c r="H1582" s="88">
        <v>0</v>
      </c>
      <c r="I1582" s="88">
        <v>0</v>
      </c>
      <c r="J1582" s="88">
        <v>2707208</v>
      </c>
      <c r="K1582" s="88">
        <v>3718971</v>
      </c>
      <c r="L1582" s="88">
        <v>0</v>
      </c>
      <c r="M1582" s="88">
        <v>41877</v>
      </c>
      <c r="N1582" s="88">
        <v>0</v>
      </c>
      <c r="O1582" s="88">
        <v>0</v>
      </c>
      <c r="P1582" s="88">
        <v>2041676</v>
      </c>
      <c r="Q1582" s="89">
        <v>2.0514856726900001E-3</v>
      </c>
      <c r="R1582" s="89">
        <v>0</v>
      </c>
      <c r="S1582" s="89">
        <v>0</v>
      </c>
      <c r="T1582" s="89">
        <v>9.0907807011999999E-4</v>
      </c>
      <c r="U1582" s="89">
        <v>1.25044559057E-3</v>
      </c>
      <c r="V1582" s="89">
        <v>0</v>
      </c>
      <c r="W1582" s="89">
        <v>0</v>
      </c>
      <c r="X1582" s="89">
        <v>0</v>
      </c>
      <c r="Y1582" s="89">
        <v>0</v>
      </c>
      <c r="Z1582" s="89">
        <v>3.6325368042099998E-3</v>
      </c>
      <c r="AA1582" s="89">
        <v>1.6453766922100001E-3</v>
      </c>
    </row>
    <row r="1583" spans="1:27" x14ac:dyDescent="0.25">
      <c r="A1583" s="87">
        <v>14172</v>
      </c>
      <c r="B1583" s="134">
        <v>45473</v>
      </c>
      <c r="C1583" s="87">
        <v>7259</v>
      </c>
      <c r="D1583" s="86" t="s">
        <v>1964</v>
      </c>
      <c r="E1583" s="88">
        <v>4029371</v>
      </c>
      <c r="F1583" s="88">
        <v>2353352</v>
      </c>
      <c r="G1583" s="88">
        <v>0</v>
      </c>
      <c r="H1583" s="88">
        <v>0</v>
      </c>
      <c r="I1583" s="88">
        <v>0</v>
      </c>
      <c r="J1583" s="88">
        <v>773281</v>
      </c>
      <c r="K1583" s="88">
        <v>979802</v>
      </c>
      <c r="L1583" s="88">
        <v>0</v>
      </c>
      <c r="M1583" s="88">
        <v>0</v>
      </c>
      <c r="N1583" s="88">
        <v>0</v>
      </c>
      <c r="O1583" s="88">
        <v>0</v>
      </c>
      <c r="P1583" s="88">
        <v>600269</v>
      </c>
      <c r="Q1583" s="89">
        <v>0</v>
      </c>
      <c r="R1583" s="89">
        <v>0</v>
      </c>
      <c r="S1583" s="89">
        <v>0</v>
      </c>
      <c r="T1583" s="89">
        <v>-1.0942307776000001E-3</v>
      </c>
      <c r="U1583" s="89">
        <v>-9.7647190397000001E-3</v>
      </c>
      <c r="V1583" s="89">
        <v>0</v>
      </c>
      <c r="W1583" s="89">
        <v>0</v>
      </c>
      <c r="X1583" s="89">
        <v>0</v>
      </c>
      <c r="Y1583" s="89">
        <v>0</v>
      </c>
      <c r="Z1583" s="89">
        <v>5.7689187127E-4</v>
      </c>
      <c r="AA1583" s="89">
        <v>-3.1923625781E-3</v>
      </c>
    </row>
    <row r="1584" spans="1:27" x14ac:dyDescent="0.25">
      <c r="A1584" s="87">
        <v>14176</v>
      </c>
      <c r="B1584" s="134">
        <v>45473</v>
      </c>
      <c r="C1584" s="87">
        <v>7261</v>
      </c>
      <c r="D1584" s="86" t="s">
        <v>1965</v>
      </c>
      <c r="E1584" s="88">
        <v>794445423</v>
      </c>
      <c r="F1584" s="88">
        <v>575126141</v>
      </c>
      <c r="G1584" s="88">
        <v>2390510</v>
      </c>
      <c r="H1584" s="88">
        <v>0</v>
      </c>
      <c r="I1584" s="88">
        <v>0</v>
      </c>
      <c r="J1584" s="88">
        <v>2208239</v>
      </c>
      <c r="K1584" s="88">
        <v>36390295</v>
      </c>
      <c r="L1584" s="88">
        <v>0</v>
      </c>
      <c r="M1584" s="88">
        <v>519756627</v>
      </c>
      <c r="N1584" s="88">
        <v>0</v>
      </c>
      <c r="O1584" s="88">
        <v>0</v>
      </c>
      <c r="P1584" s="88">
        <v>14380469</v>
      </c>
      <c r="Q1584" s="89">
        <v>4.5897130325600003E-3</v>
      </c>
      <c r="R1584" s="89">
        <v>0</v>
      </c>
      <c r="S1584" s="89">
        <v>0</v>
      </c>
      <c r="T1584" s="89">
        <v>0</v>
      </c>
      <c r="U1584" s="89">
        <v>2.3249612750900002E-3</v>
      </c>
      <c r="V1584" s="89">
        <v>0</v>
      </c>
      <c r="W1584" s="89">
        <v>0</v>
      </c>
      <c r="X1584" s="89">
        <v>0</v>
      </c>
      <c r="Y1584" s="89">
        <v>0</v>
      </c>
      <c r="Z1584" s="89">
        <v>1.190316737079E-2</v>
      </c>
      <c r="AA1584" s="89">
        <v>4.8502833481000002E-4</v>
      </c>
    </row>
    <row r="1585" spans="1:27" x14ac:dyDescent="0.25">
      <c r="A1585" s="87">
        <v>14180</v>
      </c>
      <c r="B1585" s="134">
        <v>45473</v>
      </c>
      <c r="C1585" s="87">
        <v>7264</v>
      </c>
      <c r="D1585" s="86" t="s">
        <v>1966</v>
      </c>
      <c r="E1585" s="88">
        <v>32115788</v>
      </c>
      <c r="F1585" s="88">
        <v>13796706</v>
      </c>
      <c r="G1585" s="88">
        <v>562103</v>
      </c>
      <c r="H1585" s="88">
        <v>0</v>
      </c>
      <c r="I1585" s="88">
        <v>0</v>
      </c>
      <c r="J1585" s="88">
        <v>2188522</v>
      </c>
      <c r="K1585" s="88">
        <v>790174</v>
      </c>
      <c r="L1585" s="88">
        <v>0</v>
      </c>
      <c r="M1585" s="88">
        <v>9161102</v>
      </c>
      <c r="N1585" s="88">
        <v>0</v>
      </c>
      <c r="O1585" s="88">
        <v>0</v>
      </c>
      <c r="P1585" s="88">
        <v>1094804</v>
      </c>
      <c r="Q1585" s="89">
        <v>-7.4134766909999996E-4</v>
      </c>
      <c r="R1585" s="89">
        <v>0</v>
      </c>
      <c r="S1585" s="89">
        <v>0</v>
      </c>
      <c r="T1585" s="89">
        <v>0</v>
      </c>
      <c r="U1585" s="89">
        <v>-6.2092453543000003E-3</v>
      </c>
      <c r="V1585" s="89">
        <v>0</v>
      </c>
      <c r="W1585" s="89">
        <v>0</v>
      </c>
      <c r="X1585" s="89">
        <v>0</v>
      </c>
      <c r="Y1585" s="89">
        <v>0</v>
      </c>
      <c r="Z1585" s="89">
        <v>2.2752296995399999E-3</v>
      </c>
      <c r="AA1585" s="89">
        <v>-3.7230158629999999E-4</v>
      </c>
    </row>
    <row r="1586" spans="1:27" x14ac:dyDescent="0.25">
      <c r="A1586" s="87">
        <v>14185</v>
      </c>
      <c r="B1586" s="134">
        <v>45473</v>
      </c>
      <c r="C1586" s="87">
        <v>7266</v>
      </c>
      <c r="D1586" s="86" t="s">
        <v>1967</v>
      </c>
      <c r="E1586" s="88">
        <v>5346126</v>
      </c>
      <c r="F1586" s="88">
        <v>1369586</v>
      </c>
      <c r="G1586" s="88">
        <v>0</v>
      </c>
      <c r="H1586" s="88">
        <v>0</v>
      </c>
      <c r="I1586" s="88">
        <v>0</v>
      </c>
      <c r="J1586" s="88">
        <v>433620</v>
      </c>
      <c r="K1586" s="88">
        <v>724503</v>
      </c>
      <c r="L1586" s="88">
        <v>0</v>
      </c>
      <c r="M1586" s="88">
        <v>0</v>
      </c>
      <c r="N1586" s="88">
        <v>0</v>
      </c>
      <c r="O1586" s="88">
        <v>0</v>
      </c>
      <c r="P1586" s="88">
        <v>211462</v>
      </c>
      <c r="Q1586" s="89">
        <v>0</v>
      </c>
      <c r="R1586" s="89">
        <v>0</v>
      </c>
      <c r="S1586" s="89">
        <v>0</v>
      </c>
      <c r="T1586" s="89">
        <v>0</v>
      </c>
      <c r="U1586" s="89">
        <v>-3.8754085014999998E-3</v>
      </c>
      <c r="V1586" s="89">
        <v>0</v>
      </c>
      <c r="W1586" s="89">
        <v>0</v>
      </c>
      <c r="X1586" s="89">
        <v>0</v>
      </c>
      <c r="Y1586" s="89">
        <v>0</v>
      </c>
      <c r="Z1586" s="89">
        <v>6.2462909237900001E-3</v>
      </c>
      <c r="AA1586" s="89">
        <v>-7.7639908180000003E-4</v>
      </c>
    </row>
    <row r="1587" spans="1:27" x14ac:dyDescent="0.25">
      <c r="A1587" s="87">
        <v>14186</v>
      </c>
      <c r="B1587" s="134">
        <v>45473</v>
      </c>
      <c r="C1587" s="87">
        <v>7267</v>
      </c>
      <c r="D1587" s="86" t="s">
        <v>1968</v>
      </c>
      <c r="E1587" s="88">
        <v>25727818</v>
      </c>
      <c r="F1587" s="88">
        <v>14615185</v>
      </c>
      <c r="G1587" s="88">
        <v>381316</v>
      </c>
      <c r="H1587" s="88">
        <v>0</v>
      </c>
      <c r="I1587" s="88">
        <v>0</v>
      </c>
      <c r="J1587" s="88">
        <v>6826049</v>
      </c>
      <c r="K1587" s="88">
        <v>3726777</v>
      </c>
      <c r="L1587" s="88">
        <v>0</v>
      </c>
      <c r="M1587" s="88">
        <v>973936</v>
      </c>
      <c r="N1587" s="88">
        <v>0</v>
      </c>
      <c r="O1587" s="88">
        <v>0</v>
      </c>
      <c r="P1587" s="88">
        <v>2707107</v>
      </c>
      <c r="Q1587" s="89">
        <v>6.0778933833199999E-3</v>
      </c>
      <c r="R1587" s="89">
        <v>0</v>
      </c>
      <c r="S1587" s="89">
        <v>0</v>
      </c>
      <c r="T1587" s="89">
        <v>0</v>
      </c>
      <c r="U1587" s="89">
        <v>2.3506659306199999E-3</v>
      </c>
      <c r="V1587" s="89">
        <v>0</v>
      </c>
      <c r="W1587" s="89">
        <v>0</v>
      </c>
      <c r="X1587" s="89">
        <v>0</v>
      </c>
      <c r="Y1587" s="89">
        <v>0</v>
      </c>
      <c r="Z1587" s="89">
        <v>2.4127137645900002E-3</v>
      </c>
      <c r="AA1587" s="89">
        <v>1.31632817277E-3</v>
      </c>
    </row>
    <row r="1588" spans="1:27" x14ac:dyDescent="0.25">
      <c r="A1588" s="87">
        <v>14191</v>
      </c>
      <c r="B1588" s="134">
        <v>45473</v>
      </c>
      <c r="C1588" s="87">
        <v>7270</v>
      </c>
      <c r="D1588" s="86" t="s">
        <v>1969</v>
      </c>
      <c r="E1588" s="88">
        <v>8069643</v>
      </c>
      <c r="F1588" s="88">
        <v>5438697</v>
      </c>
      <c r="G1588" s="88">
        <v>0</v>
      </c>
      <c r="H1588" s="88">
        <v>0</v>
      </c>
      <c r="I1588" s="88">
        <v>0</v>
      </c>
      <c r="J1588" s="88">
        <v>2969243</v>
      </c>
      <c r="K1588" s="88">
        <v>2024949</v>
      </c>
      <c r="L1588" s="88">
        <v>0</v>
      </c>
      <c r="M1588" s="88">
        <v>0</v>
      </c>
      <c r="N1588" s="88">
        <v>0</v>
      </c>
      <c r="O1588" s="88">
        <v>0</v>
      </c>
      <c r="P1588" s="88">
        <v>444505</v>
      </c>
      <c r="Q1588" s="89">
        <v>0</v>
      </c>
      <c r="R1588" s="89">
        <v>0</v>
      </c>
      <c r="S1588" s="89">
        <v>0</v>
      </c>
      <c r="T1588" s="89">
        <v>0</v>
      </c>
      <c r="U1588" s="89">
        <v>0</v>
      </c>
      <c r="V1588" s="89">
        <v>0</v>
      </c>
      <c r="W1588" s="89">
        <v>0</v>
      </c>
      <c r="X1588" s="89">
        <v>0</v>
      </c>
      <c r="Y1588" s="89">
        <v>0</v>
      </c>
      <c r="Z1588" s="89">
        <v>9.5773554051999999E-4</v>
      </c>
      <c r="AA1588" s="89">
        <v>8.1899925300000002E-5</v>
      </c>
    </row>
    <row r="1589" spans="1:27" x14ac:dyDescent="0.25">
      <c r="A1589" s="87">
        <v>14193</v>
      </c>
      <c r="B1589" s="134">
        <v>45473</v>
      </c>
      <c r="C1589" s="87">
        <v>7271</v>
      </c>
      <c r="D1589" s="86" t="s">
        <v>1970</v>
      </c>
      <c r="E1589" s="88">
        <v>197816</v>
      </c>
      <c r="F1589" s="88">
        <v>159979</v>
      </c>
      <c r="G1589" s="88">
        <v>0</v>
      </c>
      <c r="H1589" s="88">
        <v>6076</v>
      </c>
      <c r="I1589" s="88">
        <v>0</v>
      </c>
      <c r="J1589" s="88">
        <v>0</v>
      </c>
      <c r="K1589" s="88">
        <v>89840</v>
      </c>
      <c r="L1589" s="88">
        <v>0</v>
      </c>
      <c r="M1589" s="88">
        <v>0</v>
      </c>
      <c r="N1589" s="88">
        <v>0</v>
      </c>
      <c r="O1589" s="88">
        <v>0</v>
      </c>
      <c r="P1589" s="88">
        <v>64063</v>
      </c>
      <c r="Q1589" s="89">
        <v>0</v>
      </c>
      <c r="R1589" s="89">
        <v>1.9956921183350001E-2</v>
      </c>
      <c r="S1589" s="89">
        <v>0</v>
      </c>
      <c r="T1589" s="89">
        <v>0</v>
      </c>
      <c r="U1589" s="89">
        <v>0</v>
      </c>
      <c r="V1589" s="89">
        <v>0</v>
      </c>
      <c r="W1589" s="89">
        <v>0</v>
      </c>
      <c r="X1589" s="89">
        <v>0</v>
      </c>
      <c r="Y1589" s="89">
        <v>0</v>
      </c>
      <c r="Z1589" s="89">
        <v>6.0589123682700001E-3</v>
      </c>
      <c r="AA1589" s="89">
        <v>6.6670246472099997E-3</v>
      </c>
    </row>
    <row r="1590" spans="1:27" x14ac:dyDescent="0.25">
      <c r="A1590" s="87">
        <v>14196</v>
      </c>
      <c r="B1590" s="134">
        <v>45473</v>
      </c>
      <c r="C1590" s="87">
        <v>7272</v>
      </c>
      <c r="D1590" s="86" t="s">
        <v>1971</v>
      </c>
      <c r="E1590" s="88">
        <v>70302320</v>
      </c>
      <c r="F1590" s="88">
        <v>22238426</v>
      </c>
      <c r="G1590" s="88">
        <v>464658</v>
      </c>
      <c r="H1590" s="88">
        <v>0</v>
      </c>
      <c r="I1590" s="88">
        <v>0</v>
      </c>
      <c r="J1590" s="88">
        <v>4527787</v>
      </c>
      <c r="K1590" s="88">
        <v>7243913</v>
      </c>
      <c r="L1590" s="88">
        <v>0</v>
      </c>
      <c r="M1590" s="88">
        <v>7663540</v>
      </c>
      <c r="N1590" s="88">
        <v>200273</v>
      </c>
      <c r="O1590" s="88">
        <v>0</v>
      </c>
      <c r="P1590" s="88">
        <v>2138254</v>
      </c>
      <c r="Q1590" s="89">
        <v>7.0674199811300003E-3</v>
      </c>
      <c r="R1590" s="89">
        <v>0</v>
      </c>
      <c r="S1590" s="89">
        <v>0</v>
      </c>
      <c r="T1590" s="89">
        <v>0</v>
      </c>
      <c r="U1590" s="89">
        <v>1.3607764000899999E-3</v>
      </c>
      <c r="V1590" s="89">
        <v>0</v>
      </c>
      <c r="W1590" s="89">
        <v>0</v>
      </c>
      <c r="X1590" s="89">
        <v>0</v>
      </c>
      <c r="Y1590" s="89">
        <v>0</v>
      </c>
      <c r="Z1590" s="89">
        <v>-3.5762326889999998E-4</v>
      </c>
      <c r="AA1590" s="89">
        <v>5.4746283616999996E-4</v>
      </c>
    </row>
    <row r="1591" spans="1:27" x14ac:dyDescent="0.25">
      <c r="A1591" s="87">
        <v>14226</v>
      </c>
      <c r="B1591" s="134">
        <v>45473</v>
      </c>
      <c r="C1591" s="87">
        <v>7289</v>
      </c>
      <c r="D1591" s="86" t="s">
        <v>1972</v>
      </c>
      <c r="E1591" s="88">
        <v>13323306</v>
      </c>
      <c r="F1591" s="88">
        <v>5125586</v>
      </c>
      <c r="G1591" s="88">
        <v>0</v>
      </c>
      <c r="H1591" s="88">
        <v>0</v>
      </c>
      <c r="I1591" s="88">
        <v>0</v>
      </c>
      <c r="J1591" s="88">
        <v>2272596</v>
      </c>
      <c r="K1591" s="88">
        <v>1081308</v>
      </c>
      <c r="L1591" s="88">
        <v>0</v>
      </c>
      <c r="M1591" s="88">
        <v>50162</v>
      </c>
      <c r="N1591" s="88">
        <v>0</v>
      </c>
      <c r="O1591" s="88">
        <v>0</v>
      </c>
      <c r="P1591" s="88">
        <v>1721520</v>
      </c>
      <c r="Q1591" s="89">
        <v>0</v>
      </c>
      <c r="R1591" s="89">
        <v>0</v>
      </c>
      <c r="S1591" s="89">
        <v>0</v>
      </c>
      <c r="T1591" s="89">
        <v>-9.8606810220000008E-4</v>
      </c>
      <c r="U1591" s="89">
        <v>-4.7076547999999998E-4</v>
      </c>
      <c r="V1591" s="89">
        <v>0</v>
      </c>
      <c r="W1591" s="89">
        <v>0</v>
      </c>
      <c r="X1591" s="89">
        <v>0</v>
      </c>
      <c r="Y1591" s="89">
        <v>0</v>
      </c>
      <c r="Z1591" s="89">
        <v>6.3740852132E-3</v>
      </c>
      <c r="AA1591" s="89">
        <v>1.38043740475E-3</v>
      </c>
    </row>
    <row r="1592" spans="1:27" x14ac:dyDescent="0.25">
      <c r="A1592" s="87">
        <v>14247</v>
      </c>
      <c r="B1592" s="134">
        <v>45473</v>
      </c>
      <c r="C1592" s="87">
        <v>7304</v>
      </c>
      <c r="D1592" s="86" t="s">
        <v>1973</v>
      </c>
      <c r="E1592" s="88">
        <v>10809466</v>
      </c>
      <c r="F1592" s="88">
        <v>4766243</v>
      </c>
      <c r="G1592" s="88">
        <v>0</v>
      </c>
      <c r="H1592" s="88">
        <v>0</v>
      </c>
      <c r="I1592" s="88">
        <v>0</v>
      </c>
      <c r="J1592" s="88">
        <v>1520504</v>
      </c>
      <c r="K1592" s="88">
        <v>1705685</v>
      </c>
      <c r="L1592" s="88">
        <v>0</v>
      </c>
      <c r="M1592" s="88">
        <v>1037176</v>
      </c>
      <c r="N1592" s="88">
        <v>0</v>
      </c>
      <c r="O1592" s="88">
        <v>0</v>
      </c>
      <c r="P1592" s="88">
        <v>502878</v>
      </c>
      <c r="Q1592" s="89">
        <v>0</v>
      </c>
      <c r="R1592" s="89">
        <v>0</v>
      </c>
      <c r="S1592" s="89">
        <v>0</v>
      </c>
      <c r="T1592" s="89">
        <v>3.7104633697900001E-3</v>
      </c>
      <c r="U1592" s="89">
        <v>0</v>
      </c>
      <c r="V1592" s="89">
        <v>0</v>
      </c>
      <c r="W1592" s="89">
        <v>0</v>
      </c>
      <c r="X1592" s="89">
        <v>0</v>
      </c>
      <c r="Y1592" s="89">
        <v>0</v>
      </c>
      <c r="Z1592" s="89">
        <v>3.9077010933400002E-3</v>
      </c>
      <c r="AA1592" s="89">
        <v>1.6007265660600001E-3</v>
      </c>
    </row>
    <row r="1593" spans="1:27" x14ac:dyDescent="0.25">
      <c r="A1593" s="87">
        <v>14257</v>
      </c>
      <c r="B1593" s="134">
        <v>45473</v>
      </c>
      <c r="C1593" s="87">
        <v>7313</v>
      </c>
      <c r="D1593" s="86" t="s">
        <v>1974</v>
      </c>
      <c r="E1593" s="88">
        <v>23706056</v>
      </c>
      <c r="F1593" s="88">
        <v>9794595</v>
      </c>
      <c r="G1593" s="88">
        <v>0</v>
      </c>
      <c r="H1593" s="88">
        <v>0</v>
      </c>
      <c r="I1593" s="88">
        <v>0</v>
      </c>
      <c r="J1593" s="88">
        <v>1055824</v>
      </c>
      <c r="K1593" s="88">
        <v>2980474</v>
      </c>
      <c r="L1593" s="88">
        <v>0</v>
      </c>
      <c r="M1593" s="88">
        <v>4255252</v>
      </c>
      <c r="N1593" s="88">
        <v>0</v>
      </c>
      <c r="O1593" s="88">
        <v>0</v>
      </c>
      <c r="P1593" s="88">
        <v>1503045</v>
      </c>
      <c r="Q1593" s="89">
        <v>0</v>
      </c>
      <c r="R1593" s="89">
        <v>0</v>
      </c>
      <c r="S1593" s="89">
        <v>0</v>
      </c>
      <c r="T1593" s="89">
        <v>0</v>
      </c>
      <c r="U1593" s="89">
        <v>1.458230259E-4</v>
      </c>
      <c r="V1593" s="89">
        <v>0</v>
      </c>
      <c r="W1593" s="89">
        <v>0</v>
      </c>
      <c r="X1593" s="89">
        <v>0</v>
      </c>
      <c r="Y1593" s="89">
        <v>0</v>
      </c>
      <c r="Z1593" s="89">
        <v>3.79288168681E-3</v>
      </c>
      <c r="AA1593" s="89">
        <v>7.5758666568000003E-4</v>
      </c>
    </row>
    <row r="1594" spans="1:27" x14ac:dyDescent="0.25">
      <c r="A1594" s="87">
        <v>14260</v>
      </c>
      <c r="B1594" s="134">
        <v>45473</v>
      </c>
      <c r="C1594" s="87">
        <v>7316</v>
      </c>
      <c r="D1594" s="86" t="s">
        <v>1975</v>
      </c>
      <c r="E1594" s="88">
        <v>15545946</v>
      </c>
      <c r="F1594" s="88">
        <v>11946670</v>
      </c>
      <c r="G1594" s="88">
        <v>0</v>
      </c>
      <c r="H1594" s="88">
        <v>0</v>
      </c>
      <c r="I1594" s="88">
        <v>0</v>
      </c>
      <c r="J1594" s="88">
        <v>2011413</v>
      </c>
      <c r="K1594" s="88">
        <v>5774819</v>
      </c>
      <c r="L1594" s="88">
        <v>0</v>
      </c>
      <c r="M1594" s="88">
        <v>626106</v>
      </c>
      <c r="N1594" s="88">
        <v>0</v>
      </c>
      <c r="O1594" s="88">
        <v>0</v>
      </c>
      <c r="P1594" s="88">
        <v>3534332</v>
      </c>
      <c r="Q1594" s="89">
        <v>0</v>
      </c>
      <c r="R1594" s="89">
        <v>0</v>
      </c>
      <c r="S1594" s="89">
        <v>0</v>
      </c>
      <c r="T1594" s="89">
        <v>1.52870912171E-3</v>
      </c>
      <c r="U1594" s="89">
        <v>1.62646523177E-3</v>
      </c>
      <c r="V1594" s="89">
        <v>0</v>
      </c>
      <c r="W1594" s="89">
        <v>0</v>
      </c>
      <c r="X1594" s="89">
        <v>0</v>
      </c>
      <c r="Y1594" s="89">
        <v>0</v>
      </c>
      <c r="Z1594" s="89">
        <v>1.74340552507E-3</v>
      </c>
      <c r="AA1594" s="89">
        <v>1.57807565665E-3</v>
      </c>
    </row>
    <row r="1595" spans="1:27" x14ac:dyDescent="0.25">
      <c r="A1595" s="87">
        <v>14283</v>
      </c>
      <c r="B1595" s="134">
        <v>45473</v>
      </c>
      <c r="C1595" s="87">
        <v>7329</v>
      </c>
      <c r="D1595" s="86" t="s">
        <v>1976</v>
      </c>
      <c r="E1595" s="88">
        <v>7760726</v>
      </c>
      <c r="F1595" s="88">
        <v>4578568</v>
      </c>
      <c r="G1595" s="88">
        <v>388278</v>
      </c>
      <c r="H1595" s="88">
        <v>0</v>
      </c>
      <c r="I1595" s="88">
        <v>0</v>
      </c>
      <c r="J1595" s="88">
        <v>1502617</v>
      </c>
      <c r="K1595" s="88">
        <v>1849538</v>
      </c>
      <c r="L1595" s="88">
        <v>0</v>
      </c>
      <c r="M1595" s="88">
        <v>209257</v>
      </c>
      <c r="N1595" s="88">
        <v>0</v>
      </c>
      <c r="O1595" s="88">
        <v>0</v>
      </c>
      <c r="P1595" s="88">
        <v>628878</v>
      </c>
      <c r="Q1595" s="89">
        <v>1.5849205528120001E-2</v>
      </c>
      <c r="R1595" s="89">
        <v>0</v>
      </c>
      <c r="S1595" s="89">
        <v>0</v>
      </c>
      <c r="T1595" s="89">
        <v>0</v>
      </c>
      <c r="U1595" s="89">
        <v>3.6257447059399998E-3</v>
      </c>
      <c r="V1595" s="89">
        <v>0</v>
      </c>
      <c r="W1595" s="89">
        <v>0</v>
      </c>
      <c r="X1595" s="89">
        <v>0</v>
      </c>
      <c r="Y1595" s="89">
        <v>0</v>
      </c>
      <c r="Z1595" s="89">
        <v>1.1601977885090001E-2</v>
      </c>
      <c r="AA1595" s="89">
        <v>5.3515031981399997E-3</v>
      </c>
    </row>
    <row r="1596" spans="1:27" x14ac:dyDescent="0.25">
      <c r="A1596" s="87">
        <v>14303</v>
      </c>
      <c r="B1596" s="134">
        <v>45473</v>
      </c>
      <c r="C1596" s="87">
        <v>7339</v>
      </c>
      <c r="D1596" s="86" t="s">
        <v>1977</v>
      </c>
      <c r="E1596" s="88">
        <v>61795915</v>
      </c>
      <c r="F1596" s="88">
        <v>9190241</v>
      </c>
      <c r="G1596" s="88">
        <v>95461</v>
      </c>
      <c r="H1596" s="88">
        <v>0</v>
      </c>
      <c r="I1596" s="88">
        <v>0</v>
      </c>
      <c r="J1596" s="88">
        <v>2128884</v>
      </c>
      <c r="K1596" s="88">
        <v>1195330</v>
      </c>
      <c r="L1596" s="88">
        <v>0</v>
      </c>
      <c r="M1596" s="88">
        <v>3846902</v>
      </c>
      <c r="N1596" s="88">
        <v>0</v>
      </c>
      <c r="O1596" s="88">
        <v>0</v>
      </c>
      <c r="P1596" s="88">
        <v>1923664</v>
      </c>
      <c r="Q1596" s="89">
        <v>-3.2877280762E-3</v>
      </c>
      <c r="R1596" s="89">
        <v>0</v>
      </c>
      <c r="S1596" s="89">
        <v>0</v>
      </c>
      <c r="T1596" s="89">
        <v>0</v>
      </c>
      <c r="U1596" s="89">
        <v>0</v>
      </c>
      <c r="V1596" s="89">
        <v>0</v>
      </c>
      <c r="W1596" s="89">
        <v>0</v>
      </c>
      <c r="X1596" s="89">
        <v>0</v>
      </c>
      <c r="Y1596" s="89">
        <v>0</v>
      </c>
      <c r="Z1596" s="89">
        <v>1.5634946594859998E-2</v>
      </c>
      <c r="AA1596" s="89">
        <v>3.32790458304E-3</v>
      </c>
    </row>
    <row r="1597" spans="1:27" x14ac:dyDescent="0.25">
      <c r="A1597" s="87">
        <v>14329</v>
      </c>
      <c r="B1597" s="134">
        <v>45473</v>
      </c>
      <c r="C1597" s="87">
        <v>7355</v>
      </c>
      <c r="D1597" s="86" t="s">
        <v>1978</v>
      </c>
      <c r="E1597" s="88">
        <v>7656424</v>
      </c>
      <c r="F1597" s="88">
        <v>2083108</v>
      </c>
      <c r="G1597" s="88">
        <v>0</v>
      </c>
      <c r="H1597" s="88">
        <v>0</v>
      </c>
      <c r="I1597" s="88">
        <v>0</v>
      </c>
      <c r="J1597" s="88">
        <v>373458</v>
      </c>
      <c r="K1597" s="88">
        <v>327656</v>
      </c>
      <c r="L1597" s="88">
        <v>0</v>
      </c>
      <c r="M1597" s="88">
        <v>163915</v>
      </c>
      <c r="N1597" s="88">
        <v>0</v>
      </c>
      <c r="O1597" s="88">
        <v>0</v>
      </c>
      <c r="P1597" s="88">
        <v>1218079</v>
      </c>
      <c r="Q1597" s="89">
        <v>0</v>
      </c>
      <c r="R1597" s="89">
        <v>0</v>
      </c>
      <c r="S1597" s="89">
        <v>0</v>
      </c>
      <c r="T1597" s="89">
        <v>0</v>
      </c>
      <c r="U1597" s="89">
        <v>0</v>
      </c>
      <c r="V1597" s="89">
        <v>0</v>
      </c>
      <c r="W1597" s="89">
        <v>0</v>
      </c>
      <c r="X1597" s="89">
        <v>0</v>
      </c>
      <c r="Y1597" s="89">
        <v>0</v>
      </c>
      <c r="Z1597" s="89">
        <v>2.4174698466539999E-2</v>
      </c>
      <c r="AA1597" s="89">
        <v>1.62890809894E-2</v>
      </c>
    </row>
    <row r="1598" spans="1:27" x14ac:dyDescent="0.25">
      <c r="A1598" s="87">
        <v>14333</v>
      </c>
      <c r="B1598" s="134">
        <v>45473</v>
      </c>
      <c r="C1598" s="87">
        <v>7357</v>
      </c>
      <c r="D1598" s="86" t="s">
        <v>1979</v>
      </c>
      <c r="E1598" s="88">
        <v>17898793</v>
      </c>
      <c r="F1598" s="88">
        <v>9519565</v>
      </c>
      <c r="G1598" s="88">
        <v>0</v>
      </c>
      <c r="H1598" s="88">
        <v>0</v>
      </c>
      <c r="I1598" s="88">
        <v>0</v>
      </c>
      <c r="J1598" s="88">
        <v>2367220</v>
      </c>
      <c r="K1598" s="88">
        <v>2987182</v>
      </c>
      <c r="L1598" s="88">
        <v>0</v>
      </c>
      <c r="M1598" s="88">
        <v>1704330</v>
      </c>
      <c r="N1598" s="88">
        <v>0</v>
      </c>
      <c r="O1598" s="88">
        <v>0</v>
      </c>
      <c r="P1598" s="88">
        <v>2460834</v>
      </c>
      <c r="Q1598" s="89">
        <v>0</v>
      </c>
      <c r="R1598" s="89">
        <v>0</v>
      </c>
      <c r="S1598" s="89">
        <v>0</v>
      </c>
      <c r="T1598" s="89">
        <v>0</v>
      </c>
      <c r="U1598" s="89">
        <v>1.0511486957300001E-3</v>
      </c>
      <c r="V1598" s="89">
        <v>0</v>
      </c>
      <c r="W1598" s="89">
        <v>0</v>
      </c>
      <c r="X1598" s="89">
        <v>0</v>
      </c>
      <c r="Y1598" s="89">
        <v>0</v>
      </c>
      <c r="Z1598" s="89">
        <v>6.5745829743800001E-3</v>
      </c>
      <c r="AA1598" s="89">
        <v>2.1726076037000002E-3</v>
      </c>
    </row>
    <row r="1599" spans="1:27" x14ac:dyDescent="0.25">
      <c r="A1599" s="87">
        <v>14346</v>
      </c>
      <c r="B1599" s="134">
        <v>45473</v>
      </c>
      <c r="C1599" s="87">
        <v>7367</v>
      </c>
      <c r="D1599" s="86" t="s">
        <v>1980</v>
      </c>
      <c r="E1599" s="88">
        <v>26338169</v>
      </c>
      <c r="F1599" s="88">
        <v>5999077</v>
      </c>
      <c r="G1599" s="88">
        <v>301511</v>
      </c>
      <c r="H1599" s="88">
        <v>9685</v>
      </c>
      <c r="I1599" s="88">
        <v>0</v>
      </c>
      <c r="J1599" s="88">
        <v>902816</v>
      </c>
      <c r="K1599" s="88">
        <v>2012733</v>
      </c>
      <c r="L1599" s="88">
        <v>0</v>
      </c>
      <c r="M1599" s="88">
        <v>1629841</v>
      </c>
      <c r="N1599" s="88">
        <v>0</v>
      </c>
      <c r="O1599" s="88">
        <v>0</v>
      </c>
      <c r="P1599" s="88">
        <v>1142491</v>
      </c>
      <c r="Q1599" s="89">
        <v>0</v>
      </c>
      <c r="R1599" s="89">
        <v>1.8806990881460001E-2</v>
      </c>
      <c r="S1599" s="89">
        <v>0</v>
      </c>
      <c r="T1599" s="89">
        <v>0</v>
      </c>
      <c r="U1599" s="89">
        <v>-2.4976127930000002E-6</v>
      </c>
      <c r="V1599" s="89">
        <v>0</v>
      </c>
      <c r="W1599" s="89">
        <v>0</v>
      </c>
      <c r="X1599" s="89">
        <v>0</v>
      </c>
      <c r="Y1599" s="89">
        <v>0</v>
      </c>
      <c r="Z1599" s="89">
        <v>3.4575507728499999E-3</v>
      </c>
      <c r="AA1599" s="89">
        <v>6.9498808709999996E-4</v>
      </c>
    </row>
    <row r="1600" spans="1:27" x14ac:dyDescent="0.25">
      <c r="A1600" s="87">
        <v>14347</v>
      </c>
      <c r="B1600" s="134">
        <v>45473</v>
      </c>
      <c r="C1600" s="87">
        <v>7368</v>
      </c>
      <c r="D1600" s="86" t="s">
        <v>1981</v>
      </c>
      <c r="E1600" s="88">
        <v>2001807</v>
      </c>
      <c r="F1600" s="88">
        <v>1350219</v>
      </c>
      <c r="G1600" s="88">
        <v>0</v>
      </c>
      <c r="H1600" s="88">
        <v>0</v>
      </c>
      <c r="I1600" s="88">
        <v>0</v>
      </c>
      <c r="J1600" s="88">
        <v>414221</v>
      </c>
      <c r="K1600" s="88">
        <v>430990</v>
      </c>
      <c r="L1600" s="88">
        <v>0</v>
      </c>
      <c r="M1600" s="88">
        <v>0</v>
      </c>
      <c r="N1600" s="88">
        <v>0</v>
      </c>
      <c r="O1600" s="88">
        <v>0</v>
      </c>
      <c r="P1600" s="88">
        <v>505008</v>
      </c>
      <c r="Q1600" s="89">
        <v>0</v>
      </c>
      <c r="R1600" s="89">
        <v>0</v>
      </c>
      <c r="S1600" s="89">
        <v>0</v>
      </c>
      <c r="T1600" s="89">
        <v>0</v>
      </c>
      <c r="U1600" s="89">
        <v>0</v>
      </c>
      <c r="V1600" s="89">
        <v>0</v>
      </c>
      <c r="W1600" s="89">
        <v>0</v>
      </c>
      <c r="X1600" s="89">
        <v>0</v>
      </c>
      <c r="Y1600" s="89">
        <v>0</v>
      </c>
      <c r="Z1600" s="89">
        <v>1.9475014791030001E-2</v>
      </c>
      <c r="AA1600" s="89">
        <v>7.3374701583799997E-3</v>
      </c>
    </row>
    <row r="1601" spans="1:27" x14ac:dyDescent="0.25">
      <c r="A1601" s="87">
        <v>14369</v>
      </c>
      <c r="B1601" s="134">
        <v>45473</v>
      </c>
      <c r="C1601" s="87">
        <v>7380</v>
      </c>
      <c r="D1601" s="86" t="s">
        <v>1982</v>
      </c>
      <c r="E1601" s="88">
        <v>150825690</v>
      </c>
      <c r="F1601" s="88">
        <v>94952032</v>
      </c>
      <c r="G1601" s="88">
        <v>1274781</v>
      </c>
      <c r="H1601" s="88">
        <v>6333</v>
      </c>
      <c r="I1601" s="88">
        <v>0</v>
      </c>
      <c r="J1601" s="88">
        <v>1808041</v>
      </c>
      <c r="K1601" s="88">
        <v>9297159</v>
      </c>
      <c r="L1601" s="88">
        <v>0</v>
      </c>
      <c r="M1601" s="88">
        <v>56097434</v>
      </c>
      <c r="N1601" s="88">
        <v>24697973</v>
      </c>
      <c r="O1601" s="88">
        <v>0</v>
      </c>
      <c r="P1601" s="88">
        <v>1770310</v>
      </c>
      <c r="Q1601" s="89">
        <v>1.5012901319519999E-2</v>
      </c>
      <c r="R1601" s="89">
        <v>3.6810348569690003E-2</v>
      </c>
      <c r="S1601" s="89">
        <v>0</v>
      </c>
      <c r="T1601" s="89">
        <v>-1.3353118159E-3</v>
      </c>
      <c r="U1601" s="89">
        <v>1.278510526287E-2</v>
      </c>
      <c r="V1601" s="89">
        <v>0</v>
      </c>
      <c r="W1601" s="89">
        <v>0</v>
      </c>
      <c r="X1601" s="89">
        <v>0</v>
      </c>
      <c r="Y1601" s="89">
        <v>0</v>
      </c>
      <c r="Z1601" s="89">
        <v>2.2630527096320002E-2</v>
      </c>
      <c r="AA1601" s="89">
        <v>1.9886822048899998E-3</v>
      </c>
    </row>
    <row r="1602" spans="1:27" x14ac:dyDescent="0.25">
      <c r="A1602" s="87">
        <v>14375</v>
      </c>
      <c r="B1602" s="134">
        <v>45473</v>
      </c>
      <c r="C1602" s="87">
        <v>7382</v>
      </c>
      <c r="D1602" s="86" t="s">
        <v>1983</v>
      </c>
      <c r="E1602" s="88">
        <v>6209594</v>
      </c>
      <c r="F1602" s="88">
        <v>3441672</v>
      </c>
      <c r="G1602" s="88">
        <v>0</v>
      </c>
      <c r="H1602" s="88">
        <v>0</v>
      </c>
      <c r="I1602" s="88">
        <v>0</v>
      </c>
      <c r="J1602" s="88">
        <v>1359523</v>
      </c>
      <c r="K1602" s="88">
        <v>1290253</v>
      </c>
      <c r="L1602" s="88">
        <v>0</v>
      </c>
      <c r="M1602" s="88">
        <v>0</v>
      </c>
      <c r="N1602" s="88">
        <v>0</v>
      </c>
      <c r="O1602" s="88">
        <v>0</v>
      </c>
      <c r="P1602" s="88">
        <v>791896</v>
      </c>
      <c r="Q1602" s="89">
        <v>0</v>
      </c>
      <c r="R1602" s="89">
        <v>0</v>
      </c>
      <c r="S1602" s="89">
        <v>0</v>
      </c>
      <c r="T1602" s="89">
        <v>0</v>
      </c>
      <c r="U1602" s="89">
        <v>0</v>
      </c>
      <c r="V1602" s="89">
        <v>0</v>
      </c>
      <c r="W1602" s="89">
        <v>0</v>
      </c>
      <c r="X1602" s="89">
        <v>0</v>
      </c>
      <c r="Y1602" s="89">
        <v>0</v>
      </c>
      <c r="Z1602" s="89">
        <v>-6.1462245759999999E-4</v>
      </c>
      <c r="AA1602" s="89">
        <v>-1.3008427850000001E-4</v>
      </c>
    </row>
    <row r="1603" spans="1:27" x14ac:dyDescent="0.25">
      <c r="A1603" s="87">
        <v>14376</v>
      </c>
      <c r="B1603" s="134">
        <v>45473</v>
      </c>
      <c r="C1603" s="87">
        <v>7383</v>
      </c>
      <c r="D1603" s="86" t="s">
        <v>1984</v>
      </c>
      <c r="E1603" s="88">
        <v>4044847</v>
      </c>
      <c r="F1603" s="88">
        <v>3125981</v>
      </c>
      <c r="G1603" s="88">
        <v>0</v>
      </c>
      <c r="H1603" s="88">
        <v>0</v>
      </c>
      <c r="I1603" s="88">
        <v>0</v>
      </c>
      <c r="J1603" s="88">
        <v>1869242</v>
      </c>
      <c r="K1603" s="88">
        <v>893965</v>
      </c>
      <c r="L1603" s="88">
        <v>0</v>
      </c>
      <c r="M1603" s="88">
        <v>0</v>
      </c>
      <c r="N1603" s="88">
        <v>0</v>
      </c>
      <c r="O1603" s="88">
        <v>0</v>
      </c>
      <c r="P1603" s="88">
        <v>362774</v>
      </c>
      <c r="Q1603" s="89">
        <v>0</v>
      </c>
      <c r="R1603" s="89">
        <v>0</v>
      </c>
      <c r="S1603" s="89">
        <v>0</v>
      </c>
      <c r="T1603" s="89">
        <v>1.1831799469919999E-2</v>
      </c>
      <c r="U1603" s="89">
        <v>-2.3092997689999999E-4</v>
      </c>
      <c r="V1603" s="89">
        <v>0</v>
      </c>
      <c r="W1603" s="89">
        <v>0</v>
      </c>
      <c r="X1603" s="89">
        <v>0</v>
      </c>
      <c r="Y1603" s="89">
        <v>0</v>
      </c>
      <c r="Z1603" s="89">
        <v>6.9439318463000005E-4</v>
      </c>
      <c r="AA1603" s="89">
        <v>6.3107639536899999E-3</v>
      </c>
    </row>
    <row r="1604" spans="1:27" x14ac:dyDescent="0.25">
      <c r="A1604" s="87">
        <v>14388</v>
      </c>
      <c r="B1604" s="134">
        <v>45473</v>
      </c>
      <c r="C1604" s="87">
        <v>7390</v>
      </c>
      <c r="D1604" s="86" t="s">
        <v>1985</v>
      </c>
      <c r="E1604" s="88">
        <v>148658853</v>
      </c>
      <c r="F1604" s="88">
        <v>65656024</v>
      </c>
      <c r="G1604" s="88">
        <v>2464666</v>
      </c>
      <c r="H1604" s="88">
        <v>0</v>
      </c>
      <c r="I1604" s="88">
        <v>0</v>
      </c>
      <c r="J1604" s="88">
        <v>3614637</v>
      </c>
      <c r="K1604" s="88">
        <v>7482385</v>
      </c>
      <c r="L1604" s="88">
        <v>0</v>
      </c>
      <c r="M1604" s="88">
        <v>50178234</v>
      </c>
      <c r="N1604" s="88">
        <v>0</v>
      </c>
      <c r="O1604" s="88">
        <v>0</v>
      </c>
      <c r="P1604" s="88">
        <v>1916103</v>
      </c>
      <c r="Q1604" s="89">
        <v>1.914440666245E-2</v>
      </c>
      <c r="R1604" s="89">
        <v>0</v>
      </c>
      <c r="S1604" s="89">
        <v>0</v>
      </c>
      <c r="T1604" s="89">
        <v>0</v>
      </c>
      <c r="U1604" s="89">
        <v>5.0610570964999997E-4</v>
      </c>
      <c r="V1604" s="89">
        <v>0</v>
      </c>
      <c r="W1604" s="89">
        <v>-5.2500623200000003E-5</v>
      </c>
      <c r="X1604" s="89">
        <v>0</v>
      </c>
      <c r="Y1604" s="89">
        <v>0</v>
      </c>
      <c r="Z1604" s="89">
        <v>1.8354499080480001E-2</v>
      </c>
      <c r="AA1604" s="89">
        <v>1.61857932063E-3</v>
      </c>
    </row>
    <row r="1605" spans="1:27" x14ac:dyDescent="0.25">
      <c r="A1605" s="87">
        <v>14391</v>
      </c>
      <c r="B1605" s="134">
        <v>45473</v>
      </c>
      <c r="C1605" s="87">
        <v>7393</v>
      </c>
      <c r="D1605" s="86" t="s">
        <v>1986</v>
      </c>
      <c r="E1605" s="88">
        <v>104028988</v>
      </c>
      <c r="F1605" s="88">
        <v>84637733</v>
      </c>
      <c r="G1605" s="88">
        <v>3612641</v>
      </c>
      <c r="H1605" s="88">
        <v>319803</v>
      </c>
      <c r="I1605" s="88">
        <v>249665</v>
      </c>
      <c r="J1605" s="88">
        <v>18813465</v>
      </c>
      <c r="K1605" s="88">
        <v>40948464</v>
      </c>
      <c r="L1605" s="88">
        <v>0</v>
      </c>
      <c r="M1605" s="88">
        <v>5105812</v>
      </c>
      <c r="N1605" s="88">
        <v>0</v>
      </c>
      <c r="O1605" s="88">
        <v>0</v>
      </c>
      <c r="P1605" s="88">
        <v>15587883</v>
      </c>
      <c r="Q1605" s="89">
        <v>2.7308291686879999E-2</v>
      </c>
      <c r="R1605" s="89">
        <v>5.9798276552009998E-2</v>
      </c>
      <c r="S1605" s="89">
        <v>1.505964538932E-2</v>
      </c>
      <c r="T1605" s="89">
        <v>6.7247212734E-4</v>
      </c>
      <c r="U1605" s="89">
        <v>3.1279338484699998E-3</v>
      </c>
      <c r="V1605" s="89">
        <v>0</v>
      </c>
      <c r="W1605" s="89">
        <v>-6.7217551481000004E-3</v>
      </c>
      <c r="X1605" s="89">
        <v>0</v>
      </c>
      <c r="Y1605" s="89">
        <v>0</v>
      </c>
      <c r="Z1605" s="89">
        <v>2.136383329005E-2</v>
      </c>
      <c r="AA1605" s="89">
        <v>7.0565291900800001E-3</v>
      </c>
    </row>
    <row r="1606" spans="1:27" x14ac:dyDescent="0.25">
      <c r="A1606" s="87">
        <v>14402</v>
      </c>
      <c r="B1606" s="134">
        <v>45473</v>
      </c>
      <c r="C1606" s="87">
        <v>7400</v>
      </c>
      <c r="D1606" s="86" t="s">
        <v>1987</v>
      </c>
      <c r="E1606" s="88">
        <v>22556741</v>
      </c>
      <c r="F1606" s="88">
        <v>15195530</v>
      </c>
      <c r="G1606" s="88">
        <v>726765</v>
      </c>
      <c r="H1606" s="88">
        <v>0</v>
      </c>
      <c r="I1606" s="88">
        <v>0</v>
      </c>
      <c r="J1606" s="88">
        <v>3346529</v>
      </c>
      <c r="K1606" s="88">
        <v>3113389</v>
      </c>
      <c r="L1606" s="88">
        <v>0</v>
      </c>
      <c r="M1606" s="88">
        <v>6338515</v>
      </c>
      <c r="N1606" s="88">
        <v>0</v>
      </c>
      <c r="O1606" s="88">
        <v>0</v>
      </c>
      <c r="P1606" s="88">
        <v>1670332</v>
      </c>
      <c r="Q1606" s="89">
        <v>6.1531168052499996E-3</v>
      </c>
      <c r="R1606" s="89">
        <v>0</v>
      </c>
      <c r="S1606" s="89">
        <v>0</v>
      </c>
      <c r="T1606" s="89">
        <v>2.2261321464899998E-3</v>
      </c>
      <c r="U1606" s="89">
        <v>5.3761676901499999E-3</v>
      </c>
      <c r="V1606" s="89">
        <v>0</v>
      </c>
      <c r="W1606" s="89">
        <v>0</v>
      </c>
      <c r="X1606" s="89">
        <v>0</v>
      </c>
      <c r="Y1606" s="89">
        <v>0</v>
      </c>
      <c r="Z1606" s="89">
        <v>5.2822584384199997E-3</v>
      </c>
      <c r="AA1606" s="89">
        <v>2.2556842272000001E-3</v>
      </c>
    </row>
    <row r="1607" spans="1:27" x14ac:dyDescent="0.25">
      <c r="A1607" s="87">
        <v>14408</v>
      </c>
      <c r="B1607" s="134">
        <v>45473</v>
      </c>
      <c r="C1607" s="87">
        <v>7404</v>
      </c>
      <c r="D1607" s="86" t="s">
        <v>1988</v>
      </c>
      <c r="E1607" s="88">
        <v>11171307</v>
      </c>
      <c r="F1607" s="88">
        <v>3816421</v>
      </c>
      <c r="G1607" s="88">
        <v>65478</v>
      </c>
      <c r="H1607" s="88">
        <v>0</v>
      </c>
      <c r="I1607" s="88">
        <v>0</v>
      </c>
      <c r="J1607" s="88">
        <v>1179022</v>
      </c>
      <c r="K1607" s="88">
        <v>1179804</v>
      </c>
      <c r="L1607" s="88">
        <v>0</v>
      </c>
      <c r="M1607" s="88">
        <v>597837</v>
      </c>
      <c r="N1607" s="88">
        <v>0</v>
      </c>
      <c r="O1607" s="88">
        <v>0</v>
      </c>
      <c r="P1607" s="88">
        <v>794280</v>
      </c>
      <c r="Q1607" s="89">
        <v>-1.5093132625E-3</v>
      </c>
      <c r="R1607" s="89">
        <v>0</v>
      </c>
      <c r="S1607" s="89">
        <v>0</v>
      </c>
      <c r="T1607" s="89">
        <v>-1.2333179893999999E-3</v>
      </c>
      <c r="U1607" s="89">
        <v>-4.294380912E-4</v>
      </c>
      <c r="V1607" s="89">
        <v>0</v>
      </c>
      <c r="W1607" s="89">
        <v>0</v>
      </c>
      <c r="X1607" s="89">
        <v>0</v>
      </c>
      <c r="Y1607" s="89">
        <v>0</v>
      </c>
      <c r="Z1607" s="89">
        <v>9.6833022231000005E-4</v>
      </c>
      <c r="AA1607" s="89">
        <v>-2.9327944880000001E-4</v>
      </c>
    </row>
    <row r="1608" spans="1:27" x14ac:dyDescent="0.25">
      <c r="A1608" s="87">
        <v>14409</v>
      </c>
      <c r="B1608" s="134">
        <v>45473</v>
      </c>
      <c r="C1608" s="87">
        <v>7405</v>
      </c>
      <c r="D1608" s="86" t="s">
        <v>1989</v>
      </c>
      <c r="E1608" s="88">
        <v>42070986</v>
      </c>
      <c r="F1608" s="88">
        <v>22016599</v>
      </c>
      <c r="G1608" s="88">
        <v>870523</v>
      </c>
      <c r="H1608" s="88">
        <v>0</v>
      </c>
      <c r="I1608" s="88">
        <v>0</v>
      </c>
      <c r="J1608" s="88">
        <v>750398</v>
      </c>
      <c r="K1608" s="88">
        <v>804015</v>
      </c>
      <c r="L1608" s="88">
        <v>0</v>
      </c>
      <c r="M1608" s="88">
        <v>14754285</v>
      </c>
      <c r="N1608" s="88">
        <v>3696106</v>
      </c>
      <c r="O1608" s="88">
        <v>0</v>
      </c>
      <c r="P1608" s="88">
        <v>1141272</v>
      </c>
      <c r="Q1608" s="89">
        <v>1.4840527030829999E-2</v>
      </c>
      <c r="R1608" s="89">
        <v>0</v>
      </c>
      <c r="S1608" s="89">
        <v>0</v>
      </c>
      <c r="T1608" s="89">
        <v>0</v>
      </c>
      <c r="U1608" s="89">
        <v>-8.731267659E-4</v>
      </c>
      <c r="V1608" s="89">
        <v>0</v>
      </c>
      <c r="W1608" s="89">
        <v>0</v>
      </c>
      <c r="X1608" s="89">
        <v>0</v>
      </c>
      <c r="Y1608" s="89">
        <v>0</v>
      </c>
      <c r="Z1608" s="89">
        <v>8.0288992455000003E-4</v>
      </c>
      <c r="AA1608" s="89">
        <v>5.3845928430000002E-4</v>
      </c>
    </row>
    <row r="1609" spans="1:27" x14ac:dyDescent="0.25">
      <c r="A1609" s="87">
        <v>14415</v>
      </c>
      <c r="B1609" s="134">
        <v>45473</v>
      </c>
      <c r="C1609" s="87">
        <v>7409</v>
      </c>
      <c r="D1609" s="86" t="s">
        <v>1990</v>
      </c>
      <c r="E1609" s="88">
        <v>63762569</v>
      </c>
      <c r="F1609" s="88">
        <v>44177860</v>
      </c>
      <c r="G1609" s="88">
        <v>0</v>
      </c>
      <c r="H1609" s="88">
        <v>0</v>
      </c>
      <c r="I1609" s="88">
        <v>0</v>
      </c>
      <c r="J1609" s="88">
        <v>459029</v>
      </c>
      <c r="K1609" s="88">
        <v>1574817</v>
      </c>
      <c r="L1609" s="88">
        <v>0</v>
      </c>
      <c r="M1609" s="88">
        <v>14843755</v>
      </c>
      <c r="N1609" s="88">
        <v>0</v>
      </c>
      <c r="O1609" s="88">
        <v>0</v>
      </c>
      <c r="P1609" s="88">
        <v>27300259</v>
      </c>
      <c r="Q1609" s="89">
        <v>0</v>
      </c>
      <c r="R1609" s="89">
        <v>0</v>
      </c>
      <c r="S1609" s="89">
        <v>0</v>
      </c>
      <c r="T1609" s="89">
        <v>0</v>
      </c>
      <c r="U1609" s="89">
        <v>0</v>
      </c>
      <c r="V1609" s="89">
        <v>0</v>
      </c>
      <c r="W1609" s="89">
        <v>0</v>
      </c>
      <c r="X1609" s="89">
        <v>0</v>
      </c>
      <c r="Y1609" s="89">
        <v>0</v>
      </c>
      <c r="Z1609" s="89">
        <v>0</v>
      </c>
      <c r="AA1609" s="89">
        <v>0</v>
      </c>
    </row>
    <row r="1610" spans="1:27" x14ac:dyDescent="0.25">
      <c r="A1610" s="87">
        <v>14421</v>
      </c>
      <c r="B1610" s="134">
        <v>45473</v>
      </c>
      <c r="C1610" s="87">
        <v>7412</v>
      </c>
      <c r="D1610" s="86" t="s">
        <v>1991</v>
      </c>
      <c r="E1610" s="88">
        <v>5934645</v>
      </c>
      <c r="F1610" s="88">
        <v>1748802</v>
      </c>
      <c r="G1610" s="88">
        <v>0</v>
      </c>
      <c r="H1610" s="88">
        <v>0</v>
      </c>
      <c r="I1610" s="88">
        <v>0</v>
      </c>
      <c r="J1610" s="88">
        <v>420273</v>
      </c>
      <c r="K1610" s="88">
        <v>918899</v>
      </c>
      <c r="L1610" s="88">
        <v>0</v>
      </c>
      <c r="M1610" s="88">
        <v>0</v>
      </c>
      <c r="N1610" s="88">
        <v>0</v>
      </c>
      <c r="O1610" s="88">
        <v>0</v>
      </c>
      <c r="P1610" s="88">
        <v>409629</v>
      </c>
      <c r="Q1610" s="89">
        <v>0</v>
      </c>
      <c r="R1610" s="89">
        <v>0</v>
      </c>
      <c r="S1610" s="89">
        <v>0</v>
      </c>
      <c r="T1610" s="89">
        <v>2.0999568758899999E-3</v>
      </c>
      <c r="U1610" s="89">
        <v>1.6014881175140001E-2</v>
      </c>
      <c r="V1610" s="89">
        <v>0</v>
      </c>
      <c r="W1610" s="89">
        <v>0.33596861091591002</v>
      </c>
      <c r="X1610" s="89">
        <v>0</v>
      </c>
      <c r="Y1610" s="89">
        <v>0</v>
      </c>
      <c r="Z1610" s="89">
        <v>1.163616254301E-2</v>
      </c>
      <c r="AA1610" s="89">
        <v>1.3670931391999999E-2</v>
      </c>
    </row>
    <row r="1611" spans="1:27" x14ac:dyDescent="0.25">
      <c r="A1611" s="87">
        <v>14425</v>
      </c>
      <c r="B1611" s="134">
        <v>45473</v>
      </c>
      <c r="C1611" s="87">
        <v>7414</v>
      </c>
      <c r="D1611" s="86" t="s">
        <v>1992</v>
      </c>
      <c r="E1611" s="88">
        <v>100214884</v>
      </c>
      <c r="F1611" s="88">
        <v>60484357</v>
      </c>
      <c r="G1611" s="88">
        <v>872031</v>
      </c>
      <c r="H1611" s="88">
        <v>0</v>
      </c>
      <c r="I1611" s="88">
        <v>1119385</v>
      </c>
      <c r="J1611" s="88">
        <v>7170903</v>
      </c>
      <c r="K1611" s="88">
        <v>18577582</v>
      </c>
      <c r="L1611" s="88">
        <v>0</v>
      </c>
      <c r="M1611" s="88">
        <v>17927960</v>
      </c>
      <c r="N1611" s="88">
        <v>0</v>
      </c>
      <c r="O1611" s="88">
        <v>0</v>
      </c>
      <c r="P1611" s="88">
        <v>14816496</v>
      </c>
      <c r="Q1611" s="89">
        <v>1.4438285998489999E-2</v>
      </c>
      <c r="R1611" s="89">
        <v>0</v>
      </c>
      <c r="S1611" s="89">
        <v>0</v>
      </c>
      <c r="T1611" s="89">
        <v>0</v>
      </c>
      <c r="U1611" s="89">
        <v>6.9904600329400001E-3</v>
      </c>
      <c r="V1611" s="89">
        <v>0</v>
      </c>
      <c r="W1611" s="89">
        <v>7.0811642920000004E-5</v>
      </c>
      <c r="X1611" s="89">
        <v>0</v>
      </c>
      <c r="Y1611" s="89">
        <v>0</v>
      </c>
      <c r="Z1611" s="89">
        <v>1.050533565674E-2</v>
      </c>
      <c r="AA1611" s="89">
        <v>4.2747575001699997E-3</v>
      </c>
    </row>
    <row r="1612" spans="1:27" x14ac:dyDescent="0.25">
      <c r="A1612" s="87">
        <v>14436</v>
      </c>
      <c r="B1612" s="134">
        <v>45473</v>
      </c>
      <c r="C1612" s="87">
        <v>7422</v>
      </c>
      <c r="D1612" s="86" t="s">
        <v>1993</v>
      </c>
      <c r="E1612" s="88">
        <v>53944635</v>
      </c>
      <c r="F1612" s="88">
        <v>35572961</v>
      </c>
      <c r="G1612" s="88">
        <v>1072591</v>
      </c>
      <c r="H1612" s="88">
        <v>0</v>
      </c>
      <c r="I1612" s="88">
        <v>1181928</v>
      </c>
      <c r="J1612" s="88">
        <v>3525424</v>
      </c>
      <c r="K1612" s="88">
        <v>3451032</v>
      </c>
      <c r="L1612" s="88">
        <v>0</v>
      </c>
      <c r="M1612" s="88">
        <v>23656026</v>
      </c>
      <c r="N1612" s="88">
        <v>0</v>
      </c>
      <c r="O1612" s="88">
        <v>0</v>
      </c>
      <c r="P1612" s="88">
        <v>2685960</v>
      </c>
      <c r="Q1612" s="89">
        <v>2.9069376449700002E-3</v>
      </c>
      <c r="R1612" s="89">
        <v>0</v>
      </c>
      <c r="S1612" s="89">
        <v>2.2226274814899998E-3</v>
      </c>
      <c r="T1612" s="89">
        <v>0</v>
      </c>
      <c r="U1612" s="89">
        <v>0</v>
      </c>
      <c r="V1612" s="89">
        <v>0</v>
      </c>
      <c r="W1612" s="89">
        <v>0</v>
      </c>
      <c r="X1612" s="89">
        <v>0</v>
      </c>
      <c r="Y1612" s="89">
        <v>0</v>
      </c>
      <c r="Z1612" s="89">
        <v>-1.0585051279E-3</v>
      </c>
      <c r="AA1612" s="89">
        <v>1.2117340319E-4</v>
      </c>
    </row>
    <row r="1613" spans="1:27" x14ac:dyDescent="0.25">
      <c r="A1613" s="87">
        <v>14449</v>
      </c>
      <c r="B1613" s="134">
        <v>45473</v>
      </c>
      <c r="C1613" s="87">
        <v>7430</v>
      </c>
      <c r="D1613" s="86" t="s">
        <v>1994</v>
      </c>
      <c r="E1613" s="88">
        <v>13311734</v>
      </c>
      <c r="F1613" s="88">
        <v>5046895</v>
      </c>
      <c r="G1613" s="88">
        <v>363574</v>
      </c>
      <c r="H1613" s="88">
        <v>0</v>
      </c>
      <c r="I1613" s="88">
        <v>0</v>
      </c>
      <c r="J1613" s="88">
        <v>569981</v>
      </c>
      <c r="K1613" s="88">
        <v>2546198</v>
      </c>
      <c r="L1613" s="88">
        <v>0</v>
      </c>
      <c r="M1613" s="88">
        <v>843001</v>
      </c>
      <c r="N1613" s="88">
        <v>0</v>
      </c>
      <c r="O1613" s="88">
        <v>0</v>
      </c>
      <c r="P1613" s="88">
        <v>724141</v>
      </c>
      <c r="Q1613" s="89">
        <v>-1.2454218899999999E-3</v>
      </c>
      <c r="R1613" s="89">
        <v>0</v>
      </c>
      <c r="S1613" s="89">
        <v>0</v>
      </c>
      <c r="T1613" s="89">
        <v>0</v>
      </c>
      <c r="U1613" s="89">
        <v>8.9501525310000003E-4</v>
      </c>
      <c r="V1613" s="89">
        <v>0</v>
      </c>
      <c r="W1613" s="89">
        <v>0</v>
      </c>
      <c r="X1613" s="89">
        <v>0</v>
      </c>
      <c r="Y1613" s="89">
        <v>0</v>
      </c>
      <c r="Z1613" s="89">
        <v>4.2632940456999998E-4</v>
      </c>
      <c r="AA1613" s="89">
        <v>4.3104175374E-4</v>
      </c>
    </row>
    <row r="1614" spans="1:27" x14ac:dyDescent="0.25">
      <c r="A1614" s="87">
        <v>14455</v>
      </c>
      <c r="B1614" s="134">
        <v>45473</v>
      </c>
      <c r="C1614" s="87">
        <v>7435</v>
      </c>
      <c r="D1614" s="86" t="s">
        <v>1995</v>
      </c>
      <c r="E1614" s="88">
        <v>173493659</v>
      </c>
      <c r="F1614" s="88">
        <v>106297708</v>
      </c>
      <c r="G1614" s="88">
        <v>0</v>
      </c>
      <c r="H1614" s="88">
        <v>0</v>
      </c>
      <c r="I1614" s="88">
        <v>0</v>
      </c>
      <c r="J1614" s="88">
        <v>19171313</v>
      </c>
      <c r="K1614" s="88">
        <v>45574948</v>
      </c>
      <c r="L1614" s="88">
        <v>0</v>
      </c>
      <c r="M1614" s="88">
        <v>35369713</v>
      </c>
      <c r="N1614" s="88">
        <v>0</v>
      </c>
      <c r="O1614" s="88">
        <v>0</v>
      </c>
      <c r="P1614" s="88">
        <v>6181734</v>
      </c>
      <c r="Q1614" s="89">
        <v>0</v>
      </c>
      <c r="R1614" s="89">
        <v>0</v>
      </c>
      <c r="S1614" s="89">
        <v>0</v>
      </c>
      <c r="T1614" s="89">
        <v>1.4724235001600001E-3</v>
      </c>
      <c r="U1614" s="89">
        <v>3.3192435948799998E-3</v>
      </c>
      <c r="V1614" s="89">
        <v>0</v>
      </c>
      <c r="W1614" s="89">
        <v>0</v>
      </c>
      <c r="X1614" s="89">
        <v>0</v>
      </c>
      <c r="Y1614" s="89">
        <v>0</v>
      </c>
      <c r="Z1614" s="89">
        <v>2.8374414501340001E-2</v>
      </c>
      <c r="AA1614" s="89">
        <v>3.0044417390500001E-3</v>
      </c>
    </row>
    <row r="1615" spans="1:27" x14ac:dyDescent="0.25">
      <c r="A1615" s="87">
        <v>14462</v>
      </c>
      <c r="B1615" s="134">
        <v>45473</v>
      </c>
      <c r="C1615" s="87">
        <v>7440</v>
      </c>
      <c r="D1615" s="86" t="s">
        <v>1996</v>
      </c>
      <c r="E1615" s="88">
        <v>145429626</v>
      </c>
      <c r="F1615" s="88">
        <v>82129392</v>
      </c>
      <c r="G1615" s="88">
        <v>1347220</v>
      </c>
      <c r="H1615" s="88">
        <v>0</v>
      </c>
      <c r="I1615" s="88">
        <v>212158</v>
      </c>
      <c r="J1615" s="88">
        <v>7928245</v>
      </c>
      <c r="K1615" s="88">
        <v>11162082</v>
      </c>
      <c r="L1615" s="88">
        <v>0</v>
      </c>
      <c r="M1615" s="88">
        <v>58047656</v>
      </c>
      <c r="N1615" s="88">
        <v>0</v>
      </c>
      <c r="O1615" s="88">
        <v>0</v>
      </c>
      <c r="P1615" s="88">
        <v>3432031</v>
      </c>
      <c r="Q1615" s="89">
        <v>4.3192308876800001E-3</v>
      </c>
      <c r="R1615" s="89">
        <v>0</v>
      </c>
      <c r="S1615" s="89">
        <v>0</v>
      </c>
      <c r="T1615" s="89">
        <v>0</v>
      </c>
      <c r="U1615" s="89">
        <v>7.6529957192999999E-4</v>
      </c>
      <c r="V1615" s="89">
        <v>0</v>
      </c>
      <c r="W1615" s="89">
        <v>0</v>
      </c>
      <c r="X1615" s="89">
        <v>0</v>
      </c>
      <c r="Y1615" s="89">
        <v>0</v>
      </c>
      <c r="Z1615" s="89">
        <v>-1.3711115649E-3</v>
      </c>
      <c r="AA1615" s="89">
        <v>1.1271726215E-4</v>
      </c>
    </row>
    <row r="1616" spans="1:27" x14ac:dyDescent="0.25">
      <c r="A1616" s="87">
        <v>14469</v>
      </c>
      <c r="B1616" s="134">
        <v>45473</v>
      </c>
      <c r="C1616" s="87">
        <v>7443</v>
      </c>
      <c r="D1616" s="86" t="s">
        <v>1997</v>
      </c>
      <c r="E1616" s="88">
        <v>669259</v>
      </c>
      <c r="F1616" s="88">
        <v>286627</v>
      </c>
      <c r="G1616" s="88">
        <v>0</v>
      </c>
      <c r="H1616" s="88">
        <v>21353</v>
      </c>
      <c r="I1616" s="88">
        <v>0</v>
      </c>
      <c r="J1616" s="88">
        <v>37447</v>
      </c>
      <c r="K1616" s="88">
        <v>157131</v>
      </c>
      <c r="L1616" s="88">
        <v>0</v>
      </c>
      <c r="M1616" s="88">
        <v>0</v>
      </c>
      <c r="N1616" s="88">
        <v>0</v>
      </c>
      <c r="O1616" s="88">
        <v>0</v>
      </c>
      <c r="P1616" s="88">
        <v>70695</v>
      </c>
      <c r="Q1616" s="89">
        <v>0</v>
      </c>
      <c r="R1616" s="89">
        <v>5.0821941141550003E-2</v>
      </c>
      <c r="S1616" s="89">
        <v>0</v>
      </c>
      <c r="T1616" s="89">
        <v>0</v>
      </c>
      <c r="U1616" s="89">
        <v>0</v>
      </c>
      <c r="V1616" s="89">
        <v>0</v>
      </c>
      <c r="W1616" s="89">
        <v>0</v>
      </c>
      <c r="X1616" s="89">
        <v>0</v>
      </c>
      <c r="Y1616" s="89">
        <v>0</v>
      </c>
      <c r="Z1616" s="89">
        <v>-6.9168427957000001E-3</v>
      </c>
      <c r="AA1616" s="89">
        <v>5.2950426761100003E-3</v>
      </c>
    </row>
    <row r="1617" spans="1:27" x14ac:dyDescent="0.25">
      <c r="A1617" s="87">
        <v>14499</v>
      </c>
      <c r="B1617" s="134">
        <v>45473</v>
      </c>
      <c r="C1617" s="87">
        <v>7459</v>
      </c>
      <c r="D1617" s="86" t="s">
        <v>1998</v>
      </c>
      <c r="E1617" s="88">
        <v>75303388</v>
      </c>
      <c r="F1617" s="88">
        <v>56453766</v>
      </c>
      <c r="G1617" s="88">
        <v>737296</v>
      </c>
      <c r="H1617" s="88">
        <v>1404</v>
      </c>
      <c r="I1617" s="88">
        <v>329888</v>
      </c>
      <c r="J1617" s="88">
        <v>4202127</v>
      </c>
      <c r="K1617" s="88">
        <v>5115452</v>
      </c>
      <c r="L1617" s="88">
        <v>0</v>
      </c>
      <c r="M1617" s="88">
        <v>42091470</v>
      </c>
      <c r="N1617" s="88">
        <v>158948</v>
      </c>
      <c r="O1617" s="88">
        <v>0</v>
      </c>
      <c r="P1617" s="88">
        <v>3817180</v>
      </c>
      <c r="Q1617" s="89">
        <v>1.075606135744E-2</v>
      </c>
      <c r="R1617" s="89">
        <v>3.5408195182980003E-2</v>
      </c>
      <c r="S1617" s="89">
        <v>2.3275075319859999E-2</v>
      </c>
      <c r="T1617" s="89">
        <v>0</v>
      </c>
      <c r="U1617" s="89">
        <v>9.8992377783000004E-4</v>
      </c>
      <c r="V1617" s="89">
        <v>0</v>
      </c>
      <c r="W1617" s="89">
        <v>0</v>
      </c>
      <c r="X1617" s="89">
        <v>0</v>
      </c>
      <c r="Y1617" s="89">
        <v>0</v>
      </c>
      <c r="Z1617" s="89">
        <v>1.1847425185780001E-2</v>
      </c>
      <c r="AA1617" s="89">
        <v>1.2931275441600001E-3</v>
      </c>
    </row>
    <row r="1618" spans="1:27" x14ac:dyDescent="0.25">
      <c r="A1618" s="87">
        <v>14505</v>
      </c>
      <c r="B1618" s="134">
        <v>45473</v>
      </c>
      <c r="C1618" s="87">
        <v>7462</v>
      </c>
      <c r="D1618" s="86" t="s">
        <v>1999</v>
      </c>
      <c r="E1618" s="88">
        <v>5787096</v>
      </c>
      <c r="F1618" s="88">
        <v>2596590</v>
      </c>
      <c r="G1618" s="88">
        <v>0</v>
      </c>
      <c r="H1618" s="88">
        <v>0</v>
      </c>
      <c r="I1618" s="88">
        <v>79796</v>
      </c>
      <c r="J1618" s="88">
        <v>829811</v>
      </c>
      <c r="K1618" s="88">
        <v>808505</v>
      </c>
      <c r="L1618" s="88">
        <v>0</v>
      </c>
      <c r="M1618" s="88">
        <v>0</v>
      </c>
      <c r="N1618" s="88">
        <v>0</v>
      </c>
      <c r="O1618" s="88">
        <v>0</v>
      </c>
      <c r="P1618" s="88">
        <v>878479</v>
      </c>
      <c r="Q1618" s="89">
        <v>0</v>
      </c>
      <c r="R1618" s="89">
        <v>0</v>
      </c>
      <c r="S1618" s="89">
        <v>0</v>
      </c>
      <c r="T1618" s="89">
        <v>0</v>
      </c>
      <c r="U1618" s="89">
        <v>0</v>
      </c>
      <c r="V1618" s="89">
        <v>0</v>
      </c>
      <c r="W1618" s="89">
        <v>0</v>
      </c>
      <c r="X1618" s="89">
        <v>0</v>
      </c>
      <c r="Y1618" s="89">
        <v>0</v>
      </c>
      <c r="Z1618" s="89">
        <v>9.24256877758E-3</v>
      </c>
      <c r="AA1618" s="89">
        <v>3.8159138005800001E-3</v>
      </c>
    </row>
    <row r="1619" spans="1:27" x14ac:dyDescent="0.25">
      <c r="A1619" s="87">
        <v>14512</v>
      </c>
      <c r="B1619" s="134">
        <v>45473</v>
      </c>
      <c r="C1619" s="87">
        <v>7466</v>
      </c>
      <c r="D1619" s="86" t="s">
        <v>2000</v>
      </c>
      <c r="E1619" s="88">
        <v>7749023</v>
      </c>
      <c r="F1619" s="88">
        <v>4733811</v>
      </c>
      <c r="G1619" s="88">
        <v>0</v>
      </c>
      <c r="H1619" s="88">
        <v>0</v>
      </c>
      <c r="I1619" s="88">
        <v>0</v>
      </c>
      <c r="J1619" s="88">
        <v>2949134</v>
      </c>
      <c r="K1619" s="88">
        <v>909301</v>
      </c>
      <c r="L1619" s="88">
        <v>0</v>
      </c>
      <c r="M1619" s="88">
        <v>0</v>
      </c>
      <c r="N1619" s="88">
        <v>0</v>
      </c>
      <c r="O1619" s="88">
        <v>0</v>
      </c>
      <c r="P1619" s="88">
        <v>875376</v>
      </c>
      <c r="Q1619" s="89">
        <v>0</v>
      </c>
      <c r="R1619" s="89">
        <v>0</v>
      </c>
      <c r="S1619" s="89">
        <v>0</v>
      </c>
      <c r="T1619" s="89">
        <v>0</v>
      </c>
      <c r="U1619" s="89">
        <v>4.5570577315000001E-4</v>
      </c>
      <c r="V1619" s="89">
        <v>0</v>
      </c>
      <c r="W1619" s="89">
        <v>0</v>
      </c>
      <c r="X1619" s="89">
        <v>0</v>
      </c>
      <c r="Y1619" s="89">
        <v>0</v>
      </c>
      <c r="Z1619" s="89">
        <v>4.7552446143500002E-3</v>
      </c>
      <c r="AA1619" s="89">
        <v>1.09503445592E-3</v>
      </c>
    </row>
    <row r="1620" spans="1:27" x14ac:dyDescent="0.25">
      <c r="A1620" s="87">
        <v>14522</v>
      </c>
      <c r="B1620" s="134">
        <v>45473</v>
      </c>
      <c r="C1620" s="87">
        <v>7474</v>
      </c>
      <c r="D1620" s="86" t="s">
        <v>2001</v>
      </c>
      <c r="E1620" s="88">
        <v>14548851</v>
      </c>
      <c r="F1620" s="88">
        <v>11928076</v>
      </c>
      <c r="G1620" s="88">
        <v>301413</v>
      </c>
      <c r="H1620" s="88">
        <v>0</v>
      </c>
      <c r="I1620" s="88">
        <v>0</v>
      </c>
      <c r="J1620" s="88">
        <v>5686881</v>
      </c>
      <c r="K1620" s="88">
        <v>2762656</v>
      </c>
      <c r="L1620" s="88">
        <v>0</v>
      </c>
      <c r="M1620" s="88">
        <v>1239476</v>
      </c>
      <c r="N1620" s="88">
        <v>0</v>
      </c>
      <c r="O1620" s="88">
        <v>0</v>
      </c>
      <c r="P1620" s="88">
        <v>1937650</v>
      </c>
      <c r="Q1620" s="89">
        <v>1.206122784414E-2</v>
      </c>
      <c r="R1620" s="89">
        <v>0</v>
      </c>
      <c r="S1620" s="89">
        <v>0</v>
      </c>
      <c r="T1620" s="89">
        <v>3.0533120699500001E-3</v>
      </c>
      <c r="U1620" s="89">
        <v>2.2795885892699999E-3</v>
      </c>
      <c r="V1620" s="89">
        <v>0</v>
      </c>
      <c r="W1620" s="89">
        <v>5.3179268787499996E-3</v>
      </c>
      <c r="X1620" s="89">
        <v>0</v>
      </c>
      <c r="Y1620" s="89">
        <v>0</v>
      </c>
      <c r="Z1620" s="89">
        <v>1.212982374471E-2</v>
      </c>
      <c r="AA1620" s="89">
        <v>4.7337907270499999E-3</v>
      </c>
    </row>
    <row r="1621" spans="1:27" x14ac:dyDescent="0.25">
      <c r="A1621" s="87">
        <v>14537</v>
      </c>
      <c r="B1621" s="134">
        <v>45473</v>
      </c>
      <c r="C1621" s="87">
        <v>7480</v>
      </c>
      <c r="D1621" s="86" t="s">
        <v>2002</v>
      </c>
      <c r="E1621" s="88">
        <v>2001313</v>
      </c>
      <c r="F1621" s="88">
        <v>1001218</v>
      </c>
      <c r="G1621" s="88">
        <v>0</v>
      </c>
      <c r="H1621" s="88">
        <v>0</v>
      </c>
      <c r="I1621" s="88">
        <v>0</v>
      </c>
      <c r="J1621" s="88">
        <v>363862</v>
      </c>
      <c r="K1621" s="88">
        <v>188406</v>
      </c>
      <c r="L1621" s="88">
        <v>0</v>
      </c>
      <c r="M1621" s="88">
        <v>29303</v>
      </c>
      <c r="N1621" s="88">
        <v>0</v>
      </c>
      <c r="O1621" s="88">
        <v>0</v>
      </c>
      <c r="P1621" s="88">
        <v>419648</v>
      </c>
      <c r="Q1621" s="89">
        <v>0</v>
      </c>
      <c r="R1621" s="89">
        <v>0</v>
      </c>
      <c r="S1621" s="89">
        <v>0</v>
      </c>
      <c r="T1621" s="89">
        <v>0</v>
      </c>
      <c r="U1621" s="89">
        <v>0</v>
      </c>
      <c r="V1621" s="89">
        <v>0</v>
      </c>
      <c r="W1621" s="89">
        <v>0</v>
      </c>
      <c r="X1621" s="89">
        <v>0</v>
      </c>
      <c r="Y1621" s="89">
        <v>0</v>
      </c>
      <c r="Z1621" s="89">
        <v>1.070112866403E-2</v>
      </c>
      <c r="AA1621" s="89">
        <v>4.5759220566399996E-3</v>
      </c>
    </row>
    <row r="1622" spans="1:27" x14ac:dyDescent="0.25">
      <c r="A1622" s="87">
        <v>14542</v>
      </c>
      <c r="B1622" s="134">
        <v>45473</v>
      </c>
      <c r="C1622" s="87">
        <v>7485</v>
      </c>
      <c r="D1622" s="86" t="s">
        <v>2003</v>
      </c>
      <c r="E1622" s="88">
        <v>157164818</v>
      </c>
      <c r="F1622" s="88">
        <v>81779535</v>
      </c>
      <c r="G1622" s="88">
        <v>5071213</v>
      </c>
      <c r="H1622" s="88">
        <v>0</v>
      </c>
      <c r="I1622" s="88">
        <v>79567</v>
      </c>
      <c r="J1622" s="88">
        <v>12886638</v>
      </c>
      <c r="K1622" s="88">
        <v>19310231</v>
      </c>
      <c r="L1622" s="88">
        <v>0</v>
      </c>
      <c r="M1622" s="88">
        <v>34020052</v>
      </c>
      <c r="N1622" s="88">
        <v>0</v>
      </c>
      <c r="O1622" s="88">
        <v>0</v>
      </c>
      <c r="P1622" s="88">
        <v>10411834</v>
      </c>
      <c r="Q1622" s="89">
        <v>2.3256839662900001E-3</v>
      </c>
      <c r="R1622" s="89">
        <v>0</v>
      </c>
      <c r="S1622" s="89">
        <v>0</v>
      </c>
      <c r="T1622" s="89">
        <v>3.5186422397000001E-4</v>
      </c>
      <c r="U1622" s="89">
        <v>1.35608481699E-3</v>
      </c>
      <c r="V1622" s="89">
        <v>0</v>
      </c>
      <c r="W1622" s="89">
        <v>0</v>
      </c>
      <c r="X1622" s="89">
        <v>0</v>
      </c>
      <c r="Y1622" s="89">
        <v>0</v>
      </c>
      <c r="Z1622" s="89">
        <v>1.7414313765660001E-2</v>
      </c>
      <c r="AA1622" s="89">
        <v>3.42597192454E-3</v>
      </c>
    </row>
    <row r="1623" spans="1:27" x14ac:dyDescent="0.25">
      <c r="A1623" s="87">
        <v>14545</v>
      </c>
      <c r="B1623" s="134">
        <v>45473</v>
      </c>
      <c r="C1623" s="87">
        <v>7487</v>
      </c>
      <c r="D1623" s="86" t="s">
        <v>2004</v>
      </c>
      <c r="E1623" s="88">
        <v>137265320</v>
      </c>
      <c r="F1623" s="88">
        <v>100576212</v>
      </c>
      <c r="G1623" s="88">
        <v>0</v>
      </c>
      <c r="H1623" s="88">
        <v>0</v>
      </c>
      <c r="I1623" s="88">
        <v>0</v>
      </c>
      <c r="J1623" s="88">
        <v>34118949</v>
      </c>
      <c r="K1623" s="88">
        <v>35211924</v>
      </c>
      <c r="L1623" s="88">
        <v>0</v>
      </c>
      <c r="M1623" s="88">
        <v>21709017</v>
      </c>
      <c r="N1623" s="88">
        <v>0</v>
      </c>
      <c r="O1623" s="88">
        <v>0</v>
      </c>
      <c r="P1623" s="88">
        <v>9536322</v>
      </c>
      <c r="Q1623" s="89">
        <v>7.0090788016199997E-3</v>
      </c>
      <c r="R1623" s="89">
        <v>0</v>
      </c>
      <c r="S1623" s="89">
        <v>0</v>
      </c>
      <c r="T1623" s="89">
        <v>3.59865261575E-3</v>
      </c>
      <c r="U1623" s="89">
        <v>5.2435342628899999E-3</v>
      </c>
      <c r="V1623" s="89">
        <v>0</v>
      </c>
      <c r="W1623" s="89">
        <v>0</v>
      </c>
      <c r="X1623" s="89">
        <v>0</v>
      </c>
      <c r="Y1623" s="89">
        <v>0</v>
      </c>
      <c r="Z1623" s="89">
        <v>9.3542917317999995E-4</v>
      </c>
      <c r="AA1623" s="89">
        <v>3.4395768860200002E-3</v>
      </c>
    </row>
    <row r="1624" spans="1:27" x14ac:dyDescent="0.25">
      <c r="A1624" s="87">
        <v>14562</v>
      </c>
      <c r="B1624" s="134">
        <v>45473</v>
      </c>
      <c r="C1624" s="87">
        <v>7498</v>
      </c>
      <c r="D1624" s="86" t="s">
        <v>2005</v>
      </c>
      <c r="E1624" s="88">
        <v>81994363</v>
      </c>
      <c r="F1624" s="88">
        <v>46991893</v>
      </c>
      <c r="G1624" s="88">
        <v>1274771</v>
      </c>
      <c r="H1624" s="88">
        <v>0</v>
      </c>
      <c r="I1624" s="88">
        <v>1446719</v>
      </c>
      <c r="J1624" s="88">
        <v>2434654</v>
      </c>
      <c r="K1624" s="88">
        <v>8941090</v>
      </c>
      <c r="L1624" s="88">
        <v>0</v>
      </c>
      <c r="M1624" s="88">
        <v>26501449</v>
      </c>
      <c r="N1624" s="88">
        <v>3719855</v>
      </c>
      <c r="O1624" s="88">
        <v>0</v>
      </c>
      <c r="P1624" s="88">
        <v>2673355</v>
      </c>
      <c r="Q1624" s="89">
        <v>5.0748808815199997E-3</v>
      </c>
      <c r="R1624" s="89">
        <v>0</v>
      </c>
      <c r="S1624" s="89">
        <v>-9.2151608699999997E-5</v>
      </c>
      <c r="T1624" s="89">
        <v>1.54907659079E-3</v>
      </c>
      <c r="U1624" s="89">
        <v>-2.6467026901999999E-3</v>
      </c>
      <c r="V1624" s="89">
        <v>0</v>
      </c>
      <c r="W1624" s="89">
        <v>4.4510180587000001E-4</v>
      </c>
      <c r="X1624" s="89">
        <v>0</v>
      </c>
      <c r="Y1624" s="89">
        <v>0</v>
      </c>
      <c r="Z1624" s="89">
        <v>2.5131336361699998E-3</v>
      </c>
      <c r="AA1624" s="89">
        <v>1.3034956601E-4</v>
      </c>
    </row>
    <row r="1625" spans="1:27" x14ac:dyDescent="0.25">
      <c r="A1625" s="87">
        <v>14565</v>
      </c>
      <c r="B1625" s="134">
        <v>45473</v>
      </c>
      <c r="C1625" s="87">
        <v>7500</v>
      </c>
      <c r="D1625" s="86" t="s">
        <v>2006</v>
      </c>
      <c r="E1625" s="88">
        <v>734564231</v>
      </c>
      <c r="F1625" s="88">
        <v>570927107</v>
      </c>
      <c r="G1625" s="88">
        <v>9787410</v>
      </c>
      <c r="H1625" s="88">
        <v>0</v>
      </c>
      <c r="I1625" s="88">
        <v>455414</v>
      </c>
      <c r="J1625" s="88">
        <v>28491408</v>
      </c>
      <c r="K1625" s="88">
        <v>97800920</v>
      </c>
      <c r="L1625" s="88">
        <v>0</v>
      </c>
      <c r="M1625" s="88">
        <v>261135743</v>
      </c>
      <c r="N1625" s="88">
        <v>58361701</v>
      </c>
      <c r="O1625" s="88">
        <v>3648304</v>
      </c>
      <c r="P1625" s="88">
        <v>111246207</v>
      </c>
      <c r="Q1625" s="89">
        <v>1.12865902855E-2</v>
      </c>
      <c r="R1625" s="89">
        <v>0</v>
      </c>
      <c r="S1625" s="89">
        <v>0</v>
      </c>
      <c r="T1625" s="89">
        <v>-2.8499337699999999E-5</v>
      </c>
      <c r="U1625" s="89">
        <v>1.8302617207E-3</v>
      </c>
      <c r="V1625" s="89">
        <v>0</v>
      </c>
      <c r="W1625" s="89">
        <v>1.9683822737900001E-6</v>
      </c>
      <c r="X1625" s="89">
        <v>0</v>
      </c>
      <c r="Y1625" s="89">
        <v>0</v>
      </c>
      <c r="Z1625" s="89">
        <v>3.53549314912E-3</v>
      </c>
      <c r="AA1625" s="89">
        <v>1.12989415778E-3</v>
      </c>
    </row>
    <row r="1626" spans="1:27" x14ac:dyDescent="0.25">
      <c r="A1626" s="87">
        <v>14568</v>
      </c>
      <c r="B1626" s="134">
        <v>45473</v>
      </c>
      <c r="C1626" s="87">
        <v>7503</v>
      </c>
      <c r="D1626" s="86" t="s">
        <v>2007</v>
      </c>
      <c r="E1626" s="88">
        <v>765832080</v>
      </c>
      <c r="F1626" s="88">
        <v>622147042</v>
      </c>
      <c r="G1626" s="88">
        <v>34731370</v>
      </c>
      <c r="H1626" s="88">
        <v>0</v>
      </c>
      <c r="I1626" s="88">
        <v>112096</v>
      </c>
      <c r="J1626" s="88">
        <v>294894272</v>
      </c>
      <c r="K1626" s="88">
        <v>82544366</v>
      </c>
      <c r="L1626" s="88">
        <v>0</v>
      </c>
      <c r="M1626" s="88">
        <v>156786325</v>
      </c>
      <c r="N1626" s="88">
        <v>21612487</v>
      </c>
      <c r="O1626" s="88">
        <v>0</v>
      </c>
      <c r="P1626" s="88">
        <v>31466127</v>
      </c>
      <c r="Q1626" s="89">
        <v>1.728287693194E-2</v>
      </c>
      <c r="R1626" s="89">
        <v>6.95589184938E-3</v>
      </c>
      <c r="S1626" s="89">
        <v>3.5099500935529999E-2</v>
      </c>
      <c r="T1626" s="89">
        <v>3.0678643401800001E-3</v>
      </c>
      <c r="U1626" s="89">
        <v>7.8303951066800003E-3</v>
      </c>
      <c r="V1626" s="89">
        <v>0</v>
      </c>
      <c r="W1626" s="89">
        <v>3.3448954210000002E-4</v>
      </c>
      <c r="X1626" s="89">
        <v>0</v>
      </c>
      <c r="Y1626" s="89">
        <v>0</v>
      </c>
      <c r="Z1626" s="89">
        <v>1.891617465944E-2</v>
      </c>
      <c r="AA1626" s="89">
        <v>4.5273508647199999E-3</v>
      </c>
    </row>
    <row r="1627" spans="1:27" x14ac:dyDescent="0.25">
      <c r="A1627" s="87">
        <v>14571</v>
      </c>
      <c r="B1627" s="134">
        <v>45473</v>
      </c>
      <c r="C1627" s="87">
        <v>7506</v>
      </c>
      <c r="D1627" s="86" t="s">
        <v>2008</v>
      </c>
      <c r="E1627" s="88">
        <v>32163803</v>
      </c>
      <c r="F1627" s="88">
        <v>19235560</v>
      </c>
      <c r="G1627" s="88">
        <v>0</v>
      </c>
      <c r="H1627" s="88">
        <v>0</v>
      </c>
      <c r="I1627" s="88">
        <v>0</v>
      </c>
      <c r="J1627" s="88">
        <v>1790</v>
      </c>
      <c r="K1627" s="88">
        <v>9670229</v>
      </c>
      <c r="L1627" s="88">
        <v>0</v>
      </c>
      <c r="M1627" s="88">
        <v>6527731</v>
      </c>
      <c r="N1627" s="88">
        <v>0</v>
      </c>
      <c r="O1627" s="88">
        <v>0</v>
      </c>
      <c r="P1627" s="88">
        <v>3035810</v>
      </c>
      <c r="Q1627" s="89">
        <v>0</v>
      </c>
      <c r="R1627" s="89">
        <v>0</v>
      </c>
      <c r="S1627" s="89">
        <v>0</v>
      </c>
      <c r="T1627" s="89">
        <v>0</v>
      </c>
      <c r="U1627" s="89">
        <v>1.245092751E-3</v>
      </c>
      <c r="V1627" s="89">
        <v>0</v>
      </c>
      <c r="W1627" s="89">
        <v>0</v>
      </c>
      <c r="X1627" s="89">
        <v>0</v>
      </c>
      <c r="Y1627" s="89">
        <v>0</v>
      </c>
      <c r="Z1627" s="89">
        <v>1.6284945412800001E-3</v>
      </c>
      <c r="AA1627" s="89">
        <v>8.2938189207999995E-4</v>
      </c>
    </row>
    <row r="1628" spans="1:27" x14ac:dyDescent="0.25">
      <c r="A1628" s="87">
        <v>14584</v>
      </c>
      <c r="B1628" s="134">
        <v>45473</v>
      </c>
      <c r="C1628" s="87">
        <v>7513</v>
      </c>
      <c r="D1628" s="86" t="s">
        <v>2009</v>
      </c>
      <c r="E1628" s="88">
        <v>146888766</v>
      </c>
      <c r="F1628" s="88">
        <v>61715209</v>
      </c>
      <c r="G1628" s="88">
        <v>908684</v>
      </c>
      <c r="H1628" s="88">
        <v>0</v>
      </c>
      <c r="I1628" s="88">
        <v>0</v>
      </c>
      <c r="J1628" s="88">
        <v>2716667</v>
      </c>
      <c r="K1628" s="88">
        <v>6149624</v>
      </c>
      <c r="L1628" s="88">
        <v>0</v>
      </c>
      <c r="M1628" s="88">
        <v>43450842</v>
      </c>
      <c r="N1628" s="88">
        <v>4091916</v>
      </c>
      <c r="O1628" s="88">
        <v>273228</v>
      </c>
      <c r="P1628" s="88">
        <v>4124249</v>
      </c>
      <c r="Q1628" s="89">
        <v>1.032528114311E-2</v>
      </c>
      <c r="R1628" s="89">
        <v>0</v>
      </c>
      <c r="S1628" s="89">
        <v>0</v>
      </c>
      <c r="T1628" s="89">
        <v>0</v>
      </c>
      <c r="U1628" s="89">
        <v>3.18579420919E-3</v>
      </c>
      <c r="V1628" s="89">
        <v>0</v>
      </c>
      <c r="W1628" s="89">
        <v>1.081382999E-4</v>
      </c>
      <c r="X1628" s="89">
        <v>0</v>
      </c>
      <c r="Y1628" s="89">
        <v>0</v>
      </c>
      <c r="Z1628" s="89">
        <v>2.6526306257900001E-3</v>
      </c>
      <c r="AA1628" s="89">
        <v>6.9625453121999995E-4</v>
      </c>
    </row>
    <row r="1629" spans="1:27" x14ac:dyDescent="0.25">
      <c r="A1629" s="87">
        <v>14610</v>
      </c>
      <c r="B1629" s="134">
        <v>45473</v>
      </c>
      <c r="C1629" s="87">
        <v>7526</v>
      </c>
      <c r="D1629" s="86" t="s">
        <v>2010</v>
      </c>
      <c r="E1629" s="88">
        <v>874022</v>
      </c>
      <c r="F1629" s="88">
        <v>402366</v>
      </c>
      <c r="G1629" s="88">
        <v>0</v>
      </c>
      <c r="H1629" s="88">
        <v>0</v>
      </c>
      <c r="I1629" s="88">
        <v>0</v>
      </c>
      <c r="J1629" s="88">
        <v>20373</v>
      </c>
      <c r="K1629" s="88">
        <v>285212</v>
      </c>
      <c r="L1629" s="88">
        <v>0</v>
      </c>
      <c r="M1629" s="88">
        <v>0</v>
      </c>
      <c r="N1629" s="88">
        <v>0</v>
      </c>
      <c r="O1629" s="88">
        <v>0</v>
      </c>
      <c r="P1629" s="88">
        <v>96779</v>
      </c>
      <c r="Q1629" s="89">
        <v>0</v>
      </c>
      <c r="R1629" s="89">
        <v>0</v>
      </c>
      <c r="S1629" s="89">
        <v>0</v>
      </c>
      <c r="T1629" s="89">
        <v>0</v>
      </c>
      <c r="U1629" s="89">
        <v>-7.8954889900000006E-5</v>
      </c>
      <c r="V1629" s="89">
        <v>0</v>
      </c>
      <c r="W1629" s="89">
        <v>0</v>
      </c>
      <c r="X1629" s="89">
        <v>0</v>
      </c>
      <c r="Y1629" s="89">
        <v>0</v>
      </c>
      <c r="Z1629" s="89">
        <v>0</v>
      </c>
      <c r="AA1629" s="89">
        <v>-4.2257800499999999E-5</v>
      </c>
    </row>
    <row r="1630" spans="1:27" x14ac:dyDescent="0.25">
      <c r="A1630" s="87">
        <v>14611</v>
      </c>
      <c r="B1630" s="134">
        <v>45473</v>
      </c>
      <c r="C1630" s="87">
        <v>7527</v>
      </c>
      <c r="D1630" s="86" t="s">
        <v>2011</v>
      </c>
      <c r="E1630" s="88">
        <v>56505407</v>
      </c>
      <c r="F1630" s="88">
        <v>30071268</v>
      </c>
      <c r="G1630" s="88">
        <v>897527</v>
      </c>
      <c r="H1630" s="88">
        <v>0</v>
      </c>
      <c r="I1630" s="88">
        <v>0</v>
      </c>
      <c r="J1630" s="88">
        <v>9367354</v>
      </c>
      <c r="K1630" s="88">
        <v>13630523</v>
      </c>
      <c r="L1630" s="88">
        <v>0</v>
      </c>
      <c r="M1630" s="88">
        <v>0</v>
      </c>
      <c r="N1630" s="88">
        <v>0</v>
      </c>
      <c r="O1630" s="88">
        <v>0</v>
      </c>
      <c r="P1630" s="88">
        <v>6175864</v>
      </c>
      <c r="Q1630" s="89">
        <v>1.9544007830130002E-2</v>
      </c>
      <c r="R1630" s="89">
        <v>0</v>
      </c>
      <c r="S1630" s="89">
        <v>0</v>
      </c>
      <c r="T1630" s="89">
        <v>2.4351334549E-4</v>
      </c>
      <c r="U1630" s="89">
        <v>2.4252011468700002E-3</v>
      </c>
      <c r="V1630" s="89">
        <v>0</v>
      </c>
      <c r="W1630" s="89">
        <v>0</v>
      </c>
      <c r="X1630" s="89">
        <v>0</v>
      </c>
      <c r="Y1630" s="89">
        <v>0</v>
      </c>
      <c r="Z1630" s="89">
        <v>1.7040692830919999E-2</v>
      </c>
      <c r="AA1630" s="89">
        <v>5.9331200280300003E-3</v>
      </c>
    </row>
    <row r="1631" spans="1:27" x14ac:dyDescent="0.25">
      <c r="A1631" s="87">
        <v>14617</v>
      </c>
      <c r="B1631" s="134">
        <v>45473</v>
      </c>
      <c r="C1631" s="87">
        <v>7528</v>
      </c>
      <c r="D1631" s="86" t="s">
        <v>2012</v>
      </c>
      <c r="E1631" s="88">
        <v>582918</v>
      </c>
      <c r="F1631" s="88">
        <v>356797</v>
      </c>
      <c r="G1631" s="88">
        <v>0</v>
      </c>
      <c r="H1631" s="88">
        <v>0</v>
      </c>
      <c r="I1631" s="88">
        <v>0</v>
      </c>
      <c r="J1631" s="88">
        <v>66837</v>
      </c>
      <c r="K1631" s="88">
        <v>226578</v>
      </c>
      <c r="L1631" s="88">
        <v>0</v>
      </c>
      <c r="M1631" s="88">
        <v>0</v>
      </c>
      <c r="N1631" s="88">
        <v>0</v>
      </c>
      <c r="O1631" s="88">
        <v>0</v>
      </c>
      <c r="P1631" s="88">
        <v>63383</v>
      </c>
      <c r="Q1631" s="89">
        <v>0</v>
      </c>
      <c r="R1631" s="89">
        <v>0</v>
      </c>
      <c r="S1631" s="89">
        <v>0</v>
      </c>
      <c r="T1631" s="89">
        <v>0</v>
      </c>
      <c r="U1631" s="89">
        <v>0</v>
      </c>
      <c r="V1631" s="89">
        <v>0</v>
      </c>
      <c r="W1631" s="89">
        <v>0</v>
      </c>
      <c r="X1631" s="89">
        <v>0</v>
      </c>
      <c r="Y1631" s="89">
        <v>0</v>
      </c>
      <c r="Z1631" s="89">
        <v>0</v>
      </c>
      <c r="AA1631" s="89">
        <v>0</v>
      </c>
    </row>
    <row r="1632" spans="1:27" x14ac:dyDescent="0.25">
      <c r="A1632" s="87">
        <v>14623</v>
      </c>
      <c r="B1632" s="134">
        <v>45473</v>
      </c>
      <c r="C1632" s="87">
        <v>7530</v>
      </c>
      <c r="D1632" s="86" t="s">
        <v>2013</v>
      </c>
      <c r="E1632" s="88">
        <v>28814947</v>
      </c>
      <c r="F1632" s="88">
        <v>11895777</v>
      </c>
      <c r="G1632" s="88">
        <v>367201</v>
      </c>
      <c r="H1632" s="88">
        <v>124851</v>
      </c>
      <c r="I1632" s="88">
        <v>0</v>
      </c>
      <c r="J1632" s="88">
        <v>1980127</v>
      </c>
      <c r="K1632" s="88">
        <v>3778337</v>
      </c>
      <c r="L1632" s="88">
        <v>0</v>
      </c>
      <c r="M1632" s="88">
        <v>3097292</v>
      </c>
      <c r="N1632" s="88">
        <v>0</v>
      </c>
      <c r="O1632" s="88">
        <v>0</v>
      </c>
      <c r="P1632" s="88">
        <v>2547969</v>
      </c>
      <c r="Q1632" s="89">
        <v>5.8973307885899998E-3</v>
      </c>
      <c r="R1632" s="89">
        <v>3.012580805607E-2</v>
      </c>
      <c r="S1632" s="89">
        <v>0</v>
      </c>
      <c r="T1632" s="89">
        <v>-4.0932717349999998E-4</v>
      </c>
      <c r="U1632" s="89">
        <v>4.3955417222399998E-3</v>
      </c>
      <c r="V1632" s="89">
        <v>0</v>
      </c>
      <c r="W1632" s="89">
        <v>0</v>
      </c>
      <c r="X1632" s="89">
        <v>0</v>
      </c>
      <c r="Y1632" s="89">
        <v>0</v>
      </c>
      <c r="Z1632" s="89">
        <v>2.5359476549909998E-2</v>
      </c>
      <c r="AA1632" s="89">
        <v>8.9645642134000003E-3</v>
      </c>
    </row>
    <row r="1633" spans="1:27" x14ac:dyDescent="0.25">
      <c r="A1633" s="87">
        <v>14634</v>
      </c>
      <c r="B1633" s="134">
        <v>45473</v>
      </c>
      <c r="C1633" s="87">
        <v>7537</v>
      </c>
      <c r="D1633" s="86" t="s">
        <v>2014</v>
      </c>
      <c r="E1633" s="88">
        <v>11559801</v>
      </c>
      <c r="F1633" s="88">
        <v>9891539</v>
      </c>
      <c r="G1633" s="88">
        <v>0</v>
      </c>
      <c r="H1633" s="88">
        <v>0</v>
      </c>
      <c r="I1633" s="88">
        <v>0</v>
      </c>
      <c r="J1633" s="88">
        <v>1812636</v>
      </c>
      <c r="K1633" s="88">
        <v>5559444</v>
      </c>
      <c r="L1633" s="88">
        <v>0</v>
      </c>
      <c r="M1633" s="88">
        <v>0</v>
      </c>
      <c r="N1633" s="88">
        <v>0</v>
      </c>
      <c r="O1633" s="88">
        <v>0</v>
      </c>
      <c r="P1633" s="88">
        <v>2519459</v>
      </c>
      <c r="Q1633" s="89">
        <v>0</v>
      </c>
      <c r="R1633" s="89">
        <v>0</v>
      </c>
      <c r="S1633" s="89">
        <v>0</v>
      </c>
      <c r="T1633" s="89">
        <v>1.173145509198E-2</v>
      </c>
      <c r="U1633" s="89">
        <v>1.345251593373E-2</v>
      </c>
      <c r="V1633" s="89">
        <v>0</v>
      </c>
      <c r="W1633" s="89">
        <v>0</v>
      </c>
      <c r="X1633" s="89">
        <v>0</v>
      </c>
      <c r="Y1633" s="89">
        <v>0</v>
      </c>
      <c r="Z1633" s="89">
        <v>1.819888964188E-2</v>
      </c>
      <c r="AA1633" s="89">
        <v>1.434821482375E-2</v>
      </c>
    </row>
    <row r="1634" spans="1:27" x14ac:dyDescent="0.25">
      <c r="A1634" s="87">
        <v>14650</v>
      </c>
      <c r="B1634" s="134">
        <v>45473</v>
      </c>
      <c r="C1634" s="87">
        <v>7550</v>
      </c>
      <c r="D1634" s="86" t="s">
        <v>2015</v>
      </c>
      <c r="E1634" s="88">
        <v>62921932</v>
      </c>
      <c r="F1634" s="88">
        <v>37350316</v>
      </c>
      <c r="G1634" s="88">
        <v>0</v>
      </c>
      <c r="H1634" s="88">
        <v>2173</v>
      </c>
      <c r="I1634" s="88">
        <v>263235</v>
      </c>
      <c r="J1634" s="88">
        <v>2693585</v>
      </c>
      <c r="K1634" s="88">
        <v>10974572</v>
      </c>
      <c r="L1634" s="88">
        <v>0</v>
      </c>
      <c r="M1634" s="88">
        <v>21474111</v>
      </c>
      <c r="N1634" s="88">
        <v>0</v>
      </c>
      <c r="O1634" s="88">
        <v>0</v>
      </c>
      <c r="P1634" s="88">
        <v>1942639</v>
      </c>
      <c r="Q1634" s="89">
        <v>0</v>
      </c>
      <c r="R1634" s="89">
        <v>0</v>
      </c>
      <c r="S1634" s="89">
        <v>2.2406891727450001E-2</v>
      </c>
      <c r="T1634" s="89">
        <v>3.7164679235000001E-4</v>
      </c>
      <c r="U1634" s="89">
        <v>-1.7926647680000001E-4</v>
      </c>
      <c r="V1634" s="89">
        <v>0</v>
      </c>
      <c r="W1634" s="89">
        <v>0</v>
      </c>
      <c r="X1634" s="89">
        <v>0</v>
      </c>
      <c r="Y1634" s="89">
        <v>0</v>
      </c>
      <c r="Z1634" s="89">
        <v>7.0309990104200004E-3</v>
      </c>
      <c r="AA1634" s="89">
        <v>8.7983940605999996E-4</v>
      </c>
    </row>
    <row r="1635" spans="1:27" x14ac:dyDescent="0.25">
      <c r="A1635" s="87">
        <v>14651</v>
      </c>
      <c r="B1635" s="134">
        <v>45473</v>
      </c>
      <c r="C1635" s="87">
        <v>7551</v>
      </c>
      <c r="D1635" s="86" t="s">
        <v>2016</v>
      </c>
      <c r="E1635" s="88">
        <v>10138136</v>
      </c>
      <c r="F1635" s="88">
        <v>7389283</v>
      </c>
      <c r="G1635" s="88">
        <v>73948</v>
      </c>
      <c r="H1635" s="88">
        <v>27798</v>
      </c>
      <c r="I1635" s="88">
        <v>0</v>
      </c>
      <c r="J1635" s="88">
        <v>1272313</v>
      </c>
      <c r="K1635" s="88">
        <v>2433932</v>
      </c>
      <c r="L1635" s="88">
        <v>0</v>
      </c>
      <c r="M1635" s="88">
        <v>1529265</v>
      </c>
      <c r="N1635" s="88">
        <v>0</v>
      </c>
      <c r="O1635" s="88">
        <v>0</v>
      </c>
      <c r="P1635" s="88">
        <v>2052025</v>
      </c>
      <c r="Q1635" s="89">
        <v>0</v>
      </c>
      <c r="R1635" s="89">
        <v>3.8406708595389999E-2</v>
      </c>
      <c r="S1635" s="89">
        <v>0</v>
      </c>
      <c r="T1635" s="89">
        <v>0</v>
      </c>
      <c r="U1635" s="89">
        <v>2.7667749317700002E-3</v>
      </c>
      <c r="V1635" s="89">
        <v>0</v>
      </c>
      <c r="W1635" s="89">
        <v>0</v>
      </c>
      <c r="X1635" s="89">
        <v>0</v>
      </c>
      <c r="Y1635" s="89">
        <v>0</v>
      </c>
      <c r="Z1635" s="89">
        <v>7.0377303931799997E-3</v>
      </c>
      <c r="AA1635" s="89">
        <v>2.6093643474700001E-3</v>
      </c>
    </row>
    <row r="1636" spans="1:27" x14ac:dyDescent="0.25">
      <c r="A1636" s="87">
        <v>14656</v>
      </c>
      <c r="B1636" s="134">
        <v>45473</v>
      </c>
      <c r="C1636" s="87">
        <v>7553</v>
      </c>
      <c r="D1636" s="86" t="s">
        <v>2017</v>
      </c>
      <c r="E1636" s="88">
        <v>12995670</v>
      </c>
      <c r="F1636" s="88">
        <v>3806526</v>
      </c>
      <c r="G1636" s="88">
        <v>0</v>
      </c>
      <c r="H1636" s="88">
        <v>0</v>
      </c>
      <c r="I1636" s="88">
        <v>0</v>
      </c>
      <c r="J1636" s="88">
        <v>1110315</v>
      </c>
      <c r="K1636" s="88">
        <v>823787</v>
      </c>
      <c r="L1636" s="88">
        <v>0</v>
      </c>
      <c r="M1636" s="88">
        <v>0</v>
      </c>
      <c r="N1636" s="88">
        <v>0</v>
      </c>
      <c r="O1636" s="88">
        <v>0</v>
      </c>
      <c r="P1636" s="88">
        <v>1872424</v>
      </c>
      <c r="Q1636" s="89">
        <v>0</v>
      </c>
      <c r="R1636" s="89">
        <v>0</v>
      </c>
      <c r="S1636" s="89">
        <v>0</v>
      </c>
      <c r="T1636" s="89">
        <v>0</v>
      </c>
      <c r="U1636" s="89">
        <v>0</v>
      </c>
      <c r="V1636" s="89">
        <v>0</v>
      </c>
      <c r="W1636" s="89">
        <v>0</v>
      </c>
      <c r="X1636" s="89">
        <v>0</v>
      </c>
      <c r="Y1636" s="89">
        <v>0</v>
      </c>
      <c r="Z1636" s="89">
        <v>-4.6210850540000003E-3</v>
      </c>
      <c r="AA1636" s="89">
        <v>-2.4583685246999999E-3</v>
      </c>
    </row>
    <row r="1637" spans="1:27" x14ac:dyDescent="0.25">
      <c r="A1637" s="87">
        <v>14657</v>
      </c>
      <c r="B1637" s="134">
        <v>45473</v>
      </c>
      <c r="C1637" s="87">
        <v>7554</v>
      </c>
      <c r="D1637" s="86" t="s">
        <v>2018</v>
      </c>
      <c r="E1637" s="88">
        <v>498695</v>
      </c>
      <c r="F1637" s="88">
        <v>259496</v>
      </c>
      <c r="G1637" s="88">
        <v>0</v>
      </c>
      <c r="H1637" s="88">
        <v>0</v>
      </c>
      <c r="I1637" s="88">
        <v>0</v>
      </c>
      <c r="J1637" s="88">
        <v>31424</v>
      </c>
      <c r="K1637" s="88">
        <v>183727</v>
      </c>
      <c r="L1637" s="88">
        <v>0</v>
      </c>
      <c r="M1637" s="88">
        <v>0</v>
      </c>
      <c r="N1637" s="88">
        <v>0</v>
      </c>
      <c r="O1637" s="88">
        <v>0</v>
      </c>
      <c r="P1637" s="88">
        <v>44345</v>
      </c>
      <c r="Q1637" s="89">
        <v>0</v>
      </c>
      <c r="R1637" s="89">
        <v>0</v>
      </c>
      <c r="S1637" s="89">
        <v>0</v>
      </c>
      <c r="T1637" s="89">
        <v>0</v>
      </c>
      <c r="U1637" s="89">
        <v>0</v>
      </c>
      <c r="V1637" s="89">
        <v>0</v>
      </c>
      <c r="W1637" s="89">
        <v>0</v>
      </c>
      <c r="X1637" s="89">
        <v>0</v>
      </c>
      <c r="Y1637" s="89">
        <v>0</v>
      </c>
      <c r="Z1637" s="89">
        <v>0</v>
      </c>
      <c r="AA1637" s="89">
        <v>0</v>
      </c>
    </row>
    <row r="1638" spans="1:27" x14ac:dyDescent="0.25">
      <c r="A1638" s="87">
        <v>14668</v>
      </c>
      <c r="B1638" s="134">
        <v>45473</v>
      </c>
      <c r="C1638" s="87">
        <v>7558</v>
      </c>
      <c r="D1638" s="86" t="s">
        <v>2019</v>
      </c>
      <c r="E1638" s="88">
        <v>40945464</v>
      </c>
      <c r="F1638" s="88">
        <v>33376372</v>
      </c>
      <c r="G1638" s="88">
        <v>409671</v>
      </c>
      <c r="H1638" s="88">
        <v>0</v>
      </c>
      <c r="I1638" s="88">
        <v>0</v>
      </c>
      <c r="J1638" s="88">
        <v>10640474</v>
      </c>
      <c r="K1638" s="88">
        <v>2232796</v>
      </c>
      <c r="L1638" s="88">
        <v>0</v>
      </c>
      <c r="M1638" s="88">
        <v>15912714</v>
      </c>
      <c r="N1638" s="88">
        <v>0</v>
      </c>
      <c r="O1638" s="88">
        <v>213815</v>
      </c>
      <c r="P1638" s="88">
        <v>3966902</v>
      </c>
      <c r="Q1638" s="89">
        <v>-2.7156122612000001E-3</v>
      </c>
      <c r="R1638" s="89">
        <v>0</v>
      </c>
      <c r="S1638" s="89">
        <v>0</v>
      </c>
      <c r="T1638" s="89">
        <v>6.7757476477499998E-3</v>
      </c>
      <c r="U1638" s="89">
        <v>2.2164419019799998E-3</v>
      </c>
      <c r="V1638" s="89">
        <v>0</v>
      </c>
      <c r="W1638" s="89">
        <v>0</v>
      </c>
      <c r="X1638" s="89">
        <v>0</v>
      </c>
      <c r="Y1638" s="89">
        <v>0</v>
      </c>
      <c r="Z1638" s="89">
        <v>4.4215989752299997E-3</v>
      </c>
      <c r="AA1638" s="89">
        <v>2.91819261224E-3</v>
      </c>
    </row>
    <row r="1639" spans="1:27" x14ac:dyDescent="0.25">
      <c r="A1639" s="87">
        <v>14670</v>
      </c>
      <c r="B1639" s="134">
        <v>45473</v>
      </c>
      <c r="C1639" s="87">
        <v>7560</v>
      </c>
      <c r="D1639" s="86" t="s">
        <v>2020</v>
      </c>
      <c r="E1639" s="88">
        <v>36573853</v>
      </c>
      <c r="F1639" s="88">
        <v>19962599</v>
      </c>
      <c r="G1639" s="88">
        <v>0</v>
      </c>
      <c r="H1639" s="88">
        <v>0</v>
      </c>
      <c r="I1639" s="88">
        <v>0</v>
      </c>
      <c r="J1639" s="88">
        <v>3432034</v>
      </c>
      <c r="K1639" s="88">
        <v>13384883</v>
      </c>
      <c r="L1639" s="88">
        <v>0</v>
      </c>
      <c r="M1639" s="88">
        <v>1060549</v>
      </c>
      <c r="N1639" s="88">
        <v>0</v>
      </c>
      <c r="O1639" s="88">
        <v>152818</v>
      </c>
      <c r="P1639" s="88">
        <v>1932315</v>
      </c>
      <c r="Q1639" s="89">
        <v>0</v>
      </c>
      <c r="R1639" s="89">
        <v>0</v>
      </c>
      <c r="S1639" s="89">
        <v>0</v>
      </c>
      <c r="T1639" s="89">
        <v>0</v>
      </c>
      <c r="U1639" s="89">
        <v>1.4047143154E-4</v>
      </c>
      <c r="V1639" s="89">
        <v>0</v>
      </c>
      <c r="W1639" s="89">
        <v>-1.1638264913200001E-2</v>
      </c>
      <c r="X1639" s="89">
        <v>0</v>
      </c>
      <c r="Y1639" s="89">
        <v>0</v>
      </c>
      <c r="Z1639" s="89">
        <v>1.57045543653E-3</v>
      </c>
      <c r="AA1639" s="89">
        <v>-5.000451692E-4</v>
      </c>
    </row>
    <row r="1640" spans="1:27" x14ac:dyDescent="0.25">
      <c r="A1640" s="87">
        <v>14676</v>
      </c>
      <c r="B1640" s="134">
        <v>45473</v>
      </c>
      <c r="C1640" s="87">
        <v>7564</v>
      </c>
      <c r="D1640" s="86" t="s">
        <v>2021</v>
      </c>
      <c r="E1640" s="88">
        <v>963306568</v>
      </c>
      <c r="F1640" s="88">
        <v>738815496</v>
      </c>
      <c r="G1640" s="88">
        <v>14119434</v>
      </c>
      <c r="H1640" s="88">
        <v>267502</v>
      </c>
      <c r="I1640" s="88">
        <v>0</v>
      </c>
      <c r="J1640" s="88">
        <v>32279836</v>
      </c>
      <c r="K1640" s="88">
        <v>142962815</v>
      </c>
      <c r="L1640" s="88">
        <v>0</v>
      </c>
      <c r="M1640" s="88">
        <v>81665719</v>
      </c>
      <c r="N1640" s="88">
        <v>207538116</v>
      </c>
      <c r="O1640" s="88">
        <v>162730967</v>
      </c>
      <c r="P1640" s="88">
        <v>97251107</v>
      </c>
      <c r="Q1640" s="89">
        <v>1.542198092309E-2</v>
      </c>
      <c r="R1640" s="89">
        <v>3.6397085594449999E-2</v>
      </c>
      <c r="S1640" s="89">
        <v>0</v>
      </c>
      <c r="T1640" s="89">
        <v>-5.3988020323000001E-6</v>
      </c>
      <c r="U1640" s="89">
        <v>2.5298023364700001E-3</v>
      </c>
      <c r="V1640" s="89">
        <v>0</v>
      </c>
      <c r="W1640" s="89">
        <v>2.1549599102999999E-4</v>
      </c>
      <c r="X1640" s="89">
        <v>0</v>
      </c>
      <c r="Y1640" s="89">
        <v>8.0730832634000002E-4</v>
      </c>
      <c r="Z1640" s="89">
        <v>4.8001603417799996E-3</v>
      </c>
      <c r="AA1640" s="89">
        <v>1.6920222638099999E-3</v>
      </c>
    </row>
    <row r="1641" spans="1:27" x14ac:dyDescent="0.25">
      <c r="A1641" s="87">
        <v>14677</v>
      </c>
      <c r="B1641" s="134">
        <v>45473</v>
      </c>
      <c r="C1641" s="87">
        <v>7565</v>
      </c>
      <c r="D1641" s="86" t="s">
        <v>2022</v>
      </c>
      <c r="E1641" s="88">
        <v>63864120</v>
      </c>
      <c r="F1641" s="88">
        <v>27634394</v>
      </c>
      <c r="G1641" s="88">
        <v>310122</v>
      </c>
      <c r="H1641" s="88">
        <v>0</v>
      </c>
      <c r="I1641" s="88">
        <v>0</v>
      </c>
      <c r="J1641" s="88">
        <v>3546622</v>
      </c>
      <c r="K1641" s="88">
        <v>10391104</v>
      </c>
      <c r="L1641" s="88">
        <v>0</v>
      </c>
      <c r="M1641" s="88">
        <v>11174133</v>
      </c>
      <c r="N1641" s="88">
        <v>0</v>
      </c>
      <c r="O1641" s="88">
        <v>0</v>
      </c>
      <c r="P1641" s="88">
        <v>2212412</v>
      </c>
      <c r="Q1641" s="89">
        <v>3.9784114484720003E-2</v>
      </c>
      <c r="R1641" s="89">
        <v>0</v>
      </c>
      <c r="S1641" s="89">
        <v>0</v>
      </c>
      <c r="T1641" s="89">
        <v>2.1494462483E-4</v>
      </c>
      <c r="U1641" s="89">
        <v>3.2397170817999999E-4</v>
      </c>
      <c r="V1641" s="89">
        <v>0</v>
      </c>
      <c r="W1641" s="89">
        <v>0</v>
      </c>
      <c r="X1641" s="89">
        <v>0</v>
      </c>
      <c r="Y1641" s="89">
        <v>0</v>
      </c>
      <c r="Z1641" s="89">
        <v>4.00190942245E-3</v>
      </c>
      <c r="AA1641" s="89">
        <v>9.8891698072000006E-4</v>
      </c>
    </row>
    <row r="1642" spans="1:27" x14ac:dyDescent="0.25">
      <c r="A1642" s="87">
        <v>14692</v>
      </c>
      <c r="B1642" s="134">
        <v>45473</v>
      </c>
      <c r="C1642" s="87">
        <v>7576</v>
      </c>
      <c r="D1642" s="86" t="s">
        <v>2023</v>
      </c>
      <c r="E1642" s="88">
        <v>616607050</v>
      </c>
      <c r="F1642" s="88">
        <v>491480559</v>
      </c>
      <c r="G1642" s="88">
        <v>25401840</v>
      </c>
      <c r="H1642" s="88">
        <v>0</v>
      </c>
      <c r="I1642" s="88">
        <v>0</v>
      </c>
      <c r="J1642" s="88">
        <v>33267292</v>
      </c>
      <c r="K1642" s="88">
        <v>98153036</v>
      </c>
      <c r="L1642" s="88">
        <v>0</v>
      </c>
      <c r="M1642" s="88">
        <v>196710250</v>
      </c>
      <c r="N1642" s="88">
        <v>58899897</v>
      </c>
      <c r="O1642" s="88">
        <v>9868047</v>
      </c>
      <c r="P1642" s="88">
        <v>69180197</v>
      </c>
      <c r="Q1642" s="89">
        <v>1.955488811713E-2</v>
      </c>
      <c r="R1642" s="89">
        <v>0</v>
      </c>
      <c r="S1642" s="89">
        <v>0</v>
      </c>
      <c r="T1642" s="89">
        <v>1.2620737539499999E-3</v>
      </c>
      <c r="U1642" s="89">
        <v>2.0865877417200001E-3</v>
      </c>
      <c r="V1642" s="89">
        <v>0</v>
      </c>
      <c r="W1642" s="89">
        <v>-1.1651178099999999E-5</v>
      </c>
      <c r="X1642" s="89">
        <v>0</v>
      </c>
      <c r="Y1642" s="89">
        <v>1.9507324691700001E-3</v>
      </c>
      <c r="Z1642" s="89">
        <v>2.145087670217E-2</v>
      </c>
      <c r="AA1642" s="89">
        <v>4.0629187818599999E-3</v>
      </c>
    </row>
    <row r="1643" spans="1:27" x14ac:dyDescent="0.25">
      <c r="A1643" s="87">
        <v>14708</v>
      </c>
      <c r="B1643" s="134">
        <v>45473</v>
      </c>
      <c r="C1643" s="87">
        <v>7586</v>
      </c>
      <c r="D1643" s="86" t="s">
        <v>2024</v>
      </c>
      <c r="E1643" s="88">
        <v>4395234</v>
      </c>
      <c r="F1643" s="88">
        <v>3566418</v>
      </c>
      <c r="G1643" s="88">
        <v>0</v>
      </c>
      <c r="H1643" s="88">
        <v>0</v>
      </c>
      <c r="I1643" s="88">
        <v>0</v>
      </c>
      <c r="J1643" s="88">
        <v>945110</v>
      </c>
      <c r="K1643" s="88">
        <v>1728325</v>
      </c>
      <c r="L1643" s="88">
        <v>0</v>
      </c>
      <c r="M1643" s="88">
        <v>0</v>
      </c>
      <c r="N1643" s="88">
        <v>0</v>
      </c>
      <c r="O1643" s="88">
        <v>0</v>
      </c>
      <c r="P1643" s="88">
        <v>892983</v>
      </c>
      <c r="Q1643" s="89">
        <v>0</v>
      </c>
      <c r="R1643" s="89">
        <v>0</v>
      </c>
      <c r="S1643" s="89">
        <v>0</v>
      </c>
      <c r="T1643" s="89">
        <v>-3.9987936299999997E-5</v>
      </c>
      <c r="U1643" s="89">
        <v>2.6084557826299998E-3</v>
      </c>
      <c r="V1643" s="89">
        <v>0</v>
      </c>
      <c r="W1643" s="89">
        <v>0</v>
      </c>
      <c r="X1643" s="89">
        <v>0</v>
      </c>
      <c r="Y1643" s="89">
        <v>0</v>
      </c>
      <c r="Z1643" s="89">
        <v>1.8856372254399999E-3</v>
      </c>
      <c r="AA1643" s="89">
        <v>1.8169064096399999E-3</v>
      </c>
    </row>
    <row r="1644" spans="1:27" x14ac:dyDescent="0.25">
      <c r="A1644" s="87">
        <v>14712</v>
      </c>
      <c r="B1644" s="134">
        <v>45473</v>
      </c>
      <c r="C1644" s="87">
        <v>7589</v>
      </c>
      <c r="D1644" s="86" t="s">
        <v>2025</v>
      </c>
      <c r="E1644" s="88">
        <v>1382917</v>
      </c>
      <c r="F1644" s="88">
        <v>735365</v>
      </c>
      <c r="G1644" s="88">
        <v>0</v>
      </c>
      <c r="H1644" s="88">
        <v>0</v>
      </c>
      <c r="I1644" s="88">
        <v>0</v>
      </c>
      <c r="J1644" s="88">
        <v>214015</v>
      </c>
      <c r="K1644" s="88">
        <v>331548</v>
      </c>
      <c r="L1644" s="88">
        <v>0</v>
      </c>
      <c r="M1644" s="88">
        <v>0</v>
      </c>
      <c r="N1644" s="88">
        <v>0</v>
      </c>
      <c r="O1644" s="88">
        <v>0</v>
      </c>
      <c r="P1644" s="88">
        <v>189803</v>
      </c>
      <c r="Q1644" s="89">
        <v>0</v>
      </c>
      <c r="R1644" s="89">
        <v>0</v>
      </c>
      <c r="S1644" s="89">
        <v>0</v>
      </c>
      <c r="T1644" s="89">
        <v>0</v>
      </c>
      <c r="U1644" s="89">
        <v>9.6472343000000003E-4</v>
      </c>
      <c r="V1644" s="89">
        <v>0</v>
      </c>
      <c r="W1644" s="89">
        <v>0</v>
      </c>
      <c r="X1644" s="89">
        <v>0</v>
      </c>
      <c r="Y1644" s="89">
        <v>0</v>
      </c>
      <c r="Z1644" s="89">
        <v>-1.03350081684E-2</v>
      </c>
      <c r="AA1644" s="89">
        <v>-2.2705583361E-3</v>
      </c>
    </row>
    <row r="1645" spans="1:27" x14ac:dyDescent="0.25">
      <c r="A1645" s="87">
        <v>14723</v>
      </c>
      <c r="B1645" s="134">
        <v>45473</v>
      </c>
      <c r="C1645" s="87">
        <v>7598</v>
      </c>
      <c r="D1645" s="86" t="s">
        <v>2026</v>
      </c>
      <c r="E1645" s="88">
        <v>413828443</v>
      </c>
      <c r="F1645" s="88">
        <v>98018605</v>
      </c>
      <c r="G1645" s="88">
        <v>6241621</v>
      </c>
      <c r="H1645" s="88">
        <v>0</v>
      </c>
      <c r="I1645" s="88">
        <v>0</v>
      </c>
      <c r="J1645" s="88">
        <v>9539789</v>
      </c>
      <c r="K1645" s="88">
        <v>7739227</v>
      </c>
      <c r="L1645" s="88">
        <v>0</v>
      </c>
      <c r="M1645" s="88">
        <v>73545677</v>
      </c>
      <c r="N1645" s="88">
        <v>0</v>
      </c>
      <c r="O1645" s="88">
        <v>0</v>
      </c>
      <c r="P1645" s="88">
        <v>952291</v>
      </c>
      <c r="Q1645" s="89">
        <v>9.7951568102500001E-3</v>
      </c>
      <c r="R1645" s="89">
        <v>0</v>
      </c>
      <c r="S1645" s="89">
        <v>0</v>
      </c>
      <c r="T1645" s="89">
        <v>5.1804930183000004E-4</v>
      </c>
      <c r="U1645" s="89">
        <v>5.7477129762E-4</v>
      </c>
      <c r="V1645" s="89">
        <v>0</v>
      </c>
      <c r="W1645" s="89">
        <v>1.2793425917000001E-4</v>
      </c>
      <c r="X1645" s="89">
        <v>0</v>
      </c>
      <c r="Y1645" s="89">
        <v>0</v>
      </c>
      <c r="Z1645" s="89">
        <v>-5.989388711E-4</v>
      </c>
      <c r="AA1645" s="89">
        <v>7.9460706917999996E-4</v>
      </c>
    </row>
    <row r="1646" spans="1:27" x14ac:dyDescent="0.25">
      <c r="A1646" s="87">
        <v>14725</v>
      </c>
      <c r="B1646" s="134">
        <v>45473</v>
      </c>
      <c r="C1646" s="87">
        <v>7599</v>
      </c>
      <c r="D1646" s="86" t="s">
        <v>2027</v>
      </c>
      <c r="E1646" s="88">
        <v>25030504</v>
      </c>
      <c r="F1646" s="88">
        <v>15698103</v>
      </c>
      <c r="G1646" s="88">
        <v>0</v>
      </c>
      <c r="H1646" s="88">
        <v>0</v>
      </c>
      <c r="I1646" s="88">
        <v>0</v>
      </c>
      <c r="J1646" s="88">
        <v>1375032</v>
      </c>
      <c r="K1646" s="88">
        <v>7195708</v>
      </c>
      <c r="L1646" s="88">
        <v>0</v>
      </c>
      <c r="M1646" s="88">
        <v>6117005</v>
      </c>
      <c r="N1646" s="88">
        <v>0</v>
      </c>
      <c r="O1646" s="88">
        <v>0</v>
      </c>
      <c r="P1646" s="88">
        <v>1010358</v>
      </c>
      <c r="Q1646" s="89">
        <v>0</v>
      </c>
      <c r="R1646" s="89">
        <v>0</v>
      </c>
      <c r="S1646" s="89">
        <v>0</v>
      </c>
      <c r="T1646" s="89">
        <v>3.2766655044000001E-4</v>
      </c>
      <c r="U1646" s="89">
        <v>7.23080911367E-3</v>
      </c>
      <c r="V1646" s="89">
        <v>0</v>
      </c>
      <c r="W1646" s="89">
        <v>0</v>
      </c>
      <c r="X1646" s="89">
        <v>0</v>
      </c>
      <c r="Y1646" s="89">
        <v>0</v>
      </c>
      <c r="Z1646" s="89">
        <v>5.9330587061000003E-4</v>
      </c>
      <c r="AA1646" s="89">
        <v>3.0913933566999998E-3</v>
      </c>
    </row>
    <row r="1647" spans="1:27" x14ac:dyDescent="0.25">
      <c r="A1647" s="87">
        <v>14733</v>
      </c>
      <c r="B1647" s="134">
        <v>45473</v>
      </c>
      <c r="C1647" s="87">
        <v>7605</v>
      </c>
      <c r="D1647" s="86" t="s">
        <v>2028</v>
      </c>
      <c r="E1647" s="88">
        <v>91560977</v>
      </c>
      <c r="F1647" s="88">
        <v>45061787</v>
      </c>
      <c r="G1647" s="88">
        <v>1182576</v>
      </c>
      <c r="H1647" s="88">
        <v>0</v>
      </c>
      <c r="I1647" s="88">
        <v>0</v>
      </c>
      <c r="J1647" s="88">
        <v>11370027</v>
      </c>
      <c r="K1647" s="88">
        <v>23487734</v>
      </c>
      <c r="L1647" s="88">
        <v>0</v>
      </c>
      <c r="M1647" s="88">
        <v>23556</v>
      </c>
      <c r="N1647" s="88">
        <v>0</v>
      </c>
      <c r="O1647" s="88">
        <v>0</v>
      </c>
      <c r="P1647" s="88">
        <v>8997894</v>
      </c>
      <c r="Q1647" s="89">
        <v>1.8942638865610002E-2</v>
      </c>
      <c r="R1647" s="89">
        <v>0</v>
      </c>
      <c r="S1647" s="89">
        <v>0</v>
      </c>
      <c r="T1647" s="89">
        <v>3.1524307776699999E-3</v>
      </c>
      <c r="U1647" s="89">
        <v>4.2588468609099997E-3</v>
      </c>
      <c r="V1647" s="89">
        <v>0</v>
      </c>
      <c r="W1647" s="89">
        <v>-5.0057002409999998E-4</v>
      </c>
      <c r="X1647" s="89">
        <v>0</v>
      </c>
      <c r="Y1647" s="89">
        <v>0</v>
      </c>
      <c r="Z1647" s="89">
        <v>1.6130775780099998E-2</v>
      </c>
      <c r="AA1647" s="89">
        <v>6.5066330537100004E-3</v>
      </c>
    </row>
    <row r="1648" spans="1:27" x14ac:dyDescent="0.25">
      <c r="A1648" s="87">
        <v>14734</v>
      </c>
      <c r="B1648" s="134">
        <v>45473</v>
      </c>
      <c r="C1648" s="87">
        <v>7606</v>
      </c>
      <c r="D1648" s="86" t="s">
        <v>2029</v>
      </c>
      <c r="E1648" s="88">
        <v>63954771</v>
      </c>
      <c r="F1648" s="88">
        <v>39586774</v>
      </c>
      <c r="G1648" s="88">
        <v>554031</v>
      </c>
      <c r="H1648" s="88">
        <v>0</v>
      </c>
      <c r="I1648" s="88">
        <v>0</v>
      </c>
      <c r="J1648" s="88">
        <v>12217271</v>
      </c>
      <c r="K1648" s="88">
        <v>6099970</v>
      </c>
      <c r="L1648" s="88">
        <v>0</v>
      </c>
      <c r="M1648" s="88">
        <v>10012914</v>
      </c>
      <c r="N1648" s="88">
        <v>0</v>
      </c>
      <c r="O1648" s="88">
        <v>0</v>
      </c>
      <c r="P1648" s="88">
        <v>10702589</v>
      </c>
      <c r="Q1648" s="89">
        <v>8.5157737133199993E-3</v>
      </c>
      <c r="R1648" s="89">
        <v>0</v>
      </c>
      <c r="S1648" s="89">
        <v>0</v>
      </c>
      <c r="T1648" s="89">
        <v>1.6784825987400001E-3</v>
      </c>
      <c r="U1648" s="89">
        <v>1.7278964465219999E-2</v>
      </c>
      <c r="V1648" s="89">
        <v>0</v>
      </c>
      <c r="W1648" s="89">
        <v>0</v>
      </c>
      <c r="X1648" s="89">
        <v>0</v>
      </c>
      <c r="Y1648" s="89">
        <v>0</v>
      </c>
      <c r="Z1648" s="89">
        <v>5.1837677356200004E-3</v>
      </c>
      <c r="AA1648" s="89">
        <v>5.5312534569500003E-3</v>
      </c>
    </row>
    <row r="1649" spans="1:27" x14ac:dyDescent="0.25">
      <c r="A1649" s="87">
        <v>14750</v>
      </c>
      <c r="B1649" s="134">
        <v>45473</v>
      </c>
      <c r="C1649" s="87">
        <v>7614</v>
      </c>
      <c r="D1649" s="86" t="s">
        <v>2030</v>
      </c>
      <c r="E1649" s="88">
        <v>10743631</v>
      </c>
      <c r="F1649" s="88">
        <v>5996780</v>
      </c>
      <c r="G1649" s="88">
        <v>344710</v>
      </c>
      <c r="H1649" s="88">
        <v>0</v>
      </c>
      <c r="I1649" s="88">
        <v>0</v>
      </c>
      <c r="J1649" s="88">
        <v>3105901</v>
      </c>
      <c r="K1649" s="88">
        <v>1413085</v>
      </c>
      <c r="L1649" s="88">
        <v>0</v>
      </c>
      <c r="M1649" s="88">
        <v>375575</v>
      </c>
      <c r="N1649" s="88">
        <v>0</v>
      </c>
      <c r="O1649" s="88">
        <v>0</v>
      </c>
      <c r="P1649" s="88">
        <v>757509</v>
      </c>
      <c r="Q1649" s="89">
        <v>-4.2186222700000002E-4</v>
      </c>
      <c r="R1649" s="89">
        <v>0</v>
      </c>
      <c r="S1649" s="89">
        <v>0</v>
      </c>
      <c r="T1649" s="89">
        <v>0</v>
      </c>
      <c r="U1649" s="89">
        <v>6.2108810740000003E-4</v>
      </c>
      <c r="V1649" s="89">
        <v>0</v>
      </c>
      <c r="W1649" s="89">
        <v>0</v>
      </c>
      <c r="X1649" s="89">
        <v>0</v>
      </c>
      <c r="Y1649" s="89">
        <v>0</v>
      </c>
      <c r="Z1649" s="89">
        <v>1.0008239369E-4</v>
      </c>
      <c r="AA1649" s="89">
        <v>-3.7312983700000001E-5</v>
      </c>
    </row>
    <row r="1650" spans="1:27" x14ac:dyDescent="0.25">
      <c r="A1650" s="87">
        <v>14754</v>
      </c>
      <c r="B1650" s="134">
        <v>45473</v>
      </c>
      <c r="C1650" s="87">
        <v>7616</v>
      </c>
      <c r="D1650" s="86" t="s">
        <v>2031</v>
      </c>
      <c r="E1650" s="88">
        <v>482962579</v>
      </c>
      <c r="F1650" s="88">
        <v>301486292</v>
      </c>
      <c r="G1650" s="88">
        <v>13735392</v>
      </c>
      <c r="H1650" s="88">
        <v>0</v>
      </c>
      <c r="I1650" s="88">
        <v>0</v>
      </c>
      <c r="J1650" s="88">
        <v>12357147</v>
      </c>
      <c r="K1650" s="88">
        <v>21946408</v>
      </c>
      <c r="L1650" s="88">
        <v>0</v>
      </c>
      <c r="M1650" s="88">
        <v>188878409</v>
      </c>
      <c r="N1650" s="88">
        <v>14071090</v>
      </c>
      <c r="O1650" s="88">
        <v>531790</v>
      </c>
      <c r="P1650" s="88">
        <v>49966056</v>
      </c>
      <c r="Q1650" s="89">
        <v>1.5574165855669999E-2</v>
      </c>
      <c r="R1650" s="89">
        <v>0</v>
      </c>
      <c r="S1650" s="89">
        <v>0</v>
      </c>
      <c r="T1650" s="89">
        <v>-1.7663023946E-3</v>
      </c>
      <c r="U1650" s="89">
        <v>2.34814364705E-3</v>
      </c>
      <c r="V1650" s="89">
        <v>0</v>
      </c>
      <c r="W1650" s="89">
        <v>1.1582298631099999E-3</v>
      </c>
      <c r="X1650" s="89">
        <v>0</v>
      </c>
      <c r="Y1650" s="89">
        <v>0</v>
      </c>
      <c r="Z1650" s="89">
        <v>1.480836794129E-2</v>
      </c>
      <c r="AA1650" s="89">
        <v>4.2014578830599997E-3</v>
      </c>
    </row>
    <row r="1651" spans="1:27" x14ac:dyDescent="0.25">
      <c r="A1651" s="87">
        <v>14758</v>
      </c>
      <c r="B1651" s="134">
        <v>45473</v>
      </c>
      <c r="C1651" s="87">
        <v>7619</v>
      </c>
      <c r="D1651" s="86" t="s">
        <v>2032</v>
      </c>
      <c r="E1651" s="88">
        <v>7844841</v>
      </c>
      <c r="F1651" s="88">
        <v>4718979</v>
      </c>
      <c r="G1651" s="88">
        <v>0</v>
      </c>
      <c r="H1651" s="88">
        <v>0</v>
      </c>
      <c r="I1651" s="88">
        <v>0</v>
      </c>
      <c r="J1651" s="88">
        <v>833704</v>
      </c>
      <c r="K1651" s="88">
        <v>2020574</v>
      </c>
      <c r="L1651" s="88">
        <v>0</v>
      </c>
      <c r="M1651" s="88">
        <v>0</v>
      </c>
      <c r="N1651" s="88">
        <v>0</v>
      </c>
      <c r="O1651" s="88">
        <v>0</v>
      </c>
      <c r="P1651" s="88">
        <v>1864701</v>
      </c>
      <c r="Q1651" s="89">
        <v>0</v>
      </c>
      <c r="R1651" s="89">
        <v>0</v>
      </c>
      <c r="S1651" s="89">
        <v>0</v>
      </c>
      <c r="T1651" s="89">
        <v>0</v>
      </c>
      <c r="U1651" s="89">
        <v>-7.9720117148000006E-6</v>
      </c>
      <c r="V1651" s="89">
        <v>0</v>
      </c>
      <c r="W1651" s="89">
        <v>0</v>
      </c>
      <c r="X1651" s="89">
        <v>0</v>
      </c>
      <c r="Y1651" s="89">
        <v>0</v>
      </c>
      <c r="Z1651" s="89">
        <v>2.0870329587E-3</v>
      </c>
      <c r="AA1651" s="89">
        <v>8.9031165432999998E-4</v>
      </c>
    </row>
    <row r="1652" spans="1:27" x14ac:dyDescent="0.25">
      <c r="A1652" s="87">
        <v>14775</v>
      </c>
      <c r="B1652" s="134">
        <v>45473</v>
      </c>
      <c r="C1652" s="87">
        <v>7627</v>
      </c>
      <c r="D1652" s="86" t="s">
        <v>2033</v>
      </c>
      <c r="E1652" s="88">
        <v>126525046</v>
      </c>
      <c r="F1652" s="88">
        <v>68467781</v>
      </c>
      <c r="G1652" s="88">
        <v>892190</v>
      </c>
      <c r="H1652" s="88">
        <v>0</v>
      </c>
      <c r="I1652" s="88">
        <v>0</v>
      </c>
      <c r="J1652" s="88">
        <v>3159535</v>
      </c>
      <c r="K1652" s="88">
        <v>18601434</v>
      </c>
      <c r="L1652" s="88">
        <v>0</v>
      </c>
      <c r="M1652" s="88">
        <v>34693010</v>
      </c>
      <c r="N1652" s="88">
        <v>732795</v>
      </c>
      <c r="O1652" s="88">
        <v>0</v>
      </c>
      <c r="P1652" s="88">
        <v>10388817</v>
      </c>
      <c r="Q1652" s="89">
        <v>1.5974262546089999E-2</v>
      </c>
      <c r="R1652" s="89">
        <v>0</v>
      </c>
      <c r="S1652" s="89">
        <v>0</v>
      </c>
      <c r="T1652" s="89">
        <v>0</v>
      </c>
      <c r="U1652" s="89">
        <v>7.73547187055E-3</v>
      </c>
      <c r="V1652" s="89">
        <v>0</v>
      </c>
      <c r="W1652" s="89">
        <v>1.996551178E-4</v>
      </c>
      <c r="X1652" s="89">
        <v>0</v>
      </c>
      <c r="Y1652" s="89">
        <v>0</v>
      </c>
      <c r="Z1652" s="89">
        <v>1.0196337098900001E-2</v>
      </c>
      <c r="AA1652" s="89">
        <v>3.8881549108799999E-3</v>
      </c>
    </row>
    <row r="1653" spans="1:27" x14ac:dyDescent="0.25">
      <c r="A1653" s="87">
        <v>14786</v>
      </c>
      <c r="B1653" s="134">
        <v>45473</v>
      </c>
      <c r="C1653" s="87">
        <v>7635</v>
      </c>
      <c r="D1653" s="86" t="s">
        <v>2034</v>
      </c>
      <c r="E1653" s="88">
        <v>34090028</v>
      </c>
      <c r="F1653" s="88">
        <v>24133836</v>
      </c>
      <c r="G1653" s="88">
        <v>510504</v>
      </c>
      <c r="H1653" s="88">
        <v>0</v>
      </c>
      <c r="I1653" s="88">
        <v>0</v>
      </c>
      <c r="J1653" s="88">
        <v>2839234</v>
      </c>
      <c r="K1653" s="88">
        <v>5870478</v>
      </c>
      <c r="L1653" s="88">
        <v>0</v>
      </c>
      <c r="M1653" s="88">
        <v>13956850</v>
      </c>
      <c r="N1653" s="88">
        <v>0</v>
      </c>
      <c r="O1653" s="88">
        <v>0</v>
      </c>
      <c r="P1653" s="88">
        <v>956770</v>
      </c>
      <c r="Q1653" s="89">
        <v>9.6790452499999997E-4</v>
      </c>
      <c r="R1653" s="89">
        <v>0</v>
      </c>
      <c r="S1653" s="89">
        <v>0</v>
      </c>
      <c r="T1653" s="89">
        <v>-3.6629969769999999E-4</v>
      </c>
      <c r="U1653" s="89">
        <v>-4.1301489489999998E-4</v>
      </c>
      <c r="V1653" s="89">
        <v>0</v>
      </c>
      <c r="W1653" s="89">
        <v>0</v>
      </c>
      <c r="X1653" s="89">
        <v>0</v>
      </c>
      <c r="Y1653" s="89">
        <v>0</v>
      </c>
      <c r="Z1653" s="89">
        <v>8.7290183755500007E-3</v>
      </c>
      <c r="AA1653" s="89">
        <v>2.0778790171000001E-4</v>
      </c>
    </row>
    <row r="1654" spans="1:27" x14ac:dyDescent="0.25">
      <c r="A1654" s="87">
        <v>14792</v>
      </c>
      <c r="B1654" s="134">
        <v>45473</v>
      </c>
      <c r="C1654" s="87">
        <v>7639</v>
      </c>
      <c r="D1654" s="86" t="s">
        <v>2035</v>
      </c>
      <c r="E1654" s="88">
        <v>1285175</v>
      </c>
      <c r="F1654" s="88">
        <v>580007</v>
      </c>
      <c r="G1654" s="88">
        <v>0</v>
      </c>
      <c r="H1654" s="88">
        <v>0</v>
      </c>
      <c r="I1654" s="88">
        <v>0</v>
      </c>
      <c r="J1654" s="88">
        <v>186081</v>
      </c>
      <c r="K1654" s="88">
        <v>293644</v>
      </c>
      <c r="L1654" s="88">
        <v>0</v>
      </c>
      <c r="M1654" s="88">
        <v>0</v>
      </c>
      <c r="N1654" s="88">
        <v>0</v>
      </c>
      <c r="O1654" s="88">
        <v>0</v>
      </c>
      <c r="P1654" s="88">
        <v>100281</v>
      </c>
      <c r="Q1654" s="89">
        <v>0</v>
      </c>
      <c r="R1654" s="89">
        <v>0</v>
      </c>
      <c r="S1654" s="89">
        <v>0</v>
      </c>
      <c r="T1654" s="89">
        <v>0</v>
      </c>
      <c r="U1654" s="89">
        <v>4.2695377760999998E-4</v>
      </c>
      <c r="V1654" s="89">
        <v>0</v>
      </c>
      <c r="W1654" s="89">
        <v>0</v>
      </c>
      <c r="X1654" s="89">
        <v>0</v>
      </c>
      <c r="Y1654" s="89">
        <v>0</v>
      </c>
      <c r="Z1654" s="89">
        <v>4.7844350752499999E-3</v>
      </c>
      <c r="AA1654" s="89">
        <v>1.4280450297200001E-3</v>
      </c>
    </row>
    <row r="1655" spans="1:27" x14ac:dyDescent="0.25">
      <c r="A1655" s="87">
        <v>14805</v>
      </c>
      <c r="B1655" s="134">
        <v>45473</v>
      </c>
      <c r="C1655" s="87">
        <v>7648</v>
      </c>
      <c r="D1655" s="86" t="s">
        <v>2036</v>
      </c>
      <c r="E1655" s="88">
        <v>40366101</v>
      </c>
      <c r="F1655" s="88">
        <v>33712846</v>
      </c>
      <c r="G1655" s="88">
        <v>2042888</v>
      </c>
      <c r="H1655" s="88">
        <v>0</v>
      </c>
      <c r="I1655" s="88">
        <v>0</v>
      </c>
      <c r="J1655" s="88">
        <v>4024969</v>
      </c>
      <c r="K1655" s="88">
        <v>20358463</v>
      </c>
      <c r="L1655" s="88">
        <v>0</v>
      </c>
      <c r="M1655" s="88">
        <v>0</v>
      </c>
      <c r="N1655" s="88">
        <v>0</v>
      </c>
      <c r="O1655" s="88">
        <v>0</v>
      </c>
      <c r="P1655" s="88">
        <v>7286526</v>
      </c>
      <c r="Q1655" s="89">
        <v>1.4058935865929999E-2</v>
      </c>
      <c r="R1655" s="89">
        <v>0</v>
      </c>
      <c r="S1655" s="89">
        <v>0</v>
      </c>
      <c r="T1655" s="89">
        <v>0</v>
      </c>
      <c r="U1655" s="89">
        <v>5.5346534286999996E-3</v>
      </c>
      <c r="V1655" s="89">
        <v>0</v>
      </c>
      <c r="W1655" s="89">
        <v>0</v>
      </c>
      <c r="X1655" s="89">
        <v>0</v>
      </c>
      <c r="Y1655" s="89">
        <v>0</v>
      </c>
      <c r="Z1655" s="89">
        <v>7.9110206663599997E-3</v>
      </c>
      <c r="AA1655" s="89">
        <v>6.0609624502699997E-3</v>
      </c>
    </row>
    <row r="1656" spans="1:27" x14ac:dyDescent="0.25">
      <c r="A1656" s="87">
        <v>14815</v>
      </c>
      <c r="B1656" s="134">
        <v>45473</v>
      </c>
      <c r="C1656" s="87">
        <v>7652</v>
      </c>
      <c r="D1656" s="86" t="s">
        <v>2037</v>
      </c>
      <c r="E1656" s="88">
        <v>5868909</v>
      </c>
      <c r="F1656" s="88">
        <v>1014780</v>
      </c>
      <c r="G1656" s="88">
        <v>0</v>
      </c>
      <c r="H1656" s="88">
        <v>50329</v>
      </c>
      <c r="I1656" s="88">
        <v>0</v>
      </c>
      <c r="J1656" s="88">
        <v>35948</v>
      </c>
      <c r="K1656" s="88">
        <v>595390</v>
      </c>
      <c r="L1656" s="88">
        <v>0</v>
      </c>
      <c r="M1656" s="88">
        <v>0</v>
      </c>
      <c r="N1656" s="88">
        <v>0</v>
      </c>
      <c r="O1656" s="88">
        <v>0</v>
      </c>
      <c r="P1656" s="88">
        <v>333113</v>
      </c>
      <c r="Q1656" s="89">
        <v>0</v>
      </c>
      <c r="R1656" s="89">
        <v>1.9295152439629999E-2</v>
      </c>
      <c r="S1656" s="89">
        <v>0</v>
      </c>
      <c r="T1656" s="89">
        <v>0</v>
      </c>
      <c r="U1656" s="89">
        <v>9.97866038835E-3</v>
      </c>
      <c r="V1656" s="89">
        <v>0</v>
      </c>
      <c r="W1656" s="89">
        <v>0</v>
      </c>
      <c r="X1656" s="89">
        <v>0</v>
      </c>
      <c r="Y1656" s="89">
        <v>0</v>
      </c>
      <c r="Z1656" s="89">
        <v>-1.42969532786E-2</v>
      </c>
      <c r="AA1656" s="89">
        <v>2.0716060246000001E-4</v>
      </c>
    </row>
    <row r="1657" spans="1:27" x14ac:dyDescent="0.25">
      <c r="A1657" s="87">
        <v>14824</v>
      </c>
      <c r="B1657" s="134">
        <v>45473</v>
      </c>
      <c r="C1657" s="87">
        <v>7657</v>
      </c>
      <c r="D1657" s="86" t="s">
        <v>2038</v>
      </c>
      <c r="E1657" s="88">
        <v>6333372</v>
      </c>
      <c r="F1657" s="88">
        <v>2439493</v>
      </c>
      <c r="G1657" s="88">
        <v>0</v>
      </c>
      <c r="H1657" s="88">
        <v>146305</v>
      </c>
      <c r="I1657" s="88">
        <v>0</v>
      </c>
      <c r="J1657" s="88">
        <v>715507</v>
      </c>
      <c r="K1657" s="88">
        <v>900377</v>
      </c>
      <c r="L1657" s="88">
        <v>0</v>
      </c>
      <c r="M1657" s="88">
        <v>0</v>
      </c>
      <c r="N1657" s="88">
        <v>0</v>
      </c>
      <c r="O1657" s="88">
        <v>0</v>
      </c>
      <c r="P1657" s="88">
        <v>677304</v>
      </c>
      <c r="Q1657" s="89">
        <v>0</v>
      </c>
      <c r="R1657" s="89">
        <v>3.6277041201100001E-2</v>
      </c>
      <c r="S1657" s="89">
        <v>0</v>
      </c>
      <c r="T1657" s="89">
        <v>0</v>
      </c>
      <c r="U1657" s="89">
        <v>1.50485983735E-3</v>
      </c>
      <c r="V1657" s="89">
        <v>0</v>
      </c>
      <c r="W1657" s="89">
        <v>0</v>
      </c>
      <c r="X1657" s="89">
        <v>0</v>
      </c>
      <c r="Y1657" s="89">
        <v>0</v>
      </c>
      <c r="Z1657" s="89">
        <v>5.2300615861399996E-3</v>
      </c>
      <c r="AA1657" s="89">
        <v>3.4017521094299999E-3</v>
      </c>
    </row>
    <row r="1658" spans="1:27" x14ac:dyDescent="0.25">
      <c r="A1658" s="87">
        <v>14829</v>
      </c>
      <c r="B1658" s="134">
        <v>45473</v>
      </c>
      <c r="C1658" s="87">
        <v>7659</v>
      </c>
      <c r="D1658" s="86" t="s">
        <v>2039</v>
      </c>
      <c r="E1658" s="88">
        <v>9378804</v>
      </c>
      <c r="F1658" s="88">
        <v>2974914</v>
      </c>
      <c r="G1658" s="88">
        <v>230892</v>
      </c>
      <c r="H1658" s="88">
        <v>0</v>
      </c>
      <c r="I1658" s="88">
        <v>0</v>
      </c>
      <c r="J1658" s="88">
        <v>340933</v>
      </c>
      <c r="K1658" s="88">
        <v>675999</v>
      </c>
      <c r="L1658" s="88">
        <v>0</v>
      </c>
      <c r="M1658" s="88">
        <v>1425508</v>
      </c>
      <c r="N1658" s="88">
        <v>0</v>
      </c>
      <c r="O1658" s="88">
        <v>0</v>
      </c>
      <c r="P1658" s="88">
        <v>301582</v>
      </c>
      <c r="Q1658" s="89">
        <v>4.5061994658599997E-3</v>
      </c>
      <c r="R1658" s="89">
        <v>0</v>
      </c>
      <c r="S1658" s="89">
        <v>0</v>
      </c>
      <c r="T1658" s="89">
        <v>0</v>
      </c>
      <c r="U1658" s="89">
        <v>1.75048723273E-3</v>
      </c>
      <c r="V1658" s="89">
        <v>0</v>
      </c>
      <c r="W1658" s="89">
        <v>0</v>
      </c>
      <c r="X1658" s="89">
        <v>0</v>
      </c>
      <c r="Y1658" s="89">
        <v>0</v>
      </c>
      <c r="Z1658" s="89">
        <v>1.1994390234590001E-2</v>
      </c>
      <c r="AA1658" s="89">
        <v>1.77446945923E-3</v>
      </c>
    </row>
    <row r="1659" spans="1:27" x14ac:dyDescent="0.25">
      <c r="A1659" s="87">
        <v>14830</v>
      </c>
      <c r="B1659" s="134">
        <v>45473</v>
      </c>
      <c r="C1659" s="87">
        <v>7660</v>
      </c>
      <c r="D1659" s="86" t="s">
        <v>2040</v>
      </c>
      <c r="E1659" s="88">
        <v>270093742</v>
      </c>
      <c r="F1659" s="88">
        <v>124991857</v>
      </c>
      <c r="G1659" s="88">
        <v>6069683</v>
      </c>
      <c r="H1659" s="88">
        <v>0</v>
      </c>
      <c r="I1659" s="88">
        <v>0</v>
      </c>
      <c r="J1659" s="88">
        <v>10555114</v>
      </c>
      <c r="K1659" s="88">
        <v>23218355</v>
      </c>
      <c r="L1659" s="88">
        <v>0</v>
      </c>
      <c r="M1659" s="88">
        <v>62647294</v>
      </c>
      <c r="N1659" s="88">
        <v>6051971</v>
      </c>
      <c r="O1659" s="88">
        <v>0</v>
      </c>
      <c r="P1659" s="88">
        <v>16449440</v>
      </c>
      <c r="Q1659" s="89">
        <v>5.9072151434399998E-3</v>
      </c>
      <c r="R1659" s="89">
        <v>0</v>
      </c>
      <c r="S1659" s="89">
        <v>0</v>
      </c>
      <c r="T1659" s="89">
        <v>2.60199967089E-3</v>
      </c>
      <c r="U1659" s="89">
        <v>2.2988022316299999E-3</v>
      </c>
      <c r="V1659" s="89">
        <v>0</v>
      </c>
      <c r="W1659" s="89">
        <v>8.6834663690000001E-5</v>
      </c>
      <c r="X1659" s="89">
        <v>0</v>
      </c>
      <c r="Y1659" s="89">
        <v>0</v>
      </c>
      <c r="Z1659" s="89">
        <v>3.6060680029700001E-3</v>
      </c>
      <c r="AA1659" s="89">
        <v>1.4865030718600001E-3</v>
      </c>
    </row>
    <row r="1660" spans="1:27" x14ac:dyDescent="0.25">
      <c r="A1660" s="87">
        <v>14832</v>
      </c>
      <c r="B1660" s="134">
        <v>45473</v>
      </c>
      <c r="C1660" s="87">
        <v>7662</v>
      </c>
      <c r="D1660" s="86" t="s">
        <v>2041</v>
      </c>
      <c r="E1660" s="88">
        <v>10350847</v>
      </c>
      <c r="F1660" s="88">
        <v>5933839</v>
      </c>
      <c r="G1660" s="88">
        <v>0</v>
      </c>
      <c r="H1660" s="88">
        <v>0</v>
      </c>
      <c r="I1660" s="88">
        <v>0</v>
      </c>
      <c r="J1660" s="88">
        <v>2499018</v>
      </c>
      <c r="K1660" s="88">
        <v>1931066</v>
      </c>
      <c r="L1660" s="88">
        <v>0</v>
      </c>
      <c r="M1660" s="88">
        <v>0</v>
      </c>
      <c r="N1660" s="88">
        <v>0</v>
      </c>
      <c r="O1660" s="88">
        <v>0</v>
      </c>
      <c r="P1660" s="88">
        <v>1503755</v>
      </c>
      <c r="Q1660" s="89">
        <v>0</v>
      </c>
      <c r="R1660" s="89">
        <v>0</v>
      </c>
      <c r="S1660" s="89">
        <v>0</v>
      </c>
      <c r="T1660" s="89">
        <v>7.8342757932800006E-3</v>
      </c>
      <c r="U1660" s="89">
        <v>6.4672719330000005E-5</v>
      </c>
      <c r="V1660" s="89">
        <v>0</v>
      </c>
      <c r="W1660" s="89">
        <v>0</v>
      </c>
      <c r="X1660" s="89">
        <v>0</v>
      </c>
      <c r="Y1660" s="89">
        <v>0</v>
      </c>
      <c r="Z1660" s="89">
        <v>1.101934458085E-2</v>
      </c>
      <c r="AA1660" s="89">
        <v>6.2532383407899999E-3</v>
      </c>
    </row>
    <row r="1661" spans="1:27" x14ac:dyDescent="0.25">
      <c r="A1661" s="87">
        <v>14845</v>
      </c>
      <c r="B1661" s="134">
        <v>45473</v>
      </c>
      <c r="C1661" s="87">
        <v>7672</v>
      </c>
      <c r="D1661" s="86" t="s">
        <v>2042</v>
      </c>
      <c r="E1661" s="88">
        <v>21078819</v>
      </c>
      <c r="F1661" s="88">
        <v>14903985</v>
      </c>
      <c r="G1661" s="88">
        <v>811584</v>
      </c>
      <c r="H1661" s="88">
        <v>0</v>
      </c>
      <c r="I1661" s="88">
        <v>0</v>
      </c>
      <c r="J1661" s="88">
        <v>458818</v>
      </c>
      <c r="K1661" s="88">
        <v>1740122</v>
      </c>
      <c r="L1661" s="88">
        <v>0</v>
      </c>
      <c r="M1661" s="88">
        <v>10954108</v>
      </c>
      <c r="N1661" s="88">
        <v>0</v>
      </c>
      <c r="O1661" s="88">
        <v>0</v>
      </c>
      <c r="P1661" s="88">
        <v>939353</v>
      </c>
      <c r="Q1661" s="89">
        <v>6.9868953115500001E-3</v>
      </c>
      <c r="R1661" s="89">
        <v>0</v>
      </c>
      <c r="S1661" s="89">
        <v>0</v>
      </c>
      <c r="T1661" s="89">
        <v>0</v>
      </c>
      <c r="U1661" s="89">
        <v>-1.0860251364499999E-2</v>
      </c>
      <c r="V1661" s="89">
        <v>0</v>
      </c>
      <c r="W1661" s="89">
        <v>0</v>
      </c>
      <c r="X1661" s="89">
        <v>0</v>
      </c>
      <c r="Y1661" s="89">
        <v>0</v>
      </c>
      <c r="Z1661" s="89">
        <v>3.8602034586499999E-3</v>
      </c>
      <c r="AA1661" s="89">
        <v>-3.2692022680000003E-4</v>
      </c>
    </row>
    <row r="1662" spans="1:27" x14ac:dyDescent="0.25">
      <c r="A1662" s="87">
        <v>14847</v>
      </c>
      <c r="B1662" s="134">
        <v>45473</v>
      </c>
      <c r="C1662" s="87">
        <v>7674</v>
      </c>
      <c r="D1662" s="86" t="s">
        <v>2043</v>
      </c>
      <c r="E1662" s="88">
        <v>4082199</v>
      </c>
      <c r="F1662" s="88">
        <v>1415275</v>
      </c>
      <c r="G1662" s="88">
        <v>0</v>
      </c>
      <c r="H1662" s="88">
        <v>0</v>
      </c>
      <c r="I1662" s="88">
        <v>1702</v>
      </c>
      <c r="J1662" s="88">
        <v>227941</v>
      </c>
      <c r="K1662" s="88">
        <v>603250</v>
      </c>
      <c r="L1662" s="88">
        <v>0</v>
      </c>
      <c r="M1662" s="88">
        <v>228746</v>
      </c>
      <c r="N1662" s="88">
        <v>0</v>
      </c>
      <c r="O1662" s="88">
        <v>0</v>
      </c>
      <c r="P1662" s="88">
        <v>353636</v>
      </c>
      <c r="Q1662" s="89">
        <v>0</v>
      </c>
      <c r="R1662" s="89">
        <v>0</v>
      </c>
      <c r="S1662" s="89">
        <v>0</v>
      </c>
      <c r="T1662" s="89">
        <v>0</v>
      </c>
      <c r="U1662" s="89">
        <v>0</v>
      </c>
      <c r="V1662" s="89">
        <v>0</v>
      </c>
      <c r="W1662" s="89">
        <v>0</v>
      </c>
      <c r="X1662" s="89">
        <v>0</v>
      </c>
      <c r="Y1662" s="89">
        <v>0</v>
      </c>
      <c r="Z1662" s="89">
        <v>1.137257622503E-2</v>
      </c>
      <c r="AA1662" s="89">
        <v>3.06902446065E-3</v>
      </c>
    </row>
    <row r="1663" spans="1:27" x14ac:dyDescent="0.25">
      <c r="A1663" s="87">
        <v>14850</v>
      </c>
      <c r="B1663" s="134">
        <v>45473</v>
      </c>
      <c r="C1663" s="87">
        <v>7676</v>
      </c>
      <c r="D1663" s="86" t="s">
        <v>2044</v>
      </c>
      <c r="E1663" s="88">
        <v>56930175</v>
      </c>
      <c r="F1663" s="88">
        <v>32950776</v>
      </c>
      <c r="G1663" s="88">
        <v>1353410</v>
      </c>
      <c r="H1663" s="88">
        <v>0</v>
      </c>
      <c r="I1663" s="88">
        <v>0</v>
      </c>
      <c r="J1663" s="88">
        <v>1369490</v>
      </c>
      <c r="K1663" s="88">
        <v>5696684</v>
      </c>
      <c r="L1663" s="88">
        <v>0</v>
      </c>
      <c r="M1663" s="88">
        <v>22285419</v>
      </c>
      <c r="N1663" s="88">
        <v>0</v>
      </c>
      <c r="O1663" s="88">
        <v>0</v>
      </c>
      <c r="P1663" s="88">
        <v>2245773</v>
      </c>
      <c r="Q1663" s="89">
        <v>7.8776699161800003E-3</v>
      </c>
      <c r="R1663" s="89">
        <v>0</v>
      </c>
      <c r="S1663" s="89">
        <v>0</v>
      </c>
      <c r="T1663" s="89">
        <v>0</v>
      </c>
      <c r="U1663" s="89">
        <v>8.3199442595999998E-4</v>
      </c>
      <c r="V1663" s="89">
        <v>0</v>
      </c>
      <c r="W1663" s="89">
        <v>0</v>
      </c>
      <c r="X1663" s="89">
        <v>0</v>
      </c>
      <c r="Y1663" s="89">
        <v>0</v>
      </c>
      <c r="Z1663" s="89">
        <v>6.4171483544300002E-3</v>
      </c>
      <c r="AA1663" s="89">
        <v>7.9916061964000005E-4</v>
      </c>
    </row>
    <row r="1664" spans="1:27" x14ac:dyDescent="0.25">
      <c r="A1664" s="87">
        <v>14865</v>
      </c>
      <c r="B1664" s="134">
        <v>45473</v>
      </c>
      <c r="C1664" s="87">
        <v>7685</v>
      </c>
      <c r="D1664" s="86" t="s">
        <v>2045</v>
      </c>
      <c r="E1664" s="88">
        <v>10925215</v>
      </c>
      <c r="F1664" s="88">
        <v>4696166</v>
      </c>
      <c r="G1664" s="88">
        <v>388192</v>
      </c>
      <c r="H1664" s="88">
        <v>0</v>
      </c>
      <c r="I1664" s="88">
        <v>0</v>
      </c>
      <c r="J1664" s="88">
        <v>894274</v>
      </c>
      <c r="K1664" s="88">
        <v>2263426</v>
      </c>
      <c r="L1664" s="88">
        <v>0</v>
      </c>
      <c r="M1664" s="88">
        <v>579549</v>
      </c>
      <c r="N1664" s="88">
        <v>0</v>
      </c>
      <c r="O1664" s="88">
        <v>0</v>
      </c>
      <c r="P1664" s="88">
        <v>570725</v>
      </c>
      <c r="Q1664" s="89">
        <v>1.9949551748599998E-3</v>
      </c>
      <c r="R1664" s="89">
        <v>0</v>
      </c>
      <c r="S1664" s="89">
        <v>0</v>
      </c>
      <c r="T1664" s="89">
        <v>0</v>
      </c>
      <c r="U1664" s="89">
        <v>0</v>
      </c>
      <c r="V1664" s="89">
        <v>0</v>
      </c>
      <c r="W1664" s="89">
        <v>0</v>
      </c>
      <c r="X1664" s="89">
        <v>0</v>
      </c>
      <c r="Y1664" s="89">
        <v>0</v>
      </c>
      <c r="Z1664" s="89">
        <v>6.6451157224000001E-3</v>
      </c>
      <c r="AA1664" s="89">
        <v>1.31411340431E-3</v>
      </c>
    </row>
    <row r="1665" spans="1:27" x14ac:dyDescent="0.25">
      <c r="A1665" s="87">
        <v>14874</v>
      </c>
      <c r="B1665" s="134">
        <v>45473</v>
      </c>
      <c r="C1665" s="87">
        <v>7687</v>
      </c>
      <c r="D1665" s="86" t="s">
        <v>2046</v>
      </c>
      <c r="E1665" s="88">
        <v>105646233</v>
      </c>
      <c r="F1665" s="88">
        <v>68899333</v>
      </c>
      <c r="G1665" s="88">
        <v>1976617</v>
      </c>
      <c r="H1665" s="88">
        <v>0</v>
      </c>
      <c r="I1665" s="88">
        <v>646264</v>
      </c>
      <c r="J1665" s="88">
        <v>3527596</v>
      </c>
      <c r="K1665" s="88">
        <v>24111105</v>
      </c>
      <c r="L1665" s="88">
        <v>0</v>
      </c>
      <c r="M1665" s="88">
        <v>31478163</v>
      </c>
      <c r="N1665" s="88">
        <v>93864</v>
      </c>
      <c r="O1665" s="88">
        <v>491573</v>
      </c>
      <c r="P1665" s="88">
        <v>6574151</v>
      </c>
      <c r="Q1665" s="89">
        <v>8.8253890199199991E-3</v>
      </c>
      <c r="R1665" s="89">
        <v>0</v>
      </c>
      <c r="S1665" s="89">
        <v>2.9756105616000001E-3</v>
      </c>
      <c r="T1665" s="89">
        <v>0</v>
      </c>
      <c r="U1665" s="89">
        <v>2.9837870233800001E-3</v>
      </c>
      <c r="V1665" s="89">
        <v>0</v>
      </c>
      <c r="W1665" s="89">
        <v>5.3679079700000003E-5</v>
      </c>
      <c r="X1665" s="89">
        <v>0</v>
      </c>
      <c r="Y1665" s="89">
        <v>0</v>
      </c>
      <c r="Z1665" s="89">
        <v>4.7985989258900004E-3</v>
      </c>
      <c r="AA1665" s="89">
        <v>1.7702576466900001E-3</v>
      </c>
    </row>
    <row r="1666" spans="1:27" x14ac:dyDescent="0.25">
      <c r="A1666" s="87">
        <v>14879</v>
      </c>
      <c r="B1666" s="134">
        <v>45473</v>
      </c>
      <c r="C1666" s="87">
        <v>7689</v>
      </c>
      <c r="D1666" s="86" t="s">
        <v>2047</v>
      </c>
      <c r="E1666" s="88">
        <v>8273310</v>
      </c>
      <c r="F1666" s="88">
        <v>4321396</v>
      </c>
      <c r="G1666" s="88">
        <v>0</v>
      </c>
      <c r="H1666" s="88">
        <v>20869</v>
      </c>
      <c r="I1666" s="88">
        <v>0</v>
      </c>
      <c r="J1666" s="88">
        <v>503415</v>
      </c>
      <c r="K1666" s="88">
        <v>1850845</v>
      </c>
      <c r="L1666" s="88">
        <v>0</v>
      </c>
      <c r="M1666" s="88">
        <v>907717</v>
      </c>
      <c r="N1666" s="88">
        <v>0</v>
      </c>
      <c r="O1666" s="88">
        <v>0</v>
      </c>
      <c r="P1666" s="88">
        <v>1038550</v>
      </c>
      <c r="Q1666" s="89">
        <v>0</v>
      </c>
      <c r="R1666" s="89">
        <v>4.8345505132290002E-2</v>
      </c>
      <c r="S1666" s="89">
        <v>0</v>
      </c>
      <c r="T1666" s="89">
        <v>0</v>
      </c>
      <c r="U1666" s="89">
        <v>4.3269366459E-4</v>
      </c>
      <c r="V1666" s="89">
        <v>0</v>
      </c>
      <c r="W1666" s="89">
        <v>0</v>
      </c>
      <c r="X1666" s="89">
        <v>0</v>
      </c>
      <c r="Y1666" s="89">
        <v>0</v>
      </c>
      <c r="Z1666" s="89">
        <v>5.1431674680000001E-5</v>
      </c>
      <c r="AA1666" s="89">
        <v>4.4816702244000002E-4</v>
      </c>
    </row>
    <row r="1667" spans="1:27" x14ac:dyDescent="0.25">
      <c r="A1667" s="87">
        <v>14884</v>
      </c>
      <c r="B1667" s="134">
        <v>45473</v>
      </c>
      <c r="C1667" s="87">
        <v>7692</v>
      </c>
      <c r="D1667" s="86" t="s">
        <v>2048</v>
      </c>
      <c r="E1667" s="88">
        <v>39481887</v>
      </c>
      <c r="F1667" s="88">
        <v>21674885</v>
      </c>
      <c r="G1667" s="88">
        <v>510373</v>
      </c>
      <c r="H1667" s="88">
        <v>0</v>
      </c>
      <c r="I1667" s="88">
        <v>0</v>
      </c>
      <c r="J1667" s="88">
        <v>1871685</v>
      </c>
      <c r="K1667" s="88">
        <v>12792349</v>
      </c>
      <c r="L1667" s="88">
        <v>0</v>
      </c>
      <c r="M1667" s="88">
        <v>4041328</v>
      </c>
      <c r="N1667" s="88">
        <v>0</v>
      </c>
      <c r="O1667" s="88">
        <v>0</v>
      </c>
      <c r="P1667" s="88">
        <v>2459150</v>
      </c>
      <c r="Q1667" s="89">
        <v>5.5978951513999996E-3</v>
      </c>
      <c r="R1667" s="89">
        <v>0</v>
      </c>
      <c r="S1667" s="89">
        <v>0</v>
      </c>
      <c r="T1667" s="89">
        <v>0</v>
      </c>
      <c r="U1667" s="89">
        <v>2.2846173945499999E-3</v>
      </c>
      <c r="V1667" s="89">
        <v>0</v>
      </c>
      <c r="W1667" s="89">
        <v>1.54862890088E-3</v>
      </c>
      <c r="X1667" s="89">
        <v>0</v>
      </c>
      <c r="Y1667" s="89">
        <v>0</v>
      </c>
      <c r="Z1667" s="89">
        <v>1.50507623804E-3</v>
      </c>
      <c r="AA1667" s="89">
        <v>1.90774567246E-3</v>
      </c>
    </row>
    <row r="1668" spans="1:27" x14ac:dyDescent="0.25">
      <c r="A1668" s="87">
        <v>14898</v>
      </c>
      <c r="B1668" s="134">
        <v>45473</v>
      </c>
      <c r="C1668" s="87">
        <v>7701</v>
      </c>
      <c r="D1668" s="86" t="s">
        <v>2049</v>
      </c>
      <c r="E1668" s="88">
        <v>1744859</v>
      </c>
      <c r="F1668" s="88">
        <v>1216226</v>
      </c>
      <c r="G1668" s="88">
        <v>0</v>
      </c>
      <c r="H1668" s="88">
        <v>0</v>
      </c>
      <c r="I1668" s="88">
        <v>0</v>
      </c>
      <c r="J1668" s="88">
        <v>319855</v>
      </c>
      <c r="K1668" s="88">
        <v>381607</v>
      </c>
      <c r="L1668" s="88">
        <v>0</v>
      </c>
      <c r="M1668" s="88">
        <v>0</v>
      </c>
      <c r="N1668" s="88">
        <v>0</v>
      </c>
      <c r="O1668" s="88">
        <v>0</v>
      </c>
      <c r="P1668" s="88">
        <v>514764</v>
      </c>
      <c r="Q1668" s="89">
        <v>0</v>
      </c>
      <c r="R1668" s="89">
        <v>0</v>
      </c>
      <c r="S1668" s="89">
        <v>0</v>
      </c>
      <c r="T1668" s="89">
        <v>0</v>
      </c>
      <c r="U1668" s="89">
        <v>0</v>
      </c>
      <c r="V1668" s="89">
        <v>0</v>
      </c>
      <c r="W1668" s="89">
        <v>0</v>
      </c>
      <c r="X1668" s="89">
        <v>0</v>
      </c>
      <c r="Y1668" s="89">
        <v>0</v>
      </c>
      <c r="Z1668" s="89">
        <v>3.9613230422480002E-2</v>
      </c>
      <c r="AA1668" s="89">
        <v>1.8370656123549999E-2</v>
      </c>
    </row>
    <row r="1669" spans="1:27" x14ac:dyDescent="0.25">
      <c r="A1669" s="87">
        <v>14917</v>
      </c>
      <c r="B1669" s="134">
        <v>45473</v>
      </c>
      <c r="C1669" s="87">
        <v>7708</v>
      </c>
      <c r="D1669" s="86" t="s">
        <v>2050</v>
      </c>
      <c r="E1669" s="88">
        <v>6082457</v>
      </c>
      <c r="F1669" s="88">
        <v>2164546</v>
      </c>
      <c r="G1669" s="88">
        <v>0</v>
      </c>
      <c r="H1669" s="88">
        <v>0</v>
      </c>
      <c r="I1669" s="88">
        <v>0</v>
      </c>
      <c r="J1669" s="88">
        <v>595201</v>
      </c>
      <c r="K1669" s="88">
        <v>1085147</v>
      </c>
      <c r="L1669" s="88">
        <v>0</v>
      </c>
      <c r="M1669" s="88">
        <v>0</v>
      </c>
      <c r="N1669" s="88">
        <v>0</v>
      </c>
      <c r="O1669" s="88">
        <v>0</v>
      </c>
      <c r="P1669" s="88">
        <v>484198</v>
      </c>
      <c r="Q1669" s="89">
        <v>0</v>
      </c>
      <c r="R1669" s="89">
        <v>0</v>
      </c>
      <c r="S1669" s="89">
        <v>0</v>
      </c>
      <c r="T1669" s="89">
        <v>0</v>
      </c>
      <c r="U1669" s="89">
        <v>1.2650718281E-3</v>
      </c>
      <c r="V1669" s="89">
        <v>0</v>
      </c>
      <c r="W1669" s="89">
        <v>0</v>
      </c>
      <c r="X1669" s="89">
        <v>0</v>
      </c>
      <c r="Y1669" s="89">
        <v>0</v>
      </c>
      <c r="Z1669" s="89">
        <v>1.1247349004469999E-2</v>
      </c>
      <c r="AA1669" s="89">
        <v>3.9843222659900002E-3</v>
      </c>
    </row>
    <row r="1670" spans="1:27" x14ac:dyDescent="0.25">
      <c r="A1670" s="87">
        <v>14934</v>
      </c>
      <c r="B1670" s="134">
        <v>45473</v>
      </c>
      <c r="C1670" s="87">
        <v>7720</v>
      </c>
      <c r="D1670" s="86" t="s">
        <v>2051</v>
      </c>
      <c r="E1670" s="88">
        <v>105086701</v>
      </c>
      <c r="F1670" s="88">
        <v>50948216</v>
      </c>
      <c r="G1670" s="88">
        <v>8819899</v>
      </c>
      <c r="H1670" s="88">
        <v>0</v>
      </c>
      <c r="I1670" s="88">
        <v>0</v>
      </c>
      <c r="J1670" s="88">
        <v>7529227</v>
      </c>
      <c r="K1670" s="88">
        <v>17841442</v>
      </c>
      <c r="L1670" s="88">
        <v>0</v>
      </c>
      <c r="M1670" s="88">
        <v>14127249</v>
      </c>
      <c r="N1670" s="88">
        <v>0</v>
      </c>
      <c r="O1670" s="88">
        <v>0</v>
      </c>
      <c r="P1670" s="88">
        <v>2630398</v>
      </c>
      <c r="Q1670" s="89">
        <v>5.0948808937099997E-3</v>
      </c>
      <c r="R1670" s="89">
        <v>0</v>
      </c>
      <c r="S1670" s="89">
        <v>0</v>
      </c>
      <c r="T1670" s="89">
        <v>0</v>
      </c>
      <c r="U1670" s="89">
        <v>7.8605238518999999E-4</v>
      </c>
      <c r="V1670" s="89">
        <v>0</v>
      </c>
      <c r="W1670" s="89">
        <v>0</v>
      </c>
      <c r="X1670" s="89">
        <v>0</v>
      </c>
      <c r="Y1670" s="89">
        <v>0</v>
      </c>
      <c r="Z1670" s="89">
        <v>7.1616145112599998E-3</v>
      </c>
      <c r="AA1670" s="89">
        <v>1.70553324621E-3</v>
      </c>
    </row>
    <row r="1671" spans="1:27" x14ac:dyDescent="0.25">
      <c r="A1671" s="87">
        <v>14965</v>
      </c>
      <c r="B1671" s="134">
        <v>45473</v>
      </c>
      <c r="C1671" s="87">
        <v>7735</v>
      </c>
      <c r="D1671" s="86" t="s">
        <v>2052</v>
      </c>
      <c r="E1671" s="88">
        <v>13104597</v>
      </c>
      <c r="F1671" s="88">
        <v>9342020</v>
      </c>
      <c r="G1671" s="88">
        <v>0</v>
      </c>
      <c r="H1671" s="88">
        <v>0</v>
      </c>
      <c r="I1671" s="88">
        <v>0</v>
      </c>
      <c r="J1671" s="88">
        <v>2640928</v>
      </c>
      <c r="K1671" s="88">
        <v>4314847</v>
      </c>
      <c r="L1671" s="88">
        <v>0</v>
      </c>
      <c r="M1671" s="88">
        <v>1422434</v>
      </c>
      <c r="N1671" s="88">
        <v>0</v>
      </c>
      <c r="O1671" s="88">
        <v>0</v>
      </c>
      <c r="P1671" s="88">
        <v>963811</v>
      </c>
      <c r="Q1671" s="89">
        <v>0</v>
      </c>
      <c r="R1671" s="89">
        <v>0</v>
      </c>
      <c r="S1671" s="89">
        <v>0</v>
      </c>
      <c r="T1671" s="89">
        <v>3.5111801559600002E-3</v>
      </c>
      <c r="U1671" s="89">
        <v>0</v>
      </c>
      <c r="V1671" s="89">
        <v>0</v>
      </c>
      <c r="W1671" s="89">
        <v>0</v>
      </c>
      <c r="X1671" s="89">
        <v>0</v>
      </c>
      <c r="Y1671" s="89">
        <v>0</v>
      </c>
      <c r="Z1671" s="89">
        <v>9.1303903596900004E-3</v>
      </c>
      <c r="AA1671" s="89">
        <v>1.8869907917700001E-3</v>
      </c>
    </row>
    <row r="1672" spans="1:27" x14ac:dyDescent="0.25">
      <c r="A1672" s="87">
        <v>14972</v>
      </c>
      <c r="B1672" s="134">
        <v>45473</v>
      </c>
      <c r="C1672" s="87">
        <v>7740</v>
      </c>
      <c r="D1672" s="86" t="s">
        <v>2053</v>
      </c>
      <c r="E1672" s="88">
        <v>4958039</v>
      </c>
      <c r="F1672" s="88">
        <v>3827933</v>
      </c>
      <c r="G1672" s="88">
        <v>0</v>
      </c>
      <c r="H1672" s="88">
        <v>0</v>
      </c>
      <c r="I1672" s="88">
        <v>0</v>
      </c>
      <c r="J1672" s="88">
        <v>1839561</v>
      </c>
      <c r="K1672" s="88">
        <v>1034464</v>
      </c>
      <c r="L1672" s="88">
        <v>0</v>
      </c>
      <c r="M1672" s="88">
        <v>0</v>
      </c>
      <c r="N1672" s="88">
        <v>0</v>
      </c>
      <c r="O1672" s="88">
        <v>0</v>
      </c>
      <c r="P1672" s="88">
        <v>953908</v>
      </c>
      <c r="Q1672" s="89">
        <v>0</v>
      </c>
      <c r="R1672" s="89">
        <v>0</v>
      </c>
      <c r="S1672" s="89">
        <v>0</v>
      </c>
      <c r="T1672" s="89">
        <v>0</v>
      </c>
      <c r="U1672" s="89">
        <v>0</v>
      </c>
      <c r="V1672" s="89">
        <v>0</v>
      </c>
      <c r="W1672" s="89">
        <v>0</v>
      </c>
      <c r="X1672" s="89">
        <v>0</v>
      </c>
      <c r="Y1672" s="89">
        <v>0</v>
      </c>
      <c r="Z1672" s="89">
        <v>5.4897162420799997E-3</v>
      </c>
      <c r="AA1672" s="89">
        <v>1.63102702139E-3</v>
      </c>
    </row>
    <row r="1673" spans="1:27" x14ac:dyDescent="0.25">
      <c r="A1673" s="87">
        <v>15000</v>
      </c>
      <c r="B1673" s="134">
        <v>45473</v>
      </c>
      <c r="C1673" s="87">
        <v>7750</v>
      </c>
      <c r="D1673" s="86" t="s">
        <v>2054</v>
      </c>
      <c r="E1673" s="88">
        <v>274845705</v>
      </c>
      <c r="F1673" s="88">
        <v>164821197</v>
      </c>
      <c r="G1673" s="88">
        <v>4292063</v>
      </c>
      <c r="H1673" s="88">
        <v>0</v>
      </c>
      <c r="I1673" s="88">
        <v>2184142</v>
      </c>
      <c r="J1673" s="88">
        <v>4210630</v>
      </c>
      <c r="K1673" s="88">
        <v>982079</v>
      </c>
      <c r="L1673" s="88">
        <v>83192</v>
      </c>
      <c r="M1673" s="88">
        <v>137192527</v>
      </c>
      <c r="N1673" s="88">
        <v>0</v>
      </c>
      <c r="O1673" s="88">
        <v>0</v>
      </c>
      <c r="P1673" s="88">
        <v>15876564</v>
      </c>
      <c r="Q1673" s="89">
        <v>5.7412372058699996E-3</v>
      </c>
      <c r="R1673" s="89">
        <v>0</v>
      </c>
      <c r="S1673" s="89">
        <v>-1.2179607141E-3</v>
      </c>
      <c r="T1673" s="89">
        <v>1.7612820260599999E-3</v>
      </c>
      <c r="U1673" s="89">
        <v>-1.8556270219E-6</v>
      </c>
      <c r="V1673" s="89">
        <v>0</v>
      </c>
      <c r="W1673" s="89">
        <v>8.7960479739999996E-5</v>
      </c>
      <c r="X1673" s="89">
        <v>0</v>
      </c>
      <c r="Y1673" s="89">
        <v>0</v>
      </c>
      <c r="Z1673" s="89">
        <v>1.6849485343479999E-2</v>
      </c>
      <c r="AA1673" s="89">
        <v>1.85538920884E-3</v>
      </c>
    </row>
    <row r="1674" spans="1:27" x14ac:dyDescent="0.25">
      <c r="A1674" s="87">
        <v>15001</v>
      </c>
      <c r="B1674" s="134">
        <v>45473</v>
      </c>
      <c r="C1674" s="87">
        <v>7751</v>
      </c>
      <c r="D1674" s="86" t="s">
        <v>2055</v>
      </c>
      <c r="E1674" s="88">
        <v>1585329</v>
      </c>
      <c r="F1674" s="88">
        <v>989313</v>
      </c>
      <c r="G1674" s="88">
        <v>0</v>
      </c>
      <c r="H1674" s="88">
        <v>0</v>
      </c>
      <c r="I1674" s="88">
        <v>0</v>
      </c>
      <c r="J1674" s="88">
        <v>336407</v>
      </c>
      <c r="K1674" s="88">
        <v>201645</v>
      </c>
      <c r="L1674" s="88">
        <v>0</v>
      </c>
      <c r="M1674" s="88">
        <v>0</v>
      </c>
      <c r="N1674" s="88">
        <v>0</v>
      </c>
      <c r="O1674" s="88">
        <v>0</v>
      </c>
      <c r="P1674" s="88">
        <v>451261</v>
      </c>
      <c r="Q1674" s="89">
        <v>0</v>
      </c>
      <c r="R1674" s="89">
        <v>0</v>
      </c>
      <c r="S1674" s="89">
        <v>0</v>
      </c>
      <c r="T1674" s="89">
        <v>6.7527525104499999E-3</v>
      </c>
      <c r="U1674" s="89">
        <v>8.4372667064999999E-4</v>
      </c>
      <c r="V1674" s="89">
        <v>0</v>
      </c>
      <c r="W1674" s="89">
        <v>0</v>
      </c>
      <c r="X1674" s="89">
        <v>0</v>
      </c>
      <c r="Y1674" s="89">
        <v>0</v>
      </c>
      <c r="Z1674" s="89">
        <v>6.3556136127700001E-3</v>
      </c>
      <c r="AA1674" s="89">
        <v>5.2710288145599998E-3</v>
      </c>
    </row>
    <row r="1675" spans="1:27" x14ac:dyDescent="0.25">
      <c r="A1675" s="87">
        <v>15007</v>
      </c>
      <c r="B1675" s="134">
        <v>45473</v>
      </c>
      <c r="C1675" s="87">
        <v>7752</v>
      </c>
      <c r="D1675" s="86" t="s">
        <v>2056</v>
      </c>
      <c r="E1675" s="88">
        <v>38475983</v>
      </c>
      <c r="F1675" s="88">
        <v>20470955</v>
      </c>
      <c r="G1675" s="88">
        <v>1061909</v>
      </c>
      <c r="H1675" s="88">
        <v>432</v>
      </c>
      <c r="I1675" s="88">
        <v>0</v>
      </c>
      <c r="J1675" s="88">
        <v>4675541</v>
      </c>
      <c r="K1675" s="88">
        <v>8833397</v>
      </c>
      <c r="L1675" s="88">
        <v>0</v>
      </c>
      <c r="M1675" s="88">
        <v>5302068</v>
      </c>
      <c r="N1675" s="88">
        <v>0</v>
      </c>
      <c r="O1675" s="88">
        <v>0</v>
      </c>
      <c r="P1675" s="88">
        <v>597608</v>
      </c>
      <c r="Q1675" s="89">
        <v>-1.429966182E-4</v>
      </c>
      <c r="R1675" s="89">
        <v>0.14297300428686999</v>
      </c>
      <c r="S1675" s="89">
        <v>0</v>
      </c>
      <c r="T1675" s="89">
        <v>0</v>
      </c>
      <c r="U1675" s="89">
        <v>2.0142025734000001E-4</v>
      </c>
      <c r="V1675" s="89">
        <v>0</v>
      </c>
      <c r="W1675" s="89">
        <v>-1.54375484E-5</v>
      </c>
      <c r="X1675" s="89">
        <v>0</v>
      </c>
      <c r="Y1675" s="89">
        <v>0</v>
      </c>
      <c r="Z1675" s="89">
        <v>4.8768522255099997E-3</v>
      </c>
      <c r="AA1675" s="89">
        <v>3.0494639985999999E-4</v>
      </c>
    </row>
    <row r="1676" spans="1:27" x14ac:dyDescent="0.25">
      <c r="A1676" s="87">
        <v>15009</v>
      </c>
      <c r="B1676" s="134">
        <v>45473</v>
      </c>
      <c r="C1676" s="87">
        <v>7754</v>
      </c>
      <c r="D1676" s="86" t="s">
        <v>2057</v>
      </c>
      <c r="E1676" s="88">
        <v>5150917</v>
      </c>
      <c r="F1676" s="88">
        <v>3039378</v>
      </c>
      <c r="G1676" s="88">
        <v>0</v>
      </c>
      <c r="H1676" s="88">
        <v>4786</v>
      </c>
      <c r="I1676" s="88">
        <v>0</v>
      </c>
      <c r="J1676" s="88">
        <v>1821924</v>
      </c>
      <c r="K1676" s="88">
        <v>161755</v>
      </c>
      <c r="L1676" s="88">
        <v>0</v>
      </c>
      <c r="M1676" s="88">
        <v>0</v>
      </c>
      <c r="N1676" s="88">
        <v>0</v>
      </c>
      <c r="O1676" s="88">
        <v>0</v>
      </c>
      <c r="P1676" s="88">
        <v>1050913</v>
      </c>
      <c r="Q1676" s="89">
        <v>0</v>
      </c>
      <c r="R1676" s="89">
        <v>1.3448217604329999E-2</v>
      </c>
      <c r="S1676" s="89">
        <v>0</v>
      </c>
      <c r="T1676" s="89">
        <v>0</v>
      </c>
      <c r="U1676" s="89">
        <v>8.0849170153600002E-3</v>
      </c>
      <c r="V1676" s="89">
        <v>0</v>
      </c>
      <c r="W1676" s="89">
        <v>0</v>
      </c>
      <c r="X1676" s="89">
        <v>0</v>
      </c>
      <c r="Y1676" s="89">
        <v>0</v>
      </c>
      <c r="Z1676" s="89">
        <v>2.10386413083E-3</v>
      </c>
      <c r="AA1676" s="89">
        <v>1.0368412065599999E-3</v>
      </c>
    </row>
    <row r="1677" spans="1:27" x14ac:dyDescent="0.25">
      <c r="A1677" s="87">
        <v>15015</v>
      </c>
      <c r="B1677" s="134">
        <v>45473</v>
      </c>
      <c r="C1677" s="87">
        <v>7758</v>
      </c>
      <c r="D1677" s="86" t="s">
        <v>2058</v>
      </c>
      <c r="E1677" s="88">
        <v>76522871</v>
      </c>
      <c r="F1677" s="88">
        <v>37506707</v>
      </c>
      <c r="G1677" s="88">
        <v>789893</v>
      </c>
      <c r="H1677" s="88">
        <v>0</v>
      </c>
      <c r="I1677" s="88">
        <v>0</v>
      </c>
      <c r="J1677" s="88">
        <v>4604861</v>
      </c>
      <c r="K1677" s="88">
        <v>17264319</v>
      </c>
      <c r="L1677" s="88">
        <v>0</v>
      </c>
      <c r="M1677" s="88">
        <v>7092819</v>
      </c>
      <c r="N1677" s="88">
        <v>0</v>
      </c>
      <c r="O1677" s="88">
        <v>0</v>
      </c>
      <c r="P1677" s="88">
        <v>7754821</v>
      </c>
      <c r="Q1677" s="89">
        <v>2.4461728965E-3</v>
      </c>
      <c r="R1677" s="89">
        <v>0</v>
      </c>
      <c r="S1677" s="89">
        <v>0</v>
      </c>
      <c r="T1677" s="89">
        <v>0</v>
      </c>
      <c r="U1677" s="89">
        <v>1.2150463369999999E-4</v>
      </c>
      <c r="V1677" s="89">
        <v>0</v>
      </c>
      <c r="W1677" s="89">
        <v>0</v>
      </c>
      <c r="X1677" s="89">
        <v>0</v>
      </c>
      <c r="Y1677" s="89">
        <v>0</v>
      </c>
      <c r="Z1677" s="89">
        <v>6.0815159506499997E-3</v>
      </c>
      <c r="AA1677" s="89">
        <v>1.4592099206299999E-3</v>
      </c>
    </row>
    <row r="1678" spans="1:27" x14ac:dyDescent="0.25">
      <c r="A1678" s="87">
        <v>15016</v>
      </c>
      <c r="B1678" s="134">
        <v>45473</v>
      </c>
      <c r="C1678" s="87">
        <v>7759</v>
      </c>
      <c r="D1678" s="86" t="s">
        <v>2059</v>
      </c>
      <c r="E1678" s="88">
        <v>11757490</v>
      </c>
      <c r="F1678" s="88">
        <v>3220517</v>
      </c>
      <c r="G1678" s="88">
        <v>0</v>
      </c>
      <c r="H1678" s="88">
        <v>20821</v>
      </c>
      <c r="I1678" s="88">
        <v>0</v>
      </c>
      <c r="J1678" s="88">
        <v>864610</v>
      </c>
      <c r="K1678" s="88">
        <v>1593982</v>
      </c>
      <c r="L1678" s="88">
        <v>0</v>
      </c>
      <c r="M1678" s="88">
        <v>50397</v>
      </c>
      <c r="N1678" s="88">
        <v>0</v>
      </c>
      <c r="O1678" s="88">
        <v>0</v>
      </c>
      <c r="P1678" s="88">
        <v>690706</v>
      </c>
      <c r="Q1678" s="89">
        <v>0</v>
      </c>
      <c r="R1678" s="89">
        <v>4.839406829173E-2</v>
      </c>
      <c r="S1678" s="89">
        <v>0</v>
      </c>
      <c r="T1678" s="89">
        <v>0</v>
      </c>
      <c r="U1678" s="89">
        <v>0</v>
      </c>
      <c r="V1678" s="89">
        <v>0</v>
      </c>
      <c r="W1678" s="89">
        <v>0</v>
      </c>
      <c r="X1678" s="89">
        <v>0</v>
      </c>
      <c r="Y1678" s="89">
        <v>0</v>
      </c>
      <c r="Z1678" s="89">
        <v>2.002180050651E-2</v>
      </c>
      <c r="AA1678" s="89">
        <v>6.4072817973199999E-3</v>
      </c>
    </row>
    <row r="1679" spans="1:27" x14ac:dyDescent="0.25">
      <c r="A1679" s="87">
        <v>15021</v>
      </c>
      <c r="B1679" s="134">
        <v>45473</v>
      </c>
      <c r="C1679" s="87">
        <v>7762</v>
      </c>
      <c r="D1679" s="86" t="s">
        <v>2060</v>
      </c>
      <c r="E1679" s="88">
        <v>63709442</v>
      </c>
      <c r="F1679" s="88">
        <v>29822000</v>
      </c>
      <c r="G1679" s="88">
        <v>1439517</v>
      </c>
      <c r="H1679" s="88">
        <v>0</v>
      </c>
      <c r="I1679" s="88">
        <v>0</v>
      </c>
      <c r="J1679" s="88">
        <v>1622715</v>
      </c>
      <c r="K1679" s="88">
        <v>2865081</v>
      </c>
      <c r="L1679" s="88">
        <v>0</v>
      </c>
      <c r="M1679" s="88">
        <v>18209543</v>
      </c>
      <c r="N1679" s="88">
        <v>0</v>
      </c>
      <c r="O1679" s="88">
        <v>0</v>
      </c>
      <c r="P1679" s="88">
        <v>5685144</v>
      </c>
      <c r="Q1679" s="89">
        <v>5.7324858504900003E-3</v>
      </c>
      <c r="R1679" s="89">
        <v>0</v>
      </c>
      <c r="S1679" s="89">
        <v>0</v>
      </c>
      <c r="T1679" s="89">
        <v>0</v>
      </c>
      <c r="U1679" s="89">
        <v>0</v>
      </c>
      <c r="V1679" s="89">
        <v>0</v>
      </c>
      <c r="W1679" s="89">
        <v>0</v>
      </c>
      <c r="X1679" s="89">
        <v>0</v>
      </c>
      <c r="Y1679" s="89">
        <v>0</v>
      </c>
      <c r="Z1679" s="89">
        <v>3.4154455401779998E-2</v>
      </c>
      <c r="AA1679" s="89">
        <v>8.9465692745500005E-3</v>
      </c>
    </row>
    <row r="1680" spans="1:27" x14ac:dyDescent="0.25">
      <c r="A1680" s="87">
        <v>15028</v>
      </c>
      <c r="B1680" s="134">
        <v>45473</v>
      </c>
      <c r="C1680" s="87">
        <v>7767</v>
      </c>
      <c r="D1680" s="86" t="s">
        <v>2061</v>
      </c>
      <c r="E1680" s="88">
        <v>6653882</v>
      </c>
      <c r="F1680" s="88">
        <v>2353074</v>
      </c>
      <c r="G1680" s="88">
        <v>0</v>
      </c>
      <c r="H1680" s="88">
        <v>0</v>
      </c>
      <c r="I1680" s="88">
        <v>0</v>
      </c>
      <c r="J1680" s="88">
        <v>430279</v>
      </c>
      <c r="K1680" s="88">
        <v>1286923</v>
      </c>
      <c r="L1680" s="88">
        <v>0</v>
      </c>
      <c r="M1680" s="88">
        <v>0</v>
      </c>
      <c r="N1680" s="88">
        <v>0</v>
      </c>
      <c r="O1680" s="88">
        <v>0</v>
      </c>
      <c r="P1680" s="88">
        <v>635871</v>
      </c>
      <c r="Q1680" s="89">
        <v>0</v>
      </c>
      <c r="R1680" s="89">
        <v>0</v>
      </c>
      <c r="S1680" s="89">
        <v>0</v>
      </c>
      <c r="T1680" s="89">
        <v>0</v>
      </c>
      <c r="U1680" s="89">
        <v>0</v>
      </c>
      <c r="V1680" s="89">
        <v>0</v>
      </c>
      <c r="W1680" s="89">
        <v>0</v>
      </c>
      <c r="X1680" s="89">
        <v>0</v>
      </c>
      <c r="Y1680" s="89">
        <v>0</v>
      </c>
      <c r="Z1680" s="89">
        <v>8.2980475747399998E-3</v>
      </c>
      <c r="AA1680" s="89">
        <v>2.44662351062E-3</v>
      </c>
    </row>
    <row r="1681" spans="1:27" x14ac:dyDescent="0.25">
      <c r="A1681" s="87">
        <v>15049</v>
      </c>
      <c r="B1681" s="134">
        <v>45473</v>
      </c>
      <c r="C1681" s="87">
        <v>7778</v>
      </c>
      <c r="D1681" s="86" t="s">
        <v>2062</v>
      </c>
      <c r="E1681" s="88">
        <v>24170472</v>
      </c>
      <c r="F1681" s="88">
        <v>11722260</v>
      </c>
      <c r="G1681" s="88">
        <v>437841</v>
      </c>
      <c r="H1681" s="88">
        <v>0</v>
      </c>
      <c r="I1681" s="88">
        <v>0</v>
      </c>
      <c r="J1681" s="88">
        <v>3121206</v>
      </c>
      <c r="K1681" s="88">
        <v>3768069</v>
      </c>
      <c r="L1681" s="88">
        <v>0</v>
      </c>
      <c r="M1681" s="88">
        <v>1971605</v>
      </c>
      <c r="N1681" s="88">
        <v>0</v>
      </c>
      <c r="O1681" s="88">
        <v>0</v>
      </c>
      <c r="P1681" s="88">
        <v>2423539</v>
      </c>
      <c r="Q1681" s="89">
        <v>7.6168141108499997E-3</v>
      </c>
      <c r="R1681" s="89">
        <v>0</v>
      </c>
      <c r="S1681" s="89">
        <v>0</v>
      </c>
      <c r="T1681" s="89">
        <v>0</v>
      </c>
      <c r="U1681" s="89">
        <v>6.0380597800100003E-3</v>
      </c>
      <c r="V1681" s="89">
        <v>0</v>
      </c>
      <c r="W1681" s="89">
        <v>0</v>
      </c>
      <c r="X1681" s="89">
        <v>0</v>
      </c>
      <c r="Y1681" s="89">
        <v>0</v>
      </c>
      <c r="Z1681" s="89">
        <v>5.1841754299000002E-3</v>
      </c>
      <c r="AA1681" s="89">
        <v>3.3958064835600001E-3</v>
      </c>
    </row>
    <row r="1682" spans="1:27" x14ac:dyDescent="0.25">
      <c r="A1682" s="87">
        <v>15051</v>
      </c>
      <c r="B1682" s="134">
        <v>45473</v>
      </c>
      <c r="C1682" s="87">
        <v>7779</v>
      </c>
      <c r="D1682" s="86" t="s">
        <v>2063</v>
      </c>
      <c r="E1682" s="88">
        <v>227643237</v>
      </c>
      <c r="F1682" s="88">
        <v>188491266</v>
      </c>
      <c r="G1682" s="88">
        <v>1539770</v>
      </c>
      <c r="H1682" s="88">
        <v>0</v>
      </c>
      <c r="I1682" s="88">
        <v>0</v>
      </c>
      <c r="J1682" s="88">
        <v>6328255</v>
      </c>
      <c r="K1682" s="88">
        <v>1052681</v>
      </c>
      <c r="L1682" s="88">
        <v>0</v>
      </c>
      <c r="M1682" s="88">
        <v>94615375</v>
      </c>
      <c r="N1682" s="88">
        <v>24326872</v>
      </c>
      <c r="O1682" s="88">
        <v>5877075</v>
      </c>
      <c r="P1682" s="88">
        <v>54751238</v>
      </c>
      <c r="Q1682" s="89">
        <v>2.2905547999440001E-2</v>
      </c>
      <c r="R1682" s="89">
        <v>0</v>
      </c>
      <c r="S1682" s="89">
        <v>0</v>
      </c>
      <c r="T1682" s="89">
        <v>2.72512523777E-3</v>
      </c>
      <c r="U1682" s="89">
        <v>0</v>
      </c>
      <c r="V1682" s="89">
        <v>0</v>
      </c>
      <c r="W1682" s="89">
        <v>0</v>
      </c>
      <c r="X1682" s="89">
        <v>0</v>
      </c>
      <c r="Y1682" s="89">
        <v>0</v>
      </c>
      <c r="Z1682" s="89">
        <v>8.3165514019900005E-3</v>
      </c>
      <c r="AA1682" s="89">
        <v>2.86871208453E-3</v>
      </c>
    </row>
    <row r="1683" spans="1:27" x14ac:dyDescent="0.25">
      <c r="A1683" s="87">
        <v>15062</v>
      </c>
      <c r="B1683" s="134">
        <v>45473</v>
      </c>
      <c r="C1683" s="87">
        <v>7785</v>
      </c>
      <c r="D1683" s="86" t="s">
        <v>2064</v>
      </c>
      <c r="E1683" s="88">
        <v>9552083</v>
      </c>
      <c r="F1683" s="88">
        <v>9353256</v>
      </c>
      <c r="G1683" s="88">
        <v>0</v>
      </c>
      <c r="H1683" s="88">
        <v>0</v>
      </c>
      <c r="I1683" s="88">
        <v>0</v>
      </c>
      <c r="J1683" s="88">
        <v>594562</v>
      </c>
      <c r="K1683" s="88">
        <v>642429</v>
      </c>
      <c r="L1683" s="88">
        <v>0</v>
      </c>
      <c r="M1683" s="88">
        <v>0</v>
      </c>
      <c r="N1683" s="88">
        <v>0</v>
      </c>
      <c r="O1683" s="88">
        <v>0</v>
      </c>
      <c r="P1683" s="88">
        <v>8116264</v>
      </c>
      <c r="Q1683" s="89">
        <v>0</v>
      </c>
      <c r="R1683" s="89">
        <v>0</v>
      </c>
      <c r="S1683" s="89">
        <v>0</v>
      </c>
      <c r="T1683" s="89">
        <v>0</v>
      </c>
      <c r="U1683" s="89">
        <v>0</v>
      </c>
      <c r="V1683" s="89">
        <v>0</v>
      </c>
      <c r="W1683" s="89">
        <v>0</v>
      </c>
      <c r="X1683" s="89">
        <v>0</v>
      </c>
      <c r="Y1683" s="89">
        <v>0</v>
      </c>
      <c r="Z1683" s="89">
        <v>0</v>
      </c>
      <c r="AA1683" s="89">
        <v>0</v>
      </c>
    </row>
    <row r="1684" spans="1:27" x14ac:dyDescent="0.25">
      <c r="A1684" s="87">
        <v>15063</v>
      </c>
      <c r="B1684" s="134">
        <v>45473</v>
      </c>
      <c r="C1684" s="87">
        <v>7786</v>
      </c>
      <c r="D1684" s="86" t="s">
        <v>2065</v>
      </c>
      <c r="E1684" s="88">
        <v>3135627</v>
      </c>
      <c r="F1684" s="88">
        <v>2404171</v>
      </c>
      <c r="G1684" s="88">
        <v>0</v>
      </c>
      <c r="H1684" s="88">
        <v>0</v>
      </c>
      <c r="I1684" s="88">
        <v>0</v>
      </c>
      <c r="J1684" s="88">
        <v>461025</v>
      </c>
      <c r="K1684" s="88">
        <v>248492</v>
      </c>
      <c r="L1684" s="88">
        <v>0</v>
      </c>
      <c r="M1684" s="88">
        <v>1325371</v>
      </c>
      <c r="N1684" s="88">
        <v>0</v>
      </c>
      <c r="O1684" s="88">
        <v>0</v>
      </c>
      <c r="P1684" s="88">
        <v>369283</v>
      </c>
      <c r="Q1684" s="89">
        <v>0</v>
      </c>
      <c r="R1684" s="89">
        <v>0</v>
      </c>
      <c r="S1684" s="89">
        <v>0</v>
      </c>
      <c r="T1684" s="89">
        <v>0</v>
      </c>
      <c r="U1684" s="89">
        <v>0</v>
      </c>
      <c r="V1684" s="89">
        <v>0</v>
      </c>
      <c r="W1684" s="89">
        <v>0</v>
      </c>
      <c r="X1684" s="89">
        <v>0</v>
      </c>
      <c r="Y1684" s="89">
        <v>0</v>
      </c>
      <c r="Z1684" s="89">
        <v>2.43076621786E-3</v>
      </c>
      <c r="AA1684" s="89">
        <v>3.4506852719000001E-4</v>
      </c>
    </row>
    <row r="1685" spans="1:27" x14ac:dyDescent="0.25">
      <c r="A1685" s="87">
        <v>15067</v>
      </c>
      <c r="B1685" s="134">
        <v>45473</v>
      </c>
      <c r="C1685" s="87">
        <v>7790</v>
      </c>
      <c r="D1685" s="86" t="s">
        <v>2066</v>
      </c>
      <c r="E1685" s="88">
        <v>14074826</v>
      </c>
      <c r="F1685" s="88">
        <v>5535830</v>
      </c>
      <c r="G1685" s="88">
        <v>0</v>
      </c>
      <c r="H1685" s="88">
        <v>0</v>
      </c>
      <c r="I1685" s="88">
        <v>0</v>
      </c>
      <c r="J1685" s="88">
        <v>0</v>
      </c>
      <c r="K1685" s="88">
        <v>0</v>
      </c>
      <c r="L1685" s="88">
        <v>0</v>
      </c>
      <c r="M1685" s="88">
        <v>3712815</v>
      </c>
      <c r="N1685" s="88">
        <v>418150</v>
      </c>
      <c r="O1685" s="88">
        <v>0</v>
      </c>
      <c r="P1685" s="88">
        <v>1404865</v>
      </c>
      <c r="Q1685" s="89">
        <v>0</v>
      </c>
      <c r="R1685" s="89">
        <v>0</v>
      </c>
      <c r="S1685" s="89">
        <v>0</v>
      </c>
      <c r="T1685" s="89">
        <v>0</v>
      </c>
      <c r="U1685" s="89">
        <v>0</v>
      </c>
      <c r="V1685" s="89">
        <v>0</v>
      </c>
      <c r="W1685" s="89">
        <v>0</v>
      </c>
      <c r="X1685" s="89">
        <v>0</v>
      </c>
      <c r="Y1685" s="89">
        <v>0</v>
      </c>
      <c r="Z1685" s="89">
        <v>3.1293825552700001E-3</v>
      </c>
      <c r="AA1685" s="89">
        <v>9.0646605617999997E-4</v>
      </c>
    </row>
    <row r="1686" spans="1:27" x14ac:dyDescent="0.25">
      <c r="A1686" s="87">
        <v>15072</v>
      </c>
      <c r="B1686" s="134">
        <v>45473</v>
      </c>
      <c r="C1686" s="87">
        <v>7792</v>
      </c>
      <c r="D1686" s="86" t="s">
        <v>2067</v>
      </c>
      <c r="E1686" s="88">
        <v>179141521</v>
      </c>
      <c r="F1686" s="88">
        <v>106080144</v>
      </c>
      <c r="G1686" s="88">
        <v>4922687</v>
      </c>
      <c r="H1686" s="88">
        <v>0</v>
      </c>
      <c r="I1686" s="88">
        <v>0</v>
      </c>
      <c r="J1686" s="88">
        <v>13970059</v>
      </c>
      <c r="K1686" s="88">
        <v>32143513</v>
      </c>
      <c r="L1686" s="88">
        <v>0</v>
      </c>
      <c r="M1686" s="88">
        <v>34074843</v>
      </c>
      <c r="N1686" s="88">
        <v>5358034</v>
      </c>
      <c r="O1686" s="88">
        <v>675539</v>
      </c>
      <c r="P1686" s="88">
        <v>14935469</v>
      </c>
      <c r="Q1686" s="89">
        <v>2.0832336417450002E-2</v>
      </c>
      <c r="R1686" s="89">
        <v>0</v>
      </c>
      <c r="S1686" s="89">
        <v>0</v>
      </c>
      <c r="T1686" s="89">
        <v>2.76307810044E-3</v>
      </c>
      <c r="U1686" s="89">
        <v>8.1283732217999997E-4</v>
      </c>
      <c r="V1686" s="89">
        <v>0</v>
      </c>
      <c r="W1686" s="89">
        <v>0</v>
      </c>
      <c r="X1686" s="89">
        <v>0</v>
      </c>
      <c r="Y1686" s="89">
        <v>0</v>
      </c>
      <c r="Z1686" s="89">
        <v>8.13165277093E-3</v>
      </c>
      <c r="AA1686" s="89">
        <v>2.7566422275199999E-3</v>
      </c>
    </row>
    <row r="1687" spans="1:27" x14ac:dyDescent="0.25">
      <c r="A1687" s="87">
        <v>15073</v>
      </c>
      <c r="B1687" s="134">
        <v>45473</v>
      </c>
      <c r="C1687" s="87">
        <v>7793</v>
      </c>
      <c r="D1687" s="86" t="s">
        <v>2068</v>
      </c>
      <c r="E1687" s="88">
        <v>9457651</v>
      </c>
      <c r="F1687" s="88">
        <v>2899642</v>
      </c>
      <c r="G1687" s="88">
        <v>0</v>
      </c>
      <c r="H1687" s="88">
        <v>0</v>
      </c>
      <c r="I1687" s="88">
        <v>0</v>
      </c>
      <c r="J1687" s="88">
        <v>889924</v>
      </c>
      <c r="K1687" s="88">
        <v>1242250</v>
      </c>
      <c r="L1687" s="88">
        <v>0</v>
      </c>
      <c r="M1687" s="88">
        <v>0</v>
      </c>
      <c r="N1687" s="88">
        <v>0</v>
      </c>
      <c r="O1687" s="88">
        <v>0</v>
      </c>
      <c r="P1687" s="88">
        <v>767468</v>
      </c>
      <c r="Q1687" s="89">
        <v>0</v>
      </c>
      <c r="R1687" s="89">
        <v>0</v>
      </c>
      <c r="S1687" s="89">
        <v>0</v>
      </c>
      <c r="T1687" s="89">
        <v>0</v>
      </c>
      <c r="U1687" s="89">
        <v>-1.7901557949999999E-3</v>
      </c>
      <c r="V1687" s="89">
        <v>0</v>
      </c>
      <c r="W1687" s="89">
        <v>0</v>
      </c>
      <c r="X1687" s="89">
        <v>0</v>
      </c>
      <c r="Y1687" s="89">
        <v>0</v>
      </c>
      <c r="Z1687" s="89">
        <v>5.2434051246099999E-3</v>
      </c>
      <c r="AA1687" s="89">
        <v>1.0038439949E-3</v>
      </c>
    </row>
    <row r="1688" spans="1:27" x14ac:dyDescent="0.25">
      <c r="A1688" s="87">
        <v>15080</v>
      </c>
      <c r="B1688" s="134">
        <v>45473</v>
      </c>
      <c r="C1688" s="87">
        <v>7796</v>
      </c>
      <c r="D1688" s="86" t="s">
        <v>2069</v>
      </c>
      <c r="E1688" s="88">
        <v>55862164</v>
      </c>
      <c r="F1688" s="88">
        <v>42490563</v>
      </c>
      <c r="G1688" s="88">
        <v>3125037</v>
      </c>
      <c r="H1688" s="88">
        <v>1052434</v>
      </c>
      <c r="I1688" s="88">
        <v>0</v>
      </c>
      <c r="J1688" s="88">
        <v>3388498</v>
      </c>
      <c r="K1688" s="88">
        <v>10411648</v>
      </c>
      <c r="L1688" s="88">
        <v>0</v>
      </c>
      <c r="M1688" s="88">
        <v>14711932</v>
      </c>
      <c r="N1688" s="88">
        <v>0</v>
      </c>
      <c r="O1688" s="88">
        <v>0</v>
      </c>
      <c r="P1688" s="88">
        <v>9801014</v>
      </c>
      <c r="Q1688" s="89">
        <v>1.7693855284770001E-2</v>
      </c>
      <c r="R1688" s="89">
        <v>1.0432752161550001E-2</v>
      </c>
      <c r="S1688" s="89">
        <v>0</v>
      </c>
      <c r="T1688" s="89">
        <v>-6.1447110229999997E-4</v>
      </c>
      <c r="U1688" s="89">
        <v>2.5999244656800002E-3</v>
      </c>
      <c r="V1688" s="89">
        <v>0</v>
      </c>
      <c r="W1688" s="89">
        <v>-1.2882890531000001E-3</v>
      </c>
      <c r="X1688" s="89">
        <v>0</v>
      </c>
      <c r="Y1688" s="89">
        <v>0</v>
      </c>
      <c r="Z1688" s="89">
        <v>1.046875701451E-2</v>
      </c>
      <c r="AA1688" s="89">
        <v>4.41555674492E-3</v>
      </c>
    </row>
    <row r="1689" spans="1:27" x14ac:dyDescent="0.25">
      <c r="A1689" s="87">
        <v>15089</v>
      </c>
      <c r="B1689" s="134">
        <v>45473</v>
      </c>
      <c r="C1689" s="87">
        <v>7803</v>
      </c>
      <c r="D1689" s="86" t="s">
        <v>2070</v>
      </c>
      <c r="E1689" s="88">
        <v>910854</v>
      </c>
      <c r="F1689" s="88">
        <v>454868</v>
      </c>
      <c r="G1689" s="88">
        <v>0</v>
      </c>
      <c r="H1689" s="88">
        <v>0</v>
      </c>
      <c r="I1689" s="88">
        <v>0</v>
      </c>
      <c r="J1689" s="88">
        <v>53607</v>
      </c>
      <c r="K1689" s="88">
        <v>270822</v>
      </c>
      <c r="L1689" s="88">
        <v>0</v>
      </c>
      <c r="M1689" s="88">
        <v>0</v>
      </c>
      <c r="N1689" s="88">
        <v>0</v>
      </c>
      <c r="O1689" s="88">
        <v>0</v>
      </c>
      <c r="P1689" s="88">
        <v>130439</v>
      </c>
      <c r="Q1689" s="89">
        <v>0</v>
      </c>
      <c r="R1689" s="89">
        <v>0</v>
      </c>
      <c r="S1689" s="89">
        <v>0</v>
      </c>
      <c r="T1689" s="89">
        <v>0</v>
      </c>
      <c r="U1689" s="89">
        <v>0</v>
      </c>
      <c r="V1689" s="89">
        <v>0</v>
      </c>
      <c r="W1689" s="89">
        <v>0</v>
      </c>
      <c r="X1689" s="89">
        <v>0</v>
      </c>
      <c r="Y1689" s="89">
        <v>0</v>
      </c>
      <c r="Z1689" s="89">
        <v>0</v>
      </c>
      <c r="AA1689" s="89">
        <v>0</v>
      </c>
    </row>
    <row r="1690" spans="1:27" x14ac:dyDescent="0.25">
      <c r="A1690" s="87">
        <v>15095</v>
      </c>
      <c r="B1690" s="134">
        <v>45473</v>
      </c>
      <c r="C1690" s="87">
        <v>7805</v>
      </c>
      <c r="D1690" s="86" t="s">
        <v>2071</v>
      </c>
      <c r="E1690" s="88">
        <v>99301054</v>
      </c>
      <c r="F1690" s="88">
        <v>65736303</v>
      </c>
      <c r="G1690" s="88">
        <v>0</v>
      </c>
      <c r="H1690" s="88">
        <v>0</v>
      </c>
      <c r="I1690" s="88">
        <v>419748</v>
      </c>
      <c r="J1690" s="88">
        <v>3620853</v>
      </c>
      <c r="K1690" s="88">
        <v>15500684</v>
      </c>
      <c r="L1690" s="88">
        <v>0</v>
      </c>
      <c r="M1690" s="88">
        <v>30698925</v>
      </c>
      <c r="N1690" s="88">
        <v>4307424</v>
      </c>
      <c r="O1690" s="88">
        <v>0</v>
      </c>
      <c r="P1690" s="88">
        <v>11188669</v>
      </c>
      <c r="Q1690" s="89">
        <v>-49.204819277108001</v>
      </c>
      <c r="R1690" s="89">
        <v>0</v>
      </c>
      <c r="S1690" s="89">
        <v>-2.1906478982600001E-2</v>
      </c>
      <c r="T1690" s="89">
        <v>0</v>
      </c>
      <c r="U1690" s="89">
        <v>-1.1583583191599999E-2</v>
      </c>
      <c r="V1690" s="89">
        <v>-3.7616990640700003E-2</v>
      </c>
      <c r="W1690" s="89">
        <v>-3.6632299229999998E-3</v>
      </c>
      <c r="X1690" s="89">
        <v>0</v>
      </c>
      <c r="Y1690" s="89">
        <v>0</v>
      </c>
      <c r="Z1690" s="89">
        <v>2.6185746566120001E-2</v>
      </c>
      <c r="AA1690" s="89">
        <v>3.71298967208E-3</v>
      </c>
    </row>
    <row r="1691" spans="1:27" x14ac:dyDescent="0.25">
      <c r="A1691" s="87">
        <v>15108</v>
      </c>
      <c r="B1691" s="134">
        <v>45473</v>
      </c>
      <c r="C1691" s="87">
        <v>7813</v>
      </c>
      <c r="D1691" s="86" t="s">
        <v>2072</v>
      </c>
      <c r="E1691" s="88">
        <v>49846662</v>
      </c>
      <c r="F1691" s="88">
        <v>32886892</v>
      </c>
      <c r="G1691" s="88">
        <v>981742</v>
      </c>
      <c r="H1691" s="88">
        <v>300</v>
      </c>
      <c r="I1691" s="88">
        <v>0</v>
      </c>
      <c r="J1691" s="88">
        <v>3458089</v>
      </c>
      <c r="K1691" s="88">
        <v>10343176</v>
      </c>
      <c r="L1691" s="88">
        <v>0</v>
      </c>
      <c r="M1691" s="88">
        <v>3492411</v>
      </c>
      <c r="N1691" s="88">
        <v>1717580</v>
      </c>
      <c r="O1691" s="88">
        <v>351425</v>
      </c>
      <c r="P1691" s="88">
        <v>12542169</v>
      </c>
      <c r="Q1691" s="89">
        <v>5.430666855184E-2</v>
      </c>
      <c r="R1691" s="89">
        <v>9.1699714742920005E-2</v>
      </c>
      <c r="S1691" s="89">
        <v>0</v>
      </c>
      <c r="T1691" s="89">
        <v>-3.6170478700000001E-6</v>
      </c>
      <c r="U1691" s="89">
        <v>3.9026738565400001E-3</v>
      </c>
      <c r="V1691" s="89">
        <v>0</v>
      </c>
      <c r="W1691" s="89">
        <v>9.5360894751999996E-4</v>
      </c>
      <c r="X1691" s="89">
        <v>0</v>
      </c>
      <c r="Y1691" s="89">
        <v>0</v>
      </c>
      <c r="Z1691" s="89">
        <v>6.0584786675700001E-3</v>
      </c>
      <c r="AA1691" s="89">
        <v>5.5380783735099999E-3</v>
      </c>
    </row>
    <row r="1692" spans="1:27" x14ac:dyDescent="0.25">
      <c r="A1692" s="87">
        <v>15139</v>
      </c>
      <c r="B1692" s="134">
        <v>45473</v>
      </c>
      <c r="C1692" s="87">
        <v>7829</v>
      </c>
      <c r="D1692" s="86" t="s">
        <v>2073</v>
      </c>
      <c r="E1692" s="88">
        <v>14016553</v>
      </c>
      <c r="F1692" s="88">
        <v>3409656</v>
      </c>
      <c r="G1692" s="88">
        <v>0</v>
      </c>
      <c r="H1692" s="88">
        <v>0</v>
      </c>
      <c r="I1692" s="88">
        <v>0</v>
      </c>
      <c r="J1692" s="88">
        <v>0</v>
      </c>
      <c r="K1692" s="88">
        <v>0</v>
      </c>
      <c r="L1692" s="88">
        <v>0</v>
      </c>
      <c r="M1692" s="88">
        <v>0</v>
      </c>
      <c r="N1692" s="88">
        <v>0</v>
      </c>
      <c r="O1692" s="88">
        <v>0</v>
      </c>
      <c r="P1692" s="88">
        <v>3409656</v>
      </c>
      <c r="Q1692" s="89">
        <v>0</v>
      </c>
      <c r="R1692" s="89">
        <v>0</v>
      </c>
      <c r="S1692" s="89">
        <v>0</v>
      </c>
      <c r="T1692" s="89">
        <v>0</v>
      </c>
      <c r="U1692" s="89">
        <v>0</v>
      </c>
      <c r="V1692" s="89">
        <v>0</v>
      </c>
      <c r="W1692" s="89">
        <v>0</v>
      </c>
      <c r="X1692" s="89">
        <v>0</v>
      </c>
      <c r="Y1692" s="89">
        <v>0</v>
      </c>
      <c r="Z1692" s="89">
        <v>2.7409955929219999E-2</v>
      </c>
      <c r="AA1692" s="89">
        <v>2.7409955929219999E-2</v>
      </c>
    </row>
    <row r="1693" spans="1:27" x14ac:dyDescent="0.25">
      <c r="A1693" s="87">
        <v>15143</v>
      </c>
      <c r="B1693" s="134">
        <v>45473</v>
      </c>
      <c r="C1693" s="87">
        <v>7832</v>
      </c>
      <c r="D1693" s="86" t="s">
        <v>2074</v>
      </c>
      <c r="E1693" s="88">
        <v>151777466</v>
      </c>
      <c r="F1693" s="88">
        <v>85754760</v>
      </c>
      <c r="G1693" s="88">
        <v>1834930</v>
      </c>
      <c r="H1693" s="88">
        <v>0</v>
      </c>
      <c r="I1693" s="88">
        <v>0</v>
      </c>
      <c r="J1693" s="88">
        <v>11709791</v>
      </c>
      <c r="K1693" s="88">
        <v>30512084</v>
      </c>
      <c r="L1693" s="88">
        <v>0</v>
      </c>
      <c r="M1693" s="88">
        <v>35381751</v>
      </c>
      <c r="N1693" s="88">
        <v>0</v>
      </c>
      <c r="O1693" s="88">
        <v>0</v>
      </c>
      <c r="P1693" s="88">
        <v>6316204</v>
      </c>
      <c r="Q1693" s="89">
        <v>1.008009677828E-2</v>
      </c>
      <c r="R1693" s="89">
        <v>0</v>
      </c>
      <c r="S1693" s="89">
        <v>0</v>
      </c>
      <c r="T1693" s="89">
        <v>1.19187752602E-3</v>
      </c>
      <c r="U1693" s="89">
        <v>7.0896329095000005E-4</v>
      </c>
      <c r="V1693" s="89">
        <v>0</v>
      </c>
      <c r="W1693" s="89">
        <v>0</v>
      </c>
      <c r="X1693" s="89">
        <v>0</v>
      </c>
      <c r="Y1693" s="89">
        <v>0</v>
      </c>
      <c r="Z1693" s="89">
        <v>4.4658238093699997E-3</v>
      </c>
      <c r="AA1693" s="89">
        <v>1.0742253360399999E-3</v>
      </c>
    </row>
    <row r="1694" spans="1:27" x14ac:dyDescent="0.25">
      <c r="A1694" s="87">
        <v>15146</v>
      </c>
      <c r="B1694" s="134">
        <v>45473</v>
      </c>
      <c r="C1694" s="87">
        <v>7834</v>
      </c>
      <c r="D1694" s="86" t="s">
        <v>2075</v>
      </c>
      <c r="E1694" s="88">
        <v>507072376</v>
      </c>
      <c r="F1694" s="88">
        <v>366506022</v>
      </c>
      <c r="G1694" s="88">
        <v>10775537</v>
      </c>
      <c r="H1694" s="88">
        <v>222406</v>
      </c>
      <c r="I1694" s="88">
        <v>0</v>
      </c>
      <c r="J1694" s="88">
        <v>43563422</v>
      </c>
      <c r="K1694" s="88">
        <v>63267236</v>
      </c>
      <c r="L1694" s="88">
        <v>0</v>
      </c>
      <c r="M1694" s="88">
        <v>178776274</v>
      </c>
      <c r="N1694" s="88">
        <v>45329517</v>
      </c>
      <c r="O1694" s="88">
        <v>845216</v>
      </c>
      <c r="P1694" s="88">
        <v>23726414</v>
      </c>
      <c r="Q1694" s="89">
        <v>1.078925278406E-2</v>
      </c>
      <c r="R1694" s="89">
        <v>3.743173038757E-2</v>
      </c>
      <c r="S1694" s="89">
        <v>0</v>
      </c>
      <c r="T1694" s="89">
        <v>4.8197961567999998E-4</v>
      </c>
      <c r="U1694" s="89">
        <v>1.82490694531E-3</v>
      </c>
      <c r="V1694" s="89">
        <v>0</v>
      </c>
      <c r="W1694" s="89">
        <v>-4.5224608500000001E-5</v>
      </c>
      <c r="X1694" s="89">
        <v>0</v>
      </c>
      <c r="Y1694" s="89">
        <v>0</v>
      </c>
      <c r="Z1694" s="89">
        <v>1.316727095578E-2</v>
      </c>
      <c r="AA1694" s="89">
        <v>1.6111863164999999E-3</v>
      </c>
    </row>
    <row r="1695" spans="1:27" x14ac:dyDescent="0.25">
      <c r="A1695" s="87">
        <v>15159</v>
      </c>
      <c r="B1695" s="134">
        <v>45473</v>
      </c>
      <c r="C1695" s="87">
        <v>7842</v>
      </c>
      <c r="D1695" s="86" t="s">
        <v>2076</v>
      </c>
      <c r="E1695" s="88">
        <v>126901059</v>
      </c>
      <c r="F1695" s="88">
        <v>62316360</v>
      </c>
      <c r="G1695" s="88">
        <v>0</v>
      </c>
      <c r="H1695" s="88">
        <v>0</v>
      </c>
      <c r="I1695" s="88">
        <v>0</v>
      </c>
      <c r="J1695" s="88">
        <v>8659845</v>
      </c>
      <c r="K1695" s="88">
        <v>25942508</v>
      </c>
      <c r="L1695" s="88">
        <v>0</v>
      </c>
      <c r="M1695" s="88">
        <v>15955515</v>
      </c>
      <c r="N1695" s="88">
        <v>1122883</v>
      </c>
      <c r="O1695" s="88">
        <v>64305</v>
      </c>
      <c r="P1695" s="88">
        <v>10571304</v>
      </c>
      <c r="Q1695" s="89">
        <v>0</v>
      </c>
      <c r="R1695" s="89">
        <v>0</v>
      </c>
      <c r="S1695" s="89">
        <v>0</v>
      </c>
      <c r="T1695" s="89">
        <v>7.3738590448000003E-4</v>
      </c>
      <c r="U1695" s="89">
        <v>4.5951507862800004E-3</v>
      </c>
      <c r="V1695" s="89">
        <v>0</v>
      </c>
      <c r="W1695" s="89">
        <v>4.2261375186999998E-4</v>
      </c>
      <c r="X1695" s="89">
        <v>0</v>
      </c>
      <c r="Y1695" s="89">
        <v>0</v>
      </c>
      <c r="Z1695" s="89">
        <v>4.6870396871499997E-3</v>
      </c>
      <c r="AA1695" s="89">
        <v>2.7182238772300001E-3</v>
      </c>
    </row>
    <row r="1696" spans="1:27" x14ac:dyDescent="0.25">
      <c r="A1696" s="87">
        <v>15174</v>
      </c>
      <c r="B1696" s="134">
        <v>45473</v>
      </c>
      <c r="C1696" s="87">
        <v>7851</v>
      </c>
      <c r="D1696" s="86" t="s">
        <v>2077</v>
      </c>
      <c r="E1696" s="88">
        <v>6150368</v>
      </c>
      <c r="F1696" s="88">
        <v>1484591</v>
      </c>
      <c r="G1696" s="88">
        <v>0</v>
      </c>
      <c r="H1696" s="88">
        <v>0</v>
      </c>
      <c r="I1696" s="88">
        <v>0</v>
      </c>
      <c r="J1696" s="88">
        <v>0</v>
      </c>
      <c r="K1696" s="88">
        <v>0</v>
      </c>
      <c r="L1696" s="88">
        <v>0</v>
      </c>
      <c r="M1696" s="88">
        <v>1484591</v>
      </c>
      <c r="N1696" s="88">
        <v>0</v>
      </c>
      <c r="O1696" s="88">
        <v>0</v>
      </c>
      <c r="P1696" s="88">
        <v>0</v>
      </c>
      <c r="Q1696" s="89">
        <v>0</v>
      </c>
      <c r="R1696" s="89">
        <v>0</v>
      </c>
      <c r="S1696" s="89">
        <v>0</v>
      </c>
      <c r="T1696" s="89">
        <v>0</v>
      </c>
      <c r="U1696" s="89">
        <v>0</v>
      </c>
      <c r="V1696" s="89">
        <v>0</v>
      </c>
      <c r="W1696" s="89">
        <v>0</v>
      </c>
      <c r="X1696" s="89">
        <v>0</v>
      </c>
      <c r="Y1696" s="89">
        <v>0</v>
      </c>
      <c r="Z1696" s="89">
        <v>0</v>
      </c>
      <c r="AA1696" s="89">
        <v>0</v>
      </c>
    </row>
    <row r="1697" spans="1:27" x14ac:dyDescent="0.25">
      <c r="A1697" s="87">
        <v>15175</v>
      </c>
      <c r="B1697" s="134">
        <v>45473</v>
      </c>
      <c r="C1697" s="87">
        <v>7852</v>
      </c>
      <c r="D1697" s="86" t="s">
        <v>2078</v>
      </c>
      <c r="E1697" s="88">
        <v>86756030</v>
      </c>
      <c r="F1697" s="88">
        <v>65892482</v>
      </c>
      <c r="G1697" s="88">
        <v>2838463</v>
      </c>
      <c r="H1697" s="88">
        <v>0</v>
      </c>
      <c r="I1697" s="88">
        <v>0</v>
      </c>
      <c r="J1697" s="88">
        <v>23283955</v>
      </c>
      <c r="K1697" s="88">
        <v>21582478</v>
      </c>
      <c r="L1697" s="88">
        <v>0</v>
      </c>
      <c r="M1697" s="88">
        <v>6988856</v>
      </c>
      <c r="N1697" s="88">
        <v>3471496</v>
      </c>
      <c r="O1697" s="88">
        <v>569745</v>
      </c>
      <c r="P1697" s="88">
        <v>7157489</v>
      </c>
      <c r="Q1697" s="89">
        <v>8.33809536305E-3</v>
      </c>
      <c r="R1697" s="89">
        <v>0</v>
      </c>
      <c r="S1697" s="89">
        <v>0</v>
      </c>
      <c r="T1697" s="89">
        <v>9.3245797170000007E-5</v>
      </c>
      <c r="U1697" s="89">
        <v>6.3953205045199999E-3</v>
      </c>
      <c r="V1697" s="89">
        <v>0</v>
      </c>
      <c r="W1697" s="89">
        <v>0</v>
      </c>
      <c r="X1697" s="89">
        <v>0</v>
      </c>
      <c r="Y1697" s="89">
        <v>-5.6731859137000001E-3</v>
      </c>
      <c r="Z1697" s="89">
        <v>6.9174186753300001E-3</v>
      </c>
      <c r="AA1697" s="89">
        <v>3.3668138905100001E-3</v>
      </c>
    </row>
    <row r="1698" spans="1:27" x14ac:dyDescent="0.25">
      <c r="A1698" s="87">
        <v>15185</v>
      </c>
      <c r="B1698" s="134">
        <v>45473</v>
      </c>
      <c r="C1698" s="87">
        <v>7860</v>
      </c>
      <c r="D1698" s="86" t="s">
        <v>2079</v>
      </c>
      <c r="E1698" s="88">
        <v>120929529</v>
      </c>
      <c r="F1698" s="88">
        <v>54114848</v>
      </c>
      <c r="G1698" s="88">
        <v>2242879</v>
      </c>
      <c r="H1698" s="88">
        <v>0</v>
      </c>
      <c r="I1698" s="88">
        <v>0</v>
      </c>
      <c r="J1698" s="88">
        <v>2184022</v>
      </c>
      <c r="K1698" s="88">
        <v>5078486</v>
      </c>
      <c r="L1698" s="88">
        <v>0</v>
      </c>
      <c r="M1698" s="88">
        <v>28475939</v>
      </c>
      <c r="N1698" s="88">
        <v>14173264</v>
      </c>
      <c r="O1698" s="88">
        <v>0</v>
      </c>
      <c r="P1698" s="88">
        <v>1960258</v>
      </c>
      <c r="Q1698" s="89">
        <v>9.7015707864599992E-3</v>
      </c>
      <c r="R1698" s="89">
        <v>0</v>
      </c>
      <c r="S1698" s="89">
        <v>0</v>
      </c>
      <c r="T1698" s="89">
        <v>-2.1729992090000001E-4</v>
      </c>
      <c r="U1698" s="89">
        <v>8.6748025806000003E-4</v>
      </c>
      <c r="V1698" s="89">
        <v>0</v>
      </c>
      <c r="W1698" s="89">
        <v>-8.4755437799999999E-5</v>
      </c>
      <c r="X1698" s="89">
        <v>-5.0045892564E-8</v>
      </c>
      <c r="Y1698" s="89">
        <v>0</v>
      </c>
      <c r="Z1698" s="89">
        <v>3.5459207727200001E-3</v>
      </c>
      <c r="AA1698" s="89">
        <v>5.4691891279000002E-4</v>
      </c>
    </row>
    <row r="1699" spans="1:27" x14ac:dyDescent="0.25">
      <c r="A1699" s="87">
        <v>15209</v>
      </c>
      <c r="B1699" s="134">
        <v>45473</v>
      </c>
      <c r="C1699" s="87">
        <v>7873</v>
      </c>
      <c r="D1699" s="86" t="s">
        <v>2080</v>
      </c>
      <c r="E1699" s="88">
        <v>524033197</v>
      </c>
      <c r="F1699" s="88">
        <v>261445007</v>
      </c>
      <c r="G1699" s="88">
        <v>12500562</v>
      </c>
      <c r="H1699" s="88">
        <v>0</v>
      </c>
      <c r="I1699" s="88">
        <v>565555</v>
      </c>
      <c r="J1699" s="88">
        <v>14500639</v>
      </c>
      <c r="K1699" s="88">
        <v>32060561</v>
      </c>
      <c r="L1699" s="88">
        <v>0</v>
      </c>
      <c r="M1699" s="88">
        <v>181641946</v>
      </c>
      <c r="N1699" s="88">
        <v>12697224</v>
      </c>
      <c r="O1699" s="88">
        <v>0</v>
      </c>
      <c r="P1699" s="88">
        <v>7478520</v>
      </c>
      <c r="Q1699" s="89">
        <v>1.070838460977E-2</v>
      </c>
      <c r="R1699" s="89">
        <v>0</v>
      </c>
      <c r="S1699" s="89">
        <v>-2.9198247699000002E-3</v>
      </c>
      <c r="T1699" s="89">
        <v>-6.7057197110000002E-4</v>
      </c>
      <c r="U1699" s="89">
        <v>-1.9200569727999999E-3</v>
      </c>
      <c r="V1699" s="89">
        <v>0</v>
      </c>
      <c r="W1699" s="89">
        <v>2.8436865680000001E-5</v>
      </c>
      <c r="X1699" s="89">
        <v>0</v>
      </c>
      <c r="Y1699" s="89">
        <v>0</v>
      </c>
      <c r="Z1699" s="89">
        <v>9.1216793635900007E-3</v>
      </c>
      <c r="AA1699" s="89">
        <v>5.5525942182000005E-4</v>
      </c>
    </row>
    <row r="1700" spans="1:27" x14ac:dyDescent="0.25">
      <c r="A1700" s="87">
        <v>15211</v>
      </c>
      <c r="B1700" s="134">
        <v>45473</v>
      </c>
      <c r="C1700" s="87">
        <v>7874</v>
      </c>
      <c r="D1700" s="86" t="s">
        <v>2081</v>
      </c>
      <c r="E1700" s="88">
        <v>5910319</v>
      </c>
      <c r="F1700" s="88">
        <v>4846658</v>
      </c>
      <c r="G1700" s="88">
        <v>0</v>
      </c>
      <c r="H1700" s="88">
        <v>0</v>
      </c>
      <c r="I1700" s="88">
        <v>0</v>
      </c>
      <c r="J1700" s="88">
        <v>1241826</v>
      </c>
      <c r="K1700" s="88">
        <v>2225861</v>
      </c>
      <c r="L1700" s="88">
        <v>0</v>
      </c>
      <c r="M1700" s="88">
        <v>0</v>
      </c>
      <c r="N1700" s="88">
        <v>0</v>
      </c>
      <c r="O1700" s="88">
        <v>0</v>
      </c>
      <c r="P1700" s="88">
        <v>1378970</v>
      </c>
      <c r="Q1700" s="89">
        <v>0</v>
      </c>
      <c r="R1700" s="89">
        <v>0</v>
      </c>
      <c r="S1700" s="89">
        <v>0</v>
      </c>
      <c r="T1700" s="89">
        <v>3.0667653169799999E-3</v>
      </c>
      <c r="U1700" s="89">
        <v>1.0227415515E-4</v>
      </c>
      <c r="V1700" s="89">
        <v>0</v>
      </c>
      <c r="W1700" s="89">
        <v>0</v>
      </c>
      <c r="X1700" s="89">
        <v>0</v>
      </c>
      <c r="Y1700" s="89">
        <v>0</v>
      </c>
      <c r="Z1700" s="89">
        <v>4.1548902559999999E-4</v>
      </c>
      <c r="AA1700" s="89">
        <v>6.8306293571999998E-4</v>
      </c>
    </row>
    <row r="1701" spans="1:27" x14ac:dyDescent="0.25">
      <c r="A1701" s="87">
        <v>15222</v>
      </c>
      <c r="B1701" s="134">
        <v>45473</v>
      </c>
      <c r="C1701" s="87">
        <v>7880</v>
      </c>
      <c r="D1701" s="86" t="s">
        <v>2082</v>
      </c>
      <c r="E1701" s="88">
        <v>523424985</v>
      </c>
      <c r="F1701" s="88">
        <v>374221698</v>
      </c>
      <c r="G1701" s="88">
        <v>8342731</v>
      </c>
      <c r="H1701" s="88">
        <v>0</v>
      </c>
      <c r="I1701" s="88">
        <v>0</v>
      </c>
      <c r="J1701" s="88">
        <v>39402655</v>
      </c>
      <c r="K1701" s="88">
        <v>11978911</v>
      </c>
      <c r="L1701" s="88">
        <v>0</v>
      </c>
      <c r="M1701" s="88">
        <v>160560620</v>
      </c>
      <c r="N1701" s="88">
        <v>37497859</v>
      </c>
      <c r="O1701" s="88">
        <v>6692285</v>
      </c>
      <c r="P1701" s="88">
        <v>109746637</v>
      </c>
      <c r="Q1701" s="89">
        <v>1.230153116578E-2</v>
      </c>
      <c r="R1701" s="89">
        <v>0</v>
      </c>
      <c r="S1701" s="89">
        <v>0</v>
      </c>
      <c r="T1701" s="89">
        <v>-3.8003368639999999E-4</v>
      </c>
      <c r="U1701" s="89">
        <v>-6.2008988724000002E-3</v>
      </c>
      <c r="V1701" s="89">
        <v>0</v>
      </c>
      <c r="W1701" s="89">
        <v>6.2079241069999994E-5</v>
      </c>
      <c r="X1701" s="89">
        <v>-6.1225794230000002E-4</v>
      </c>
      <c r="Y1701" s="89">
        <v>0</v>
      </c>
      <c r="Z1701" s="89">
        <v>7.4134686532299999E-3</v>
      </c>
      <c r="AA1701" s="89">
        <v>2.7981206048800001E-3</v>
      </c>
    </row>
    <row r="1702" spans="1:27" x14ac:dyDescent="0.25">
      <c r="A1702" s="87">
        <v>15230</v>
      </c>
      <c r="B1702" s="134">
        <v>45473</v>
      </c>
      <c r="C1702" s="87">
        <v>7885</v>
      </c>
      <c r="D1702" s="86" t="s">
        <v>2083</v>
      </c>
      <c r="E1702" s="88">
        <v>5630754</v>
      </c>
      <c r="F1702" s="88">
        <v>3255359</v>
      </c>
      <c r="G1702" s="88">
        <v>0</v>
      </c>
      <c r="H1702" s="88">
        <v>0</v>
      </c>
      <c r="I1702" s="88">
        <v>0</v>
      </c>
      <c r="J1702" s="88">
        <v>421893</v>
      </c>
      <c r="K1702" s="88">
        <v>1719977</v>
      </c>
      <c r="L1702" s="88">
        <v>0</v>
      </c>
      <c r="M1702" s="88">
        <v>0</v>
      </c>
      <c r="N1702" s="88">
        <v>0</v>
      </c>
      <c r="O1702" s="88">
        <v>0</v>
      </c>
      <c r="P1702" s="88">
        <v>1113488</v>
      </c>
      <c r="Q1702" s="89">
        <v>0</v>
      </c>
      <c r="R1702" s="89">
        <v>0</v>
      </c>
      <c r="S1702" s="89">
        <v>0</v>
      </c>
      <c r="T1702" s="89">
        <v>0</v>
      </c>
      <c r="U1702" s="89">
        <v>-4.891896427E-4</v>
      </c>
      <c r="V1702" s="89">
        <v>0</v>
      </c>
      <c r="W1702" s="89">
        <v>0</v>
      </c>
      <c r="X1702" s="89">
        <v>0</v>
      </c>
      <c r="Y1702" s="89">
        <v>0</v>
      </c>
      <c r="Z1702" s="89">
        <v>6.9536260235E-4</v>
      </c>
      <c r="AA1702" s="89">
        <v>-1.2986242700000001E-5</v>
      </c>
    </row>
    <row r="1703" spans="1:27" x14ac:dyDescent="0.25">
      <c r="A1703" s="87">
        <v>15234</v>
      </c>
      <c r="B1703" s="134">
        <v>45473</v>
      </c>
      <c r="C1703" s="87">
        <v>7887</v>
      </c>
      <c r="D1703" s="86" t="s">
        <v>2084</v>
      </c>
      <c r="E1703" s="88">
        <v>5646001</v>
      </c>
      <c r="F1703" s="88">
        <v>2068922</v>
      </c>
      <c r="G1703" s="88">
        <v>0</v>
      </c>
      <c r="H1703" s="88">
        <v>0</v>
      </c>
      <c r="I1703" s="88">
        <v>0</v>
      </c>
      <c r="J1703" s="88">
        <v>911429</v>
      </c>
      <c r="K1703" s="88">
        <v>493607</v>
      </c>
      <c r="L1703" s="88">
        <v>0</v>
      </c>
      <c r="M1703" s="88">
        <v>468618</v>
      </c>
      <c r="N1703" s="88">
        <v>0</v>
      </c>
      <c r="O1703" s="88">
        <v>0</v>
      </c>
      <c r="P1703" s="88">
        <v>195268</v>
      </c>
      <c r="Q1703" s="89">
        <v>0</v>
      </c>
      <c r="R1703" s="89">
        <v>0</v>
      </c>
      <c r="S1703" s="89">
        <v>0</v>
      </c>
      <c r="T1703" s="89">
        <v>8.7480880964999996E-4</v>
      </c>
      <c r="U1703" s="89">
        <v>2.8047833576999999E-4</v>
      </c>
      <c r="V1703" s="89">
        <v>0</v>
      </c>
      <c r="W1703" s="89">
        <v>0</v>
      </c>
      <c r="X1703" s="89">
        <v>0</v>
      </c>
      <c r="Y1703" s="89">
        <v>0</v>
      </c>
      <c r="Z1703" s="89">
        <v>0</v>
      </c>
      <c r="AA1703" s="89">
        <v>4.0387168082000002E-4</v>
      </c>
    </row>
    <row r="1704" spans="1:27" x14ac:dyDescent="0.25">
      <c r="A1704" s="87">
        <v>15240</v>
      </c>
      <c r="B1704" s="134">
        <v>45473</v>
      </c>
      <c r="C1704" s="87">
        <v>7891</v>
      </c>
      <c r="D1704" s="86" t="s">
        <v>2085</v>
      </c>
      <c r="E1704" s="88">
        <v>41734</v>
      </c>
      <c r="F1704" s="88">
        <v>0</v>
      </c>
      <c r="G1704" s="88">
        <v>0</v>
      </c>
      <c r="H1704" s="88">
        <v>0</v>
      </c>
      <c r="I1704" s="88">
        <v>0</v>
      </c>
      <c r="J1704" s="88">
        <v>0</v>
      </c>
      <c r="K1704" s="88">
        <v>0</v>
      </c>
      <c r="L1704" s="88">
        <v>0</v>
      </c>
      <c r="M1704" s="88">
        <v>0</v>
      </c>
      <c r="N1704" s="88">
        <v>0</v>
      </c>
      <c r="O1704" s="88">
        <v>0</v>
      </c>
      <c r="P1704" s="88">
        <v>0</v>
      </c>
      <c r="Q1704" s="89">
        <v>0</v>
      </c>
      <c r="R1704" s="89">
        <v>0</v>
      </c>
      <c r="S1704" s="89">
        <v>0</v>
      </c>
      <c r="T1704" s="89">
        <v>0</v>
      </c>
      <c r="U1704" s="89">
        <v>0</v>
      </c>
      <c r="V1704" s="89">
        <v>0</v>
      </c>
      <c r="W1704" s="89">
        <v>0</v>
      </c>
      <c r="X1704" s="89">
        <v>0</v>
      </c>
      <c r="Y1704" s="89">
        <v>0</v>
      </c>
      <c r="Z1704" s="89">
        <v>0</v>
      </c>
      <c r="AA1704" s="89">
        <v>0</v>
      </c>
    </row>
    <row r="1705" spans="1:27" x14ac:dyDescent="0.25">
      <c r="A1705" s="87">
        <v>15248</v>
      </c>
      <c r="B1705" s="134">
        <v>45473</v>
      </c>
      <c r="C1705" s="87">
        <v>7895</v>
      </c>
      <c r="D1705" s="86" t="s">
        <v>2086</v>
      </c>
      <c r="E1705" s="88">
        <v>64575944</v>
      </c>
      <c r="F1705" s="88">
        <v>46134949</v>
      </c>
      <c r="G1705" s="88">
        <v>0</v>
      </c>
      <c r="H1705" s="88">
        <v>0</v>
      </c>
      <c r="I1705" s="88">
        <v>0</v>
      </c>
      <c r="J1705" s="88">
        <v>10104803</v>
      </c>
      <c r="K1705" s="88">
        <v>21346406</v>
      </c>
      <c r="L1705" s="88">
        <v>0</v>
      </c>
      <c r="M1705" s="88">
        <v>9252129</v>
      </c>
      <c r="N1705" s="88">
        <v>1172258</v>
      </c>
      <c r="O1705" s="88">
        <v>0</v>
      </c>
      <c r="P1705" s="88">
        <v>4259354</v>
      </c>
      <c r="Q1705" s="89">
        <v>0</v>
      </c>
      <c r="R1705" s="89">
        <v>0</v>
      </c>
      <c r="S1705" s="89">
        <v>0</v>
      </c>
      <c r="T1705" s="89">
        <v>1.79124823487E-3</v>
      </c>
      <c r="U1705" s="89">
        <v>2.2137641966399999E-3</v>
      </c>
      <c r="V1705" s="89">
        <v>0</v>
      </c>
      <c r="W1705" s="89">
        <v>3.0277191816500001E-3</v>
      </c>
      <c r="X1705" s="89">
        <v>0</v>
      </c>
      <c r="Y1705" s="89">
        <v>0</v>
      </c>
      <c r="Z1705" s="89">
        <v>6.1452179296099998E-3</v>
      </c>
      <c r="AA1705" s="89">
        <v>2.9148465851700001E-3</v>
      </c>
    </row>
    <row r="1706" spans="1:27" x14ac:dyDescent="0.25">
      <c r="A1706" s="87">
        <v>15263</v>
      </c>
      <c r="B1706" s="134">
        <v>45473</v>
      </c>
      <c r="C1706" s="87">
        <v>7903</v>
      </c>
      <c r="D1706" s="86" t="s">
        <v>2087</v>
      </c>
      <c r="E1706" s="88">
        <v>710377</v>
      </c>
      <c r="F1706" s="88">
        <v>396935</v>
      </c>
      <c r="G1706" s="88">
        <v>0</v>
      </c>
      <c r="H1706" s="88">
        <v>534</v>
      </c>
      <c r="I1706" s="88">
        <v>0</v>
      </c>
      <c r="J1706" s="88">
        <v>91805</v>
      </c>
      <c r="K1706" s="88">
        <v>220196</v>
      </c>
      <c r="L1706" s="88">
        <v>0</v>
      </c>
      <c r="M1706" s="88">
        <v>0</v>
      </c>
      <c r="N1706" s="88">
        <v>0</v>
      </c>
      <c r="O1706" s="88">
        <v>0</v>
      </c>
      <c r="P1706" s="88">
        <v>84400</v>
      </c>
      <c r="Q1706" s="89">
        <v>0</v>
      </c>
      <c r="R1706" s="89">
        <v>5.0071656548640001E-2</v>
      </c>
      <c r="S1706" s="89">
        <v>0</v>
      </c>
      <c r="T1706" s="89">
        <v>0</v>
      </c>
      <c r="U1706" s="89">
        <v>0</v>
      </c>
      <c r="V1706" s="89">
        <v>0</v>
      </c>
      <c r="W1706" s="89">
        <v>0</v>
      </c>
      <c r="X1706" s="89">
        <v>0</v>
      </c>
      <c r="Y1706" s="89">
        <v>0</v>
      </c>
      <c r="Z1706" s="89">
        <v>1.7868767592340001E-2</v>
      </c>
      <c r="AA1706" s="89">
        <v>8.4990893461500006E-3</v>
      </c>
    </row>
    <row r="1707" spans="1:27" x14ac:dyDescent="0.25">
      <c r="A1707" s="87">
        <v>15265</v>
      </c>
      <c r="B1707" s="134">
        <v>45473</v>
      </c>
      <c r="C1707" s="87">
        <v>7904</v>
      </c>
      <c r="D1707" s="86" t="s">
        <v>2088</v>
      </c>
      <c r="E1707" s="88">
        <v>6687631</v>
      </c>
      <c r="F1707" s="88">
        <v>4859053</v>
      </c>
      <c r="G1707" s="88">
        <v>0</v>
      </c>
      <c r="H1707" s="88">
        <v>20576</v>
      </c>
      <c r="I1707" s="88">
        <v>0</v>
      </c>
      <c r="J1707" s="88">
        <v>1730915</v>
      </c>
      <c r="K1707" s="88">
        <v>1653843</v>
      </c>
      <c r="L1707" s="88">
        <v>0</v>
      </c>
      <c r="M1707" s="88">
        <v>868966</v>
      </c>
      <c r="N1707" s="88">
        <v>0</v>
      </c>
      <c r="O1707" s="88">
        <v>0</v>
      </c>
      <c r="P1707" s="88">
        <v>584753</v>
      </c>
      <c r="Q1707" s="89">
        <v>0</v>
      </c>
      <c r="R1707" s="89">
        <v>1.5661125328300001E-3</v>
      </c>
      <c r="S1707" s="89">
        <v>0</v>
      </c>
      <c r="T1707" s="89">
        <v>1.59068142577E-3</v>
      </c>
      <c r="U1707" s="89">
        <v>-3.735216698E-4</v>
      </c>
      <c r="V1707" s="89">
        <v>0</v>
      </c>
      <c r="W1707" s="89">
        <v>0</v>
      </c>
      <c r="X1707" s="89">
        <v>0</v>
      </c>
      <c r="Y1707" s="89">
        <v>0</v>
      </c>
      <c r="Z1707" s="89">
        <v>6.8578255888000002E-4</v>
      </c>
      <c r="AA1707" s="89">
        <v>5.8283511099000004E-4</v>
      </c>
    </row>
    <row r="1708" spans="1:27" x14ac:dyDescent="0.25">
      <c r="A1708" s="87">
        <v>15296</v>
      </c>
      <c r="B1708" s="134">
        <v>45473</v>
      </c>
      <c r="C1708" s="87">
        <v>7918</v>
      </c>
      <c r="D1708" s="86" t="s">
        <v>2089</v>
      </c>
      <c r="E1708" s="88">
        <v>1418789</v>
      </c>
      <c r="F1708" s="88">
        <v>546164</v>
      </c>
      <c r="G1708" s="88">
        <v>0</v>
      </c>
      <c r="H1708" s="88">
        <v>0</v>
      </c>
      <c r="I1708" s="88">
        <v>0</v>
      </c>
      <c r="J1708" s="88">
        <v>152310</v>
      </c>
      <c r="K1708" s="88">
        <v>257028</v>
      </c>
      <c r="L1708" s="88">
        <v>0</v>
      </c>
      <c r="M1708" s="88">
        <v>0</v>
      </c>
      <c r="N1708" s="88">
        <v>0</v>
      </c>
      <c r="O1708" s="88">
        <v>0</v>
      </c>
      <c r="P1708" s="88">
        <v>136826</v>
      </c>
      <c r="Q1708" s="89">
        <v>0</v>
      </c>
      <c r="R1708" s="89">
        <v>0</v>
      </c>
      <c r="S1708" s="89">
        <v>0</v>
      </c>
      <c r="T1708" s="89">
        <v>0</v>
      </c>
      <c r="U1708" s="89">
        <v>0</v>
      </c>
      <c r="V1708" s="89">
        <v>0</v>
      </c>
      <c r="W1708" s="89">
        <v>0</v>
      </c>
      <c r="X1708" s="89">
        <v>0</v>
      </c>
      <c r="Y1708" s="89">
        <v>0</v>
      </c>
      <c r="Z1708" s="89">
        <v>0</v>
      </c>
      <c r="AA1708" s="89">
        <v>0</v>
      </c>
    </row>
    <row r="1709" spans="1:27" x14ac:dyDescent="0.25">
      <c r="A1709" s="87">
        <v>15297</v>
      </c>
      <c r="B1709" s="134">
        <v>45473</v>
      </c>
      <c r="C1709" s="87">
        <v>7919</v>
      </c>
      <c r="D1709" s="86" t="s">
        <v>2090</v>
      </c>
      <c r="E1709" s="88">
        <v>9075530</v>
      </c>
      <c r="F1709" s="88">
        <v>6159337</v>
      </c>
      <c r="G1709" s="88">
        <v>129680</v>
      </c>
      <c r="H1709" s="88">
        <v>0</v>
      </c>
      <c r="I1709" s="88">
        <v>0</v>
      </c>
      <c r="J1709" s="88">
        <v>2767812</v>
      </c>
      <c r="K1709" s="88">
        <v>2434761</v>
      </c>
      <c r="L1709" s="88">
        <v>0</v>
      </c>
      <c r="M1709" s="88">
        <v>95613</v>
      </c>
      <c r="N1709" s="88">
        <v>0</v>
      </c>
      <c r="O1709" s="88">
        <v>0</v>
      </c>
      <c r="P1709" s="88">
        <v>731472</v>
      </c>
      <c r="Q1709" s="89">
        <v>0</v>
      </c>
      <c r="R1709" s="89">
        <v>0</v>
      </c>
      <c r="S1709" s="89">
        <v>0</v>
      </c>
      <c r="T1709" s="89">
        <v>0</v>
      </c>
      <c r="U1709" s="89">
        <v>3.6881072300100001E-3</v>
      </c>
      <c r="V1709" s="89">
        <v>0</v>
      </c>
      <c r="W1709" s="89">
        <v>0</v>
      </c>
      <c r="X1709" s="89">
        <v>0</v>
      </c>
      <c r="Y1709" s="89">
        <v>0</v>
      </c>
      <c r="Z1709" s="89">
        <v>3.7651463977099999E-3</v>
      </c>
      <c r="AA1709" s="89">
        <v>2.1276044652900001E-3</v>
      </c>
    </row>
    <row r="1710" spans="1:27" x14ac:dyDescent="0.25">
      <c r="A1710" s="87">
        <v>15304</v>
      </c>
      <c r="B1710" s="134">
        <v>45473</v>
      </c>
      <c r="C1710" s="87">
        <v>7920</v>
      </c>
      <c r="D1710" s="86" t="s">
        <v>2091</v>
      </c>
      <c r="E1710" s="88">
        <v>29683922</v>
      </c>
      <c r="F1710" s="88">
        <v>18627070</v>
      </c>
      <c r="G1710" s="88">
        <v>138847</v>
      </c>
      <c r="H1710" s="88">
        <v>2028</v>
      </c>
      <c r="I1710" s="88">
        <v>0</v>
      </c>
      <c r="J1710" s="88">
        <v>1632869</v>
      </c>
      <c r="K1710" s="88">
        <v>12874040</v>
      </c>
      <c r="L1710" s="88">
        <v>0</v>
      </c>
      <c r="M1710" s="88">
        <v>1411647</v>
      </c>
      <c r="N1710" s="88">
        <v>0</v>
      </c>
      <c r="O1710" s="88">
        <v>0</v>
      </c>
      <c r="P1710" s="88">
        <v>2567639</v>
      </c>
      <c r="Q1710" s="89">
        <v>-9.7957681200000002E-4</v>
      </c>
      <c r="R1710" s="89">
        <v>2.8389292441969999E-2</v>
      </c>
      <c r="S1710" s="89">
        <v>0</v>
      </c>
      <c r="T1710" s="89">
        <v>1.255176584192E-2</v>
      </c>
      <c r="U1710" s="89">
        <v>2.26357089408E-3</v>
      </c>
      <c r="V1710" s="89">
        <v>0</v>
      </c>
      <c r="W1710" s="89">
        <v>1.0420698707099999E-2</v>
      </c>
      <c r="X1710" s="89">
        <v>0</v>
      </c>
      <c r="Y1710" s="89">
        <v>0</v>
      </c>
      <c r="Z1710" s="89">
        <v>4.89421488265E-3</v>
      </c>
      <c r="AA1710" s="89">
        <v>3.9381942657199997E-3</v>
      </c>
    </row>
    <row r="1711" spans="1:27" x14ac:dyDescent="0.25">
      <c r="A1711" s="87">
        <v>15307</v>
      </c>
      <c r="B1711" s="134">
        <v>45473</v>
      </c>
      <c r="C1711" s="87">
        <v>7922</v>
      </c>
      <c r="D1711" s="86" t="s">
        <v>2092</v>
      </c>
      <c r="E1711" s="88">
        <v>147241852</v>
      </c>
      <c r="F1711" s="88">
        <v>89781585</v>
      </c>
      <c r="G1711" s="88">
        <v>3506311</v>
      </c>
      <c r="H1711" s="88">
        <v>0</v>
      </c>
      <c r="I1711" s="88">
        <v>2071844</v>
      </c>
      <c r="J1711" s="88">
        <v>12798187</v>
      </c>
      <c r="K1711" s="88">
        <v>12745054</v>
      </c>
      <c r="L1711" s="88">
        <v>8947087</v>
      </c>
      <c r="M1711" s="88">
        <v>35603950</v>
      </c>
      <c r="N1711" s="88">
        <v>12315227</v>
      </c>
      <c r="O1711" s="88">
        <v>264451</v>
      </c>
      <c r="P1711" s="88">
        <v>1529474</v>
      </c>
      <c r="Q1711" s="89">
        <v>3.8340872364300001E-3</v>
      </c>
      <c r="R1711" s="89">
        <v>0</v>
      </c>
      <c r="S1711" s="89">
        <v>4.5993547408199999E-3</v>
      </c>
      <c r="T1711" s="89">
        <v>3.6586698022000001E-4</v>
      </c>
      <c r="U1711" s="89">
        <v>1.12260759811E-3</v>
      </c>
      <c r="V1711" s="89">
        <v>0</v>
      </c>
      <c r="W1711" s="89">
        <v>-9.4527233699999997E-5</v>
      </c>
      <c r="X1711" s="89">
        <v>0</v>
      </c>
      <c r="Y1711" s="89">
        <v>0</v>
      </c>
      <c r="Z1711" s="89">
        <v>1.07950949236E-2</v>
      </c>
      <c r="AA1711" s="89">
        <v>5.9296847516000003E-4</v>
      </c>
    </row>
    <row r="1712" spans="1:27" x14ac:dyDescent="0.25">
      <c r="A1712" s="87">
        <v>15317</v>
      </c>
      <c r="B1712" s="134">
        <v>45473</v>
      </c>
      <c r="C1712" s="87">
        <v>7930</v>
      </c>
      <c r="D1712" s="86" t="s">
        <v>2093</v>
      </c>
      <c r="E1712" s="88">
        <v>362360316</v>
      </c>
      <c r="F1712" s="88">
        <v>154223031</v>
      </c>
      <c r="G1712" s="88">
        <v>9759214</v>
      </c>
      <c r="H1712" s="88">
        <v>0</v>
      </c>
      <c r="I1712" s="88">
        <v>0</v>
      </c>
      <c r="J1712" s="88">
        <v>18465571</v>
      </c>
      <c r="K1712" s="88">
        <v>24637666</v>
      </c>
      <c r="L1712" s="88">
        <v>0</v>
      </c>
      <c r="M1712" s="88">
        <v>66557500</v>
      </c>
      <c r="N1712" s="88">
        <v>24936825</v>
      </c>
      <c r="O1712" s="88">
        <v>0</v>
      </c>
      <c r="P1712" s="88">
        <v>9866255</v>
      </c>
      <c r="Q1712" s="89">
        <v>3.136054536532E-2</v>
      </c>
      <c r="R1712" s="89">
        <v>0</v>
      </c>
      <c r="S1712" s="89">
        <v>0</v>
      </c>
      <c r="T1712" s="89">
        <v>4.8233486320000001E-5</v>
      </c>
      <c r="U1712" s="89">
        <v>1.2724478059800001E-3</v>
      </c>
      <c r="V1712" s="89">
        <v>0</v>
      </c>
      <c r="W1712" s="89">
        <v>0</v>
      </c>
      <c r="X1712" s="89">
        <v>0</v>
      </c>
      <c r="Y1712" s="89">
        <v>0</v>
      </c>
      <c r="Z1712" s="89">
        <v>3.057393665396E-2</v>
      </c>
      <c r="AA1712" s="89">
        <v>3.72555035889E-3</v>
      </c>
    </row>
    <row r="1713" spans="1:27" x14ac:dyDescent="0.25">
      <c r="A1713" s="87">
        <v>15324</v>
      </c>
      <c r="B1713" s="134">
        <v>45473</v>
      </c>
      <c r="C1713" s="87">
        <v>7936</v>
      </c>
      <c r="D1713" s="86" t="s">
        <v>2094</v>
      </c>
      <c r="E1713" s="88">
        <v>23821670</v>
      </c>
      <c r="F1713" s="88">
        <v>13897979</v>
      </c>
      <c r="G1713" s="88">
        <v>0</v>
      </c>
      <c r="H1713" s="88">
        <v>0</v>
      </c>
      <c r="I1713" s="88">
        <v>0</v>
      </c>
      <c r="J1713" s="88">
        <v>2023619</v>
      </c>
      <c r="K1713" s="88">
        <v>2690084</v>
      </c>
      <c r="L1713" s="88">
        <v>0</v>
      </c>
      <c r="M1713" s="88">
        <v>8733737</v>
      </c>
      <c r="N1713" s="88">
        <v>0</v>
      </c>
      <c r="O1713" s="88">
        <v>0</v>
      </c>
      <c r="P1713" s="88">
        <v>450539</v>
      </c>
      <c r="Q1713" s="89">
        <v>0</v>
      </c>
      <c r="R1713" s="89">
        <v>0</v>
      </c>
      <c r="S1713" s="89">
        <v>0</v>
      </c>
      <c r="T1713" s="89">
        <v>0</v>
      </c>
      <c r="U1713" s="89">
        <v>0</v>
      </c>
      <c r="V1713" s="89">
        <v>0</v>
      </c>
      <c r="W1713" s="89">
        <v>0</v>
      </c>
      <c r="X1713" s="89">
        <v>0</v>
      </c>
      <c r="Y1713" s="89">
        <v>0</v>
      </c>
      <c r="Z1713" s="89">
        <v>5.3579369799999999E-5</v>
      </c>
      <c r="AA1713" s="89">
        <v>2.3256277997400001E-6</v>
      </c>
    </row>
    <row r="1714" spans="1:27" x14ac:dyDescent="0.25">
      <c r="A1714" s="87">
        <v>15327</v>
      </c>
      <c r="B1714" s="134">
        <v>45473</v>
      </c>
      <c r="C1714" s="87">
        <v>7938</v>
      </c>
      <c r="D1714" s="86" t="s">
        <v>2095</v>
      </c>
      <c r="E1714" s="88">
        <v>82562538</v>
      </c>
      <c r="F1714" s="88">
        <v>69866644</v>
      </c>
      <c r="G1714" s="88">
        <v>4362863</v>
      </c>
      <c r="H1714" s="88">
        <v>7653</v>
      </c>
      <c r="I1714" s="88">
        <v>0</v>
      </c>
      <c r="J1714" s="88">
        <v>7404900</v>
      </c>
      <c r="K1714" s="88">
        <v>32306104</v>
      </c>
      <c r="L1714" s="88">
        <v>0</v>
      </c>
      <c r="M1714" s="88">
        <v>13564244</v>
      </c>
      <c r="N1714" s="88">
        <v>0</v>
      </c>
      <c r="O1714" s="88">
        <v>0</v>
      </c>
      <c r="P1714" s="88">
        <v>12220881</v>
      </c>
      <c r="Q1714" s="89">
        <v>3.1985017925160002E-2</v>
      </c>
      <c r="R1714" s="89">
        <v>0.15922132927732</v>
      </c>
      <c r="S1714" s="89">
        <v>0</v>
      </c>
      <c r="T1714" s="89">
        <v>1.009579760126E-2</v>
      </c>
      <c r="U1714" s="89">
        <v>1.272323146632E-2</v>
      </c>
      <c r="V1714" s="89">
        <v>0</v>
      </c>
      <c r="W1714" s="89">
        <v>-2.535877546E-4</v>
      </c>
      <c r="X1714" s="89">
        <v>0</v>
      </c>
      <c r="Y1714" s="89">
        <v>0</v>
      </c>
      <c r="Z1714" s="89">
        <v>3.194302239809E-2</v>
      </c>
      <c r="AA1714" s="89">
        <v>1.489467875009E-2</v>
      </c>
    </row>
    <row r="1715" spans="1:27" x14ac:dyDescent="0.25">
      <c r="A1715" s="87">
        <v>15328</v>
      </c>
      <c r="B1715" s="134">
        <v>45473</v>
      </c>
      <c r="C1715" s="87">
        <v>7939</v>
      </c>
      <c r="D1715" s="86" t="s">
        <v>2096</v>
      </c>
      <c r="E1715" s="88">
        <v>119847824</v>
      </c>
      <c r="F1715" s="88">
        <v>74543363</v>
      </c>
      <c r="G1715" s="88">
        <v>1148955</v>
      </c>
      <c r="H1715" s="88">
        <v>0</v>
      </c>
      <c r="I1715" s="88">
        <v>0</v>
      </c>
      <c r="J1715" s="88">
        <v>8063622</v>
      </c>
      <c r="K1715" s="88">
        <v>26716675</v>
      </c>
      <c r="L1715" s="88">
        <v>0</v>
      </c>
      <c r="M1715" s="88">
        <v>32803723</v>
      </c>
      <c r="N1715" s="88">
        <v>0</v>
      </c>
      <c r="O1715" s="88">
        <v>0</v>
      </c>
      <c r="P1715" s="88">
        <v>5810388</v>
      </c>
      <c r="Q1715" s="89">
        <v>3.0229856515100002E-3</v>
      </c>
      <c r="R1715" s="89">
        <v>0</v>
      </c>
      <c r="S1715" s="89">
        <v>0</v>
      </c>
      <c r="T1715" s="89">
        <v>0</v>
      </c>
      <c r="U1715" s="89">
        <v>2.7412108497999998E-4</v>
      </c>
      <c r="V1715" s="89">
        <v>0</v>
      </c>
      <c r="W1715" s="89">
        <v>0</v>
      </c>
      <c r="X1715" s="89">
        <v>0</v>
      </c>
      <c r="Y1715" s="89">
        <v>0</v>
      </c>
      <c r="Z1715" s="89">
        <v>2.5497439881499999E-3</v>
      </c>
      <c r="AA1715" s="89">
        <v>3.6625689528000001E-4</v>
      </c>
    </row>
    <row r="1716" spans="1:27" x14ac:dyDescent="0.25">
      <c r="A1716" s="87">
        <v>15358</v>
      </c>
      <c r="B1716" s="134">
        <v>45473</v>
      </c>
      <c r="C1716" s="87">
        <v>7958</v>
      </c>
      <c r="D1716" s="86" t="s">
        <v>2097</v>
      </c>
      <c r="E1716" s="88">
        <v>306320813</v>
      </c>
      <c r="F1716" s="88">
        <v>220592236</v>
      </c>
      <c r="G1716" s="88">
        <v>5556482</v>
      </c>
      <c r="H1716" s="88">
        <v>0</v>
      </c>
      <c r="I1716" s="88">
        <v>7659292</v>
      </c>
      <c r="J1716" s="88">
        <v>2741163</v>
      </c>
      <c r="K1716" s="88">
        <v>4640548</v>
      </c>
      <c r="L1716" s="88">
        <v>0</v>
      </c>
      <c r="M1716" s="88">
        <v>166790336</v>
      </c>
      <c r="N1716" s="88">
        <v>9210810</v>
      </c>
      <c r="O1716" s="88">
        <v>1162386</v>
      </c>
      <c r="P1716" s="88">
        <v>22831219</v>
      </c>
      <c r="Q1716" s="89">
        <v>8.6917246440800008E-3</v>
      </c>
      <c r="R1716" s="89">
        <v>0</v>
      </c>
      <c r="S1716" s="89">
        <v>3.17203885144E-3</v>
      </c>
      <c r="T1716" s="89">
        <v>0</v>
      </c>
      <c r="U1716" s="89">
        <v>0</v>
      </c>
      <c r="V1716" s="89">
        <v>0</v>
      </c>
      <c r="W1716" s="89">
        <v>0</v>
      </c>
      <c r="X1716" s="89">
        <v>0</v>
      </c>
      <c r="Y1716" s="89">
        <v>3.1304277441110001E-2</v>
      </c>
      <c r="Z1716" s="89">
        <v>5.3283576726100004E-3</v>
      </c>
      <c r="AA1716" s="89">
        <v>1.1606172651599999E-3</v>
      </c>
    </row>
    <row r="1717" spans="1:27" x14ac:dyDescent="0.25">
      <c r="A1717" s="87">
        <v>15370</v>
      </c>
      <c r="B1717" s="134">
        <v>45473</v>
      </c>
      <c r="C1717" s="87">
        <v>7966</v>
      </c>
      <c r="D1717" s="86" t="s">
        <v>2098</v>
      </c>
      <c r="E1717" s="88">
        <v>8293008</v>
      </c>
      <c r="F1717" s="88">
        <v>910383</v>
      </c>
      <c r="G1717" s="88">
        <v>0</v>
      </c>
      <c r="H1717" s="88">
        <v>0</v>
      </c>
      <c r="I1717" s="88">
        <v>0</v>
      </c>
      <c r="J1717" s="88">
        <v>0</v>
      </c>
      <c r="K1717" s="88">
        <v>0</v>
      </c>
      <c r="L1717" s="88">
        <v>0</v>
      </c>
      <c r="M1717" s="88">
        <v>0</v>
      </c>
      <c r="N1717" s="88">
        <v>0</v>
      </c>
      <c r="O1717" s="88">
        <v>0</v>
      </c>
      <c r="P1717" s="88">
        <v>910383</v>
      </c>
      <c r="Q1717" s="89">
        <v>0</v>
      </c>
      <c r="R1717" s="89">
        <v>0</v>
      </c>
      <c r="S1717" s="89">
        <v>0</v>
      </c>
      <c r="T1717" s="89">
        <v>0</v>
      </c>
      <c r="U1717" s="89">
        <v>0</v>
      </c>
      <c r="V1717" s="89">
        <v>0</v>
      </c>
      <c r="W1717" s="89">
        <v>0</v>
      </c>
      <c r="X1717" s="89">
        <v>0</v>
      </c>
      <c r="Y1717" s="89">
        <v>0</v>
      </c>
      <c r="Z1717" s="89">
        <v>3.4134094313740003E-2</v>
      </c>
      <c r="AA1717" s="89">
        <v>3.4134094313740003E-2</v>
      </c>
    </row>
    <row r="1718" spans="1:27" x14ac:dyDescent="0.25">
      <c r="A1718" s="87">
        <v>15375</v>
      </c>
      <c r="B1718" s="134">
        <v>45473</v>
      </c>
      <c r="C1718" s="87">
        <v>7970</v>
      </c>
      <c r="D1718" s="86" t="s">
        <v>2099</v>
      </c>
      <c r="E1718" s="88">
        <v>20783704</v>
      </c>
      <c r="F1718" s="88">
        <v>7136901</v>
      </c>
      <c r="G1718" s="88">
        <v>0</v>
      </c>
      <c r="H1718" s="88">
        <v>0</v>
      </c>
      <c r="I1718" s="88">
        <v>0</v>
      </c>
      <c r="J1718" s="88">
        <v>1545344</v>
      </c>
      <c r="K1718" s="88">
        <v>3841899</v>
      </c>
      <c r="L1718" s="88">
        <v>0</v>
      </c>
      <c r="M1718" s="88">
        <v>0</v>
      </c>
      <c r="N1718" s="88">
        <v>0</v>
      </c>
      <c r="O1718" s="88">
        <v>0</v>
      </c>
      <c r="P1718" s="88">
        <v>1749658</v>
      </c>
      <c r="Q1718" s="89">
        <v>0</v>
      </c>
      <c r="R1718" s="89">
        <v>0</v>
      </c>
      <c r="S1718" s="89">
        <v>0</v>
      </c>
      <c r="T1718" s="89">
        <v>1.097989384901E-2</v>
      </c>
      <c r="U1718" s="89">
        <v>1.173970015401E-2</v>
      </c>
      <c r="V1718" s="89">
        <v>0</v>
      </c>
      <c r="W1718" s="89">
        <v>0</v>
      </c>
      <c r="X1718" s="89">
        <v>0</v>
      </c>
      <c r="Y1718" s="89">
        <v>0</v>
      </c>
      <c r="Z1718" s="89">
        <v>4.1785254612800001E-3</v>
      </c>
      <c r="AA1718" s="89">
        <v>9.3809107571100007E-3</v>
      </c>
    </row>
    <row r="1719" spans="1:27" x14ac:dyDescent="0.25">
      <c r="A1719" s="87">
        <v>15377</v>
      </c>
      <c r="B1719" s="134">
        <v>45473</v>
      </c>
      <c r="C1719" s="87">
        <v>7971</v>
      </c>
      <c r="D1719" s="86" t="s">
        <v>2100</v>
      </c>
      <c r="E1719" s="88">
        <v>25950377</v>
      </c>
      <c r="F1719" s="88">
        <v>18485019</v>
      </c>
      <c r="G1719" s="88">
        <v>0</v>
      </c>
      <c r="H1719" s="88">
        <v>0</v>
      </c>
      <c r="I1719" s="88">
        <v>0</v>
      </c>
      <c r="J1719" s="88">
        <v>4797888</v>
      </c>
      <c r="K1719" s="88">
        <v>7359520</v>
      </c>
      <c r="L1719" s="88">
        <v>0</v>
      </c>
      <c r="M1719" s="88">
        <v>2014890</v>
      </c>
      <c r="N1719" s="88">
        <v>0</v>
      </c>
      <c r="O1719" s="88">
        <v>0</v>
      </c>
      <c r="P1719" s="88">
        <v>4312721</v>
      </c>
      <c r="Q1719" s="89">
        <v>0</v>
      </c>
      <c r="R1719" s="89">
        <v>0</v>
      </c>
      <c r="S1719" s="89">
        <v>0</v>
      </c>
      <c r="T1719" s="89">
        <v>0</v>
      </c>
      <c r="U1719" s="89">
        <v>8.2746373366000001E-4</v>
      </c>
      <c r="V1719" s="89">
        <v>0</v>
      </c>
      <c r="W1719" s="89">
        <v>0</v>
      </c>
      <c r="X1719" s="89">
        <v>0</v>
      </c>
      <c r="Y1719" s="89">
        <v>0</v>
      </c>
      <c r="Z1719" s="89">
        <v>-8.3895223310000004E-4</v>
      </c>
      <c r="AA1719" s="89">
        <v>9.7145720390000005E-5</v>
      </c>
    </row>
    <row r="1720" spans="1:27" x14ac:dyDescent="0.25">
      <c r="A1720" s="87">
        <v>15386</v>
      </c>
      <c r="B1720" s="134">
        <v>45473</v>
      </c>
      <c r="C1720" s="87">
        <v>7975</v>
      </c>
      <c r="D1720" s="86" t="s">
        <v>2101</v>
      </c>
      <c r="E1720" s="88">
        <v>34216087</v>
      </c>
      <c r="F1720" s="88">
        <v>13350352</v>
      </c>
      <c r="G1720" s="88">
        <v>1059936</v>
      </c>
      <c r="H1720" s="88">
        <v>0</v>
      </c>
      <c r="I1720" s="88">
        <v>0</v>
      </c>
      <c r="J1720" s="88">
        <v>2608068</v>
      </c>
      <c r="K1720" s="88">
        <v>2331037</v>
      </c>
      <c r="L1720" s="88">
        <v>0</v>
      </c>
      <c r="M1720" s="88">
        <v>4663468</v>
      </c>
      <c r="N1720" s="88">
        <v>0</v>
      </c>
      <c r="O1720" s="88">
        <v>0</v>
      </c>
      <c r="P1720" s="88">
        <v>2687841</v>
      </c>
      <c r="Q1720" s="89">
        <v>9.0942461081600003E-3</v>
      </c>
      <c r="R1720" s="89">
        <v>0</v>
      </c>
      <c r="S1720" s="89">
        <v>0</v>
      </c>
      <c r="T1720" s="89">
        <v>3.3996646715499998E-3</v>
      </c>
      <c r="U1720" s="89">
        <v>7.9646827639000002E-4</v>
      </c>
      <c r="V1720" s="89">
        <v>0</v>
      </c>
      <c r="W1720" s="89">
        <v>-1.9558132620999999E-3</v>
      </c>
      <c r="X1720" s="89">
        <v>0</v>
      </c>
      <c r="Y1720" s="89">
        <v>0</v>
      </c>
      <c r="Z1720" s="89">
        <v>1.1150544383880001E-2</v>
      </c>
      <c r="AA1720" s="89">
        <v>3.0445686861500002E-3</v>
      </c>
    </row>
    <row r="1721" spans="1:27" x14ac:dyDescent="0.25">
      <c r="A1721" s="87">
        <v>15390</v>
      </c>
      <c r="B1721" s="134">
        <v>45473</v>
      </c>
      <c r="C1721" s="87">
        <v>7977</v>
      </c>
      <c r="D1721" s="86" t="s">
        <v>2102</v>
      </c>
      <c r="E1721" s="88">
        <v>1711214</v>
      </c>
      <c r="F1721" s="88">
        <v>1072413</v>
      </c>
      <c r="G1721" s="88">
        <v>0</v>
      </c>
      <c r="H1721" s="88">
        <v>0</v>
      </c>
      <c r="I1721" s="88">
        <v>0</v>
      </c>
      <c r="J1721" s="88">
        <v>505796</v>
      </c>
      <c r="K1721" s="88">
        <v>398830</v>
      </c>
      <c r="L1721" s="88">
        <v>0</v>
      </c>
      <c r="M1721" s="88">
        <v>0</v>
      </c>
      <c r="N1721" s="88">
        <v>0</v>
      </c>
      <c r="O1721" s="88">
        <v>0</v>
      </c>
      <c r="P1721" s="88">
        <v>167787</v>
      </c>
      <c r="Q1721" s="89">
        <v>0</v>
      </c>
      <c r="R1721" s="89">
        <v>0</v>
      </c>
      <c r="S1721" s="89">
        <v>0</v>
      </c>
      <c r="T1721" s="89">
        <v>-6.2940085191000002E-3</v>
      </c>
      <c r="U1721" s="89">
        <v>-8.6033901600000002E-5</v>
      </c>
      <c r="V1721" s="89">
        <v>0</v>
      </c>
      <c r="W1721" s="89">
        <v>0</v>
      </c>
      <c r="X1721" s="89">
        <v>0</v>
      </c>
      <c r="Y1721" s="89">
        <v>0</v>
      </c>
      <c r="Z1721" s="89">
        <v>3.3746310501499999E-3</v>
      </c>
      <c r="AA1721" s="89">
        <v>-1.4974139042E-3</v>
      </c>
    </row>
    <row r="1722" spans="1:27" x14ac:dyDescent="0.25">
      <c r="A1722" s="87">
        <v>15393</v>
      </c>
      <c r="B1722" s="134">
        <v>45473</v>
      </c>
      <c r="C1722" s="87">
        <v>7979</v>
      </c>
      <c r="D1722" s="86" t="s">
        <v>2103</v>
      </c>
      <c r="E1722" s="88">
        <v>62476783</v>
      </c>
      <c r="F1722" s="88">
        <v>20954035</v>
      </c>
      <c r="G1722" s="88">
        <v>656775</v>
      </c>
      <c r="H1722" s="88">
        <v>0</v>
      </c>
      <c r="I1722" s="88">
        <v>0</v>
      </c>
      <c r="J1722" s="88">
        <v>1396830</v>
      </c>
      <c r="K1722" s="88">
        <v>3297599</v>
      </c>
      <c r="L1722" s="88">
        <v>0</v>
      </c>
      <c r="M1722" s="88">
        <v>14392756</v>
      </c>
      <c r="N1722" s="88">
        <v>0</v>
      </c>
      <c r="O1722" s="88">
        <v>0</v>
      </c>
      <c r="P1722" s="88">
        <v>1210075</v>
      </c>
      <c r="Q1722" s="89">
        <v>1.2433671986819999E-2</v>
      </c>
      <c r="R1722" s="89">
        <v>0</v>
      </c>
      <c r="S1722" s="89">
        <v>0</v>
      </c>
      <c r="T1722" s="89">
        <v>0</v>
      </c>
      <c r="U1722" s="89">
        <v>0</v>
      </c>
      <c r="V1722" s="89">
        <v>0</v>
      </c>
      <c r="W1722" s="89">
        <v>0</v>
      </c>
      <c r="X1722" s="89">
        <v>0</v>
      </c>
      <c r="Y1722" s="89">
        <v>0</v>
      </c>
      <c r="Z1722" s="89">
        <v>7.7705848000499999E-3</v>
      </c>
      <c r="AA1722" s="89">
        <v>8.5014336720999996E-4</v>
      </c>
    </row>
    <row r="1723" spans="1:27" x14ac:dyDescent="0.25">
      <c r="A1723" s="87">
        <v>15394</v>
      </c>
      <c r="B1723" s="134">
        <v>45473</v>
      </c>
      <c r="C1723" s="87">
        <v>7980</v>
      </c>
      <c r="D1723" s="86" t="s">
        <v>2104</v>
      </c>
      <c r="E1723" s="88">
        <v>498151910</v>
      </c>
      <c r="F1723" s="88">
        <v>318350441</v>
      </c>
      <c r="G1723" s="88">
        <v>13682389</v>
      </c>
      <c r="H1723" s="88">
        <v>0</v>
      </c>
      <c r="I1723" s="88">
        <v>0</v>
      </c>
      <c r="J1723" s="88">
        <v>46704962</v>
      </c>
      <c r="K1723" s="88">
        <v>70429066</v>
      </c>
      <c r="L1723" s="88">
        <v>0</v>
      </c>
      <c r="M1723" s="88">
        <v>170309181</v>
      </c>
      <c r="N1723" s="88">
        <v>0</v>
      </c>
      <c r="O1723" s="88">
        <v>0</v>
      </c>
      <c r="P1723" s="88">
        <v>17224843</v>
      </c>
      <c r="Q1723" s="89">
        <v>9.2686068557799994E-3</v>
      </c>
      <c r="R1723" s="89">
        <v>0</v>
      </c>
      <c r="S1723" s="89">
        <v>0</v>
      </c>
      <c r="T1723" s="89">
        <v>3.2663045109E-4</v>
      </c>
      <c r="U1723" s="89">
        <v>2.1676089807299999E-3</v>
      </c>
      <c r="V1723" s="89">
        <v>0</v>
      </c>
      <c r="W1723" s="89">
        <v>-4.5084811299999997E-5</v>
      </c>
      <c r="X1723" s="89">
        <v>0</v>
      </c>
      <c r="Y1723" s="89">
        <v>0</v>
      </c>
      <c r="Z1723" s="89">
        <v>1.282631857616E-2</v>
      </c>
      <c r="AA1723" s="89">
        <v>1.7677013665100001E-3</v>
      </c>
    </row>
    <row r="1724" spans="1:27" x14ac:dyDescent="0.25">
      <c r="A1724" s="87">
        <v>15426</v>
      </c>
      <c r="B1724" s="134">
        <v>45473</v>
      </c>
      <c r="C1724" s="87">
        <v>8000</v>
      </c>
      <c r="D1724" s="86" t="s">
        <v>2105</v>
      </c>
      <c r="E1724" s="88">
        <v>76766993</v>
      </c>
      <c r="F1724" s="88">
        <v>32297919</v>
      </c>
      <c r="G1724" s="88">
        <v>2338149</v>
      </c>
      <c r="H1724" s="88">
        <v>45962</v>
      </c>
      <c r="I1724" s="88">
        <v>0</v>
      </c>
      <c r="J1724" s="88">
        <v>1579515</v>
      </c>
      <c r="K1724" s="88">
        <v>3416274</v>
      </c>
      <c r="L1724" s="88">
        <v>0</v>
      </c>
      <c r="M1724" s="88">
        <v>9308994</v>
      </c>
      <c r="N1724" s="88">
        <v>9677162</v>
      </c>
      <c r="O1724" s="88">
        <v>3370499</v>
      </c>
      <c r="P1724" s="88">
        <v>2561364</v>
      </c>
      <c r="Q1724" s="89">
        <v>3.421044497451E-2</v>
      </c>
      <c r="R1724" s="89">
        <v>5.7069661046109998E-2</v>
      </c>
      <c r="S1724" s="89">
        <v>0</v>
      </c>
      <c r="T1724" s="89">
        <v>4.2742032165349997E-2</v>
      </c>
      <c r="U1724" s="89">
        <v>6.7924974388399997E-3</v>
      </c>
      <c r="V1724" s="89">
        <v>0</v>
      </c>
      <c r="W1724" s="89">
        <v>-9.3983875279999999E-4</v>
      </c>
      <c r="X1724" s="89">
        <v>0</v>
      </c>
      <c r="Y1724" s="89">
        <v>2.979395608661E-2</v>
      </c>
      <c r="Z1724" s="89">
        <v>1.418582525875E-2</v>
      </c>
      <c r="AA1724" s="89">
        <v>8.6672569622100008E-3</v>
      </c>
    </row>
    <row r="1725" spans="1:27" x14ac:dyDescent="0.25">
      <c r="A1725" s="87">
        <v>15433</v>
      </c>
      <c r="B1725" s="134">
        <v>45473</v>
      </c>
      <c r="C1725" s="87">
        <v>8003</v>
      </c>
      <c r="D1725" s="86" t="s">
        <v>2106</v>
      </c>
      <c r="E1725" s="88">
        <v>15629499</v>
      </c>
      <c r="F1725" s="88">
        <v>5794375</v>
      </c>
      <c r="G1725" s="88">
        <v>336267</v>
      </c>
      <c r="H1725" s="88">
        <v>39318</v>
      </c>
      <c r="I1725" s="88">
        <v>0</v>
      </c>
      <c r="J1725" s="88">
        <v>1645200</v>
      </c>
      <c r="K1725" s="88">
        <v>2351381</v>
      </c>
      <c r="L1725" s="88">
        <v>0</v>
      </c>
      <c r="M1725" s="88">
        <v>0</v>
      </c>
      <c r="N1725" s="88">
        <v>0</v>
      </c>
      <c r="O1725" s="88">
        <v>0</v>
      </c>
      <c r="P1725" s="88">
        <v>1422209</v>
      </c>
      <c r="Q1725" s="89">
        <v>2.2127913016199998E-3</v>
      </c>
      <c r="R1725" s="89">
        <v>2.9252578442090001E-2</v>
      </c>
      <c r="S1725" s="89">
        <v>0</v>
      </c>
      <c r="T1725" s="89">
        <v>1.6963194200000001E-4</v>
      </c>
      <c r="U1725" s="89">
        <v>2.060510702236E-2</v>
      </c>
      <c r="V1725" s="89">
        <v>0</v>
      </c>
      <c r="W1725" s="89">
        <v>0</v>
      </c>
      <c r="X1725" s="89">
        <v>0</v>
      </c>
      <c r="Y1725" s="89">
        <v>0</v>
      </c>
      <c r="Z1725" s="89">
        <v>2.6723053528549999E-2</v>
      </c>
      <c r="AA1725" s="89">
        <v>1.6246852179830001E-2</v>
      </c>
    </row>
    <row r="1726" spans="1:27" x14ac:dyDescent="0.25">
      <c r="A1726" s="87">
        <v>15438</v>
      </c>
      <c r="B1726" s="134">
        <v>45473</v>
      </c>
      <c r="C1726" s="87">
        <v>8008</v>
      </c>
      <c r="D1726" s="86" t="s">
        <v>2107</v>
      </c>
      <c r="E1726" s="88">
        <v>57354982</v>
      </c>
      <c r="F1726" s="88">
        <v>36212046</v>
      </c>
      <c r="G1726" s="88">
        <v>1699215</v>
      </c>
      <c r="H1726" s="88">
        <v>55974</v>
      </c>
      <c r="I1726" s="88">
        <v>1414240</v>
      </c>
      <c r="J1726" s="88">
        <v>2121902</v>
      </c>
      <c r="K1726" s="88">
        <v>17667191</v>
      </c>
      <c r="L1726" s="88">
        <v>0</v>
      </c>
      <c r="M1726" s="88">
        <v>8576582</v>
      </c>
      <c r="N1726" s="88">
        <v>0</v>
      </c>
      <c r="O1726" s="88">
        <v>0</v>
      </c>
      <c r="P1726" s="88">
        <v>4676942</v>
      </c>
      <c r="Q1726" s="89">
        <v>8.4382253600799994E-3</v>
      </c>
      <c r="R1726" s="89">
        <v>3.5041814340579999E-2</v>
      </c>
      <c r="S1726" s="89">
        <v>1.6340513294599999E-3</v>
      </c>
      <c r="T1726" s="89">
        <v>0</v>
      </c>
      <c r="U1726" s="89">
        <v>6.1175838917999997E-4</v>
      </c>
      <c r="V1726" s="89">
        <v>0</v>
      </c>
      <c r="W1726" s="89">
        <v>0</v>
      </c>
      <c r="X1726" s="89">
        <v>0</v>
      </c>
      <c r="Y1726" s="89">
        <v>0</v>
      </c>
      <c r="Z1726" s="89">
        <v>1.10529137557E-3</v>
      </c>
      <c r="AA1726" s="89">
        <v>9.928684309400001E-4</v>
      </c>
    </row>
    <row r="1727" spans="1:27" x14ac:dyDescent="0.25">
      <c r="A1727" s="87">
        <v>15451</v>
      </c>
      <c r="B1727" s="134">
        <v>45473</v>
      </c>
      <c r="C1727" s="87">
        <v>8017</v>
      </c>
      <c r="D1727" s="86" t="s">
        <v>2108</v>
      </c>
      <c r="E1727" s="88">
        <v>9121204</v>
      </c>
      <c r="F1727" s="88">
        <v>3300507</v>
      </c>
      <c r="G1727" s="88">
        <v>0</v>
      </c>
      <c r="H1727" s="88">
        <v>0</v>
      </c>
      <c r="I1727" s="88">
        <v>0</v>
      </c>
      <c r="J1727" s="88">
        <v>635053</v>
      </c>
      <c r="K1727" s="88">
        <v>455460</v>
      </c>
      <c r="L1727" s="88">
        <v>0</v>
      </c>
      <c r="M1727" s="88">
        <v>1914703</v>
      </c>
      <c r="N1727" s="88">
        <v>0</v>
      </c>
      <c r="O1727" s="88">
        <v>0</v>
      </c>
      <c r="P1727" s="88">
        <v>295291</v>
      </c>
      <c r="Q1727" s="89">
        <v>0</v>
      </c>
      <c r="R1727" s="89">
        <v>0</v>
      </c>
      <c r="S1727" s="89">
        <v>0</v>
      </c>
      <c r="T1727" s="89">
        <v>-5.93737948E-5</v>
      </c>
      <c r="U1727" s="89">
        <v>0</v>
      </c>
      <c r="V1727" s="89">
        <v>0</v>
      </c>
      <c r="W1727" s="89">
        <v>0</v>
      </c>
      <c r="X1727" s="89">
        <v>0</v>
      </c>
      <c r="Y1727" s="89">
        <v>0</v>
      </c>
      <c r="Z1727" s="89">
        <v>0</v>
      </c>
      <c r="AA1727" s="89">
        <v>-1.43689927E-5</v>
      </c>
    </row>
    <row r="1728" spans="1:27" x14ac:dyDescent="0.25">
      <c r="A1728" s="87">
        <v>15454</v>
      </c>
      <c r="B1728" s="134">
        <v>45473</v>
      </c>
      <c r="C1728" s="87">
        <v>8019</v>
      </c>
      <c r="D1728" s="86" t="s">
        <v>2109</v>
      </c>
      <c r="E1728" s="88">
        <v>280832</v>
      </c>
      <c r="F1728" s="88">
        <v>11021</v>
      </c>
      <c r="G1728" s="88">
        <v>0</v>
      </c>
      <c r="H1728" s="88">
        <v>0</v>
      </c>
      <c r="I1728" s="88">
        <v>0</v>
      </c>
      <c r="J1728" s="88">
        <v>0</v>
      </c>
      <c r="K1728" s="88">
        <v>0</v>
      </c>
      <c r="L1728" s="88">
        <v>0</v>
      </c>
      <c r="M1728" s="88">
        <v>0</v>
      </c>
      <c r="N1728" s="88">
        <v>0</v>
      </c>
      <c r="O1728" s="88">
        <v>0</v>
      </c>
      <c r="P1728" s="88">
        <v>11021</v>
      </c>
      <c r="Q1728" s="89">
        <v>0</v>
      </c>
      <c r="R1728" s="89">
        <v>0</v>
      </c>
      <c r="S1728" s="89">
        <v>0</v>
      </c>
      <c r="T1728" s="89">
        <v>0</v>
      </c>
      <c r="U1728" s="89">
        <v>0</v>
      </c>
      <c r="V1728" s="89">
        <v>0</v>
      </c>
      <c r="W1728" s="89">
        <v>0</v>
      </c>
      <c r="X1728" s="89">
        <v>0</v>
      </c>
      <c r="Y1728" s="89">
        <v>0</v>
      </c>
      <c r="Z1728" s="89">
        <v>0</v>
      </c>
      <c r="AA1728" s="89">
        <v>0</v>
      </c>
    </row>
    <row r="1729" spans="1:27" x14ac:dyDescent="0.25">
      <c r="A1729" s="87">
        <v>15459</v>
      </c>
      <c r="B1729" s="134">
        <v>45473</v>
      </c>
      <c r="C1729" s="87">
        <v>8023</v>
      </c>
      <c r="D1729" s="86" t="s">
        <v>2110</v>
      </c>
      <c r="E1729" s="88">
        <v>7620402</v>
      </c>
      <c r="F1729" s="88">
        <v>6485473</v>
      </c>
      <c r="G1729" s="88">
        <v>0</v>
      </c>
      <c r="H1729" s="88">
        <v>0</v>
      </c>
      <c r="I1729" s="88">
        <v>0</v>
      </c>
      <c r="J1729" s="88">
        <v>0</v>
      </c>
      <c r="K1729" s="88">
        <v>0</v>
      </c>
      <c r="L1729" s="88">
        <v>0</v>
      </c>
      <c r="M1729" s="88">
        <v>6253644</v>
      </c>
      <c r="N1729" s="88">
        <v>0</v>
      </c>
      <c r="O1729" s="88">
        <v>0</v>
      </c>
      <c r="P1729" s="88">
        <v>231828</v>
      </c>
      <c r="Q1729" s="89">
        <v>0</v>
      </c>
      <c r="R1729" s="89">
        <v>0</v>
      </c>
      <c r="S1729" s="89">
        <v>0</v>
      </c>
      <c r="T1729" s="89">
        <v>0</v>
      </c>
      <c r="U1729" s="89">
        <v>0</v>
      </c>
      <c r="V1729" s="89">
        <v>0</v>
      </c>
      <c r="W1729" s="89">
        <v>0</v>
      </c>
      <c r="X1729" s="89">
        <v>0</v>
      </c>
      <c r="Y1729" s="89">
        <v>0</v>
      </c>
      <c r="Z1729" s="89">
        <v>0</v>
      </c>
      <c r="AA1729" s="89">
        <v>0</v>
      </c>
    </row>
    <row r="1730" spans="1:27" x14ac:dyDescent="0.25">
      <c r="A1730" s="87">
        <v>15467</v>
      </c>
      <c r="B1730" s="134">
        <v>45473</v>
      </c>
      <c r="C1730" s="87">
        <v>8028</v>
      </c>
      <c r="D1730" s="86" t="s">
        <v>2111</v>
      </c>
      <c r="E1730" s="88">
        <v>165349632</v>
      </c>
      <c r="F1730" s="88">
        <v>118122920</v>
      </c>
      <c r="G1730" s="88">
        <v>969294</v>
      </c>
      <c r="H1730" s="88">
        <v>0</v>
      </c>
      <c r="I1730" s="88">
        <v>0</v>
      </c>
      <c r="J1730" s="88">
        <v>15117419</v>
      </c>
      <c r="K1730" s="88">
        <v>29425318</v>
      </c>
      <c r="L1730" s="88">
        <v>0</v>
      </c>
      <c r="M1730" s="88">
        <v>65523102</v>
      </c>
      <c r="N1730" s="88">
        <v>0</v>
      </c>
      <c r="O1730" s="88">
        <v>0</v>
      </c>
      <c r="P1730" s="88">
        <v>7087787</v>
      </c>
      <c r="Q1730" s="89">
        <v>2.2341475512490001E-2</v>
      </c>
      <c r="R1730" s="89">
        <v>0</v>
      </c>
      <c r="S1730" s="89">
        <v>0</v>
      </c>
      <c r="T1730" s="89">
        <v>5.8277881796000002E-4</v>
      </c>
      <c r="U1730" s="89">
        <v>4.4922279370099997E-3</v>
      </c>
      <c r="V1730" s="89">
        <v>0</v>
      </c>
      <c r="W1730" s="89">
        <v>0</v>
      </c>
      <c r="X1730" s="89">
        <v>0</v>
      </c>
      <c r="Y1730" s="89">
        <v>0</v>
      </c>
      <c r="Z1730" s="89">
        <v>1.445846192163E-2</v>
      </c>
      <c r="AA1730" s="89">
        <v>2.3482222893800001E-3</v>
      </c>
    </row>
    <row r="1731" spans="1:27" x14ac:dyDescent="0.25">
      <c r="A1731" s="87">
        <v>15483</v>
      </c>
      <c r="B1731" s="134">
        <v>45473</v>
      </c>
      <c r="C1731" s="87">
        <v>8038</v>
      </c>
      <c r="D1731" s="86" t="s">
        <v>2112</v>
      </c>
      <c r="E1731" s="88">
        <v>234425491</v>
      </c>
      <c r="F1731" s="88">
        <v>118307694</v>
      </c>
      <c r="G1731" s="88">
        <v>1617505</v>
      </c>
      <c r="H1731" s="88">
        <v>0</v>
      </c>
      <c r="I1731" s="88">
        <v>7809</v>
      </c>
      <c r="J1731" s="88">
        <v>8427131</v>
      </c>
      <c r="K1731" s="88">
        <v>23155209</v>
      </c>
      <c r="L1731" s="88">
        <v>0</v>
      </c>
      <c r="M1731" s="88">
        <v>58787228</v>
      </c>
      <c r="N1731" s="88">
        <v>8438155</v>
      </c>
      <c r="O1731" s="88">
        <v>11897716</v>
      </c>
      <c r="P1731" s="88">
        <v>5976942</v>
      </c>
      <c r="Q1731" s="89">
        <v>1.9733303359939999E-2</v>
      </c>
      <c r="R1731" s="89">
        <v>0</v>
      </c>
      <c r="S1731" s="89">
        <v>0</v>
      </c>
      <c r="T1731" s="89">
        <v>1.3619445787999999E-4</v>
      </c>
      <c r="U1731" s="89">
        <v>2.2972608413000001E-4</v>
      </c>
      <c r="V1731" s="89">
        <v>0</v>
      </c>
      <c r="W1731" s="89">
        <v>-5.0764217070000002E-4</v>
      </c>
      <c r="X1731" s="89">
        <v>0</v>
      </c>
      <c r="Y1731" s="89">
        <v>0</v>
      </c>
      <c r="Z1731" s="89">
        <v>1.066323675964E-2</v>
      </c>
      <c r="AA1731" s="89">
        <v>7.1945016686999997E-4</v>
      </c>
    </row>
    <row r="1732" spans="1:27" x14ac:dyDescent="0.25">
      <c r="A1732" s="87">
        <v>15513</v>
      </c>
      <c r="B1732" s="134">
        <v>45473</v>
      </c>
      <c r="C1732" s="87">
        <v>8054</v>
      </c>
      <c r="D1732" s="86" t="s">
        <v>2113</v>
      </c>
      <c r="E1732" s="88">
        <v>6660685</v>
      </c>
      <c r="F1732" s="88">
        <v>1863525</v>
      </c>
      <c r="G1732" s="88">
        <v>0</v>
      </c>
      <c r="H1732" s="88">
        <v>41005</v>
      </c>
      <c r="I1732" s="88">
        <v>0</v>
      </c>
      <c r="J1732" s="88">
        <v>92786</v>
      </c>
      <c r="K1732" s="88">
        <v>722902</v>
      </c>
      <c r="L1732" s="88">
        <v>0</v>
      </c>
      <c r="M1732" s="88">
        <v>56086</v>
      </c>
      <c r="N1732" s="88">
        <v>0</v>
      </c>
      <c r="O1732" s="88">
        <v>0</v>
      </c>
      <c r="P1732" s="88">
        <v>950746</v>
      </c>
      <c r="Q1732" s="89">
        <v>0</v>
      </c>
      <c r="R1732" s="89">
        <v>3.8061294084000001E-3</v>
      </c>
      <c r="S1732" s="89">
        <v>0</v>
      </c>
      <c r="T1732" s="89">
        <v>0</v>
      </c>
      <c r="U1732" s="89">
        <v>0</v>
      </c>
      <c r="V1732" s="89">
        <v>0</v>
      </c>
      <c r="W1732" s="89">
        <v>2.1876586363849999E-2</v>
      </c>
      <c r="X1732" s="89">
        <v>0</v>
      </c>
      <c r="Y1732" s="89">
        <v>0</v>
      </c>
      <c r="Z1732" s="89">
        <v>7.8482438704900008E-3</v>
      </c>
      <c r="AA1732" s="89">
        <v>5.6524420151400001E-3</v>
      </c>
    </row>
    <row r="1733" spans="1:27" x14ac:dyDescent="0.25">
      <c r="A1733" s="87">
        <v>15516</v>
      </c>
      <c r="B1733" s="134">
        <v>45473</v>
      </c>
      <c r="C1733" s="87">
        <v>8056</v>
      </c>
      <c r="D1733" s="86" t="s">
        <v>2114</v>
      </c>
      <c r="E1733" s="88">
        <v>51648268</v>
      </c>
      <c r="F1733" s="88">
        <v>39081493</v>
      </c>
      <c r="G1733" s="88">
        <v>0</v>
      </c>
      <c r="H1733" s="88">
        <v>0</v>
      </c>
      <c r="I1733" s="88">
        <v>0</v>
      </c>
      <c r="J1733" s="88">
        <v>2108856</v>
      </c>
      <c r="K1733" s="88">
        <v>5679266</v>
      </c>
      <c r="L1733" s="88">
        <v>0</v>
      </c>
      <c r="M1733" s="88">
        <v>22192864</v>
      </c>
      <c r="N1733" s="88">
        <v>1257025</v>
      </c>
      <c r="O1733" s="88">
        <v>664897</v>
      </c>
      <c r="P1733" s="88">
        <v>7178585</v>
      </c>
      <c r="Q1733" s="89">
        <v>0</v>
      </c>
      <c r="R1733" s="89">
        <v>0</v>
      </c>
      <c r="S1733" s="89">
        <v>0</v>
      </c>
      <c r="T1733" s="89">
        <v>0</v>
      </c>
      <c r="U1733" s="89">
        <v>1.6223845255900001E-3</v>
      </c>
      <c r="V1733" s="89">
        <v>0</v>
      </c>
      <c r="W1733" s="89">
        <v>0</v>
      </c>
      <c r="X1733" s="89">
        <v>0</v>
      </c>
      <c r="Y1733" s="89">
        <v>0</v>
      </c>
      <c r="Z1733" s="89">
        <v>4.90323887204E-3</v>
      </c>
      <c r="AA1733" s="89">
        <v>1.3241482375400001E-3</v>
      </c>
    </row>
    <row r="1734" spans="1:27" x14ac:dyDescent="0.25">
      <c r="A1734" s="87">
        <v>15522</v>
      </c>
      <c r="B1734" s="134">
        <v>45473</v>
      </c>
      <c r="C1734" s="87">
        <v>8058</v>
      </c>
      <c r="D1734" s="86" t="s">
        <v>2115</v>
      </c>
      <c r="E1734" s="88">
        <v>3735713</v>
      </c>
      <c r="F1734" s="88">
        <v>3237706</v>
      </c>
      <c r="G1734" s="88">
        <v>0</v>
      </c>
      <c r="H1734" s="88">
        <v>0</v>
      </c>
      <c r="I1734" s="88">
        <v>0</v>
      </c>
      <c r="J1734" s="88">
        <v>733077</v>
      </c>
      <c r="K1734" s="88">
        <v>1920248</v>
      </c>
      <c r="L1734" s="88">
        <v>0</v>
      </c>
      <c r="M1734" s="88">
        <v>0</v>
      </c>
      <c r="N1734" s="88">
        <v>0</v>
      </c>
      <c r="O1734" s="88">
        <v>0</v>
      </c>
      <c r="P1734" s="88">
        <v>584381</v>
      </c>
      <c r="Q1734" s="89">
        <v>0</v>
      </c>
      <c r="R1734" s="89">
        <v>0</v>
      </c>
      <c r="S1734" s="89">
        <v>0</v>
      </c>
      <c r="T1734" s="89">
        <v>0</v>
      </c>
      <c r="U1734" s="89">
        <v>6.2298705876800003E-3</v>
      </c>
      <c r="V1734" s="89">
        <v>0</v>
      </c>
      <c r="W1734" s="89">
        <v>0.66666666666666996</v>
      </c>
      <c r="X1734" s="89">
        <v>0</v>
      </c>
      <c r="Y1734" s="89">
        <v>0</v>
      </c>
      <c r="Z1734" s="89">
        <v>7.4994307646900002E-3</v>
      </c>
      <c r="AA1734" s="89">
        <v>5.6695008037099997E-3</v>
      </c>
    </row>
    <row r="1735" spans="1:27" x14ac:dyDescent="0.25">
      <c r="A1735" s="87">
        <v>15523</v>
      </c>
      <c r="B1735" s="134">
        <v>45473</v>
      </c>
      <c r="C1735" s="87">
        <v>8059</v>
      </c>
      <c r="D1735" s="86" t="s">
        <v>2116</v>
      </c>
      <c r="E1735" s="88">
        <v>219072762</v>
      </c>
      <c r="F1735" s="88">
        <v>144799902</v>
      </c>
      <c r="G1735" s="88">
        <v>2577738</v>
      </c>
      <c r="H1735" s="88">
        <v>0</v>
      </c>
      <c r="I1735" s="88">
        <v>0</v>
      </c>
      <c r="J1735" s="88">
        <v>6493319</v>
      </c>
      <c r="K1735" s="88">
        <v>25056349</v>
      </c>
      <c r="L1735" s="88">
        <v>0</v>
      </c>
      <c r="M1735" s="88">
        <v>54159095</v>
      </c>
      <c r="N1735" s="88">
        <v>12809118</v>
      </c>
      <c r="O1735" s="88">
        <v>19799219</v>
      </c>
      <c r="P1735" s="88">
        <v>23905062</v>
      </c>
      <c r="Q1735" s="89">
        <v>8.5773978237599999E-3</v>
      </c>
      <c r="R1735" s="89">
        <v>2.0050125313280001E-2</v>
      </c>
      <c r="S1735" s="89">
        <v>0</v>
      </c>
      <c r="T1735" s="89">
        <v>-5.7420513989999995E-4</v>
      </c>
      <c r="U1735" s="89">
        <v>-1.4953960339999999E-4</v>
      </c>
      <c r="V1735" s="89">
        <v>0</v>
      </c>
      <c r="W1735" s="89">
        <v>-4.0728985700000003E-5</v>
      </c>
      <c r="X1735" s="89">
        <v>0</v>
      </c>
      <c r="Y1735" s="89">
        <v>9.4251708750000003E-5</v>
      </c>
      <c r="Z1735" s="89">
        <v>2.3324733410899998E-3</v>
      </c>
      <c r="AA1735" s="89">
        <v>5.1899738828000005E-4</v>
      </c>
    </row>
    <row r="1736" spans="1:27" x14ac:dyDescent="0.25">
      <c r="A1736" s="87">
        <v>15532</v>
      </c>
      <c r="B1736" s="134">
        <v>45473</v>
      </c>
      <c r="C1736" s="87">
        <v>8065</v>
      </c>
      <c r="D1736" s="86" t="s">
        <v>2117</v>
      </c>
      <c r="E1736" s="88">
        <v>29748625</v>
      </c>
      <c r="F1736" s="88">
        <v>10183221</v>
      </c>
      <c r="G1736" s="88">
        <v>1546978</v>
      </c>
      <c r="H1736" s="88">
        <v>0</v>
      </c>
      <c r="I1736" s="88">
        <v>0</v>
      </c>
      <c r="J1736" s="88">
        <v>1801792</v>
      </c>
      <c r="K1736" s="88">
        <v>2641801</v>
      </c>
      <c r="L1736" s="88">
        <v>0</v>
      </c>
      <c r="M1736" s="88">
        <v>3337098</v>
      </c>
      <c r="N1736" s="88">
        <v>0</v>
      </c>
      <c r="O1736" s="88">
        <v>0</v>
      </c>
      <c r="P1736" s="88">
        <v>855552</v>
      </c>
      <c r="Q1736" s="89">
        <v>4.6347666971299998E-3</v>
      </c>
      <c r="R1736" s="89">
        <v>0</v>
      </c>
      <c r="S1736" s="89">
        <v>0</v>
      </c>
      <c r="T1736" s="89">
        <v>0</v>
      </c>
      <c r="U1736" s="89">
        <v>0</v>
      </c>
      <c r="V1736" s="89">
        <v>0</v>
      </c>
      <c r="W1736" s="89">
        <v>-8.2388404700000004E-5</v>
      </c>
      <c r="X1736" s="89">
        <v>0</v>
      </c>
      <c r="Y1736" s="89">
        <v>0</v>
      </c>
      <c r="Z1736" s="89">
        <v>5.3094384710099998E-3</v>
      </c>
      <c r="AA1736" s="89">
        <v>1.15866489674E-3</v>
      </c>
    </row>
    <row r="1737" spans="1:27" x14ac:dyDescent="0.25">
      <c r="A1737" s="87">
        <v>15536</v>
      </c>
      <c r="B1737" s="134">
        <v>45473</v>
      </c>
      <c r="C1737" s="87">
        <v>8068</v>
      </c>
      <c r="D1737" s="86" t="s">
        <v>2118</v>
      </c>
      <c r="E1737" s="88">
        <v>10087155</v>
      </c>
      <c r="F1737" s="88">
        <v>4914531</v>
      </c>
      <c r="G1737" s="88">
        <v>483079</v>
      </c>
      <c r="H1737" s="88">
        <v>3045</v>
      </c>
      <c r="I1737" s="88">
        <v>0</v>
      </c>
      <c r="J1737" s="88">
        <v>1381979</v>
      </c>
      <c r="K1737" s="88">
        <v>2428393</v>
      </c>
      <c r="L1737" s="88">
        <v>0</v>
      </c>
      <c r="M1737" s="88">
        <v>0</v>
      </c>
      <c r="N1737" s="88">
        <v>0</v>
      </c>
      <c r="O1737" s="88">
        <v>0</v>
      </c>
      <c r="P1737" s="88">
        <v>618035</v>
      </c>
      <c r="Q1737" s="89">
        <v>2.0142545883000001E-4</v>
      </c>
      <c r="R1737" s="89">
        <v>0</v>
      </c>
      <c r="S1737" s="89">
        <v>0</v>
      </c>
      <c r="T1737" s="89">
        <v>0</v>
      </c>
      <c r="U1737" s="89">
        <v>3.90638835482E-3</v>
      </c>
      <c r="V1737" s="89">
        <v>0</v>
      </c>
      <c r="W1737" s="89">
        <v>0</v>
      </c>
      <c r="X1737" s="89">
        <v>0</v>
      </c>
      <c r="Y1737" s="89">
        <v>0</v>
      </c>
      <c r="Z1737" s="89">
        <v>-4.3124160886000001E-3</v>
      </c>
      <c r="AA1737" s="89">
        <v>1.4583019561600001E-3</v>
      </c>
    </row>
    <row r="1738" spans="1:27" x14ac:dyDescent="0.25">
      <c r="A1738" s="87">
        <v>15539</v>
      </c>
      <c r="B1738" s="134">
        <v>45473</v>
      </c>
      <c r="C1738" s="87">
        <v>8071</v>
      </c>
      <c r="D1738" s="86" t="s">
        <v>2119</v>
      </c>
      <c r="E1738" s="88">
        <v>146649173</v>
      </c>
      <c r="F1738" s="88">
        <v>61477610</v>
      </c>
      <c r="G1738" s="88">
        <v>2470510</v>
      </c>
      <c r="H1738" s="88">
        <v>0</v>
      </c>
      <c r="I1738" s="88">
        <v>428557</v>
      </c>
      <c r="J1738" s="88">
        <v>2341162</v>
      </c>
      <c r="K1738" s="88">
        <v>3272524</v>
      </c>
      <c r="L1738" s="88">
        <v>0</v>
      </c>
      <c r="M1738" s="88">
        <v>40860008</v>
      </c>
      <c r="N1738" s="88">
        <v>0</v>
      </c>
      <c r="O1738" s="88">
        <v>4870664</v>
      </c>
      <c r="P1738" s="88">
        <v>7234184</v>
      </c>
      <c r="Q1738" s="89">
        <v>0</v>
      </c>
      <c r="R1738" s="89">
        <v>0</v>
      </c>
      <c r="S1738" s="89">
        <v>1.1378818070810001E-2</v>
      </c>
      <c r="T1738" s="89">
        <v>0</v>
      </c>
      <c r="U1738" s="89">
        <v>0</v>
      </c>
      <c r="V1738" s="89">
        <v>0</v>
      </c>
      <c r="W1738" s="89">
        <v>0</v>
      </c>
      <c r="X1738" s="89">
        <v>0</v>
      </c>
      <c r="Y1738" s="89">
        <v>4.2525681361769999E-2</v>
      </c>
      <c r="Z1738" s="89">
        <v>4.3323338634569997E-2</v>
      </c>
      <c r="AA1738" s="89">
        <v>9.0311134382099999E-3</v>
      </c>
    </row>
    <row r="1739" spans="1:27" x14ac:dyDescent="0.25">
      <c r="A1739" s="87">
        <v>15563</v>
      </c>
      <c r="B1739" s="134">
        <v>45473</v>
      </c>
      <c r="C1739" s="87">
        <v>8081</v>
      </c>
      <c r="D1739" s="86" t="s">
        <v>2120</v>
      </c>
      <c r="E1739" s="88">
        <v>83200290</v>
      </c>
      <c r="F1739" s="88">
        <v>34497625</v>
      </c>
      <c r="G1739" s="88">
        <v>1225416</v>
      </c>
      <c r="H1739" s="88">
        <v>0</v>
      </c>
      <c r="I1739" s="88">
        <v>0</v>
      </c>
      <c r="J1739" s="88">
        <v>10675607</v>
      </c>
      <c r="K1739" s="88">
        <v>9068277</v>
      </c>
      <c r="L1739" s="88">
        <v>0</v>
      </c>
      <c r="M1739" s="88">
        <v>2885716</v>
      </c>
      <c r="N1739" s="88">
        <v>0</v>
      </c>
      <c r="O1739" s="88">
        <v>0</v>
      </c>
      <c r="P1739" s="88">
        <v>10642609</v>
      </c>
      <c r="Q1739" s="89">
        <v>5.61114262175E-3</v>
      </c>
      <c r="R1739" s="89">
        <v>0</v>
      </c>
      <c r="S1739" s="89">
        <v>0</v>
      </c>
      <c r="T1739" s="89">
        <v>2.0606909396999999E-4</v>
      </c>
      <c r="U1739" s="89">
        <v>1.43137637576E-3</v>
      </c>
      <c r="V1739" s="89">
        <v>0</v>
      </c>
      <c r="W1739" s="89">
        <v>0</v>
      </c>
      <c r="X1739" s="89">
        <v>0</v>
      </c>
      <c r="Y1739" s="89">
        <v>0</v>
      </c>
      <c r="Z1739" s="89">
        <v>2.1227380936799998E-3</v>
      </c>
      <c r="AA1739" s="89">
        <v>1.21319349865E-3</v>
      </c>
    </row>
    <row r="1740" spans="1:27" x14ac:dyDescent="0.25">
      <c r="A1740" s="87">
        <v>15565</v>
      </c>
      <c r="B1740" s="134">
        <v>45473</v>
      </c>
      <c r="C1740" s="87">
        <v>8082</v>
      </c>
      <c r="D1740" s="86" t="s">
        <v>2121</v>
      </c>
      <c r="E1740" s="88">
        <v>4233838</v>
      </c>
      <c r="F1740" s="88">
        <v>2387047</v>
      </c>
      <c r="G1740" s="88">
        <v>0</v>
      </c>
      <c r="H1740" s="88">
        <v>35438</v>
      </c>
      <c r="I1740" s="88">
        <v>0</v>
      </c>
      <c r="J1740" s="88">
        <v>618498</v>
      </c>
      <c r="K1740" s="88">
        <v>1148024</v>
      </c>
      <c r="L1740" s="88">
        <v>0</v>
      </c>
      <c r="M1740" s="88">
        <v>0</v>
      </c>
      <c r="N1740" s="88">
        <v>0</v>
      </c>
      <c r="O1740" s="88">
        <v>0</v>
      </c>
      <c r="P1740" s="88">
        <v>585086</v>
      </c>
      <c r="Q1740" s="89">
        <v>0</v>
      </c>
      <c r="R1740" s="89">
        <v>3.6702268727189999E-2</v>
      </c>
      <c r="S1740" s="89">
        <v>0</v>
      </c>
      <c r="T1740" s="89">
        <v>0</v>
      </c>
      <c r="U1740" s="89">
        <v>2.9964105784100002E-3</v>
      </c>
      <c r="V1740" s="89">
        <v>0</v>
      </c>
      <c r="W1740" s="89">
        <v>0</v>
      </c>
      <c r="X1740" s="89">
        <v>0</v>
      </c>
      <c r="Y1740" s="89">
        <v>0</v>
      </c>
      <c r="Z1740" s="89">
        <v>5.5407787285600002E-3</v>
      </c>
      <c r="AA1740" s="89">
        <v>3.7027225552E-3</v>
      </c>
    </row>
    <row r="1741" spans="1:27" x14ac:dyDescent="0.25">
      <c r="A1741" s="87">
        <v>15588</v>
      </c>
      <c r="B1741" s="134">
        <v>45473</v>
      </c>
      <c r="C1741" s="87">
        <v>8096</v>
      </c>
      <c r="D1741" s="86" t="s">
        <v>2122</v>
      </c>
      <c r="E1741" s="88">
        <v>939020</v>
      </c>
      <c r="F1741" s="88">
        <v>273742</v>
      </c>
      <c r="G1741" s="88">
        <v>0</v>
      </c>
      <c r="H1741" s="88">
        <v>0</v>
      </c>
      <c r="I1741" s="88">
        <v>0</v>
      </c>
      <c r="J1741" s="88">
        <v>16030</v>
      </c>
      <c r="K1741" s="88">
        <v>156975</v>
      </c>
      <c r="L1741" s="88">
        <v>0</v>
      </c>
      <c r="M1741" s="88">
        <v>0</v>
      </c>
      <c r="N1741" s="88">
        <v>0</v>
      </c>
      <c r="O1741" s="88">
        <v>0</v>
      </c>
      <c r="P1741" s="88">
        <v>100737</v>
      </c>
      <c r="Q1741" s="89">
        <v>0</v>
      </c>
      <c r="R1741" s="89">
        <v>0</v>
      </c>
      <c r="S1741" s="89">
        <v>0</v>
      </c>
      <c r="T1741" s="89">
        <v>0</v>
      </c>
      <c r="U1741" s="89">
        <v>0</v>
      </c>
      <c r="V1741" s="89">
        <v>0</v>
      </c>
      <c r="W1741" s="89">
        <v>0</v>
      </c>
      <c r="X1741" s="89">
        <v>0</v>
      </c>
      <c r="Y1741" s="89">
        <v>0</v>
      </c>
      <c r="Z1741" s="89">
        <v>8.1186142413599994E-3</v>
      </c>
      <c r="AA1741" s="89">
        <v>1.82666229334E-3</v>
      </c>
    </row>
    <row r="1742" spans="1:27" x14ac:dyDescent="0.25">
      <c r="A1742" s="87">
        <v>15589</v>
      </c>
      <c r="B1742" s="134">
        <v>45473</v>
      </c>
      <c r="C1742" s="87">
        <v>8097</v>
      </c>
      <c r="D1742" s="86" t="s">
        <v>2123</v>
      </c>
      <c r="E1742" s="88">
        <v>17529677</v>
      </c>
      <c r="F1742" s="88">
        <v>7648216</v>
      </c>
      <c r="G1742" s="88">
        <v>186472</v>
      </c>
      <c r="H1742" s="88">
        <v>56208</v>
      </c>
      <c r="I1742" s="88">
        <v>0</v>
      </c>
      <c r="J1742" s="88">
        <v>1606911</v>
      </c>
      <c r="K1742" s="88">
        <v>3964744</v>
      </c>
      <c r="L1742" s="88">
        <v>0</v>
      </c>
      <c r="M1742" s="88">
        <v>0</v>
      </c>
      <c r="N1742" s="88">
        <v>0</v>
      </c>
      <c r="O1742" s="88">
        <v>0</v>
      </c>
      <c r="P1742" s="88">
        <v>1833881</v>
      </c>
      <c r="Q1742" s="89">
        <v>2.1213807217229999E-2</v>
      </c>
      <c r="R1742" s="89">
        <v>1.50767894105E-3</v>
      </c>
      <c r="S1742" s="89">
        <v>0</v>
      </c>
      <c r="T1742" s="89">
        <v>1.73364723107E-3</v>
      </c>
      <c r="U1742" s="89">
        <v>4.90738024159E-3</v>
      </c>
      <c r="V1742" s="89">
        <v>0</v>
      </c>
      <c r="W1742" s="89">
        <v>0</v>
      </c>
      <c r="X1742" s="89">
        <v>0</v>
      </c>
      <c r="Y1742" s="89">
        <v>0</v>
      </c>
      <c r="Z1742" s="89">
        <v>1.01203261758E-2</v>
      </c>
      <c r="AA1742" s="89">
        <v>5.6346424285700003E-3</v>
      </c>
    </row>
    <row r="1743" spans="1:27" x14ac:dyDescent="0.25">
      <c r="A1743" s="87">
        <v>15591</v>
      </c>
      <c r="B1743" s="134">
        <v>45473</v>
      </c>
      <c r="C1743" s="87">
        <v>8099</v>
      </c>
      <c r="D1743" s="86" t="s">
        <v>2124</v>
      </c>
      <c r="E1743" s="88">
        <v>14077800</v>
      </c>
      <c r="F1743" s="88">
        <v>6446720</v>
      </c>
      <c r="G1743" s="88">
        <v>210988</v>
      </c>
      <c r="H1743" s="88">
        <v>0</v>
      </c>
      <c r="I1743" s="88">
        <v>0</v>
      </c>
      <c r="J1743" s="88">
        <v>408286</v>
      </c>
      <c r="K1743" s="88">
        <v>500115</v>
      </c>
      <c r="L1743" s="88">
        <v>0</v>
      </c>
      <c r="M1743" s="88">
        <v>5182930</v>
      </c>
      <c r="N1743" s="88">
        <v>0</v>
      </c>
      <c r="O1743" s="88">
        <v>0</v>
      </c>
      <c r="P1743" s="88">
        <v>144401</v>
      </c>
      <c r="Q1743" s="89">
        <v>-1.5823027545999999E-3</v>
      </c>
      <c r="R1743" s="89">
        <v>0</v>
      </c>
      <c r="S1743" s="89">
        <v>0</v>
      </c>
      <c r="T1743" s="89">
        <v>0</v>
      </c>
      <c r="U1743" s="89">
        <v>7.0990376322000001E-4</v>
      </c>
      <c r="V1743" s="89">
        <v>0</v>
      </c>
      <c r="W1743" s="89">
        <v>0</v>
      </c>
      <c r="X1743" s="89">
        <v>0</v>
      </c>
      <c r="Y1743" s="89">
        <v>0</v>
      </c>
      <c r="Z1743" s="89">
        <v>-1.4475812049999999E-3</v>
      </c>
      <c r="AA1743" s="89">
        <v>-3.7339747200000003E-5</v>
      </c>
    </row>
    <row r="1744" spans="1:27" x14ac:dyDescent="0.25">
      <c r="A1744" s="87">
        <v>15602</v>
      </c>
      <c r="B1744" s="134">
        <v>45473</v>
      </c>
      <c r="C1744" s="87">
        <v>8105</v>
      </c>
      <c r="D1744" s="86" t="s">
        <v>2125</v>
      </c>
      <c r="E1744" s="88">
        <v>120495914</v>
      </c>
      <c r="F1744" s="88">
        <v>47579065</v>
      </c>
      <c r="G1744" s="88">
        <v>2923845</v>
      </c>
      <c r="H1744" s="88">
        <v>0</v>
      </c>
      <c r="I1744" s="88">
        <v>0</v>
      </c>
      <c r="J1744" s="88">
        <v>8431887</v>
      </c>
      <c r="K1744" s="88">
        <v>13420453</v>
      </c>
      <c r="L1744" s="88">
        <v>0</v>
      </c>
      <c r="M1744" s="88">
        <v>8824841</v>
      </c>
      <c r="N1744" s="88">
        <v>0</v>
      </c>
      <c r="O1744" s="88">
        <v>0</v>
      </c>
      <c r="P1744" s="88">
        <v>13978038</v>
      </c>
      <c r="Q1744" s="89">
        <v>1.2786745313910001E-2</v>
      </c>
      <c r="R1744" s="89">
        <v>0</v>
      </c>
      <c r="S1744" s="89">
        <v>0</v>
      </c>
      <c r="T1744" s="89">
        <v>-6.4755306499999994E-5</v>
      </c>
      <c r="U1744" s="89">
        <v>-5.6715021109999999E-4</v>
      </c>
      <c r="V1744" s="89">
        <v>0</v>
      </c>
      <c r="W1744" s="89">
        <v>0</v>
      </c>
      <c r="X1744" s="89">
        <v>0</v>
      </c>
      <c r="Y1744" s="89">
        <v>0</v>
      </c>
      <c r="Z1744" s="89">
        <v>3.0784638753900001E-3</v>
      </c>
      <c r="AA1744" s="89">
        <v>1.5585925042399999E-3</v>
      </c>
    </row>
    <row r="1745" spans="1:27" x14ac:dyDescent="0.25">
      <c r="A1745" s="87">
        <v>15614</v>
      </c>
      <c r="B1745" s="134">
        <v>45473</v>
      </c>
      <c r="C1745" s="87">
        <v>8110</v>
      </c>
      <c r="D1745" s="86" t="s">
        <v>2126</v>
      </c>
      <c r="E1745" s="88">
        <v>2233572</v>
      </c>
      <c r="F1745" s="88">
        <v>1111287</v>
      </c>
      <c r="G1745" s="88">
        <v>0</v>
      </c>
      <c r="H1745" s="88">
        <v>0</v>
      </c>
      <c r="I1745" s="88">
        <v>0</v>
      </c>
      <c r="J1745" s="88">
        <v>385874</v>
      </c>
      <c r="K1745" s="88">
        <v>423970</v>
      </c>
      <c r="L1745" s="88">
        <v>0</v>
      </c>
      <c r="M1745" s="88">
        <v>0</v>
      </c>
      <c r="N1745" s="88">
        <v>0</v>
      </c>
      <c r="O1745" s="88">
        <v>0</v>
      </c>
      <c r="P1745" s="88">
        <v>301443</v>
      </c>
      <c r="Q1745" s="89">
        <v>0</v>
      </c>
      <c r="R1745" s="89">
        <v>0</v>
      </c>
      <c r="S1745" s="89">
        <v>0</v>
      </c>
      <c r="T1745" s="89">
        <v>0</v>
      </c>
      <c r="U1745" s="89">
        <v>1.124433480581E-2</v>
      </c>
      <c r="V1745" s="89">
        <v>0</v>
      </c>
      <c r="W1745" s="89">
        <v>0</v>
      </c>
      <c r="X1745" s="89">
        <v>0</v>
      </c>
      <c r="Y1745" s="89">
        <v>0</v>
      </c>
      <c r="Z1745" s="89">
        <v>5.8110878496800003E-3</v>
      </c>
      <c r="AA1745" s="89">
        <v>5.3315844409099998E-3</v>
      </c>
    </row>
    <row r="1746" spans="1:27" x14ac:dyDescent="0.25">
      <c r="A1746" s="87">
        <v>15616</v>
      </c>
      <c r="B1746" s="134">
        <v>45473</v>
      </c>
      <c r="C1746" s="87">
        <v>8111</v>
      </c>
      <c r="D1746" s="86" t="s">
        <v>2127</v>
      </c>
      <c r="E1746" s="88">
        <v>1847070</v>
      </c>
      <c r="F1746" s="88">
        <v>406727</v>
      </c>
      <c r="G1746" s="88">
        <v>0</v>
      </c>
      <c r="H1746" s="88">
        <v>0</v>
      </c>
      <c r="I1746" s="88">
        <v>0</v>
      </c>
      <c r="J1746" s="88">
        <v>0</v>
      </c>
      <c r="K1746" s="88">
        <v>179783</v>
      </c>
      <c r="L1746" s="88">
        <v>0</v>
      </c>
      <c r="M1746" s="88">
        <v>0</v>
      </c>
      <c r="N1746" s="88">
        <v>0</v>
      </c>
      <c r="O1746" s="88">
        <v>0</v>
      </c>
      <c r="P1746" s="88">
        <v>226944</v>
      </c>
      <c r="Q1746" s="89">
        <v>0</v>
      </c>
      <c r="R1746" s="89">
        <v>0</v>
      </c>
      <c r="S1746" s="89">
        <v>0</v>
      </c>
      <c r="T1746" s="89">
        <v>0</v>
      </c>
      <c r="U1746" s="89">
        <v>2.9196961841269999E-2</v>
      </c>
      <c r="V1746" s="89">
        <v>0</v>
      </c>
      <c r="W1746" s="89">
        <v>0</v>
      </c>
      <c r="X1746" s="89">
        <v>0</v>
      </c>
      <c r="Y1746" s="89">
        <v>0</v>
      </c>
      <c r="Z1746" s="89">
        <v>3.2213827306530003E-2</v>
      </c>
      <c r="AA1746" s="89">
        <v>3.2133509053630001E-2</v>
      </c>
    </row>
    <row r="1747" spans="1:27" x14ac:dyDescent="0.25">
      <c r="A1747" s="87">
        <v>15618</v>
      </c>
      <c r="B1747" s="134">
        <v>45473</v>
      </c>
      <c r="C1747" s="87">
        <v>8112</v>
      </c>
      <c r="D1747" s="86" t="s">
        <v>2128</v>
      </c>
      <c r="E1747" s="88">
        <v>12179716</v>
      </c>
      <c r="F1747" s="88">
        <v>11391609</v>
      </c>
      <c r="G1747" s="88">
        <v>0</v>
      </c>
      <c r="H1747" s="88">
        <v>0</v>
      </c>
      <c r="I1747" s="88">
        <v>0</v>
      </c>
      <c r="J1747" s="88">
        <v>2720461</v>
      </c>
      <c r="K1747" s="88">
        <v>3232411</v>
      </c>
      <c r="L1747" s="88">
        <v>0</v>
      </c>
      <c r="M1747" s="88">
        <v>3682742</v>
      </c>
      <c r="N1747" s="88">
        <v>0</v>
      </c>
      <c r="O1747" s="88">
        <v>0</v>
      </c>
      <c r="P1747" s="88">
        <v>1755995</v>
      </c>
      <c r="Q1747" s="89">
        <v>0</v>
      </c>
      <c r="R1747" s="89">
        <v>0</v>
      </c>
      <c r="S1747" s="89">
        <v>0</v>
      </c>
      <c r="T1747" s="89">
        <v>-3.2376173869999998E-4</v>
      </c>
      <c r="U1747" s="89">
        <v>3.2854435120499999E-3</v>
      </c>
      <c r="V1747" s="89">
        <v>0</v>
      </c>
      <c r="W1747" s="89">
        <v>0</v>
      </c>
      <c r="X1747" s="89">
        <v>0</v>
      </c>
      <c r="Y1747" s="89">
        <v>0</v>
      </c>
      <c r="Z1747" s="89">
        <v>7.4456590858999999E-4</v>
      </c>
      <c r="AA1747" s="89">
        <v>1.0431640796000001E-3</v>
      </c>
    </row>
    <row r="1748" spans="1:27" x14ac:dyDescent="0.25">
      <c r="A1748" s="87">
        <v>15619</v>
      </c>
      <c r="B1748" s="134">
        <v>45473</v>
      </c>
      <c r="C1748" s="87">
        <v>8113</v>
      </c>
      <c r="D1748" s="86" t="s">
        <v>2129</v>
      </c>
      <c r="E1748" s="88">
        <v>332844166</v>
      </c>
      <c r="F1748" s="88">
        <v>277339315</v>
      </c>
      <c r="G1748" s="88">
        <v>4961495</v>
      </c>
      <c r="H1748" s="88">
        <v>0</v>
      </c>
      <c r="I1748" s="88">
        <v>0</v>
      </c>
      <c r="J1748" s="88">
        <v>16573173</v>
      </c>
      <c r="K1748" s="88">
        <v>38313462</v>
      </c>
      <c r="L1748" s="88">
        <v>0</v>
      </c>
      <c r="M1748" s="88">
        <v>132684189</v>
      </c>
      <c r="N1748" s="88">
        <v>40103814</v>
      </c>
      <c r="O1748" s="88">
        <v>21368144</v>
      </c>
      <c r="P1748" s="88">
        <v>23335038</v>
      </c>
      <c r="Q1748" s="89">
        <v>7.6527206281499999E-3</v>
      </c>
      <c r="R1748" s="89">
        <v>0</v>
      </c>
      <c r="S1748" s="89">
        <v>0</v>
      </c>
      <c r="T1748" s="89">
        <v>3.3441833905999997E-4</v>
      </c>
      <c r="U1748" s="89">
        <v>1.21075815365E-3</v>
      </c>
      <c r="V1748" s="89">
        <v>0</v>
      </c>
      <c r="W1748" s="89">
        <v>7.4189568660000006E-5</v>
      </c>
      <c r="X1748" s="89">
        <v>0</v>
      </c>
      <c r="Y1748" s="89">
        <v>0</v>
      </c>
      <c r="Z1748" s="89">
        <v>8.4349099919999999E-4</v>
      </c>
      <c r="AA1748" s="89">
        <v>4.6553380536999998E-4</v>
      </c>
    </row>
    <row r="1749" spans="1:27" x14ac:dyDescent="0.25">
      <c r="A1749" s="87">
        <v>15650</v>
      </c>
      <c r="B1749" s="134">
        <v>45473</v>
      </c>
      <c r="C1749" s="87">
        <v>8133</v>
      </c>
      <c r="D1749" s="86" t="s">
        <v>2130</v>
      </c>
      <c r="E1749" s="88">
        <v>207993220</v>
      </c>
      <c r="F1749" s="88">
        <v>134069445</v>
      </c>
      <c r="G1749" s="88">
        <v>1083298</v>
      </c>
      <c r="H1749" s="88">
        <v>0</v>
      </c>
      <c r="I1749" s="88">
        <v>0</v>
      </c>
      <c r="J1749" s="88">
        <v>8828024</v>
      </c>
      <c r="K1749" s="88">
        <v>20050413</v>
      </c>
      <c r="L1749" s="88">
        <v>0</v>
      </c>
      <c r="M1749" s="88">
        <v>90186270</v>
      </c>
      <c r="N1749" s="88">
        <v>0</v>
      </c>
      <c r="O1749" s="88">
        <v>0</v>
      </c>
      <c r="P1749" s="88">
        <v>13921440</v>
      </c>
      <c r="Q1749" s="89">
        <v>2.2203514805500001E-3</v>
      </c>
      <c r="R1749" s="89">
        <v>0</v>
      </c>
      <c r="S1749" s="89">
        <v>0</v>
      </c>
      <c r="T1749" s="89">
        <v>0</v>
      </c>
      <c r="U1749" s="89">
        <v>4.6284268146000001E-4</v>
      </c>
      <c r="V1749" s="89">
        <v>0</v>
      </c>
      <c r="W1749" s="89">
        <v>1.1221054629E-4</v>
      </c>
      <c r="X1749" s="89">
        <v>0</v>
      </c>
      <c r="Y1749" s="89">
        <v>0</v>
      </c>
      <c r="Z1749" s="89">
        <v>2.5324215133399998E-3</v>
      </c>
      <c r="AA1749" s="89">
        <v>4.2527402705E-4</v>
      </c>
    </row>
    <row r="1750" spans="1:27" x14ac:dyDescent="0.25">
      <c r="A1750" s="87">
        <v>15652</v>
      </c>
      <c r="B1750" s="134">
        <v>45473</v>
      </c>
      <c r="C1750" s="87">
        <v>8135</v>
      </c>
      <c r="D1750" s="86" t="s">
        <v>2131</v>
      </c>
      <c r="E1750" s="88">
        <v>8556951</v>
      </c>
      <c r="F1750" s="88">
        <v>4683063</v>
      </c>
      <c r="G1750" s="88">
        <v>145663</v>
      </c>
      <c r="H1750" s="88">
        <v>53030</v>
      </c>
      <c r="I1750" s="88">
        <v>0</v>
      </c>
      <c r="J1750" s="88">
        <v>602411</v>
      </c>
      <c r="K1750" s="88">
        <v>781129</v>
      </c>
      <c r="L1750" s="88">
        <v>0</v>
      </c>
      <c r="M1750" s="88">
        <v>2086607</v>
      </c>
      <c r="N1750" s="88">
        <v>0</v>
      </c>
      <c r="O1750" s="88">
        <v>0</v>
      </c>
      <c r="P1750" s="88">
        <v>1014224</v>
      </c>
      <c r="Q1750" s="89">
        <v>1.8074434812159999E-2</v>
      </c>
      <c r="R1750" s="89">
        <v>2.9641883516590001E-2</v>
      </c>
      <c r="S1750" s="89">
        <v>0</v>
      </c>
      <c r="T1750" s="89">
        <v>0</v>
      </c>
      <c r="U1750" s="89">
        <v>-4.7194445528999998E-3</v>
      </c>
      <c r="V1750" s="89">
        <v>0</v>
      </c>
      <c r="W1750" s="89">
        <v>6.6006918165999998E-4</v>
      </c>
      <c r="X1750" s="89">
        <v>0</v>
      </c>
      <c r="Y1750" s="89">
        <v>0</v>
      </c>
      <c r="Z1750" s="89">
        <v>2.081877522341E-2</v>
      </c>
      <c r="AA1750" s="89">
        <v>6.0102488993800003E-3</v>
      </c>
    </row>
    <row r="1751" spans="1:27" x14ac:dyDescent="0.25">
      <c r="A1751" s="87">
        <v>15659</v>
      </c>
      <c r="B1751" s="134">
        <v>45473</v>
      </c>
      <c r="C1751" s="87">
        <v>8140</v>
      </c>
      <c r="D1751" s="86" t="s">
        <v>2132</v>
      </c>
      <c r="E1751" s="88">
        <v>92440046</v>
      </c>
      <c r="F1751" s="88">
        <v>30101031</v>
      </c>
      <c r="G1751" s="88">
        <v>2087233</v>
      </c>
      <c r="H1751" s="88">
        <v>0</v>
      </c>
      <c r="I1751" s="88">
        <v>0</v>
      </c>
      <c r="J1751" s="88">
        <v>4077571</v>
      </c>
      <c r="K1751" s="88">
        <v>6062798</v>
      </c>
      <c r="L1751" s="88">
        <v>0</v>
      </c>
      <c r="M1751" s="88">
        <v>15260210</v>
      </c>
      <c r="N1751" s="88">
        <v>0</v>
      </c>
      <c r="O1751" s="88">
        <v>0</v>
      </c>
      <c r="P1751" s="88">
        <v>2613219</v>
      </c>
      <c r="Q1751" s="89">
        <v>1.1207399170900001E-2</v>
      </c>
      <c r="R1751" s="89">
        <v>0</v>
      </c>
      <c r="S1751" s="89">
        <v>0</v>
      </c>
      <c r="T1751" s="89">
        <v>-1.8608833069999999E-4</v>
      </c>
      <c r="U1751" s="89">
        <v>-7.1126317399999997E-5</v>
      </c>
      <c r="V1751" s="89">
        <v>0</v>
      </c>
      <c r="W1751" s="89">
        <v>0</v>
      </c>
      <c r="X1751" s="89">
        <v>0</v>
      </c>
      <c r="Y1751" s="89">
        <v>0</v>
      </c>
      <c r="Z1751" s="89">
        <v>6.6610113918300004E-3</v>
      </c>
      <c r="AA1751" s="89">
        <v>1.56677636779E-3</v>
      </c>
    </row>
    <row r="1752" spans="1:27" x14ac:dyDescent="0.25">
      <c r="A1752" s="87">
        <v>15669</v>
      </c>
      <c r="B1752" s="134">
        <v>45473</v>
      </c>
      <c r="C1752" s="87">
        <v>8147</v>
      </c>
      <c r="D1752" s="86" t="s">
        <v>2133</v>
      </c>
      <c r="E1752" s="88">
        <v>225601619</v>
      </c>
      <c r="F1752" s="88">
        <v>100196188</v>
      </c>
      <c r="G1752" s="88">
        <v>981383</v>
      </c>
      <c r="H1752" s="88">
        <v>0</v>
      </c>
      <c r="I1752" s="88">
        <v>0</v>
      </c>
      <c r="J1752" s="88">
        <v>8878178</v>
      </c>
      <c r="K1752" s="88">
        <v>7171500</v>
      </c>
      <c r="L1752" s="88">
        <v>0</v>
      </c>
      <c r="M1752" s="88">
        <v>79160930</v>
      </c>
      <c r="N1752" s="88">
        <v>0</v>
      </c>
      <c r="O1752" s="88">
        <v>0</v>
      </c>
      <c r="P1752" s="88">
        <v>4004197</v>
      </c>
      <c r="Q1752" s="89">
        <v>1.8727826203099999E-3</v>
      </c>
      <c r="R1752" s="89">
        <v>0</v>
      </c>
      <c r="S1752" s="89">
        <v>0</v>
      </c>
      <c r="T1752" s="89">
        <v>0</v>
      </c>
      <c r="U1752" s="89">
        <v>0</v>
      </c>
      <c r="V1752" s="89">
        <v>0</v>
      </c>
      <c r="W1752" s="89">
        <v>0</v>
      </c>
      <c r="X1752" s="89">
        <v>0</v>
      </c>
      <c r="Y1752" s="89">
        <v>0</v>
      </c>
      <c r="Z1752" s="89">
        <v>1.4427911907999999E-4</v>
      </c>
      <c r="AA1752" s="89">
        <v>2.4805483240000001E-5</v>
      </c>
    </row>
    <row r="1753" spans="1:27" x14ac:dyDescent="0.25">
      <c r="A1753" s="87">
        <v>15672</v>
      </c>
      <c r="B1753" s="134">
        <v>45473</v>
      </c>
      <c r="C1753" s="87">
        <v>8149</v>
      </c>
      <c r="D1753" s="86" t="s">
        <v>2134</v>
      </c>
      <c r="E1753" s="88">
        <v>799354624</v>
      </c>
      <c r="F1753" s="88">
        <v>440141098</v>
      </c>
      <c r="G1753" s="88">
        <v>28161893</v>
      </c>
      <c r="H1753" s="88">
        <v>0</v>
      </c>
      <c r="I1753" s="88">
        <v>0</v>
      </c>
      <c r="J1753" s="88">
        <v>82309790</v>
      </c>
      <c r="K1753" s="88">
        <v>95029900</v>
      </c>
      <c r="L1753" s="88">
        <v>0</v>
      </c>
      <c r="M1753" s="88">
        <v>134237694</v>
      </c>
      <c r="N1753" s="88">
        <v>66410184</v>
      </c>
      <c r="O1753" s="88">
        <v>2053474</v>
      </c>
      <c r="P1753" s="88">
        <v>31938163</v>
      </c>
      <c r="Q1753" s="89">
        <v>9.0625456698300005E-3</v>
      </c>
      <c r="R1753" s="89">
        <v>0</v>
      </c>
      <c r="S1753" s="89">
        <v>0</v>
      </c>
      <c r="T1753" s="89">
        <v>3.3067465877000002E-4</v>
      </c>
      <c r="U1753" s="89">
        <v>1.55478852181E-3</v>
      </c>
      <c r="V1753" s="89">
        <v>0</v>
      </c>
      <c r="W1753" s="89">
        <v>8.5028616370000002E-5</v>
      </c>
      <c r="X1753" s="89">
        <v>6.0348356996000002E-4</v>
      </c>
      <c r="Y1753" s="89">
        <v>-8.2195691762000003E-3</v>
      </c>
      <c r="Z1753" s="89">
        <v>9.4290096226699992E-3</v>
      </c>
      <c r="AA1753" s="89">
        <v>1.97752641544E-3</v>
      </c>
    </row>
    <row r="1754" spans="1:27" x14ac:dyDescent="0.25">
      <c r="A1754" s="87">
        <v>15673</v>
      </c>
      <c r="B1754" s="134">
        <v>45473</v>
      </c>
      <c r="C1754" s="87">
        <v>8150</v>
      </c>
      <c r="D1754" s="86" t="s">
        <v>2135</v>
      </c>
      <c r="E1754" s="88">
        <v>1865344</v>
      </c>
      <c r="F1754" s="88">
        <v>497485</v>
      </c>
      <c r="G1754" s="88">
        <v>0</v>
      </c>
      <c r="H1754" s="88">
        <v>343</v>
      </c>
      <c r="I1754" s="88">
        <v>0</v>
      </c>
      <c r="J1754" s="88">
        <v>64171</v>
      </c>
      <c r="K1754" s="88">
        <v>106959</v>
      </c>
      <c r="L1754" s="88">
        <v>0</v>
      </c>
      <c r="M1754" s="88">
        <v>0</v>
      </c>
      <c r="N1754" s="88">
        <v>0</v>
      </c>
      <c r="O1754" s="88">
        <v>0</v>
      </c>
      <c r="P1754" s="88">
        <v>326012</v>
      </c>
      <c r="Q1754" s="89">
        <v>0</v>
      </c>
      <c r="R1754" s="89">
        <v>0.66666666666666996</v>
      </c>
      <c r="S1754" s="89">
        <v>0</v>
      </c>
      <c r="T1754" s="89">
        <v>0</v>
      </c>
      <c r="U1754" s="89">
        <v>3.7163344311779999E-2</v>
      </c>
      <c r="V1754" s="89">
        <v>0</v>
      </c>
      <c r="W1754" s="89">
        <v>0</v>
      </c>
      <c r="X1754" s="89">
        <v>0</v>
      </c>
      <c r="Y1754" s="89">
        <v>0</v>
      </c>
      <c r="Z1754" s="89">
        <v>0</v>
      </c>
      <c r="AA1754" s="89">
        <v>6.4913447505299997E-3</v>
      </c>
    </row>
    <row r="1755" spans="1:27" x14ac:dyDescent="0.25">
      <c r="A1755" s="87">
        <v>15741</v>
      </c>
      <c r="B1755" s="134">
        <v>45473</v>
      </c>
      <c r="C1755" s="87">
        <v>8187</v>
      </c>
      <c r="D1755" s="86" t="s">
        <v>2136</v>
      </c>
      <c r="E1755" s="88">
        <v>392674293</v>
      </c>
      <c r="F1755" s="88">
        <v>294935834</v>
      </c>
      <c r="G1755" s="88">
        <v>0</v>
      </c>
      <c r="H1755" s="88">
        <v>0</v>
      </c>
      <c r="I1755" s="88">
        <v>0</v>
      </c>
      <c r="J1755" s="88">
        <v>31539562</v>
      </c>
      <c r="K1755" s="88">
        <v>139726214</v>
      </c>
      <c r="L1755" s="88">
        <v>0</v>
      </c>
      <c r="M1755" s="88">
        <v>85525183</v>
      </c>
      <c r="N1755" s="88">
        <v>428666</v>
      </c>
      <c r="O1755" s="88">
        <v>41049</v>
      </c>
      <c r="P1755" s="88">
        <v>37675160</v>
      </c>
      <c r="Q1755" s="89">
        <v>0</v>
      </c>
      <c r="R1755" s="89">
        <v>0</v>
      </c>
      <c r="S1755" s="89">
        <v>0</v>
      </c>
      <c r="T1755" s="89">
        <v>3.0851706968299999E-3</v>
      </c>
      <c r="U1755" s="89">
        <v>8.4076127698100005E-3</v>
      </c>
      <c r="V1755" s="89">
        <v>0</v>
      </c>
      <c r="W1755" s="89">
        <v>0</v>
      </c>
      <c r="X1755" s="89">
        <v>0</v>
      </c>
      <c r="Y1755" s="89">
        <v>0.37487884474340999</v>
      </c>
      <c r="Z1755" s="89">
        <v>1.394062068018E-2</v>
      </c>
      <c r="AA1755" s="89">
        <v>5.9612642462600002E-3</v>
      </c>
    </row>
    <row r="1756" spans="1:27" x14ac:dyDescent="0.25">
      <c r="A1756" s="87">
        <v>15752</v>
      </c>
      <c r="B1756" s="134">
        <v>45473</v>
      </c>
      <c r="C1756" s="87">
        <v>8193</v>
      </c>
      <c r="D1756" s="86" t="s">
        <v>2137</v>
      </c>
      <c r="E1756" s="88">
        <v>2600777</v>
      </c>
      <c r="F1756" s="88">
        <v>1369638</v>
      </c>
      <c r="G1756" s="88">
        <v>0</v>
      </c>
      <c r="H1756" s="88">
        <v>0</v>
      </c>
      <c r="I1756" s="88">
        <v>0</v>
      </c>
      <c r="J1756" s="88">
        <v>371200</v>
      </c>
      <c r="K1756" s="88">
        <v>611197</v>
      </c>
      <c r="L1756" s="88">
        <v>0</v>
      </c>
      <c r="M1756" s="88">
        <v>0</v>
      </c>
      <c r="N1756" s="88">
        <v>0</v>
      </c>
      <c r="O1756" s="88">
        <v>0</v>
      </c>
      <c r="P1756" s="88">
        <v>387241</v>
      </c>
      <c r="Q1756" s="89">
        <v>0</v>
      </c>
      <c r="R1756" s="89">
        <v>0</v>
      </c>
      <c r="S1756" s="89">
        <v>0</v>
      </c>
      <c r="T1756" s="89">
        <v>0</v>
      </c>
      <c r="U1756" s="89">
        <v>-5.6738399127999996E-3</v>
      </c>
      <c r="V1756" s="89">
        <v>0</v>
      </c>
      <c r="W1756" s="89">
        <v>0</v>
      </c>
      <c r="X1756" s="89">
        <v>0</v>
      </c>
      <c r="Y1756" s="89">
        <v>0</v>
      </c>
      <c r="Z1756" s="89">
        <v>-2.5066938615000002E-3</v>
      </c>
      <c r="AA1756" s="89">
        <v>-3.1982984493E-3</v>
      </c>
    </row>
    <row r="1757" spans="1:27" x14ac:dyDescent="0.25">
      <c r="A1757" s="87">
        <v>15757</v>
      </c>
      <c r="B1757" s="134">
        <v>45473</v>
      </c>
      <c r="C1757" s="87">
        <v>8195</v>
      </c>
      <c r="D1757" s="86" t="s">
        <v>2138</v>
      </c>
      <c r="E1757" s="88">
        <v>1188587</v>
      </c>
      <c r="F1757" s="88">
        <v>346520</v>
      </c>
      <c r="G1757" s="88">
        <v>0</v>
      </c>
      <c r="H1757" s="88">
        <v>0</v>
      </c>
      <c r="I1757" s="88">
        <v>0</v>
      </c>
      <c r="J1757" s="88">
        <v>158807</v>
      </c>
      <c r="K1757" s="88">
        <v>144548</v>
      </c>
      <c r="L1757" s="88">
        <v>0</v>
      </c>
      <c r="M1757" s="88">
        <v>0</v>
      </c>
      <c r="N1757" s="88">
        <v>0</v>
      </c>
      <c r="O1757" s="88">
        <v>0</v>
      </c>
      <c r="P1757" s="88">
        <v>43165</v>
      </c>
      <c r="Q1757" s="89">
        <v>0</v>
      </c>
      <c r="R1757" s="89">
        <v>0</v>
      </c>
      <c r="S1757" s="89">
        <v>0</v>
      </c>
      <c r="T1757" s="89">
        <v>0</v>
      </c>
      <c r="U1757" s="89">
        <v>-1.5727859181E-3</v>
      </c>
      <c r="V1757" s="89">
        <v>0</v>
      </c>
      <c r="W1757" s="89">
        <v>0</v>
      </c>
      <c r="X1757" s="89">
        <v>0</v>
      </c>
      <c r="Y1757" s="89">
        <v>0</v>
      </c>
      <c r="Z1757" s="89">
        <v>5.2999946368299999E-3</v>
      </c>
      <c r="AA1757" s="89">
        <v>1.8459192021999999E-3</v>
      </c>
    </row>
    <row r="1758" spans="1:27" x14ac:dyDescent="0.25">
      <c r="A1758" s="87">
        <v>15779</v>
      </c>
      <c r="B1758" s="134">
        <v>45473</v>
      </c>
      <c r="C1758" s="87">
        <v>8209</v>
      </c>
      <c r="D1758" s="86" t="s">
        <v>2139</v>
      </c>
      <c r="E1758" s="88">
        <v>3189160</v>
      </c>
      <c r="F1758" s="88">
        <v>3003416</v>
      </c>
      <c r="G1758" s="88">
        <v>0</v>
      </c>
      <c r="H1758" s="88">
        <v>0</v>
      </c>
      <c r="I1758" s="88">
        <v>0</v>
      </c>
      <c r="J1758" s="88">
        <v>5540</v>
      </c>
      <c r="K1758" s="88">
        <v>49543</v>
      </c>
      <c r="L1758" s="88">
        <v>0</v>
      </c>
      <c r="M1758" s="88">
        <v>2862721</v>
      </c>
      <c r="N1758" s="88">
        <v>0</v>
      </c>
      <c r="O1758" s="88">
        <v>0</v>
      </c>
      <c r="P1758" s="88">
        <v>85612</v>
      </c>
      <c r="Q1758" s="89">
        <v>0</v>
      </c>
      <c r="R1758" s="89">
        <v>0</v>
      </c>
      <c r="S1758" s="89">
        <v>0</v>
      </c>
      <c r="T1758" s="89">
        <v>-7.1946210396899996E-2</v>
      </c>
      <c r="U1758" s="89">
        <v>0</v>
      </c>
      <c r="V1758" s="89">
        <v>0</v>
      </c>
      <c r="W1758" s="89">
        <v>0</v>
      </c>
      <c r="X1758" s="89">
        <v>0</v>
      </c>
      <c r="Y1758" s="89">
        <v>0</v>
      </c>
      <c r="Z1758" s="89">
        <v>3.483675284716E-2</v>
      </c>
      <c r="AA1758" s="89">
        <v>2.6208576836299999E-6</v>
      </c>
    </row>
    <row r="1759" spans="1:27" x14ac:dyDescent="0.25">
      <c r="A1759" s="87">
        <v>15784</v>
      </c>
      <c r="B1759" s="134">
        <v>45473</v>
      </c>
      <c r="C1759" s="87">
        <v>8211</v>
      </c>
      <c r="D1759" s="86" t="s">
        <v>2140</v>
      </c>
      <c r="E1759" s="88">
        <v>17860627</v>
      </c>
      <c r="F1759" s="88">
        <v>13396099</v>
      </c>
      <c r="G1759" s="88">
        <v>0</v>
      </c>
      <c r="H1759" s="88">
        <v>26228</v>
      </c>
      <c r="I1759" s="88">
        <v>0</v>
      </c>
      <c r="J1759" s="88">
        <v>3869581</v>
      </c>
      <c r="K1759" s="88">
        <v>7616750</v>
      </c>
      <c r="L1759" s="88">
        <v>0</v>
      </c>
      <c r="M1759" s="88">
        <v>0</v>
      </c>
      <c r="N1759" s="88">
        <v>0</v>
      </c>
      <c r="O1759" s="88">
        <v>0</v>
      </c>
      <c r="P1759" s="88">
        <v>1883539</v>
      </c>
      <c r="Q1759" s="89">
        <v>0</v>
      </c>
      <c r="R1759" s="89">
        <v>1.1295127564349999E-2</v>
      </c>
      <c r="S1759" s="89">
        <v>0</v>
      </c>
      <c r="T1759" s="89">
        <v>-2.0727864155999998E-3</v>
      </c>
      <c r="U1759" s="89">
        <v>5.9956276838000002E-4</v>
      </c>
      <c r="V1759" s="89">
        <v>0</v>
      </c>
      <c r="W1759" s="89">
        <v>0</v>
      </c>
      <c r="X1759" s="89">
        <v>0</v>
      </c>
      <c r="Y1759" s="89">
        <v>0</v>
      </c>
      <c r="Z1759" s="89">
        <v>6.0706137276000001E-3</v>
      </c>
      <c r="AA1759" s="89">
        <v>7.9711108564999998E-4</v>
      </c>
    </row>
    <row r="1760" spans="1:27" x14ac:dyDescent="0.25">
      <c r="A1760" s="87">
        <v>15788</v>
      </c>
      <c r="B1760" s="134">
        <v>45473</v>
      </c>
      <c r="C1760" s="87">
        <v>8213</v>
      </c>
      <c r="D1760" s="86" t="s">
        <v>2141</v>
      </c>
      <c r="E1760" s="88">
        <v>35627436</v>
      </c>
      <c r="F1760" s="88">
        <v>26090624</v>
      </c>
      <c r="G1760" s="88">
        <v>847014</v>
      </c>
      <c r="H1760" s="88">
        <v>0</v>
      </c>
      <c r="I1760" s="88">
        <v>0</v>
      </c>
      <c r="J1760" s="88">
        <v>6518107</v>
      </c>
      <c r="K1760" s="88">
        <v>9392293</v>
      </c>
      <c r="L1760" s="88">
        <v>0</v>
      </c>
      <c r="M1760" s="88">
        <v>0</v>
      </c>
      <c r="N1760" s="88">
        <v>0</v>
      </c>
      <c r="O1760" s="88">
        <v>0</v>
      </c>
      <c r="P1760" s="88">
        <v>9333211</v>
      </c>
      <c r="Q1760" s="89">
        <v>1.7097648274120001E-2</v>
      </c>
      <c r="R1760" s="89">
        <v>0</v>
      </c>
      <c r="S1760" s="89">
        <v>0</v>
      </c>
      <c r="T1760" s="89">
        <v>3.2778368655100002E-3</v>
      </c>
      <c r="U1760" s="89">
        <v>7.9833759518599997E-3</v>
      </c>
      <c r="V1760" s="89">
        <v>0</v>
      </c>
      <c r="W1760" s="89">
        <v>0</v>
      </c>
      <c r="X1760" s="89">
        <v>0</v>
      </c>
      <c r="Y1760" s="89">
        <v>0</v>
      </c>
      <c r="Z1760" s="89">
        <v>1.6405611960799999E-2</v>
      </c>
      <c r="AA1760" s="89">
        <v>1.0545838049640001E-2</v>
      </c>
    </row>
    <row r="1761" spans="1:27" x14ac:dyDescent="0.25">
      <c r="A1761" s="87">
        <v>15790</v>
      </c>
      <c r="B1761" s="134">
        <v>45473</v>
      </c>
      <c r="C1761" s="87">
        <v>8215</v>
      </c>
      <c r="D1761" s="86" t="s">
        <v>2142</v>
      </c>
      <c r="E1761" s="88">
        <v>24630548</v>
      </c>
      <c r="F1761" s="88">
        <v>5213184</v>
      </c>
      <c r="G1761" s="88">
        <v>703441</v>
      </c>
      <c r="H1761" s="88">
        <v>11654</v>
      </c>
      <c r="I1761" s="88">
        <v>0</v>
      </c>
      <c r="J1761" s="88">
        <v>1289816</v>
      </c>
      <c r="K1761" s="88">
        <v>1860889</v>
      </c>
      <c r="L1761" s="88">
        <v>0</v>
      </c>
      <c r="M1761" s="88">
        <v>943058</v>
      </c>
      <c r="N1761" s="88">
        <v>0</v>
      </c>
      <c r="O1761" s="88">
        <v>0</v>
      </c>
      <c r="P1761" s="88">
        <v>404326</v>
      </c>
      <c r="Q1761" s="89">
        <v>3.69375542879E-3</v>
      </c>
      <c r="R1761" s="89">
        <v>4.8136078358330003E-2</v>
      </c>
      <c r="S1761" s="89">
        <v>0</v>
      </c>
      <c r="T1761" s="89">
        <v>2.5485148773E-4</v>
      </c>
      <c r="U1761" s="89">
        <v>9.0371618438000003E-4</v>
      </c>
      <c r="V1761" s="89">
        <v>0</v>
      </c>
      <c r="W1761" s="89">
        <v>0</v>
      </c>
      <c r="X1761" s="89">
        <v>0</v>
      </c>
      <c r="Y1761" s="89">
        <v>0</v>
      </c>
      <c r="Z1761" s="89">
        <v>2.673685662677E-2</v>
      </c>
      <c r="AA1761" s="89">
        <v>3.1824067364400002E-3</v>
      </c>
    </row>
    <row r="1762" spans="1:27" x14ac:dyDescent="0.25">
      <c r="A1762" s="87">
        <v>15797</v>
      </c>
      <c r="B1762" s="134">
        <v>45473</v>
      </c>
      <c r="C1762" s="87">
        <v>8220</v>
      </c>
      <c r="D1762" s="86" t="s">
        <v>2143</v>
      </c>
      <c r="E1762" s="88">
        <v>5995995</v>
      </c>
      <c r="F1762" s="88">
        <v>2374316</v>
      </c>
      <c r="G1762" s="88">
        <v>316077</v>
      </c>
      <c r="H1762" s="88">
        <v>0</v>
      </c>
      <c r="I1762" s="88">
        <v>0</v>
      </c>
      <c r="J1762" s="88">
        <v>936187</v>
      </c>
      <c r="K1762" s="88">
        <v>323776</v>
      </c>
      <c r="L1762" s="88">
        <v>0</v>
      </c>
      <c r="M1762" s="88">
        <v>480103</v>
      </c>
      <c r="N1762" s="88">
        <v>0</v>
      </c>
      <c r="O1762" s="88">
        <v>0</v>
      </c>
      <c r="P1762" s="88">
        <v>318173</v>
      </c>
      <c r="Q1762" s="89">
        <v>2.7053179092649999E-2</v>
      </c>
      <c r="R1762" s="89">
        <v>0</v>
      </c>
      <c r="S1762" s="89">
        <v>0</v>
      </c>
      <c r="T1762" s="89">
        <v>0</v>
      </c>
      <c r="U1762" s="89">
        <v>1.10234346028E-2</v>
      </c>
      <c r="V1762" s="89">
        <v>0</v>
      </c>
      <c r="W1762" s="89">
        <v>0</v>
      </c>
      <c r="X1762" s="89">
        <v>0</v>
      </c>
      <c r="Y1762" s="89">
        <v>0</v>
      </c>
      <c r="Z1762" s="89">
        <v>4.3907154788579997E-2</v>
      </c>
      <c r="AA1762" s="89">
        <v>1.4703199972299999E-2</v>
      </c>
    </row>
    <row r="1763" spans="1:27" x14ac:dyDescent="0.25">
      <c r="A1763" s="87">
        <v>15815</v>
      </c>
      <c r="B1763" s="134">
        <v>45473</v>
      </c>
      <c r="C1763" s="87">
        <v>8230</v>
      </c>
      <c r="D1763" s="86" t="s">
        <v>2144</v>
      </c>
      <c r="E1763" s="88">
        <v>72836274</v>
      </c>
      <c r="F1763" s="88">
        <v>40521373</v>
      </c>
      <c r="G1763" s="88">
        <v>7983</v>
      </c>
      <c r="H1763" s="88">
        <v>0</v>
      </c>
      <c r="I1763" s="88">
        <v>0</v>
      </c>
      <c r="J1763" s="88">
        <v>4216001</v>
      </c>
      <c r="K1763" s="88">
        <v>24199000</v>
      </c>
      <c r="L1763" s="88">
        <v>0</v>
      </c>
      <c r="M1763" s="88">
        <v>4503</v>
      </c>
      <c r="N1763" s="88">
        <v>0</v>
      </c>
      <c r="O1763" s="88">
        <v>0</v>
      </c>
      <c r="P1763" s="88">
        <v>12093886</v>
      </c>
      <c r="Q1763" s="89">
        <v>0</v>
      </c>
      <c r="R1763" s="89">
        <v>0</v>
      </c>
      <c r="S1763" s="89">
        <v>0</v>
      </c>
      <c r="T1763" s="89">
        <v>3.0546902718500001E-3</v>
      </c>
      <c r="U1763" s="89">
        <v>7.1393154551399997E-3</v>
      </c>
      <c r="V1763" s="89">
        <v>0</v>
      </c>
      <c r="W1763" s="89">
        <v>0</v>
      </c>
      <c r="X1763" s="89">
        <v>0</v>
      </c>
      <c r="Y1763" s="89">
        <v>0</v>
      </c>
      <c r="Z1763" s="89">
        <v>1.190249796078E-2</v>
      </c>
      <c r="AA1763" s="89">
        <v>7.9738048629099997E-3</v>
      </c>
    </row>
    <row r="1764" spans="1:27" x14ac:dyDescent="0.25">
      <c r="A1764" s="87">
        <v>15817</v>
      </c>
      <c r="B1764" s="134">
        <v>45473</v>
      </c>
      <c r="C1764" s="87">
        <v>8231</v>
      </c>
      <c r="D1764" s="86" t="s">
        <v>2145</v>
      </c>
      <c r="E1764" s="88">
        <v>910187</v>
      </c>
      <c r="F1764" s="88">
        <v>584071</v>
      </c>
      <c r="G1764" s="88">
        <v>0</v>
      </c>
      <c r="H1764" s="88">
        <v>0</v>
      </c>
      <c r="I1764" s="88">
        <v>0</v>
      </c>
      <c r="J1764" s="88">
        <v>88809</v>
      </c>
      <c r="K1764" s="88">
        <v>299066</v>
      </c>
      <c r="L1764" s="88">
        <v>0</v>
      </c>
      <c r="M1764" s="88">
        <v>0</v>
      </c>
      <c r="N1764" s="88">
        <v>0</v>
      </c>
      <c r="O1764" s="88">
        <v>0</v>
      </c>
      <c r="P1764" s="88">
        <v>196195</v>
      </c>
      <c r="Q1764" s="89">
        <v>0</v>
      </c>
      <c r="R1764" s="89">
        <v>0</v>
      </c>
      <c r="S1764" s="89">
        <v>0</v>
      </c>
      <c r="T1764" s="89">
        <v>0</v>
      </c>
      <c r="U1764" s="89">
        <v>0</v>
      </c>
      <c r="V1764" s="89">
        <v>0</v>
      </c>
      <c r="W1764" s="89">
        <v>0</v>
      </c>
      <c r="X1764" s="89">
        <v>0</v>
      </c>
      <c r="Y1764" s="89">
        <v>0</v>
      </c>
      <c r="Z1764" s="89">
        <v>1.554239368412E-2</v>
      </c>
      <c r="AA1764" s="89">
        <v>5.0027642391E-3</v>
      </c>
    </row>
    <row r="1765" spans="1:27" x14ac:dyDescent="0.25">
      <c r="A1765" s="87">
        <v>15847</v>
      </c>
      <c r="B1765" s="134">
        <v>45473</v>
      </c>
      <c r="C1765" s="87">
        <v>8247</v>
      </c>
      <c r="D1765" s="86" t="s">
        <v>2146</v>
      </c>
      <c r="E1765" s="88">
        <v>7924829</v>
      </c>
      <c r="F1765" s="88">
        <v>4082112</v>
      </c>
      <c r="G1765" s="88">
        <v>0</v>
      </c>
      <c r="H1765" s="88">
        <v>0</v>
      </c>
      <c r="I1765" s="88">
        <v>0</v>
      </c>
      <c r="J1765" s="88">
        <v>1505559</v>
      </c>
      <c r="K1765" s="88">
        <v>1954148</v>
      </c>
      <c r="L1765" s="88">
        <v>0</v>
      </c>
      <c r="M1765" s="88">
        <v>0</v>
      </c>
      <c r="N1765" s="88">
        <v>0</v>
      </c>
      <c r="O1765" s="88">
        <v>0</v>
      </c>
      <c r="P1765" s="88">
        <v>622405</v>
      </c>
      <c r="Q1765" s="89">
        <v>0</v>
      </c>
      <c r="R1765" s="89">
        <v>0</v>
      </c>
      <c r="S1765" s="89">
        <v>0</v>
      </c>
      <c r="T1765" s="89">
        <v>0</v>
      </c>
      <c r="U1765" s="89">
        <v>-1.9525288901E-3</v>
      </c>
      <c r="V1765" s="89">
        <v>0</v>
      </c>
      <c r="W1765" s="89">
        <v>0</v>
      </c>
      <c r="X1765" s="89">
        <v>0</v>
      </c>
      <c r="Y1765" s="89">
        <v>0</v>
      </c>
      <c r="Z1765" s="89">
        <v>6.9419539812480002E-2</v>
      </c>
      <c r="AA1765" s="89">
        <v>1.330775704627E-2</v>
      </c>
    </row>
    <row r="1766" spans="1:27" x14ac:dyDescent="0.25">
      <c r="A1766" s="87">
        <v>15848</v>
      </c>
      <c r="B1766" s="134">
        <v>45473</v>
      </c>
      <c r="C1766" s="87">
        <v>8248</v>
      </c>
      <c r="D1766" s="86" t="s">
        <v>2147</v>
      </c>
      <c r="E1766" s="88">
        <v>18987545</v>
      </c>
      <c r="F1766" s="88">
        <v>7518706</v>
      </c>
      <c r="G1766" s="88">
        <v>591960</v>
      </c>
      <c r="H1766" s="88">
        <v>0</v>
      </c>
      <c r="I1766" s="88">
        <v>0</v>
      </c>
      <c r="J1766" s="88">
        <v>1478214</v>
      </c>
      <c r="K1766" s="88">
        <v>1251393</v>
      </c>
      <c r="L1766" s="88">
        <v>0</v>
      </c>
      <c r="M1766" s="88">
        <v>3971740</v>
      </c>
      <c r="N1766" s="88">
        <v>0</v>
      </c>
      <c r="O1766" s="88">
        <v>0</v>
      </c>
      <c r="P1766" s="88">
        <v>225399</v>
      </c>
      <c r="Q1766" s="89">
        <v>2.6460154649380001E-2</v>
      </c>
      <c r="R1766" s="89">
        <v>0</v>
      </c>
      <c r="S1766" s="89">
        <v>0</v>
      </c>
      <c r="T1766" s="89">
        <v>0</v>
      </c>
      <c r="U1766" s="89">
        <v>1.327793928464E-2</v>
      </c>
      <c r="V1766" s="89">
        <v>0</v>
      </c>
      <c r="W1766" s="89">
        <v>4.7843166515E-3</v>
      </c>
      <c r="X1766" s="89">
        <v>0</v>
      </c>
      <c r="Y1766" s="89">
        <v>0</v>
      </c>
      <c r="Z1766" s="89">
        <v>-1.8197027838999999E-3</v>
      </c>
      <c r="AA1766" s="89">
        <v>7.3852840121399997E-3</v>
      </c>
    </row>
    <row r="1767" spans="1:27" x14ac:dyDescent="0.25">
      <c r="A1767" s="87">
        <v>15874</v>
      </c>
      <c r="B1767" s="134">
        <v>45473</v>
      </c>
      <c r="C1767" s="87">
        <v>8266</v>
      </c>
      <c r="D1767" s="86" t="s">
        <v>2148</v>
      </c>
      <c r="E1767" s="88">
        <v>26144927</v>
      </c>
      <c r="F1767" s="88">
        <v>15850931</v>
      </c>
      <c r="G1767" s="88">
        <v>1020880</v>
      </c>
      <c r="H1767" s="88">
        <v>0</v>
      </c>
      <c r="I1767" s="88">
        <v>0</v>
      </c>
      <c r="J1767" s="88">
        <v>2611979</v>
      </c>
      <c r="K1767" s="88">
        <v>4562398</v>
      </c>
      <c r="L1767" s="88">
        <v>0</v>
      </c>
      <c r="M1767" s="88">
        <v>7084086</v>
      </c>
      <c r="N1767" s="88">
        <v>0</v>
      </c>
      <c r="O1767" s="88">
        <v>0</v>
      </c>
      <c r="P1767" s="88">
        <v>571589</v>
      </c>
      <c r="Q1767" s="89">
        <v>4.8374234986299997E-3</v>
      </c>
      <c r="R1767" s="89">
        <v>0</v>
      </c>
      <c r="S1767" s="89">
        <v>0</v>
      </c>
      <c r="T1767" s="89">
        <v>0</v>
      </c>
      <c r="U1767" s="89">
        <v>1.49505475435E-3</v>
      </c>
      <c r="V1767" s="89">
        <v>0</v>
      </c>
      <c r="W1767" s="89">
        <v>0</v>
      </c>
      <c r="X1767" s="89">
        <v>0</v>
      </c>
      <c r="Y1767" s="89">
        <v>0</v>
      </c>
      <c r="Z1767" s="89">
        <v>2.4225318473050001E-2</v>
      </c>
      <c r="AA1767" s="89">
        <v>1.4727674785899999E-3</v>
      </c>
    </row>
    <row r="1768" spans="1:27" x14ac:dyDescent="0.25">
      <c r="A1768" s="87">
        <v>15882</v>
      </c>
      <c r="B1768" s="134">
        <v>45473</v>
      </c>
      <c r="C1768" s="87">
        <v>8272</v>
      </c>
      <c r="D1768" s="86" t="s">
        <v>2149</v>
      </c>
      <c r="E1768" s="88">
        <v>462626440</v>
      </c>
      <c r="F1768" s="88">
        <v>322208860</v>
      </c>
      <c r="G1768" s="88">
        <v>4236812</v>
      </c>
      <c r="H1768" s="88">
        <v>0</v>
      </c>
      <c r="I1768" s="88">
        <v>0</v>
      </c>
      <c r="J1768" s="88">
        <v>8022270</v>
      </c>
      <c r="K1768" s="88">
        <v>32976101</v>
      </c>
      <c r="L1768" s="88">
        <v>0</v>
      </c>
      <c r="M1768" s="88">
        <v>187090498</v>
      </c>
      <c r="N1768" s="88">
        <v>71915117</v>
      </c>
      <c r="O1768" s="88">
        <v>3391766</v>
      </c>
      <c r="P1768" s="88">
        <v>14576295</v>
      </c>
      <c r="Q1768" s="89">
        <v>1.3252889312660001E-2</v>
      </c>
      <c r="R1768" s="89">
        <v>0</v>
      </c>
      <c r="S1768" s="89">
        <v>0</v>
      </c>
      <c r="T1768" s="89">
        <v>1.2487962516099999E-3</v>
      </c>
      <c r="U1768" s="89">
        <v>3.2007989775900002E-3</v>
      </c>
      <c r="V1768" s="89">
        <v>0</v>
      </c>
      <c r="W1768" s="89">
        <v>1.1240695364E-4</v>
      </c>
      <c r="X1768" s="89">
        <v>1.5816970539999999E-4</v>
      </c>
      <c r="Y1768" s="89">
        <v>0</v>
      </c>
      <c r="Z1768" s="89">
        <v>7.5632778001900004E-3</v>
      </c>
      <c r="AA1768" s="89">
        <v>9.3898629838000001E-4</v>
      </c>
    </row>
    <row r="1769" spans="1:27" x14ac:dyDescent="0.25">
      <c r="A1769" s="87">
        <v>15928</v>
      </c>
      <c r="B1769" s="134">
        <v>45473</v>
      </c>
      <c r="C1769" s="87">
        <v>8296</v>
      </c>
      <c r="D1769" s="86" t="s">
        <v>2150</v>
      </c>
      <c r="E1769" s="88">
        <v>3205115</v>
      </c>
      <c r="F1769" s="88">
        <v>2208498</v>
      </c>
      <c r="G1769" s="88">
        <v>0</v>
      </c>
      <c r="H1769" s="88">
        <v>0</v>
      </c>
      <c r="I1769" s="88">
        <v>0</v>
      </c>
      <c r="J1769" s="88">
        <v>1033718</v>
      </c>
      <c r="K1769" s="88">
        <v>465537</v>
      </c>
      <c r="L1769" s="88">
        <v>0</v>
      </c>
      <c r="M1769" s="88">
        <v>0</v>
      </c>
      <c r="N1769" s="88">
        <v>0</v>
      </c>
      <c r="O1769" s="88">
        <v>0</v>
      </c>
      <c r="P1769" s="88">
        <v>709243</v>
      </c>
      <c r="Q1769" s="89">
        <v>0</v>
      </c>
      <c r="R1769" s="89">
        <v>0</v>
      </c>
      <c r="S1769" s="89">
        <v>0</v>
      </c>
      <c r="T1769" s="89">
        <v>0</v>
      </c>
      <c r="U1769" s="89">
        <v>0</v>
      </c>
      <c r="V1769" s="89">
        <v>0</v>
      </c>
      <c r="W1769" s="89">
        <v>0</v>
      </c>
      <c r="X1769" s="89">
        <v>0</v>
      </c>
      <c r="Y1769" s="89">
        <v>0</v>
      </c>
      <c r="Z1769" s="89">
        <v>0</v>
      </c>
      <c r="AA1769" s="89">
        <v>0</v>
      </c>
    </row>
    <row r="1770" spans="1:27" x14ac:dyDescent="0.25">
      <c r="A1770" s="87">
        <v>15935</v>
      </c>
      <c r="B1770" s="134">
        <v>45473</v>
      </c>
      <c r="C1770" s="87">
        <v>8301</v>
      </c>
      <c r="D1770" s="86" t="s">
        <v>2151</v>
      </c>
      <c r="E1770" s="88">
        <v>11080198</v>
      </c>
      <c r="F1770" s="88">
        <v>6491206</v>
      </c>
      <c r="G1770" s="88">
        <v>0</v>
      </c>
      <c r="H1770" s="88">
        <v>0</v>
      </c>
      <c r="I1770" s="88">
        <v>0</v>
      </c>
      <c r="J1770" s="88">
        <v>2291729</v>
      </c>
      <c r="K1770" s="88">
        <v>2554425</v>
      </c>
      <c r="L1770" s="88">
        <v>0</v>
      </c>
      <c r="M1770" s="88">
        <v>0</v>
      </c>
      <c r="N1770" s="88">
        <v>0</v>
      </c>
      <c r="O1770" s="88">
        <v>43389</v>
      </c>
      <c r="P1770" s="88">
        <v>1601663</v>
      </c>
      <c r="Q1770" s="89">
        <v>0</v>
      </c>
      <c r="R1770" s="89">
        <v>0</v>
      </c>
      <c r="S1770" s="89">
        <v>0</v>
      </c>
      <c r="T1770" s="89">
        <v>1.49135591873E-3</v>
      </c>
      <c r="U1770" s="89">
        <v>4.8241891127000003E-4</v>
      </c>
      <c r="V1770" s="89">
        <v>0</v>
      </c>
      <c r="W1770" s="89">
        <v>0</v>
      </c>
      <c r="X1770" s="89">
        <v>0</v>
      </c>
      <c r="Y1770" s="89">
        <v>0</v>
      </c>
      <c r="Z1770" s="89">
        <v>3.70274146545E-3</v>
      </c>
      <c r="AA1770" s="89">
        <v>1.6493200078799999E-3</v>
      </c>
    </row>
    <row r="1771" spans="1:27" x14ac:dyDescent="0.25">
      <c r="A1771" s="87">
        <v>15938</v>
      </c>
      <c r="B1771" s="134">
        <v>45473</v>
      </c>
      <c r="C1771" s="87">
        <v>8303</v>
      </c>
      <c r="D1771" s="86" t="s">
        <v>2152</v>
      </c>
      <c r="E1771" s="88">
        <v>5376891</v>
      </c>
      <c r="F1771" s="88">
        <v>3357173</v>
      </c>
      <c r="G1771" s="88">
        <v>0</v>
      </c>
      <c r="H1771" s="88">
        <v>4299</v>
      </c>
      <c r="I1771" s="88">
        <v>0</v>
      </c>
      <c r="J1771" s="88">
        <v>472345</v>
      </c>
      <c r="K1771" s="88">
        <v>1461774</v>
      </c>
      <c r="L1771" s="88">
        <v>0</v>
      </c>
      <c r="M1771" s="88">
        <v>693219</v>
      </c>
      <c r="N1771" s="88">
        <v>0</v>
      </c>
      <c r="O1771" s="88">
        <v>0</v>
      </c>
      <c r="P1771" s="88">
        <v>725536</v>
      </c>
      <c r="Q1771" s="89">
        <v>0</v>
      </c>
      <c r="R1771" s="89">
        <v>0.18535315000965999</v>
      </c>
      <c r="S1771" s="89">
        <v>0</v>
      </c>
      <c r="T1771" s="89">
        <v>1.000814213653E-2</v>
      </c>
      <c r="U1771" s="89">
        <v>6.7752214969499999E-3</v>
      </c>
      <c r="V1771" s="89">
        <v>0</v>
      </c>
      <c r="W1771" s="89">
        <v>0</v>
      </c>
      <c r="X1771" s="89">
        <v>0</v>
      </c>
      <c r="Y1771" s="89">
        <v>0</v>
      </c>
      <c r="Z1771" s="89">
        <v>1.114228345152E-2</v>
      </c>
      <c r="AA1771" s="89">
        <v>7.5835343223500003E-3</v>
      </c>
    </row>
    <row r="1772" spans="1:27" x14ac:dyDescent="0.25">
      <c r="A1772" s="87">
        <v>16009</v>
      </c>
      <c r="B1772" s="134">
        <v>45473</v>
      </c>
      <c r="C1772" s="87">
        <v>8339</v>
      </c>
      <c r="D1772" s="86" t="s">
        <v>2153</v>
      </c>
      <c r="E1772" s="88">
        <v>188040954</v>
      </c>
      <c r="F1772" s="88">
        <v>140454081</v>
      </c>
      <c r="G1772" s="88">
        <v>1167217</v>
      </c>
      <c r="H1772" s="88">
        <v>0</v>
      </c>
      <c r="I1772" s="88">
        <v>0</v>
      </c>
      <c r="J1772" s="88">
        <v>9415727</v>
      </c>
      <c r="K1772" s="88">
        <v>42605063</v>
      </c>
      <c r="L1772" s="88">
        <v>0</v>
      </c>
      <c r="M1772" s="88">
        <v>59592848</v>
      </c>
      <c r="N1772" s="88">
        <v>21088251</v>
      </c>
      <c r="O1772" s="88">
        <v>3873726</v>
      </c>
      <c r="P1772" s="88">
        <v>2711249</v>
      </c>
      <c r="Q1772" s="89">
        <v>6.7080620923400001E-3</v>
      </c>
      <c r="R1772" s="89">
        <v>0</v>
      </c>
      <c r="S1772" s="89">
        <v>0</v>
      </c>
      <c r="T1772" s="89">
        <v>3.0958162557399999E-3</v>
      </c>
      <c r="U1772" s="89">
        <v>6.28561703452E-3</v>
      </c>
      <c r="V1772" s="89">
        <v>0</v>
      </c>
      <c r="W1772" s="89">
        <v>-2.2524501215999999E-7</v>
      </c>
      <c r="X1772" s="89">
        <v>0</v>
      </c>
      <c r="Y1772" s="89">
        <v>0</v>
      </c>
      <c r="Z1772" s="89">
        <v>1.7578576945260001E-2</v>
      </c>
      <c r="AA1772" s="89">
        <v>2.6361918937899999E-3</v>
      </c>
    </row>
    <row r="1773" spans="1:27" x14ac:dyDescent="0.25">
      <c r="A1773" s="87">
        <v>16011</v>
      </c>
      <c r="B1773" s="134">
        <v>45473</v>
      </c>
      <c r="C1773" s="87">
        <v>8340</v>
      </c>
      <c r="D1773" s="86" t="s">
        <v>2154</v>
      </c>
      <c r="E1773" s="88">
        <v>25760644</v>
      </c>
      <c r="F1773" s="88">
        <v>5474193</v>
      </c>
      <c r="G1773" s="88">
        <v>476069</v>
      </c>
      <c r="H1773" s="88">
        <v>0</v>
      </c>
      <c r="I1773" s="88">
        <v>0</v>
      </c>
      <c r="J1773" s="88">
        <v>926626</v>
      </c>
      <c r="K1773" s="88">
        <v>1341629</v>
      </c>
      <c r="L1773" s="88">
        <v>0</v>
      </c>
      <c r="M1773" s="88">
        <v>2002381</v>
      </c>
      <c r="N1773" s="88">
        <v>0</v>
      </c>
      <c r="O1773" s="88">
        <v>0</v>
      </c>
      <c r="P1773" s="88">
        <v>727488</v>
      </c>
      <c r="Q1773" s="89">
        <v>7.4400419724200001E-3</v>
      </c>
      <c r="R1773" s="89">
        <v>0</v>
      </c>
      <c r="S1773" s="89">
        <v>0</v>
      </c>
      <c r="T1773" s="89">
        <v>0</v>
      </c>
      <c r="U1773" s="89">
        <v>0</v>
      </c>
      <c r="V1773" s="89">
        <v>0</v>
      </c>
      <c r="W1773" s="89">
        <v>0</v>
      </c>
      <c r="X1773" s="89">
        <v>0</v>
      </c>
      <c r="Y1773" s="89">
        <v>0</v>
      </c>
      <c r="Z1773" s="89">
        <v>2.7119721027000002E-4</v>
      </c>
      <c r="AA1773" s="89">
        <v>6.4587469429000001E-4</v>
      </c>
    </row>
    <row r="1774" spans="1:27" x14ac:dyDescent="0.25">
      <c r="A1774" s="87">
        <v>16014</v>
      </c>
      <c r="B1774" s="134">
        <v>45473</v>
      </c>
      <c r="C1774" s="87">
        <v>8343</v>
      </c>
      <c r="D1774" s="86" t="s">
        <v>2155</v>
      </c>
      <c r="E1774" s="88">
        <v>3425396</v>
      </c>
      <c r="F1774" s="88">
        <v>2662880</v>
      </c>
      <c r="G1774" s="88">
        <v>0</v>
      </c>
      <c r="H1774" s="88">
        <v>46969</v>
      </c>
      <c r="I1774" s="88">
        <v>0</v>
      </c>
      <c r="J1774" s="88">
        <v>508086</v>
      </c>
      <c r="K1774" s="88">
        <v>1250562</v>
      </c>
      <c r="L1774" s="88">
        <v>0</v>
      </c>
      <c r="M1774" s="88">
        <v>0</v>
      </c>
      <c r="N1774" s="88">
        <v>0</v>
      </c>
      <c r="O1774" s="88">
        <v>0</v>
      </c>
      <c r="P1774" s="88">
        <v>857263</v>
      </c>
      <c r="Q1774" s="89">
        <v>0</v>
      </c>
      <c r="R1774" s="89">
        <v>0.14359205718442</v>
      </c>
      <c r="S1774" s="89">
        <v>0</v>
      </c>
      <c r="T1774" s="89">
        <v>9.1599102210199995E-3</v>
      </c>
      <c r="U1774" s="89">
        <v>5.1011778246600002E-3</v>
      </c>
      <c r="V1774" s="89">
        <v>0</v>
      </c>
      <c r="W1774" s="89">
        <v>0</v>
      </c>
      <c r="X1774" s="89">
        <v>0</v>
      </c>
      <c r="Y1774" s="89">
        <v>0</v>
      </c>
      <c r="Z1774" s="89">
        <v>2.6831583857170001E-2</v>
      </c>
      <c r="AA1774" s="89">
        <v>1.3958841653150001E-2</v>
      </c>
    </row>
    <row r="1775" spans="1:27" x14ac:dyDescent="0.25">
      <c r="A1775" s="87">
        <v>16016</v>
      </c>
      <c r="B1775" s="134">
        <v>45473</v>
      </c>
      <c r="C1775" s="87">
        <v>8344</v>
      </c>
      <c r="D1775" s="86" t="s">
        <v>2156</v>
      </c>
      <c r="E1775" s="88">
        <v>5906500</v>
      </c>
      <c r="F1775" s="88">
        <v>3031132</v>
      </c>
      <c r="G1775" s="88">
        <v>0</v>
      </c>
      <c r="H1775" s="88">
        <v>0</v>
      </c>
      <c r="I1775" s="88">
        <v>0</v>
      </c>
      <c r="J1775" s="88">
        <v>825592</v>
      </c>
      <c r="K1775" s="88">
        <v>1567567</v>
      </c>
      <c r="L1775" s="88">
        <v>0</v>
      </c>
      <c r="M1775" s="88">
        <v>0</v>
      </c>
      <c r="N1775" s="88">
        <v>0</v>
      </c>
      <c r="O1775" s="88">
        <v>0</v>
      </c>
      <c r="P1775" s="88">
        <v>637973</v>
      </c>
      <c r="Q1775" s="89">
        <v>0</v>
      </c>
      <c r="R1775" s="89">
        <v>0</v>
      </c>
      <c r="S1775" s="89">
        <v>0</v>
      </c>
      <c r="T1775" s="89">
        <v>0</v>
      </c>
      <c r="U1775" s="89">
        <v>0</v>
      </c>
      <c r="V1775" s="89">
        <v>0</v>
      </c>
      <c r="W1775" s="89">
        <v>0</v>
      </c>
      <c r="X1775" s="89">
        <v>0</v>
      </c>
      <c r="Y1775" s="89">
        <v>0</v>
      </c>
      <c r="Z1775" s="89">
        <v>5.0244609327900003E-3</v>
      </c>
      <c r="AA1775" s="89">
        <v>1.2265128627600001E-3</v>
      </c>
    </row>
    <row r="1776" spans="1:27" x14ac:dyDescent="0.25">
      <c r="A1776" s="87">
        <v>16030</v>
      </c>
      <c r="B1776" s="134">
        <v>45473</v>
      </c>
      <c r="C1776" s="87">
        <v>8351</v>
      </c>
      <c r="D1776" s="86" t="s">
        <v>2157</v>
      </c>
      <c r="E1776" s="88">
        <v>217664939</v>
      </c>
      <c r="F1776" s="88">
        <v>123103509</v>
      </c>
      <c r="G1776" s="88">
        <v>3601087</v>
      </c>
      <c r="H1776" s="88">
        <v>0</v>
      </c>
      <c r="I1776" s="88">
        <v>0</v>
      </c>
      <c r="J1776" s="88">
        <v>15881383</v>
      </c>
      <c r="K1776" s="88">
        <v>23086771</v>
      </c>
      <c r="L1776" s="88">
        <v>0</v>
      </c>
      <c r="M1776" s="88">
        <v>58561302</v>
      </c>
      <c r="N1776" s="88">
        <v>7207180</v>
      </c>
      <c r="O1776" s="88">
        <v>0</v>
      </c>
      <c r="P1776" s="88">
        <v>14765787</v>
      </c>
      <c r="Q1776" s="89">
        <v>5.7613904809299997E-3</v>
      </c>
      <c r="R1776" s="89">
        <v>0</v>
      </c>
      <c r="S1776" s="89">
        <v>0</v>
      </c>
      <c r="T1776" s="89">
        <v>4.7912854122000002E-4</v>
      </c>
      <c r="U1776" s="89">
        <v>2.2251486344399998E-3</v>
      </c>
      <c r="V1776" s="89">
        <v>0</v>
      </c>
      <c r="W1776" s="89">
        <v>-6.9385393309999996E-4</v>
      </c>
      <c r="X1776" s="89">
        <v>0</v>
      </c>
      <c r="Y1776" s="89">
        <v>0</v>
      </c>
      <c r="Z1776" s="89">
        <v>7.3508015373199998E-3</v>
      </c>
      <c r="AA1776" s="89">
        <v>1.3168486038299999E-3</v>
      </c>
    </row>
    <row r="1777" spans="1:27" x14ac:dyDescent="0.25">
      <c r="A1777" s="87">
        <v>16042</v>
      </c>
      <c r="B1777" s="134">
        <v>45473</v>
      </c>
      <c r="C1777" s="87">
        <v>8359</v>
      </c>
      <c r="D1777" s="86" t="s">
        <v>2158</v>
      </c>
      <c r="E1777" s="88">
        <v>86356966</v>
      </c>
      <c r="F1777" s="88">
        <v>56489812</v>
      </c>
      <c r="G1777" s="88">
        <v>5206961</v>
      </c>
      <c r="H1777" s="88">
        <v>0</v>
      </c>
      <c r="I1777" s="88">
        <v>0</v>
      </c>
      <c r="J1777" s="88">
        <v>9755045</v>
      </c>
      <c r="K1777" s="88">
        <v>24182120</v>
      </c>
      <c r="L1777" s="88">
        <v>0</v>
      </c>
      <c r="M1777" s="88">
        <v>14807687</v>
      </c>
      <c r="N1777" s="88">
        <v>0</v>
      </c>
      <c r="O1777" s="88">
        <v>0</v>
      </c>
      <c r="P1777" s="88">
        <v>2537999</v>
      </c>
      <c r="Q1777" s="89">
        <v>9.5880285146199996E-3</v>
      </c>
      <c r="R1777" s="89">
        <v>0</v>
      </c>
      <c r="S1777" s="89">
        <v>0</v>
      </c>
      <c r="T1777" s="89">
        <v>0</v>
      </c>
      <c r="U1777" s="89">
        <v>7.9552688643E-4</v>
      </c>
      <c r="V1777" s="89">
        <v>0</v>
      </c>
      <c r="W1777" s="89">
        <v>0</v>
      </c>
      <c r="X1777" s="89">
        <v>0</v>
      </c>
      <c r="Y1777" s="89">
        <v>0</v>
      </c>
      <c r="Z1777" s="89">
        <v>5.19380493565E-3</v>
      </c>
      <c r="AA1777" s="89">
        <v>1.60083619453E-3</v>
      </c>
    </row>
    <row r="1778" spans="1:27" x14ac:dyDescent="0.25">
      <c r="A1778" s="87">
        <v>16061</v>
      </c>
      <c r="B1778" s="134">
        <v>45473</v>
      </c>
      <c r="C1778" s="87">
        <v>8372</v>
      </c>
      <c r="D1778" s="86" t="s">
        <v>2159</v>
      </c>
      <c r="E1778" s="88">
        <v>6544534</v>
      </c>
      <c r="F1778" s="88">
        <v>4343982</v>
      </c>
      <c r="G1778" s="88">
        <v>0</v>
      </c>
      <c r="H1778" s="88">
        <v>0</v>
      </c>
      <c r="I1778" s="88">
        <v>0</v>
      </c>
      <c r="J1778" s="88">
        <v>769635</v>
      </c>
      <c r="K1778" s="88">
        <v>2267114</v>
      </c>
      <c r="L1778" s="88">
        <v>0</v>
      </c>
      <c r="M1778" s="88">
        <v>0</v>
      </c>
      <c r="N1778" s="88">
        <v>0</v>
      </c>
      <c r="O1778" s="88">
        <v>0</v>
      </c>
      <c r="P1778" s="88">
        <v>1307233</v>
      </c>
      <c r="Q1778" s="89">
        <v>0</v>
      </c>
      <c r="R1778" s="89">
        <v>0</v>
      </c>
      <c r="S1778" s="89">
        <v>0</v>
      </c>
      <c r="T1778" s="89">
        <v>0</v>
      </c>
      <c r="U1778" s="89">
        <v>2.8310412803999999E-4</v>
      </c>
      <c r="V1778" s="89">
        <v>0</v>
      </c>
      <c r="W1778" s="89">
        <v>0</v>
      </c>
      <c r="X1778" s="89">
        <v>0</v>
      </c>
      <c r="Y1778" s="89">
        <v>0</v>
      </c>
      <c r="Z1778" s="89">
        <v>7.5008945855800004E-3</v>
      </c>
      <c r="AA1778" s="89">
        <v>2.60087289256E-3</v>
      </c>
    </row>
    <row r="1779" spans="1:27" x14ac:dyDescent="0.25">
      <c r="A1779" s="87">
        <v>16063</v>
      </c>
      <c r="B1779" s="134">
        <v>45473</v>
      </c>
      <c r="C1779" s="87">
        <v>8373</v>
      </c>
      <c r="D1779" s="86" t="s">
        <v>2160</v>
      </c>
      <c r="E1779" s="88">
        <v>35490257</v>
      </c>
      <c r="F1779" s="88">
        <v>11388573</v>
      </c>
      <c r="G1779" s="88">
        <v>807590</v>
      </c>
      <c r="H1779" s="88">
        <v>0</v>
      </c>
      <c r="I1779" s="88">
        <v>0</v>
      </c>
      <c r="J1779" s="88">
        <v>2827043</v>
      </c>
      <c r="K1779" s="88">
        <v>1465537</v>
      </c>
      <c r="L1779" s="88">
        <v>0</v>
      </c>
      <c r="M1779" s="88">
        <v>5406537</v>
      </c>
      <c r="N1779" s="88">
        <v>0</v>
      </c>
      <c r="O1779" s="88">
        <v>0</v>
      </c>
      <c r="P1779" s="88">
        <v>881866</v>
      </c>
      <c r="Q1779" s="89">
        <v>1.9536399568249999E-2</v>
      </c>
      <c r="R1779" s="89">
        <v>0</v>
      </c>
      <c r="S1779" s="89">
        <v>0</v>
      </c>
      <c r="T1779" s="89">
        <v>0</v>
      </c>
      <c r="U1779" s="89">
        <v>4.0620909858300001E-3</v>
      </c>
      <c r="V1779" s="89">
        <v>0</v>
      </c>
      <c r="W1779" s="89">
        <v>1.8402381432400001E-3</v>
      </c>
      <c r="X1779" s="89">
        <v>0</v>
      </c>
      <c r="Y1779" s="89">
        <v>0</v>
      </c>
      <c r="Z1779" s="89">
        <v>1.269259958087E-2</v>
      </c>
      <c r="AA1779" s="89">
        <v>4.1949594455200001E-3</v>
      </c>
    </row>
    <row r="1780" spans="1:27" x14ac:dyDescent="0.25">
      <c r="A1780" s="87">
        <v>16065</v>
      </c>
      <c r="B1780" s="134">
        <v>45473</v>
      </c>
      <c r="C1780" s="87">
        <v>8374</v>
      </c>
      <c r="D1780" s="86" t="s">
        <v>2161</v>
      </c>
      <c r="E1780" s="88">
        <v>33346135</v>
      </c>
      <c r="F1780" s="88">
        <v>11193637</v>
      </c>
      <c r="G1780" s="88">
        <v>0</v>
      </c>
      <c r="H1780" s="88">
        <v>0</v>
      </c>
      <c r="I1780" s="88">
        <v>0</v>
      </c>
      <c r="J1780" s="88">
        <v>1777836</v>
      </c>
      <c r="K1780" s="88">
        <v>7047982</v>
      </c>
      <c r="L1780" s="88">
        <v>0</v>
      </c>
      <c r="M1780" s="88">
        <v>1325846</v>
      </c>
      <c r="N1780" s="88">
        <v>0</v>
      </c>
      <c r="O1780" s="88">
        <v>0</v>
      </c>
      <c r="P1780" s="88">
        <v>1041973</v>
      </c>
      <c r="Q1780" s="89">
        <v>0</v>
      </c>
      <c r="R1780" s="89">
        <v>0</v>
      </c>
      <c r="S1780" s="89">
        <v>0</v>
      </c>
      <c r="T1780" s="89">
        <v>0</v>
      </c>
      <c r="U1780" s="89">
        <v>1.1554733728E-4</v>
      </c>
      <c r="V1780" s="89">
        <v>0</v>
      </c>
      <c r="W1780" s="89">
        <v>6.9634880945000004E-4</v>
      </c>
      <c r="X1780" s="89">
        <v>0</v>
      </c>
      <c r="Y1780" s="89">
        <v>0</v>
      </c>
      <c r="Z1780" s="89">
        <v>7.7749280413000003E-3</v>
      </c>
      <c r="AA1780" s="89">
        <v>8.7152915750000003E-4</v>
      </c>
    </row>
    <row r="1781" spans="1:27" x14ac:dyDescent="0.25">
      <c r="A1781" s="87">
        <v>16067</v>
      </c>
      <c r="B1781" s="134">
        <v>45473</v>
      </c>
      <c r="C1781" s="87">
        <v>8376</v>
      </c>
      <c r="D1781" s="86" t="s">
        <v>2162</v>
      </c>
      <c r="E1781" s="88">
        <v>37565894</v>
      </c>
      <c r="F1781" s="88">
        <v>9250816</v>
      </c>
      <c r="G1781" s="88">
        <v>821714</v>
      </c>
      <c r="H1781" s="88">
        <v>0</v>
      </c>
      <c r="I1781" s="88">
        <v>0</v>
      </c>
      <c r="J1781" s="88">
        <v>953227</v>
      </c>
      <c r="K1781" s="88">
        <v>1189324</v>
      </c>
      <c r="L1781" s="88">
        <v>0</v>
      </c>
      <c r="M1781" s="88">
        <v>5343347</v>
      </c>
      <c r="N1781" s="88">
        <v>0</v>
      </c>
      <c r="O1781" s="88">
        <v>0</v>
      </c>
      <c r="P1781" s="88">
        <v>943204</v>
      </c>
      <c r="Q1781" s="89">
        <v>3.3041113165099998E-3</v>
      </c>
      <c r="R1781" s="89">
        <v>0</v>
      </c>
      <c r="S1781" s="89">
        <v>0</v>
      </c>
      <c r="T1781" s="89">
        <v>0</v>
      </c>
      <c r="U1781" s="89">
        <v>0</v>
      </c>
      <c r="V1781" s="89">
        <v>0</v>
      </c>
      <c r="W1781" s="89">
        <v>0</v>
      </c>
      <c r="X1781" s="89">
        <v>0</v>
      </c>
      <c r="Y1781" s="89">
        <v>0</v>
      </c>
      <c r="Z1781" s="89">
        <v>1.5886680275559999E-2</v>
      </c>
      <c r="AA1781" s="89">
        <v>2.3363938800800002E-3</v>
      </c>
    </row>
    <row r="1782" spans="1:27" x14ac:dyDescent="0.25">
      <c r="A1782" s="87">
        <v>16085</v>
      </c>
      <c r="B1782" s="134">
        <v>45473</v>
      </c>
      <c r="C1782" s="87">
        <v>8387</v>
      </c>
      <c r="D1782" s="86" t="s">
        <v>2163</v>
      </c>
      <c r="E1782" s="88">
        <v>2935556</v>
      </c>
      <c r="F1782" s="88">
        <v>1156927</v>
      </c>
      <c r="G1782" s="88">
        <v>0</v>
      </c>
      <c r="H1782" s="88">
        <v>0</v>
      </c>
      <c r="I1782" s="88">
        <v>0</v>
      </c>
      <c r="J1782" s="88">
        <v>348355</v>
      </c>
      <c r="K1782" s="88">
        <v>398265</v>
      </c>
      <c r="L1782" s="88">
        <v>0</v>
      </c>
      <c r="M1782" s="88">
        <v>0</v>
      </c>
      <c r="N1782" s="88">
        <v>0</v>
      </c>
      <c r="O1782" s="88">
        <v>0</v>
      </c>
      <c r="P1782" s="88">
        <v>410307</v>
      </c>
      <c r="Q1782" s="89">
        <v>0</v>
      </c>
      <c r="R1782" s="89">
        <v>0</v>
      </c>
      <c r="S1782" s="89">
        <v>0</v>
      </c>
      <c r="T1782" s="89">
        <v>0</v>
      </c>
      <c r="U1782" s="89">
        <v>0</v>
      </c>
      <c r="V1782" s="89">
        <v>0</v>
      </c>
      <c r="W1782" s="89">
        <v>0</v>
      </c>
      <c r="X1782" s="89">
        <v>0</v>
      </c>
      <c r="Y1782" s="89">
        <v>0</v>
      </c>
      <c r="Z1782" s="89">
        <v>2.2042460238000001E-4</v>
      </c>
      <c r="AA1782" s="89">
        <v>6.5210893519999994E-5</v>
      </c>
    </row>
    <row r="1783" spans="1:27" x14ac:dyDescent="0.25">
      <c r="A1783" s="87">
        <v>16096</v>
      </c>
      <c r="B1783" s="134">
        <v>45473</v>
      </c>
      <c r="C1783" s="87">
        <v>8392</v>
      </c>
      <c r="D1783" s="86" t="s">
        <v>2164</v>
      </c>
      <c r="E1783" s="88">
        <v>149643162</v>
      </c>
      <c r="F1783" s="88">
        <v>14195754</v>
      </c>
      <c r="G1783" s="88">
        <v>0</v>
      </c>
      <c r="H1783" s="88">
        <v>0</v>
      </c>
      <c r="I1783" s="88">
        <v>0</v>
      </c>
      <c r="J1783" s="88">
        <v>830688</v>
      </c>
      <c r="K1783" s="88">
        <v>1564606</v>
      </c>
      <c r="L1783" s="88">
        <v>0</v>
      </c>
      <c r="M1783" s="88">
        <v>0</v>
      </c>
      <c r="N1783" s="88">
        <v>0</v>
      </c>
      <c r="O1783" s="88">
        <v>62406</v>
      </c>
      <c r="P1783" s="88">
        <v>11738054</v>
      </c>
      <c r="Q1783" s="89">
        <v>0</v>
      </c>
      <c r="R1783" s="89">
        <v>0</v>
      </c>
      <c r="S1783" s="89">
        <v>0</v>
      </c>
      <c r="T1783" s="89">
        <v>0</v>
      </c>
      <c r="U1783" s="89">
        <v>2.3660467002200002E-3</v>
      </c>
      <c r="V1783" s="89">
        <v>0</v>
      </c>
      <c r="W1783" s="89">
        <v>0</v>
      </c>
      <c r="X1783" s="89">
        <v>0</v>
      </c>
      <c r="Y1783" s="89">
        <v>0</v>
      </c>
      <c r="Z1783" s="89">
        <v>9.7655377114999999E-4</v>
      </c>
      <c r="AA1783" s="89">
        <v>1.0421966306400001E-3</v>
      </c>
    </row>
    <row r="1784" spans="1:27" x14ac:dyDescent="0.25">
      <c r="A1784" s="87">
        <v>16113</v>
      </c>
      <c r="B1784" s="134">
        <v>45473</v>
      </c>
      <c r="C1784" s="87">
        <v>8403</v>
      </c>
      <c r="D1784" s="86" t="s">
        <v>2165</v>
      </c>
      <c r="E1784" s="88">
        <v>148204516</v>
      </c>
      <c r="F1784" s="88">
        <v>108284819</v>
      </c>
      <c r="G1784" s="88">
        <v>2345737</v>
      </c>
      <c r="H1784" s="88">
        <v>0</v>
      </c>
      <c r="I1784" s="88">
        <v>0</v>
      </c>
      <c r="J1784" s="88">
        <v>19554688</v>
      </c>
      <c r="K1784" s="88">
        <v>36693396</v>
      </c>
      <c r="L1784" s="88">
        <v>0</v>
      </c>
      <c r="M1784" s="88">
        <v>41944035</v>
      </c>
      <c r="N1784" s="88">
        <v>1026317</v>
      </c>
      <c r="O1784" s="88">
        <v>0</v>
      </c>
      <c r="P1784" s="88">
        <v>6720646</v>
      </c>
      <c r="Q1784" s="89">
        <v>9.8554776259499998E-3</v>
      </c>
      <c r="R1784" s="89">
        <v>0</v>
      </c>
      <c r="S1784" s="89">
        <v>0</v>
      </c>
      <c r="T1784" s="89">
        <v>1.33184853248E-3</v>
      </c>
      <c r="U1784" s="89">
        <v>4.2199881806100001E-3</v>
      </c>
      <c r="V1784" s="89">
        <v>0</v>
      </c>
      <c r="W1784" s="89">
        <v>-2.5729958570000001E-4</v>
      </c>
      <c r="X1784" s="89">
        <v>0</v>
      </c>
      <c r="Y1784" s="89">
        <v>0</v>
      </c>
      <c r="Z1784" s="89">
        <v>5.6693717192400003E-3</v>
      </c>
      <c r="AA1784" s="89">
        <v>2.1999294741699999E-3</v>
      </c>
    </row>
    <row r="1785" spans="1:27" x14ac:dyDescent="0.25">
      <c r="A1785" s="87">
        <v>16126</v>
      </c>
      <c r="B1785" s="134">
        <v>45473</v>
      </c>
      <c r="C1785" s="87">
        <v>8412</v>
      </c>
      <c r="D1785" s="86" t="s">
        <v>2166</v>
      </c>
      <c r="E1785" s="88">
        <v>502603</v>
      </c>
      <c r="F1785" s="88">
        <v>112072</v>
      </c>
      <c r="G1785" s="88">
        <v>0</v>
      </c>
      <c r="H1785" s="88">
        <v>0</v>
      </c>
      <c r="I1785" s="88">
        <v>0</v>
      </c>
      <c r="J1785" s="88">
        <v>0</v>
      </c>
      <c r="K1785" s="88">
        <v>0</v>
      </c>
      <c r="L1785" s="88">
        <v>0</v>
      </c>
      <c r="M1785" s="88">
        <v>0</v>
      </c>
      <c r="N1785" s="88">
        <v>0</v>
      </c>
      <c r="O1785" s="88">
        <v>0</v>
      </c>
      <c r="P1785" s="88">
        <v>112073</v>
      </c>
      <c r="Q1785" s="89">
        <v>0</v>
      </c>
      <c r="R1785" s="89">
        <v>0</v>
      </c>
      <c r="S1785" s="89">
        <v>0</v>
      </c>
      <c r="T1785" s="89">
        <v>0</v>
      </c>
      <c r="U1785" s="89">
        <v>0</v>
      </c>
      <c r="V1785" s="89">
        <v>0</v>
      </c>
      <c r="W1785" s="89">
        <v>0</v>
      </c>
      <c r="X1785" s="89">
        <v>0</v>
      </c>
      <c r="Y1785" s="89">
        <v>0</v>
      </c>
      <c r="Z1785" s="89">
        <v>3.57563920146E-3</v>
      </c>
      <c r="AA1785" s="89">
        <v>3.5757545393000001E-3</v>
      </c>
    </row>
    <row r="1786" spans="1:27" x14ac:dyDescent="0.25">
      <c r="A1786" s="87">
        <v>16168</v>
      </c>
      <c r="B1786" s="134">
        <v>45473</v>
      </c>
      <c r="C1786" s="87">
        <v>8439</v>
      </c>
      <c r="D1786" s="86" t="s">
        <v>2167</v>
      </c>
      <c r="E1786" s="88">
        <v>215238484</v>
      </c>
      <c r="F1786" s="88">
        <v>105332056</v>
      </c>
      <c r="G1786" s="88">
        <v>5745151</v>
      </c>
      <c r="H1786" s="88">
        <v>264200</v>
      </c>
      <c r="I1786" s="88">
        <v>0</v>
      </c>
      <c r="J1786" s="88">
        <v>17988032</v>
      </c>
      <c r="K1786" s="88">
        <v>44745313</v>
      </c>
      <c r="L1786" s="88">
        <v>0</v>
      </c>
      <c r="M1786" s="88">
        <v>21584996</v>
      </c>
      <c r="N1786" s="88">
        <v>0</v>
      </c>
      <c r="O1786" s="88">
        <v>0</v>
      </c>
      <c r="P1786" s="88">
        <v>15004364</v>
      </c>
      <c r="Q1786" s="89">
        <v>2.389786737157E-2</v>
      </c>
      <c r="R1786" s="89">
        <v>0.13553434607406001</v>
      </c>
      <c r="S1786" s="89">
        <v>0</v>
      </c>
      <c r="T1786" s="89">
        <v>3.1422714640700002E-3</v>
      </c>
      <c r="U1786" s="89">
        <v>1.3172185795430001E-2</v>
      </c>
      <c r="V1786" s="89">
        <v>0</v>
      </c>
      <c r="W1786" s="89">
        <v>9.5983885833999995E-4</v>
      </c>
      <c r="X1786" s="89">
        <v>0</v>
      </c>
      <c r="Y1786" s="89">
        <v>0</v>
      </c>
      <c r="Z1786" s="89">
        <v>2.698972648975E-2</v>
      </c>
      <c r="AA1786" s="89">
        <v>1.214310450174E-2</v>
      </c>
    </row>
    <row r="1787" spans="1:27" x14ac:dyDescent="0.25">
      <c r="A1787" s="87">
        <v>16174</v>
      </c>
      <c r="B1787" s="134">
        <v>45473</v>
      </c>
      <c r="C1787" s="87">
        <v>8444</v>
      </c>
      <c r="D1787" s="86" t="s">
        <v>2168</v>
      </c>
      <c r="E1787" s="88">
        <v>93531594</v>
      </c>
      <c r="F1787" s="88">
        <v>35131373</v>
      </c>
      <c r="G1787" s="88">
        <v>2742127</v>
      </c>
      <c r="H1787" s="88">
        <v>0</v>
      </c>
      <c r="I1787" s="88">
        <v>0</v>
      </c>
      <c r="J1787" s="88">
        <v>3631708</v>
      </c>
      <c r="K1787" s="88">
        <v>7365283</v>
      </c>
      <c r="L1787" s="88">
        <v>0</v>
      </c>
      <c r="M1787" s="88">
        <v>11291609</v>
      </c>
      <c r="N1787" s="88">
        <v>7329027</v>
      </c>
      <c r="O1787" s="88">
        <v>10857</v>
      </c>
      <c r="P1787" s="88">
        <v>2760762</v>
      </c>
      <c r="Q1787" s="89">
        <v>8.0281018094600001E-3</v>
      </c>
      <c r="R1787" s="89">
        <v>0</v>
      </c>
      <c r="S1787" s="89">
        <v>0</v>
      </c>
      <c r="T1787" s="89">
        <v>0</v>
      </c>
      <c r="U1787" s="89">
        <v>-6.0126736799999999E-5</v>
      </c>
      <c r="V1787" s="89">
        <v>0</v>
      </c>
      <c r="W1787" s="89">
        <v>0</v>
      </c>
      <c r="X1787" s="89">
        <v>0</v>
      </c>
      <c r="Y1787" s="89">
        <v>0</v>
      </c>
      <c r="Z1787" s="89">
        <v>1.20859312348E-2</v>
      </c>
      <c r="AA1787" s="89">
        <v>1.462880419E-3</v>
      </c>
    </row>
    <row r="1788" spans="1:27" x14ac:dyDescent="0.25">
      <c r="A1788" s="87">
        <v>16176</v>
      </c>
      <c r="B1788" s="134">
        <v>45473</v>
      </c>
      <c r="C1788" s="87">
        <v>8445</v>
      </c>
      <c r="D1788" s="86" t="s">
        <v>2169</v>
      </c>
      <c r="E1788" s="88">
        <v>30004777</v>
      </c>
      <c r="F1788" s="88">
        <v>11845186</v>
      </c>
      <c r="G1788" s="88">
        <v>740982</v>
      </c>
      <c r="H1788" s="88">
        <v>0</v>
      </c>
      <c r="I1788" s="88">
        <v>199608</v>
      </c>
      <c r="J1788" s="88">
        <v>1527992</v>
      </c>
      <c r="K1788" s="88">
        <v>2925480</v>
      </c>
      <c r="L1788" s="88">
        <v>0</v>
      </c>
      <c r="M1788" s="88">
        <v>3443963</v>
      </c>
      <c r="N1788" s="88">
        <v>0</v>
      </c>
      <c r="O1788" s="88">
        <v>0</v>
      </c>
      <c r="P1788" s="88">
        <v>3007159</v>
      </c>
      <c r="Q1788" s="89">
        <v>9.2665815512E-3</v>
      </c>
      <c r="R1788" s="89">
        <v>0</v>
      </c>
      <c r="S1788" s="89">
        <v>0</v>
      </c>
      <c r="T1788" s="89">
        <v>0</v>
      </c>
      <c r="U1788" s="89">
        <v>3.5028311765999999E-3</v>
      </c>
      <c r="V1788" s="89">
        <v>0</v>
      </c>
      <c r="W1788" s="89">
        <v>0</v>
      </c>
      <c r="X1788" s="89">
        <v>0</v>
      </c>
      <c r="Y1788" s="89">
        <v>0</v>
      </c>
      <c r="Z1788" s="89">
        <v>-2.3537366385000002E-3</v>
      </c>
      <c r="AA1788" s="89">
        <v>9.3824356136E-4</v>
      </c>
    </row>
    <row r="1789" spans="1:27" x14ac:dyDescent="0.25">
      <c r="A1789" s="87">
        <v>16178</v>
      </c>
      <c r="B1789" s="134">
        <v>45473</v>
      </c>
      <c r="C1789" s="87">
        <v>8446</v>
      </c>
      <c r="D1789" s="86" t="s">
        <v>2170</v>
      </c>
      <c r="E1789" s="88">
        <v>90309169</v>
      </c>
      <c r="F1789" s="88">
        <v>54553191</v>
      </c>
      <c r="G1789" s="88">
        <v>3486868</v>
      </c>
      <c r="H1789" s="88">
        <v>119553</v>
      </c>
      <c r="I1789" s="88">
        <v>0</v>
      </c>
      <c r="J1789" s="88">
        <v>5998751</v>
      </c>
      <c r="K1789" s="88">
        <v>14791183</v>
      </c>
      <c r="L1789" s="88">
        <v>0</v>
      </c>
      <c r="M1789" s="88">
        <v>15132554</v>
      </c>
      <c r="N1789" s="88">
        <v>0</v>
      </c>
      <c r="O1789" s="88">
        <v>0</v>
      </c>
      <c r="P1789" s="88">
        <v>15024282</v>
      </c>
      <c r="Q1789" s="89">
        <v>8.4955572287899999E-3</v>
      </c>
      <c r="R1789" s="89">
        <v>1.6846093371390002E-2</v>
      </c>
      <c r="S1789" s="89">
        <v>0</v>
      </c>
      <c r="T1789" s="89">
        <v>8.4290088529E-4</v>
      </c>
      <c r="U1789" s="89">
        <v>1.9372452845E-4</v>
      </c>
      <c r="V1789" s="89">
        <v>0</v>
      </c>
      <c r="W1789" s="89">
        <v>4.3690741940000001E-5</v>
      </c>
      <c r="X1789" s="89">
        <v>0</v>
      </c>
      <c r="Y1789" s="89">
        <v>0</v>
      </c>
      <c r="Z1789" s="89">
        <v>3.7952203101200002E-3</v>
      </c>
      <c r="AA1789" s="89">
        <v>1.77251372278E-3</v>
      </c>
    </row>
    <row r="1790" spans="1:27" x14ac:dyDescent="0.25">
      <c r="A1790" s="87">
        <v>16190</v>
      </c>
      <c r="B1790" s="134">
        <v>45473</v>
      </c>
      <c r="C1790" s="87">
        <v>8452</v>
      </c>
      <c r="D1790" s="86" t="s">
        <v>2171</v>
      </c>
      <c r="E1790" s="88">
        <v>22390680</v>
      </c>
      <c r="F1790" s="88">
        <v>15087193</v>
      </c>
      <c r="G1790" s="88">
        <v>260973</v>
      </c>
      <c r="H1790" s="88">
        <v>2777</v>
      </c>
      <c r="I1790" s="88">
        <v>0</v>
      </c>
      <c r="J1790" s="88">
        <v>1533936</v>
      </c>
      <c r="K1790" s="88">
        <v>6323968</v>
      </c>
      <c r="L1790" s="88">
        <v>0</v>
      </c>
      <c r="M1790" s="88">
        <v>4842609</v>
      </c>
      <c r="N1790" s="88">
        <v>0</v>
      </c>
      <c r="O1790" s="88">
        <v>0</v>
      </c>
      <c r="P1790" s="88">
        <v>2122929</v>
      </c>
      <c r="Q1790" s="89">
        <v>1.47887340607E-3</v>
      </c>
      <c r="R1790" s="89">
        <v>0</v>
      </c>
      <c r="S1790" s="89">
        <v>0</v>
      </c>
      <c r="T1790" s="89">
        <v>0</v>
      </c>
      <c r="U1790" s="89">
        <v>1.32740308138E-3</v>
      </c>
      <c r="V1790" s="89">
        <v>0</v>
      </c>
      <c r="W1790" s="89">
        <v>0</v>
      </c>
      <c r="X1790" s="89">
        <v>0</v>
      </c>
      <c r="Y1790" s="89">
        <v>0</v>
      </c>
      <c r="Z1790" s="89">
        <v>1.192214255219E-2</v>
      </c>
      <c r="AA1790" s="89">
        <v>2.03914687095E-3</v>
      </c>
    </row>
    <row r="1791" spans="1:27" x14ac:dyDescent="0.25">
      <c r="A1791" s="87">
        <v>16207</v>
      </c>
      <c r="B1791" s="134">
        <v>45473</v>
      </c>
      <c r="C1791" s="87">
        <v>8463</v>
      </c>
      <c r="D1791" s="86" t="s">
        <v>2172</v>
      </c>
      <c r="E1791" s="88">
        <v>37122724</v>
      </c>
      <c r="F1791" s="88">
        <v>31108459</v>
      </c>
      <c r="G1791" s="88">
        <v>0</v>
      </c>
      <c r="H1791" s="88">
        <v>0</v>
      </c>
      <c r="I1791" s="88">
        <v>0</v>
      </c>
      <c r="J1791" s="88">
        <v>5103831</v>
      </c>
      <c r="K1791" s="88">
        <v>13254604</v>
      </c>
      <c r="L1791" s="88">
        <v>0</v>
      </c>
      <c r="M1791" s="88">
        <v>3122449</v>
      </c>
      <c r="N1791" s="88">
        <v>0</v>
      </c>
      <c r="O1791" s="88">
        <v>0</v>
      </c>
      <c r="P1791" s="88">
        <v>9627575</v>
      </c>
      <c r="Q1791" s="89">
        <v>0</v>
      </c>
      <c r="R1791" s="89">
        <v>0</v>
      </c>
      <c r="S1791" s="89">
        <v>0</v>
      </c>
      <c r="T1791" s="89">
        <v>0</v>
      </c>
      <c r="U1791" s="89">
        <v>1.4703826630899999E-3</v>
      </c>
      <c r="V1791" s="89">
        <v>0</v>
      </c>
      <c r="W1791" s="89">
        <v>0</v>
      </c>
      <c r="X1791" s="89">
        <v>0</v>
      </c>
      <c r="Y1791" s="89">
        <v>0</v>
      </c>
      <c r="Z1791" s="89">
        <v>2.1298917205400001E-3</v>
      </c>
      <c r="AA1791" s="89">
        <v>1.32675665411E-3</v>
      </c>
    </row>
    <row r="1792" spans="1:27" x14ac:dyDescent="0.25">
      <c r="A1792" s="87">
        <v>16209</v>
      </c>
      <c r="B1792" s="134">
        <v>45473</v>
      </c>
      <c r="C1792" s="87">
        <v>8465</v>
      </c>
      <c r="D1792" s="86" t="s">
        <v>2173</v>
      </c>
      <c r="E1792" s="88">
        <v>10777397</v>
      </c>
      <c r="F1792" s="88">
        <v>5092981</v>
      </c>
      <c r="G1792" s="88">
        <v>376799</v>
      </c>
      <c r="H1792" s="88">
        <v>0</v>
      </c>
      <c r="I1792" s="88">
        <v>0</v>
      </c>
      <c r="J1792" s="88">
        <v>3109044</v>
      </c>
      <c r="K1792" s="88">
        <v>1052344</v>
      </c>
      <c r="L1792" s="88">
        <v>0</v>
      </c>
      <c r="M1792" s="88">
        <v>0</v>
      </c>
      <c r="N1792" s="88">
        <v>0</v>
      </c>
      <c r="O1792" s="88">
        <v>0</v>
      </c>
      <c r="P1792" s="88">
        <v>554795</v>
      </c>
      <c r="Q1792" s="89">
        <v>1.5893515080810001E-2</v>
      </c>
      <c r="R1792" s="89">
        <v>0</v>
      </c>
      <c r="S1792" s="89">
        <v>0</v>
      </c>
      <c r="T1792" s="89">
        <v>0</v>
      </c>
      <c r="U1792" s="89">
        <v>3.98057980981E-3</v>
      </c>
      <c r="V1792" s="89">
        <v>0</v>
      </c>
      <c r="W1792" s="89">
        <v>0</v>
      </c>
      <c r="X1792" s="89">
        <v>0</v>
      </c>
      <c r="Y1792" s="89">
        <v>0</v>
      </c>
      <c r="Z1792" s="89">
        <v>2.7835263419350002E-2</v>
      </c>
      <c r="AA1792" s="89">
        <v>7.8016059348900001E-3</v>
      </c>
    </row>
    <row r="1793" spans="1:27" x14ac:dyDescent="0.25">
      <c r="A1793" s="87">
        <v>16213</v>
      </c>
      <c r="B1793" s="134">
        <v>45473</v>
      </c>
      <c r="C1793" s="87">
        <v>8468</v>
      </c>
      <c r="D1793" s="86" t="s">
        <v>2174</v>
      </c>
      <c r="E1793" s="88">
        <v>138868824</v>
      </c>
      <c r="F1793" s="88">
        <v>100930781</v>
      </c>
      <c r="G1793" s="88">
        <v>2599780</v>
      </c>
      <c r="H1793" s="88">
        <v>0</v>
      </c>
      <c r="I1793" s="88">
        <v>0</v>
      </c>
      <c r="J1793" s="88">
        <v>11995368</v>
      </c>
      <c r="K1793" s="88">
        <v>30845964</v>
      </c>
      <c r="L1793" s="88">
        <v>54313</v>
      </c>
      <c r="M1793" s="88">
        <v>43596903</v>
      </c>
      <c r="N1793" s="88">
        <v>51692</v>
      </c>
      <c r="O1793" s="88">
        <v>0</v>
      </c>
      <c r="P1793" s="88">
        <v>11786762</v>
      </c>
      <c r="Q1793" s="89">
        <v>6.5868802054700002E-3</v>
      </c>
      <c r="R1793" s="89">
        <v>0</v>
      </c>
      <c r="S1793" s="89">
        <v>0</v>
      </c>
      <c r="T1793" s="89">
        <v>2.1451645503000002E-3</v>
      </c>
      <c r="U1793" s="89">
        <v>4.9464917846799997E-3</v>
      </c>
      <c r="V1793" s="89">
        <v>0</v>
      </c>
      <c r="W1793" s="89">
        <v>-1.0647025430000001E-4</v>
      </c>
      <c r="X1793" s="89">
        <v>0</v>
      </c>
      <c r="Y1793" s="89">
        <v>0</v>
      </c>
      <c r="Z1793" s="89">
        <v>7.7948251251399999E-3</v>
      </c>
      <c r="AA1793" s="89">
        <v>2.74684169689E-3</v>
      </c>
    </row>
    <row r="1794" spans="1:27" x14ac:dyDescent="0.25">
      <c r="A1794" s="87">
        <v>16218</v>
      </c>
      <c r="B1794" s="134">
        <v>45473</v>
      </c>
      <c r="C1794" s="87">
        <v>8471</v>
      </c>
      <c r="D1794" s="86" t="s">
        <v>2175</v>
      </c>
      <c r="E1794" s="88">
        <v>183327104</v>
      </c>
      <c r="F1794" s="88">
        <v>116692781</v>
      </c>
      <c r="G1794" s="88">
        <v>8021960</v>
      </c>
      <c r="H1794" s="88">
        <v>0</v>
      </c>
      <c r="I1794" s="88">
        <v>1098518</v>
      </c>
      <c r="J1794" s="88">
        <v>5949375</v>
      </c>
      <c r="K1794" s="88">
        <v>16471596</v>
      </c>
      <c r="L1794" s="88">
        <v>0</v>
      </c>
      <c r="M1794" s="88">
        <v>63153687</v>
      </c>
      <c r="N1794" s="88">
        <v>1959962</v>
      </c>
      <c r="O1794" s="88">
        <v>0</v>
      </c>
      <c r="P1794" s="88">
        <v>20037683</v>
      </c>
      <c r="Q1794" s="89">
        <v>2.1225247102059999E-2</v>
      </c>
      <c r="R1794" s="89">
        <v>0</v>
      </c>
      <c r="S1794" s="89">
        <v>9.3944088909199992E-3</v>
      </c>
      <c r="T1794" s="89">
        <v>1.30645574684E-3</v>
      </c>
      <c r="U1794" s="89">
        <v>4.3327332850699998E-3</v>
      </c>
      <c r="V1794" s="89">
        <v>0</v>
      </c>
      <c r="W1794" s="89">
        <v>1.10621597851E-3</v>
      </c>
      <c r="X1794" s="89">
        <v>0</v>
      </c>
      <c r="Y1794" s="89">
        <v>0</v>
      </c>
      <c r="Z1794" s="89">
        <v>1.0718373016629999E-2</v>
      </c>
      <c r="AA1794" s="89">
        <v>4.5920509346300004E-3</v>
      </c>
    </row>
    <row r="1795" spans="1:27" x14ac:dyDescent="0.25">
      <c r="A1795" s="87">
        <v>16236</v>
      </c>
      <c r="B1795" s="134">
        <v>45473</v>
      </c>
      <c r="C1795" s="87">
        <v>8481</v>
      </c>
      <c r="D1795" s="86" t="s">
        <v>2176</v>
      </c>
      <c r="E1795" s="88">
        <v>30902011</v>
      </c>
      <c r="F1795" s="88">
        <v>11412939</v>
      </c>
      <c r="G1795" s="88">
        <v>1054013</v>
      </c>
      <c r="H1795" s="88">
        <v>0</v>
      </c>
      <c r="I1795" s="88">
        <v>0</v>
      </c>
      <c r="J1795" s="88">
        <v>2375966</v>
      </c>
      <c r="K1795" s="88">
        <v>4223742</v>
      </c>
      <c r="L1795" s="88">
        <v>0</v>
      </c>
      <c r="M1795" s="88">
        <v>3389517</v>
      </c>
      <c r="N1795" s="88">
        <v>0</v>
      </c>
      <c r="O1795" s="88">
        <v>0</v>
      </c>
      <c r="P1795" s="88">
        <v>369703</v>
      </c>
      <c r="Q1795" s="89">
        <v>3.0579240992000001E-4</v>
      </c>
      <c r="R1795" s="89">
        <v>0</v>
      </c>
      <c r="S1795" s="89">
        <v>0</v>
      </c>
      <c r="T1795" s="89">
        <v>0</v>
      </c>
      <c r="U1795" s="89">
        <v>-1.3773792123E-3</v>
      </c>
      <c r="V1795" s="89">
        <v>0</v>
      </c>
      <c r="W1795" s="89">
        <v>0</v>
      </c>
      <c r="X1795" s="89">
        <v>0</v>
      </c>
      <c r="Y1795" s="89">
        <v>0</v>
      </c>
      <c r="Z1795" s="89">
        <v>-5.6744475299999998E-4</v>
      </c>
      <c r="AA1795" s="89">
        <v>-4.39827516E-4</v>
      </c>
    </row>
    <row r="1796" spans="1:27" x14ac:dyDescent="0.25">
      <c r="A1796" s="87">
        <v>16248</v>
      </c>
      <c r="B1796" s="134">
        <v>45473</v>
      </c>
      <c r="C1796" s="87">
        <v>8490</v>
      </c>
      <c r="D1796" s="86" t="s">
        <v>2177</v>
      </c>
      <c r="E1796" s="88">
        <v>50118295</v>
      </c>
      <c r="F1796" s="88">
        <v>34714916</v>
      </c>
      <c r="G1796" s="88">
        <v>1294642</v>
      </c>
      <c r="H1796" s="88">
        <v>0</v>
      </c>
      <c r="I1796" s="88">
        <v>100400</v>
      </c>
      <c r="J1796" s="88">
        <v>2698382</v>
      </c>
      <c r="K1796" s="88">
        <v>10435522</v>
      </c>
      <c r="L1796" s="88">
        <v>0</v>
      </c>
      <c r="M1796" s="88">
        <v>16086210</v>
      </c>
      <c r="N1796" s="88">
        <v>0</v>
      </c>
      <c r="O1796" s="88">
        <v>0</v>
      </c>
      <c r="P1796" s="88">
        <v>4099760</v>
      </c>
      <c r="Q1796" s="89">
        <v>1.196287102263E-2</v>
      </c>
      <c r="R1796" s="89">
        <v>0</v>
      </c>
      <c r="S1796" s="89">
        <v>-1.95679789622E-2</v>
      </c>
      <c r="T1796" s="89">
        <v>0</v>
      </c>
      <c r="U1796" s="89">
        <v>3.9154281412099997E-3</v>
      </c>
      <c r="V1796" s="89">
        <v>0</v>
      </c>
      <c r="W1796" s="89">
        <v>0</v>
      </c>
      <c r="X1796" s="89">
        <v>0</v>
      </c>
      <c r="Y1796" s="89">
        <v>0</v>
      </c>
      <c r="Z1796" s="89">
        <v>9.4592745593599994E-3</v>
      </c>
      <c r="AA1796" s="89">
        <v>2.5855235290399999E-3</v>
      </c>
    </row>
    <row r="1797" spans="1:27" x14ac:dyDescent="0.25">
      <c r="A1797" s="87">
        <v>16256</v>
      </c>
      <c r="B1797" s="134">
        <v>45473</v>
      </c>
      <c r="C1797" s="87">
        <v>8495</v>
      </c>
      <c r="D1797" s="86" t="s">
        <v>2178</v>
      </c>
      <c r="E1797" s="88">
        <v>1065862</v>
      </c>
      <c r="F1797" s="88">
        <v>627380</v>
      </c>
      <c r="G1797" s="88">
        <v>0</v>
      </c>
      <c r="H1797" s="88">
        <v>0</v>
      </c>
      <c r="I1797" s="88">
        <v>0</v>
      </c>
      <c r="J1797" s="88">
        <v>91664</v>
      </c>
      <c r="K1797" s="88">
        <v>95521</v>
      </c>
      <c r="L1797" s="88">
        <v>0</v>
      </c>
      <c r="M1797" s="88">
        <v>0</v>
      </c>
      <c r="N1797" s="88">
        <v>0</v>
      </c>
      <c r="O1797" s="88">
        <v>0</v>
      </c>
      <c r="P1797" s="88">
        <v>440195</v>
      </c>
      <c r="Q1797" s="89">
        <v>0</v>
      </c>
      <c r="R1797" s="89">
        <v>0</v>
      </c>
      <c r="S1797" s="89">
        <v>0</v>
      </c>
      <c r="T1797" s="89">
        <v>0</v>
      </c>
      <c r="U1797" s="89">
        <v>0</v>
      </c>
      <c r="V1797" s="89">
        <v>0</v>
      </c>
      <c r="W1797" s="89">
        <v>0</v>
      </c>
      <c r="X1797" s="89">
        <v>0</v>
      </c>
      <c r="Y1797" s="89">
        <v>0</v>
      </c>
      <c r="Z1797" s="89">
        <v>1.7073603145059998E-2</v>
      </c>
      <c r="AA1797" s="89">
        <v>1.1762525075540001E-2</v>
      </c>
    </row>
    <row r="1798" spans="1:27" x14ac:dyDescent="0.25">
      <c r="A1798" s="87">
        <v>16264</v>
      </c>
      <c r="B1798" s="134">
        <v>45473</v>
      </c>
      <c r="C1798" s="87">
        <v>8501</v>
      </c>
      <c r="D1798" s="86" t="s">
        <v>2179</v>
      </c>
      <c r="E1798" s="88">
        <v>19602806</v>
      </c>
      <c r="F1798" s="88">
        <v>13427444</v>
      </c>
      <c r="G1798" s="88">
        <v>0</v>
      </c>
      <c r="H1798" s="88">
        <v>0</v>
      </c>
      <c r="I1798" s="88">
        <v>0</v>
      </c>
      <c r="J1798" s="88">
        <v>1600443</v>
      </c>
      <c r="K1798" s="88">
        <v>6449216</v>
      </c>
      <c r="L1798" s="88">
        <v>0</v>
      </c>
      <c r="M1798" s="88">
        <v>0</v>
      </c>
      <c r="N1798" s="88">
        <v>0</v>
      </c>
      <c r="O1798" s="88">
        <v>0</v>
      </c>
      <c r="P1798" s="88">
        <v>5377784</v>
      </c>
      <c r="Q1798" s="89">
        <v>0</v>
      </c>
      <c r="R1798" s="89">
        <v>0</v>
      </c>
      <c r="S1798" s="89">
        <v>0</v>
      </c>
      <c r="T1798" s="89">
        <v>0</v>
      </c>
      <c r="U1798" s="89">
        <v>-2.6235871600000001E-5</v>
      </c>
      <c r="V1798" s="89">
        <v>0</v>
      </c>
      <c r="W1798" s="89">
        <v>0</v>
      </c>
      <c r="X1798" s="89">
        <v>0</v>
      </c>
      <c r="Y1798" s="89">
        <v>0</v>
      </c>
      <c r="Z1798" s="89">
        <v>6.5639453697999999E-4</v>
      </c>
      <c r="AA1798" s="89">
        <v>2.4369559547000001E-4</v>
      </c>
    </row>
    <row r="1799" spans="1:27" x14ac:dyDescent="0.25">
      <c r="A1799" s="87">
        <v>16268</v>
      </c>
      <c r="B1799" s="134">
        <v>45473</v>
      </c>
      <c r="C1799" s="87">
        <v>8503</v>
      </c>
      <c r="D1799" s="86" t="s">
        <v>2180</v>
      </c>
      <c r="E1799" s="88">
        <v>34358209</v>
      </c>
      <c r="F1799" s="88">
        <v>20845606</v>
      </c>
      <c r="G1799" s="88">
        <v>597850</v>
      </c>
      <c r="H1799" s="88">
        <v>0</v>
      </c>
      <c r="I1799" s="88">
        <v>0</v>
      </c>
      <c r="J1799" s="88">
        <v>3456492</v>
      </c>
      <c r="K1799" s="88">
        <v>7176456</v>
      </c>
      <c r="L1799" s="88">
        <v>0</v>
      </c>
      <c r="M1799" s="88">
        <v>5063901</v>
      </c>
      <c r="N1799" s="88">
        <v>0</v>
      </c>
      <c r="O1799" s="88">
        <v>0</v>
      </c>
      <c r="P1799" s="88">
        <v>4550907</v>
      </c>
      <c r="Q1799" s="89">
        <v>1.2848655051010001E-2</v>
      </c>
      <c r="R1799" s="89">
        <v>0</v>
      </c>
      <c r="S1799" s="89">
        <v>0</v>
      </c>
      <c r="T1799" s="89">
        <v>3.0921324644800001E-3</v>
      </c>
      <c r="U1799" s="89">
        <v>8.6296749657100002E-3</v>
      </c>
      <c r="V1799" s="89">
        <v>0</v>
      </c>
      <c r="W1799" s="89">
        <v>0</v>
      </c>
      <c r="X1799" s="89">
        <v>0</v>
      </c>
      <c r="Y1799" s="89">
        <v>0</v>
      </c>
      <c r="Z1799" s="89">
        <v>2.828618771547E-2</v>
      </c>
      <c r="AA1799" s="89">
        <v>1.003276301689E-2</v>
      </c>
    </row>
    <row r="1800" spans="1:27" x14ac:dyDescent="0.25">
      <c r="A1800" s="87">
        <v>16271</v>
      </c>
      <c r="B1800" s="134">
        <v>45473</v>
      </c>
      <c r="C1800" s="87">
        <v>8505</v>
      </c>
      <c r="D1800" s="86" t="s">
        <v>2181</v>
      </c>
      <c r="E1800" s="88">
        <v>13623513</v>
      </c>
      <c r="F1800" s="88">
        <v>2559734</v>
      </c>
      <c r="G1800" s="88">
        <v>168318</v>
      </c>
      <c r="H1800" s="88">
        <v>0</v>
      </c>
      <c r="I1800" s="88">
        <v>0</v>
      </c>
      <c r="J1800" s="88">
        <v>1114875</v>
      </c>
      <c r="K1800" s="88">
        <v>741897</v>
      </c>
      <c r="L1800" s="88">
        <v>0</v>
      </c>
      <c r="M1800" s="88">
        <v>174714</v>
      </c>
      <c r="N1800" s="88">
        <v>0</v>
      </c>
      <c r="O1800" s="88">
        <v>0</v>
      </c>
      <c r="P1800" s="88">
        <v>359929</v>
      </c>
      <c r="Q1800" s="89">
        <v>3.7701709408629998E-2</v>
      </c>
      <c r="R1800" s="89">
        <v>0</v>
      </c>
      <c r="S1800" s="89">
        <v>0</v>
      </c>
      <c r="T1800" s="89">
        <v>0</v>
      </c>
      <c r="U1800" s="89">
        <v>8.9360946171300002E-3</v>
      </c>
      <c r="V1800" s="89">
        <v>0</v>
      </c>
      <c r="W1800" s="89">
        <v>0</v>
      </c>
      <c r="X1800" s="89">
        <v>0</v>
      </c>
      <c r="Y1800" s="89">
        <v>0</v>
      </c>
      <c r="Z1800" s="89">
        <v>1.828859319587E-2</v>
      </c>
      <c r="AA1800" s="89">
        <v>7.16420360662E-3</v>
      </c>
    </row>
    <row r="1801" spans="1:27" x14ac:dyDescent="0.25">
      <c r="A1801" s="87">
        <v>16278</v>
      </c>
      <c r="B1801" s="134">
        <v>45473</v>
      </c>
      <c r="C1801" s="87">
        <v>8508</v>
      </c>
      <c r="D1801" s="86" t="s">
        <v>2182</v>
      </c>
      <c r="E1801" s="88">
        <v>5007473</v>
      </c>
      <c r="F1801" s="88">
        <v>3989684</v>
      </c>
      <c r="G1801" s="88">
        <v>0</v>
      </c>
      <c r="H1801" s="88">
        <v>0</v>
      </c>
      <c r="I1801" s="88">
        <v>0</v>
      </c>
      <c r="J1801" s="88">
        <v>616283</v>
      </c>
      <c r="K1801" s="88">
        <v>2583419</v>
      </c>
      <c r="L1801" s="88">
        <v>0</v>
      </c>
      <c r="M1801" s="88">
        <v>0</v>
      </c>
      <c r="N1801" s="88">
        <v>0</v>
      </c>
      <c r="O1801" s="88">
        <v>0</v>
      </c>
      <c r="P1801" s="88">
        <v>789982</v>
      </c>
      <c r="Q1801" s="89">
        <v>0</v>
      </c>
      <c r="R1801" s="89">
        <v>0</v>
      </c>
      <c r="S1801" s="89">
        <v>0</v>
      </c>
      <c r="T1801" s="89">
        <v>0</v>
      </c>
      <c r="U1801" s="89">
        <v>9.7133095783999998E-4</v>
      </c>
      <c r="V1801" s="89">
        <v>0</v>
      </c>
      <c r="W1801" s="89">
        <v>0</v>
      </c>
      <c r="X1801" s="89">
        <v>0</v>
      </c>
      <c r="Y1801" s="89">
        <v>0</v>
      </c>
      <c r="Z1801" s="89">
        <v>4.9431807528200001E-3</v>
      </c>
      <c r="AA1801" s="89">
        <v>1.56970260633E-3</v>
      </c>
    </row>
    <row r="1802" spans="1:27" x14ac:dyDescent="0.25">
      <c r="A1802" s="87">
        <v>16327</v>
      </c>
      <c r="B1802" s="134">
        <v>45473</v>
      </c>
      <c r="C1802" s="87">
        <v>8539</v>
      </c>
      <c r="D1802" s="86" t="s">
        <v>2183</v>
      </c>
      <c r="E1802" s="88">
        <v>12534967</v>
      </c>
      <c r="F1802" s="88">
        <v>8058129</v>
      </c>
      <c r="G1802" s="88">
        <v>147216</v>
      </c>
      <c r="H1802" s="88">
        <v>0</v>
      </c>
      <c r="I1802" s="88">
        <v>0</v>
      </c>
      <c r="J1802" s="88">
        <v>1733098</v>
      </c>
      <c r="K1802" s="88">
        <v>4370995</v>
      </c>
      <c r="L1802" s="88">
        <v>0</v>
      </c>
      <c r="M1802" s="88">
        <v>0</v>
      </c>
      <c r="N1802" s="88">
        <v>0</v>
      </c>
      <c r="O1802" s="88">
        <v>0</v>
      </c>
      <c r="P1802" s="88">
        <v>1806820</v>
      </c>
      <c r="Q1802" s="89">
        <v>0</v>
      </c>
      <c r="R1802" s="89">
        <v>0</v>
      </c>
      <c r="S1802" s="89">
        <v>0</v>
      </c>
      <c r="T1802" s="89">
        <v>0</v>
      </c>
      <c r="U1802" s="89">
        <v>3.8128486943999999E-4</v>
      </c>
      <c r="V1802" s="89">
        <v>0</v>
      </c>
      <c r="W1802" s="89">
        <v>0</v>
      </c>
      <c r="X1802" s="89">
        <v>0</v>
      </c>
      <c r="Y1802" s="89">
        <v>0</v>
      </c>
      <c r="Z1802" s="89">
        <v>4.9544880364400003E-3</v>
      </c>
      <c r="AA1802" s="89">
        <v>1.4672211143099999E-3</v>
      </c>
    </row>
    <row r="1803" spans="1:27" x14ac:dyDescent="0.25">
      <c r="A1803" s="87">
        <v>16351</v>
      </c>
      <c r="B1803" s="134">
        <v>45473</v>
      </c>
      <c r="C1803" s="87">
        <v>8554</v>
      </c>
      <c r="D1803" s="86" t="s">
        <v>2184</v>
      </c>
      <c r="E1803" s="88">
        <v>44808749</v>
      </c>
      <c r="F1803" s="88">
        <v>17941469</v>
      </c>
      <c r="G1803" s="88">
        <v>0</v>
      </c>
      <c r="H1803" s="88">
        <v>0</v>
      </c>
      <c r="I1803" s="88">
        <v>0</v>
      </c>
      <c r="J1803" s="88">
        <v>3567705</v>
      </c>
      <c r="K1803" s="88">
        <v>8160767</v>
      </c>
      <c r="L1803" s="88">
        <v>0</v>
      </c>
      <c r="M1803" s="88">
        <v>2261700</v>
      </c>
      <c r="N1803" s="88">
        <v>0</v>
      </c>
      <c r="O1803" s="88">
        <v>0</v>
      </c>
      <c r="P1803" s="88">
        <v>3951297</v>
      </c>
      <c r="Q1803" s="89">
        <v>0</v>
      </c>
      <c r="R1803" s="89">
        <v>0</v>
      </c>
      <c r="S1803" s="89">
        <v>0</v>
      </c>
      <c r="T1803" s="89">
        <v>0</v>
      </c>
      <c r="U1803" s="89">
        <v>7.5289495597999996E-4</v>
      </c>
      <c r="V1803" s="89">
        <v>0</v>
      </c>
      <c r="W1803" s="89">
        <v>0</v>
      </c>
      <c r="X1803" s="89">
        <v>0</v>
      </c>
      <c r="Y1803" s="89">
        <v>0</v>
      </c>
      <c r="Z1803" s="89">
        <v>7.9170990274200007E-3</v>
      </c>
      <c r="AA1803" s="89">
        <v>1.94832451703E-3</v>
      </c>
    </row>
    <row r="1804" spans="1:27" x14ac:dyDescent="0.25">
      <c r="A1804" s="87">
        <v>16360</v>
      </c>
      <c r="B1804" s="134">
        <v>45473</v>
      </c>
      <c r="C1804" s="87">
        <v>8559</v>
      </c>
      <c r="D1804" s="86" t="s">
        <v>4729</v>
      </c>
      <c r="E1804" s="88">
        <v>420193992</v>
      </c>
      <c r="F1804" s="88">
        <v>272885903</v>
      </c>
      <c r="G1804" s="88">
        <v>1923205</v>
      </c>
      <c r="H1804" s="88">
        <v>0</v>
      </c>
      <c r="I1804" s="88">
        <v>0</v>
      </c>
      <c r="J1804" s="88">
        <v>3338265</v>
      </c>
      <c r="K1804" s="88">
        <v>2648022</v>
      </c>
      <c r="L1804" s="88">
        <v>0</v>
      </c>
      <c r="M1804" s="88">
        <v>215221049</v>
      </c>
      <c r="N1804" s="88">
        <v>46525458</v>
      </c>
      <c r="O1804" s="88">
        <v>1477674</v>
      </c>
      <c r="P1804" s="88">
        <v>1752230</v>
      </c>
      <c r="Q1804" s="89">
        <v>1.25460223393E-3</v>
      </c>
      <c r="R1804" s="89">
        <v>0</v>
      </c>
      <c r="S1804" s="89">
        <v>0</v>
      </c>
      <c r="T1804" s="89">
        <v>0</v>
      </c>
      <c r="U1804" s="89">
        <v>0</v>
      </c>
      <c r="V1804" s="89">
        <v>0</v>
      </c>
      <c r="W1804" s="89">
        <v>0</v>
      </c>
      <c r="X1804" s="89">
        <v>0</v>
      </c>
      <c r="Y1804" s="89">
        <v>0.22038481454403</v>
      </c>
      <c r="Z1804" s="89">
        <v>0</v>
      </c>
      <c r="AA1804" s="89">
        <v>2.4439386839799999E-3</v>
      </c>
    </row>
    <row r="1805" spans="1:27" x14ac:dyDescent="0.25">
      <c r="A1805" s="87">
        <v>16364</v>
      </c>
      <c r="B1805" s="134">
        <v>45473</v>
      </c>
      <c r="C1805" s="87">
        <v>8563</v>
      </c>
      <c r="D1805" s="86" t="s">
        <v>2185</v>
      </c>
      <c r="E1805" s="88">
        <v>12140429</v>
      </c>
      <c r="F1805" s="88">
        <v>5303529</v>
      </c>
      <c r="G1805" s="88">
        <v>403939</v>
      </c>
      <c r="H1805" s="88">
        <v>8272</v>
      </c>
      <c r="I1805" s="88">
        <v>0</v>
      </c>
      <c r="J1805" s="88">
        <v>1033399</v>
      </c>
      <c r="K1805" s="88">
        <v>1664655</v>
      </c>
      <c r="L1805" s="88">
        <v>0</v>
      </c>
      <c r="M1805" s="88">
        <v>64230</v>
      </c>
      <c r="N1805" s="88">
        <v>0</v>
      </c>
      <c r="O1805" s="88">
        <v>0</v>
      </c>
      <c r="P1805" s="88">
        <v>2129031</v>
      </c>
      <c r="Q1805" s="89">
        <v>8.6171162910299998E-3</v>
      </c>
      <c r="R1805" s="89">
        <v>0</v>
      </c>
      <c r="S1805" s="89">
        <v>0</v>
      </c>
      <c r="T1805" s="89">
        <v>0</v>
      </c>
      <c r="U1805" s="89">
        <v>6.1469470669599999E-3</v>
      </c>
      <c r="V1805" s="89">
        <v>0</v>
      </c>
      <c r="W1805" s="89">
        <v>0</v>
      </c>
      <c r="X1805" s="89">
        <v>0</v>
      </c>
      <c r="Y1805" s="89">
        <v>0</v>
      </c>
      <c r="Z1805" s="89">
        <v>1.9224565681259999E-2</v>
      </c>
      <c r="AA1805" s="89">
        <v>9.9108206932699994E-3</v>
      </c>
    </row>
    <row r="1806" spans="1:27" x14ac:dyDescent="0.25">
      <c r="A1806" s="87">
        <v>16367</v>
      </c>
      <c r="B1806" s="134">
        <v>45473</v>
      </c>
      <c r="C1806" s="87">
        <v>8565</v>
      </c>
      <c r="D1806" s="86" t="s">
        <v>2186</v>
      </c>
      <c r="E1806" s="88">
        <v>34435159</v>
      </c>
      <c r="F1806" s="88">
        <v>7479051</v>
      </c>
      <c r="G1806" s="88">
        <v>119875</v>
      </c>
      <c r="H1806" s="88">
        <v>0</v>
      </c>
      <c r="I1806" s="88">
        <v>0</v>
      </c>
      <c r="J1806" s="88">
        <v>2296427</v>
      </c>
      <c r="K1806" s="88">
        <v>3331268</v>
      </c>
      <c r="L1806" s="88">
        <v>0</v>
      </c>
      <c r="M1806" s="88">
        <v>756349</v>
      </c>
      <c r="N1806" s="88">
        <v>0</v>
      </c>
      <c r="O1806" s="88">
        <v>0</v>
      </c>
      <c r="P1806" s="88">
        <v>975131</v>
      </c>
      <c r="Q1806" s="89">
        <v>2.6199242606999998E-3</v>
      </c>
      <c r="R1806" s="89">
        <v>0</v>
      </c>
      <c r="S1806" s="89">
        <v>0</v>
      </c>
      <c r="T1806" s="89">
        <v>0</v>
      </c>
      <c r="U1806" s="89">
        <v>0</v>
      </c>
      <c r="V1806" s="89">
        <v>0</v>
      </c>
      <c r="W1806" s="89">
        <v>0</v>
      </c>
      <c r="X1806" s="89">
        <v>0</v>
      </c>
      <c r="Y1806" s="89">
        <v>0</v>
      </c>
      <c r="Z1806" s="89">
        <v>3.1729906746200002E-3</v>
      </c>
      <c r="AA1806" s="89">
        <v>4.5901270106999997E-4</v>
      </c>
    </row>
    <row r="1807" spans="1:27" x14ac:dyDescent="0.25">
      <c r="A1807" s="87">
        <v>16373</v>
      </c>
      <c r="B1807" s="134">
        <v>45473</v>
      </c>
      <c r="C1807" s="87">
        <v>8569</v>
      </c>
      <c r="D1807" s="86" t="s">
        <v>2187</v>
      </c>
      <c r="E1807" s="88">
        <v>82005618</v>
      </c>
      <c r="F1807" s="88">
        <v>63487130</v>
      </c>
      <c r="G1807" s="88">
        <v>421733</v>
      </c>
      <c r="H1807" s="88">
        <v>0</v>
      </c>
      <c r="I1807" s="88">
        <v>0</v>
      </c>
      <c r="J1807" s="88">
        <v>3339252</v>
      </c>
      <c r="K1807" s="88">
        <v>9704740</v>
      </c>
      <c r="L1807" s="88">
        <v>0</v>
      </c>
      <c r="M1807" s="88">
        <v>33285726</v>
      </c>
      <c r="N1807" s="88">
        <v>5665295</v>
      </c>
      <c r="O1807" s="88">
        <v>5415700</v>
      </c>
      <c r="P1807" s="88">
        <v>5654684</v>
      </c>
      <c r="Q1807" s="89">
        <v>-6.3823328489999995E-4</v>
      </c>
      <c r="R1807" s="89">
        <v>0</v>
      </c>
      <c r="S1807" s="89">
        <v>0</v>
      </c>
      <c r="T1807" s="89">
        <v>0</v>
      </c>
      <c r="U1807" s="89">
        <v>1.0724398343000001E-3</v>
      </c>
      <c r="V1807" s="89">
        <v>0</v>
      </c>
      <c r="W1807" s="89">
        <v>0</v>
      </c>
      <c r="X1807" s="89">
        <v>0</v>
      </c>
      <c r="Y1807" s="89">
        <v>0</v>
      </c>
      <c r="Z1807" s="89">
        <v>2.5024367270499999E-3</v>
      </c>
      <c r="AA1807" s="89">
        <v>4.3119160126E-4</v>
      </c>
    </row>
    <row r="1808" spans="1:27" x14ac:dyDescent="0.25">
      <c r="A1808" s="87">
        <v>16383</v>
      </c>
      <c r="B1808" s="134">
        <v>45473</v>
      </c>
      <c r="C1808" s="87">
        <v>8575</v>
      </c>
      <c r="D1808" s="86" t="s">
        <v>2188</v>
      </c>
      <c r="E1808" s="88">
        <v>2760615</v>
      </c>
      <c r="F1808" s="88">
        <v>579961</v>
      </c>
      <c r="G1808" s="88">
        <v>0</v>
      </c>
      <c r="H1808" s="88">
        <v>0</v>
      </c>
      <c r="I1808" s="88">
        <v>0</v>
      </c>
      <c r="J1808" s="88">
        <v>0</v>
      </c>
      <c r="K1808" s="88">
        <v>1595</v>
      </c>
      <c r="L1808" s="88">
        <v>0</v>
      </c>
      <c r="M1808" s="88">
        <v>511934</v>
      </c>
      <c r="N1808" s="88">
        <v>0</v>
      </c>
      <c r="O1808" s="88">
        <v>0</v>
      </c>
      <c r="P1808" s="88">
        <v>66432</v>
      </c>
      <c r="Q1808" s="89">
        <v>0</v>
      </c>
      <c r="R1808" s="89">
        <v>0</v>
      </c>
      <c r="S1808" s="89">
        <v>0</v>
      </c>
      <c r="T1808" s="89">
        <v>0</v>
      </c>
      <c r="U1808" s="89">
        <v>0</v>
      </c>
      <c r="V1808" s="89">
        <v>0</v>
      </c>
      <c r="W1808" s="89">
        <v>0</v>
      </c>
      <c r="X1808" s="89">
        <v>0</v>
      </c>
      <c r="Y1808" s="89">
        <v>0</v>
      </c>
      <c r="Z1808" s="89">
        <v>-0.102755563378</v>
      </c>
      <c r="AA1808" s="89">
        <v>-1.7763951335899999E-2</v>
      </c>
    </row>
    <row r="1809" spans="1:27" x14ac:dyDescent="0.25">
      <c r="A1809" s="87">
        <v>16400</v>
      </c>
      <c r="B1809" s="134">
        <v>45473</v>
      </c>
      <c r="C1809" s="87">
        <v>8584</v>
      </c>
      <c r="D1809" s="86" t="s">
        <v>2189</v>
      </c>
      <c r="E1809" s="88">
        <v>359292204</v>
      </c>
      <c r="F1809" s="88">
        <v>252448869</v>
      </c>
      <c r="G1809" s="88">
        <v>6786751</v>
      </c>
      <c r="H1809" s="88">
        <v>0</v>
      </c>
      <c r="I1809" s="88">
        <v>3566156</v>
      </c>
      <c r="J1809" s="88">
        <v>20065098</v>
      </c>
      <c r="K1809" s="88">
        <v>23169123</v>
      </c>
      <c r="L1809" s="88">
        <v>0</v>
      </c>
      <c r="M1809" s="88">
        <v>144541665</v>
      </c>
      <c r="N1809" s="88">
        <v>14835967</v>
      </c>
      <c r="O1809" s="88">
        <v>0</v>
      </c>
      <c r="P1809" s="88">
        <v>39484109</v>
      </c>
      <c r="Q1809" s="89">
        <v>1.4041218910089999E-2</v>
      </c>
      <c r="R1809" s="89">
        <v>0</v>
      </c>
      <c r="S1809" s="89">
        <v>7.50650453141E-3</v>
      </c>
      <c r="T1809" s="89">
        <v>5.6223541591999995E-4</v>
      </c>
      <c r="U1809" s="89">
        <v>2.28374956731E-3</v>
      </c>
      <c r="V1809" s="89">
        <v>0</v>
      </c>
      <c r="W1809" s="89">
        <v>-2.9641508849999999E-4</v>
      </c>
      <c r="X1809" s="89">
        <v>2.6057324899999998E-4</v>
      </c>
      <c r="Y1809" s="89">
        <v>0</v>
      </c>
      <c r="Z1809" s="89">
        <v>1.178207917776E-2</v>
      </c>
      <c r="AA1809" s="89">
        <v>1.92063376331E-3</v>
      </c>
    </row>
    <row r="1810" spans="1:27" x14ac:dyDescent="0.25">
      <c r="A1810" s="87">
        <v>16401</v>
      </c>
      <c r="B1810" s="134">
        <v>45473</v>
      </c>
      <c r="C1810" s="87">
        <v>8585</v>
      </c>
      <c r="D1810" s="86" t="s">
        <v>2190</v>
      </c>
      <c r="E1810" s="88">
        <v>175212473</v>
      </c>
      <c r="F1810" s="88">
        <v>118086937</v>
      </c>
      <c r="G1810" s="88">
        <v>2525392</v>
      </c>
      <c r="H1810" s="88">
        <v>197345</v>
      </c>
      <c r="I1810" s="88">
        <v>88867</v>
      </c>
      <c r="J1810" s="88">
        <v>17825299</v>
      </c>
      <c r="K1810" s="88">
        <v>19035227</v>
      </c>
      <c r="L1810" s="88">
        <v>0</v>
      </c>
      <c r="M1810" s="88">
        <v>68973297</v>
      </c>
      <c r="N1810" s="88">
        <v>0</v>
      </c>
      <c r="O1810" s="88">
        <v>0</v>
      </c>
      <c r="P1810" s="88">
        <v>9441511</v>
      </c>
      <c r="Q1810" s="89">
        <v>3.227198776562E-2</v>
      </c>
      <c r="R1810" s="89">
        <v>2.882937833756E-2</v>
      </c>
      <c r="S1810" s="89">
        <v>3.80415592376E-3</v>
      </c>
      <c r="T1810" s="89">
        <v>-9.0283400600000001E-4</v>
      </c>
      <c r="U1810" s="89">
        <v>1.4873591727800001E-3</v>
      </c>
      <c r="V1810" s="89">
        <v>0</v>
      </c>
      <c r="W1810" s="89">
        <v>0</v>
      </c>
      <c r="X1810" s="89">
        <v>0</v>
      </c>
      <c r="Y1810" s="89">
        <v>0</v>
      </c>
      <c r="Z1810" s="89">
        <v>5.8284331482999999E-3</v>
      </c>
      <c r="AA1810" s="89">
        <v>1.16589799612E-3</v>
      </c>
    </row>
    <row r="1811" spans="1:27" x14ac:dyDescent="0.25">
      <c r="A1811" s="87">
        <v>16402</v>
      </c>
      <c r="B1811" s="134">
        <v>45473</v>
      </c>
      <c r="C1811" s="87">
        <v>8586</v>
      </c>
      <c r="D1811" s="86" t="s">
        <v>2191</v>
      </c>
      <c r="E1811" s="88">
        <v>269232519</v>
      </c>
      <c r="F1811" s="88">
        <v>220120806</v>
      </c>
      <c r="G1811" s="88">
        <v>13559252</v>
      </c>
      <c r="H1811" s="88">
        <v>0</v>
      </c>
      <c r="I1811" s="88">
        <v>462194</v>
      </c>
      <c r="J1811" s="88">
        <v>19194415</v>
      </c>
      <c r="K1811" s="88">
        <v>55378296</v>
      </c>
      <c r="L1811" s="88">
        <v>0</v>
      </c>
      <c r="M1811" s="88">
        <v>105145534</v>
      </c>
      <c r="N1811" s="88">
        <v>0</v>
      </c>
      <c r="O1811" s="88">
        <v>0</v>
      </c>
      <c r="P1811" s="88">
        <v>26381115</v>
      </c>
      <c r="Q1811" s="89">
        <v>1.9459812239839998E-2</v>
      </c>
      <c r="R1811" s="89">
        <v>0</v>
      </c>
      <c r="S1811" s="89">
        <v>0</v>
      </c>
      <c r="T1811" s="89">
        <v>3.0973542900899998E-3</v>
      </c>
      <c r="U1811" s="89">
        <v>6.9389135717100002E-3</v>
      </c>
      <c r="V1811" s="89">
        <v>0</v>
      </c>
      <c r="W1811" s="89">
        <v>-1.5463819873000001E-3</v>
      </c>
      <c r="X1811" s="89">
        <v>0</v>
      </c>
      <c r="Y1811" s="89">
        <v>0</v>
      </c>
      <c r="Z1811" s="89">
        <v>7.3627648473800003E-3</v>
      </c>
      <c r="AA1811" s="89">
        <v>3.6205890269900001E-3</v>
      </c>
    </row>
    <row r="1812" spans="1:27" x14ac:dyDescent="0.25">
      <c r="A1812" s="87">
        <v>16408</v>
      </c>
      <c r="B1812" s="134">
        <v>45473</v>
      </c>
      <c r="C1812" s="87">
        <v>8590</v>
      </c>
      <c r="D1812" s="86" t="s">
        <v>2192</v>
      </c>
      <c r="E1812" s="88">
        <v>357294042</v>
      </c>
      <c r="F1812" s="88">
        <v>240028551</v>
      </c>
      <c r="G1812" s="88">
        <v>9901977</v>
      </c>
      <c r="H1812" s="88">
        <v>0</v>
      </c>
      <c r="I1812" s="88">
        <v>3325418</v>
      </c>
      <c r="J1812" s="88">
        <v>11734162</v>
      </c>
      <c r="K1812" s="88">
        <v>25292161</v>
      </c>
      <c r="L1812" s="88">
        <v>0</v>
      </c>
      <c r="M1812" s="88">
        <v>142799771</v>
      </c>
      <c r="N1812" s="88">
        <v>23199040</v>
      </c>
      <c r="O1812" s="88">
        <v>354517</v>
      </c>
      <c r="P1812" s="88">
        <v>23421505</v>
      </c>
      <c r="Q1812" s="89">
        <v>1.282913159325E-2</v>
      </c>
      <c r="R1812" s="89">
        <v>0</v>
      </c>
      <c r="S1812" s="89">
        <v>3.5271033430239997E-2</v>
      </c>
      <c r="T1812" s="89">
        <v>-1.4639817967000001E-3</v>
      </c>
      <c r="U1812" s="89">
        <v>-3.0874844467000001E-3</v>
      </c>
      <c r="V1812" s="89">
        <v>0</v>
      </c>
      <c r="W1812" s="89">
        <v>-1.5846009899999999E-5</v>
      </c>
      <c r="X1812" s="89">
        <v>0</v>
      </c>
      <c r="Y1812" s="89">
        <v>0</v>
      </c>
      <c r="Z1812" s="89">
        <v>1.315955154191E-2</v>
      </c>
      <c r="AA1812" s="89">
        <v>2.02145631998E-3</v>
      </c>
    </row>
    <row r="1813" spans="1:27" x14ac:dyDescent="0.25">
      <c r="A1813" s="87">
        <v>16410</v>
      </c>
      <c r="B1813" s="134">
        <v>45473</v>
      </c>
      <c r="C1813" s="87">
        <v>8591</v>
      </c>
      <c r="D1813" s="86" t="s">
        <v>2193</v>
      </c>
      <c r="E1813" s="88">
        <v>845599864</v>
      </c>
      <c r="F1813" s="88">
        <v>750388134</v>
      </c>
      <c r="G1813" s="88">
        <v>11588430</v>
      </c>
      <c r="H1813" s="88">
        <v>136973</v>
      </c>
      <c r="I1813" s="88">
        <v>0</v>
      </c>
      <c r="J1813" s="88">
        <v>5027913</v>
      </c>
      <c r="K1813" s="88">
        <v>11534117</v>
      </c>
      <c r="L1813" s="88">
        <v>0</v>
      </c>
      <c r="M1813" s="88">
        <v>466079801</v>
      </c>
      <c r="N1813" s="88">
        <v>0</v>
      </c>
      <c r="O1813" s="88">
        <v>0</v>
      </c>
      <c r="P1813" s="88">
        <v>256020900</v>
      </c>
      <c r="Q1813" s="89">
        <v>1.490546306496E-2</v>
      </c>
      <c r="R1813" s="89">
        <v>2.767506290637E-2</v>
      </c>
      <c r="S1813" s="89">
        <v>0</v>
      </c>
      <c r="T1813" s="89">
        <v>6.0869155694000005E-4</v>
      </c>
      <c r="U1813" s="89">
        <v>4.9456409462999998E-4</v>
      </c>
      <c r="V1813" s="89">
        <v>0</v>
      </c>
      <c r="W1813" s="89">
        <v>8.6366205680000002E-5</v>
      </c>
      <c r="X1813" s="89">
        <v>0</v>
      </c>
      <c r="Y1813" s="89">
        <v>0</v>
      </c>
      <c r="Z1813" s="89">
        <v>1.8584412781859998E-2</v>
      </c>
      <c r="AA1813" s="89">
        <v>4.4505463474700004E-3</v>
      </c>
    </row>
    <row r="1814" spans="1:27" x14ac:dyDescent="0.25">
      <c r="A1814" s="87">
        <v>16411</v>
      </c>
      <c r="B1814" s="134">
        <v>45473</v>
      </c>
      <c r="C1814" s="87">
        <v>8592</v>
      </c>
      <c r="D1814" s="86" t="s">
        <v>2194</v>
      </c>
      <c r="E1814" s="88">
        <v>82752756</v>
      </c>
      <c r="F1814" s="88">
        <v>58940186</v>
      </c>
      <c r="G1814" s="88">
        <v>3081665</v>
      </c>
      <c r="H1814" s="88">
        <v>0</v>
      </c>
      <c r="I1814" s="88">
        <v>4496742</v>
      </c>
      <c r="J1814" s="88">
        <v>4479115</v>
      </c>
      <c r="K1814" s="88">
        <v>13101475</v>
      </c>
      <c r="L1814" s="88">
        <v>0</v>
      </c>
      <c r="M1814" s="88">
        <v>19380760</v>
      </c>
      <c r="N1814" s="88">
        <v>6791401</v>
      </c>
      <c r="O1814" s="88">
        <v>0</v>
      </c>
      <c r="P1814" s="88">
        <v>7609028</v>
      </c>
      <c r="Q1814" s="89">
        <v>3.6319561800069997E-2</v>
      </c>
      <c r="R1814" s="89">
        <v>0</v>
      </c>
      <c r="S1814" s="89">
        <v>3.4254404233700002E-3</v>
      </c>
      <c r="T1814" s="89">
        <v>4.14314166327E-3</v>
      </c>
      <c r="U1814" s="89">
        <v>1.091412449768E-2</v>
      </c>
      <c r="V1814" s="89">
        <v>0</v>
      </c>
      <c r="W1814" s="89">
        <v>3.4492205071999998E-4</v>
      </c>
      <c r="X1814" s="89">
        <v>0</v>
      </c>
      <c r="Y1814" s="89">
        <v>0</v>
      </c>
      <c r="Z1814" s="89">
        <v>1.353187936009E-2</v>
      </c>
      <c r="AA1814" s="89">
        <v>7.0887664267399999E-3</v>
      </c>
    </row>
    <row r="1815" spans="1:27" x14ac:dyDescent="0.25">
      <c r="A1815" s="87">
        <v>16416</v>
      </c>
      <c r="B1815" s="134">
        <v>45473</v>
      </c>
      <c r="C1815" s="87">
        <v>8595</v>
      </c>
      <c r="D1815" s="86" t="s">
        <v>2195</v>
      </c>
      <c r="E1815" s="88">
        <v>111490997</v>
      </c>
      <c r="F1815" s="88">
        <v>62253425</v>
      </c>
      <c r="G1815" s="88">
        <v>4303316</v>
      </c>
      <c r="H1815" s="88">
        <v>17044</v>
      </c>
      <c r="I1815" s="88">
        <v>0</v>
      </c>
      <c r="J1815" s="88">
        <v>2880520</v>
      </c>
      <c r="K1815" s="88">
        <v>5606940</v>
      </c>
      <c r="L1815" s="88">
        <v>0</v>
      </c>
      <c r="M1815" s="88">
        <v>44376373</v>
      </c>
      <c r="N1815" s="88">
        <v>0</v>
      </c>
      <c r="O1815" s="88">
        <v>0</v>
      </c>
      <c r="P1815" s="88">
        <v>5069232</v>
      </c>
      <c r="Q1815" s="89">
        <v>2.3411486775120002E-2</v>
      </c>
      <c r="R1815" s="89">
        <v>0</v>
      </c>
      <c r="S1815" s="89">
        <v>0</v>
      </c>
      <c r="T1815" s="89">
        <v>-2.3906078800000001E-5</v>
      </c>
      <c r="U1815" s="89">
        <v>1.7497926334900001E-3</v>
      </c>
      <c r="V1815" s="89">
        <v>0</v>
      </c>
      <c r="W1815" s="89">
        <v>-1.9661525949999999E-4</v>
      </c>
      <c r="X1815" s="89">
        <v>0</v>
      </c>
      <c r="Y1815" s="89">
        <v>0</v>
      </c>
      <c r="Z1815" s="89">
        <v>1.2491949325320001E-2</v>
      </c>
      <c r="AA1815" s="89">
        <v>3.0705076620200001E-3</v>
      </c>
    </row>
    <row r="1816" spans="1:27" x14ac:dyDescent="0.25">
      <c r="A1816" s="87">
        <v>16429</v>
      </c>
      <c r="B1816" s="134">
        <v>45473</v>
      </c>
      <c r="C1816" s="87">
        <v>8604</v>
      </c>
      <c r="D1816" s="86" t="s">
        <v>2196</v>
      </c>
      <c r="E1816" s="88">
        <v>6825636</v>
      </c>
      <c r="F1816" s="88">
        <v>4036006</v>
      </c>
      <c r="G1816" s="88">
        <v>266709</v>
      </c>
      <c r="H1816" s="88">
        <v>0</v>
      </c>
      <c r="I1816" s="88">
        <v>0</v>
      </c>
      <c r="J1816" s="88">
        <v>1352215</v>
      </c>
      <c r="K1816" s="88">
        <v>1243748</v>
      </c>
      <c r="L1816" s="88">
        <v>0</v>
      </c>
      <c r="M1816" s="88">
        <v>0</v>
      </c>
      <c r="N1816" s="88">
        <v>0</v>
      </c>
      <c r="O1816" s="88">
        <v>0</v>
      </c>
      <c r="P1816" s="88">
        <v>1173334</v>
      </c>
      <c r="Q1816" s="89">
        <v>1.7702589888519998E-2</v>
      </c>
      <c r="R1816" s="89">
        <v>0</v>
      </c>
      <c r="S1816" s="89">
        <v>0</v>
      </c>
      <c r="T1816" s="89">
        <v>3.7183523980999998E-4</v>
      </c>
      <c r="U1816" s="89">
        <v>3.2268428429999997E-5</v>
      </c>
      <c r="V1816" s="89">
        <v>0</v>
      </c>
      <c r="W1816" s="89">
        <v>0</v>
      </c>
      <c r="X1816" s="89">
        <v>0</v>
      </c>
      <c r="Y1816" s="89">
        <v>0</v>
      </c>
      <c r="Z1816" s="89">
        <v>4.3638939191499998E-3</v>
      </c>
      <c r="AA1816" s="89">
        <v>2.5805094186599998E-3</v>
      </c>
    </row>
    <row r="1817" spans="1:27" x14ac:dyDescent="0.25">
      <c r="A1817" s="87">
        <v>16435</v>
      </c>
      <c r="B1817" s="134">
        <v>45473</v>
      </c>
      <c r="C1817" s="87">
        <v>8608</v>
      </c>
      <c r="D1817" s="86" t="s">
        <v>2197</v>
      </c>
      <c r="E1817" s="88">
        <v>21617099</v>
      </c>
      <c r="F1817" s="88">
        <v>8262721</v>
      </c>
      <c r="G1817" s="88">
        <v>84051</v>
      </c>
      <c r="H1817" s="88">
        <v>11640</v>
      </c>
      <c r="I1817" s="88">
        <v>0</v>
      </c>
      <c r="J1817" s="88">
        <v>2712373</v>
      </c>
      <c r="K1817" s="88">
        <v>3010880</v>
      </c>
      <c r="L1817" s="88">
        <v>0</v>
      </c>
      <c r="M1817" s="88">
        <v>0</v>
      </c>
      <c r="N1817" s="88">
        <v>0</v>
      </c>
      <c r="O1817" s="88">
        <v>0</v>
      </c>
      <c r="P1817" s="88">
        <v>2443777</v>
      </c>
      <c r="Q1817" s="89">
        <v>3.2396488285220001E-2</v>
      </c>
      <c r="R1817" s="89">
        <v>0</v>
      </c>
      <c r="S1817" s="89">
        <v>0</v>
      </c>
      <c r="T1817" s="89">
        <v>7.2574749499100004E-3</v>
      </c>
      <c r="U1817" s="89">
        <v>1.3193347065099999E-3</v>
      </c>
      <c r="V1817" s="89">
        <v>0</v>
      </c>
      <c r="W1817" s="89">
        <v>0</v>
      </c>
      <c r="X1817" s="89">
        <v>0</v>
      </c>
      <c r="Y1817" s="89">
        <v>0</v>
      </c>
      <c r="Z1817" s="89">
        <v>6.6141643060500001E-3</v>
      </c>
      <c r="AA1817" s="89">
        <v>5.4803115569400001E-3</v>
      </c>
    </row>
    <row r="1818" spans="1:27" x14ac:dyDescent="0.25">
      <c r="A1818" s="87">
        <v>16437</v>
      </c>
      <c r="B1818" s="134">
        <v>45473</v>
      </c>
      <c r="C1818" s="87">
        <v>8609</v>
      </c>
      <c r="D1818" s="86" t="s">
        <v>2198</v>
      </c>
      <c r="E1818" s="88">
        <v>10747330</v>
      </c>
      <c r="F1818" s="88">
        <v>8835593</v>
      </c>
      <c r="G1818" s="88">
        <v>401860</v>
      </c>
      <c r="H1818" s="88">
        <v>0</v>
      </c>
      <c r="I1818" s="88">
        <v>0</v>
      </c>
      <c r="J1818" s="88">
        <v>3008692</v>
      </c>
      <c r="K1818" s="88">
        <v>3620638</v>
      </c>
      <c r="L1818" s="88">
        <v>0</v>
      </c>
      <c r="M1818" s="88">
        <v>0</v>
      </c>
      <c r="N1818" s="88">
        <v>0</v>
      </c>
      <c r="O1818" s="88">
        <v>0</v>
      </c>
      <c r="P1818" s="88">
        <v>1804403</v>
      </c>
      <c r="Q1818" s="89">
        <v>3.8161255719900001E-3</v>
      </c>
      <c r="R1818" s="89">
        <v>0</v>
      </c>
      <c r="S1818" s="89">
        <v>0</v>
      </c>
      <c r="T1818" s="89">
        <v>0</v>
      </c>
      <c r="U1818" s="89">
        <v>-2.134980905E-4</v>
      </c>
      <c r="V1818" s="89">
        <v>0</v>
      </c>
      <c r="W1818" s="89">
        <v>0</v>
      </c>
      <c r="X1818" s="89">
        <v>0</v>
      </c>
      <c r="Y1818" s="89">
        <v>0</v>
      </c>
      <c r="Z1818" s="89">
        <v>1.24559988582E-3</v>
      </c>
      <c r="AA1818" s="89">
        <v>3.6043979979999999E-4</v>
      </c>
    </row>
    <row r="1819" spans="1:27" x14ac:dyDescent="0.25">
      <c r="A1819" s="87">
        <v>16444</v>
      </c>
      <c r="B1819" s="134">
        <v>45473</v>
      </c>
      <c r="C1819" s="87">
        <v>8612</v>
      </c>
      <c r="D1819" s="86" t="s">
        <v>2199</v>
      </c>
      <c r="E1819" s="88">
        <v>23206920</v>
      </c>
      <c r="F1819" s="88">
        <v>8133384</v>
      </c>
      <c r="G1819" s="88">
        <v>715065</v>
      </c>
      <c r="H1819" s="88">
        <v>0</v>
      </c>
      <c r="I1819" s="88">
        <v>0</v>
      </c>
      <c r="J1819" s="88">
        <v>2100452</v>
      </c>
      <c r="K1819" s="88">
        <v>3120046</v>
      </c>
      <c r="L1819" s="88">
        <v>0</v>
      </c>
      <c r="M1819" s="88">
        <v>0</v>
      </c>
      <c r="N1819" s="88">
        <v>0</v>
      </c>
      <c r="O1819" s="88">
        <v>0</v>
      </c>
      <c r="P1819" s="88">
        <v>2197821</v>
      </c>
      <c r="Q1819" s="89">
        <v>-2.4833556489000002E-3</v>
      </c>
      <c r="R1819" s="89">
        <v>0</v>
      </c>
      <c r="S1819" s="89">
        <v>0</v>
      </c>
      <c r="T1819" s="89">
        <v>0</v>
      </c>
      <c r="U1819" s="89">
        <v>0</v>
      </c>
      <c r="V1819" s="89">
        <v>0</v>
      </c>
      <c r="W1819" s="89">
        <v>0</v>
      </c>
      <c r="X1819" s="89">
        <v>0</v>
      </c>
      <c r="Y1819" s="89">
        <v>0</v>
      </c>
      <c r="Z1819" s="89">
        <v>0</v>
      </c>
      <c r="AA1819" s="89">
        <v>-2.337556339E-4</v>
      </c>
    </row>
    <row r="1820" spans="1:27" x14ac:dyDescent="0.25">
      <c r="A1820" s="87">
        <v>16449</v>
      </c>
      <c r="B1820" s="134">
        <v>45473</v>
      </c>
      <c r="C1820" s="87">
        <v>8615</v>
      </c>
      <c r="D1820" s="86" t="s">
        <v>2200</v>
      </c>
      <c r="E1820" s="88">
        <v>6826137</v>
      </c>
      <c r="F1820" s="88">
        <v>4745356</v>
      </c>
      <c r="G1820" s="88">
        <v>0</v>
      </c>
      <c r="H1820" s="88">
        <v>0</v>
      </c>
      <c r="I1820" s="88">
        <v>0</v>
      </c>
      <c r="J1820" s="88">
        <v>364008</v>
      </c>
      <c r="K1820" s="88">
        <v>2524003</v>
      </c>
      <c r="L1820" s="88">
        <v>0</v>
      </c>
      <c r="M1820" s="88">
        <v>583833</v>
      </c>
      <c r="N1820" s="88">
        <v>0</v>
      </c>
      <c r="O1820" s="88">
        <v>0</v>
      </c>
      <c r="P1820" s="88">
        <v>1273512</v>
      </c>
      <c r="Q1820" s="89">
        <v>0</v>
      </c>
      <c r="R1820" s="89">
        <v>0</v>
      </c>
      <c r="S1820" s="89">
        <v>0</v>
      </c>
      <c r="T1820" s="89">
        <v>0</v>
      </c>
      <c r="U1820" s="89">
        <v>1.153189710052E-2</v>
      </c>
      <c r="V1820" s="89">
        <v>0</v>
      </c>
      <c r="W1820" s="89">
        <v>0</v>
      </c>
      <c r="X1820" s="89">
        <v>0</v>
      </c>
      <c r="Y1820" s="89">
        <v>0</v>
      </c>
      <c r="Z1820" s="89">
        <v>1.352066326934E-2</v>
      </c>
      <c r="AA1820" s="89">
        <v>9.2031657598600006E-3</v>
      </c>
    </row>
    <row r="1821" spans="1:27" x14ac:dyDescent="0.25">
      <c r="A1821" s="87">
        <v>16453</v>
      </c>
      <c r="B1821" s="134">
        <v>45473</v>
      </c>
      <c r="C1821" s="87">
        <v>8617</v>
      </c>
      <c r="D1821" s="86" t="s">
        <v>2201</v>
      </c>
      <c r="E1821" s="88">
        <v>15221850</v>
      </c>
      <c r="F1821" s="88">
        <v>2512225</v>
      </c>
      <c r="G1821" s="88">
        <v>0</v>
      </c>
      <c r="H1821" s="88">
        <v>0</v>
      </c>
      <c r="I1821" s="88">
        <v>0</v>
      </c>
      <c r="J1821" s="88">
        <v>682293</v>
      </c>
      <c r="K1821" s="88">
        <v>1075411</v>
      </c>
      <c r="L1821" s="88">
        <v>0</v>
      </c>
      <c r="M1821" s="88">
        <v>0</v>
      </c>
      <c r="N1821" s="88">
        <v>0</v>
      </c>
      <c r="O1821" s="88">
        <v>0</v>
      </c>
      <c r="P1821" s="88">
        <v>754521</v>
      </c>
      <c r="Q1821" s="89">
        <v>0</v>
      </c>
      <c r="R1821" s="89">
        <v>0</v>
      </c>
      <c r="S1821" s="89">
        <v>0</v>
      </c>
      <c r="T1821" s="89">
        <v>0</v>
      </c>
      <c r="U1821" s="89">
        <v>2.6758580700800001E-3</v>
      </c>
      <c r="V1821" s="89">
        <v>0</v>
      </c>
      <c r="W1821" s="89">
        <v>0</v>
      </c>
      <c r="X1821" s="89">
        <v>0</v>
      </c>
      <c r="Y1821" s="89">
        <v>0</v>
      </c>
      <c r="Z1821" s="89">
        <v>6.2604112739299998E-3</v>
      </c>
      <c r="AA1821" s="89">
        <v>3.48116338493E-3</v>
      </c>
    </row>
    <row r="1822" spans="1:27" x14ac:dyDescent="0.25">
      <c r="A1822" s="87">
        <v>16476</v>
      </c>
      <c r="B1822" s="134">
        <v>45473</v>
      </c>
      <c r="C1822" s="87">
        <v>8627</v>
      </c>
      <c r="D1822" s="86" t="s">
        <v>2202</v>
      </c>
      <c r="E1822" s="88">
        <v>141624629</v>
      </c>
      <c r="F1822" s="88">
        <v>59501572</v>
      </c>
      <c r="G1822" s="88">
        <v>1484012</v>
      </c>
      <c r="H1822" s="88">
        <v>0</v>
      </c>
      <c r="I1822" s="88">
        <v>0</v>
      </c>
      <c r="J1822" s="88">
        <v>914866</v>
      </c>
      <c r="K1822" s="88">
        <v>4813538</v>
      </c>
      <c r="L1822" s="88">
        <v>0</v>
      </c>
      <c r="M1822" s="88">
        <v>31658539</v>
      </c>
      <c r="N1822" s="88">
        <v>14613848</v>
      </c>
      <c r="O1822" s="88">
        <v>4487937</v>
      </c>
      <c r="P1822" s="88">
        <v>1528832</v>
      </c>
      <c r="Q1822" s="89">
        <v>3.2224798358500002E-3</v>
      </c>
      <c r="R1822" s="89">
        <v>0</v>
      </c>
      <c r="S1822" s="89">
        <v>0</v>
      </c>
      <c r="T1822" s="89">
        <v>0</v>
      </c>
      <c r="U1822" s="89">
        <v>2.5642452804999999E-4</v>
      </c>
      <c r="V1822" s="89">
        <v>0</v>
      </c>
      <c r="W1822" s="89">
        <v>0</v>
      </c>
      <c r="X1822" s="89">
        <v>0</v>
      </c>
      <c r="Y1822" s="89">
        <v>0</v>
      </c>
      <c r="Z1822" s="89">
        <v>1.2591069105000001E-4</v>
      </c>
      <c r="AA1822" s="89">
        <v>1.2013839818000001E-4</v>
      </c>
    </row>
    <row r="1823" spans="1:27" x14ac:dyDescent="0.25">
      <c r="A1823" s="87">
        <v>16479</v>
      </c>
      <c r="B1823" s="134">
        <v>45473</v>
      </c>
      <c r="C1823" s="87">
        <v>8629</v>
      </c>
      <c r="D1823" s="86" t="s">
        <v>2203</v>
      </c>
      <c r="E1823" s="88">
        <v>86837939</v>
      </c>
      <c r="F1823" s="88">
        <v>47289871</v>
      </c>
      <c r="G1823" s="88">
        <v>2137161</v>
      </c>
      <c r="H1823" s="88">
        <v>0</v>
      </c>
      <c r="I1823" s="88">
        <v>0</v>
      </c>
      <c r="J1823" s="88">
        <v>6330037</v>
      </c>
      <c r="K1823" s="88">
        <v>21946745</v>
      </c>
      <c r="L1823" s="88">
        <v>0</v>
      </c>
      <c r="M1823" s="88">
        <v>4912440</v>
      </c>
      <c r="N1823" s="88">
        <v>599533</v>
      </c>
      <c r="O1823" s="88">
        <v>0</v>
      </c>
      <c r="P1823" s="88">
        <v>11363955</v>
      </c>
      <c r="Q1823" s="89">
        <v>1.6257234250789999E-2</v>
      </c>
      <c r="R1823" s="89">
        <v>0</v>
      </c>
      <c r="S1823" s="89">
        <v>0</v>
      </c>
      <c r="T1823" s="89">
        <v>0</v>
      </c>
      <c r="U1823" s="89">
        <v>5.0012032920300001E-3</v>
      </c>
      <c r="V1823" s="89">
        <v>0</v>
      </c>
      <c r="W1823" s="89">
        <v>-4.4878970590000002E-4</v>
      </c>
      <c r="X1823" s="89">
        <v>0</v>
      </c>
      <c r="Y1823" s="89">
        <v>0</v>
      </c>
      <c r="Z1823" s="89">
        <v>8.3312086822299996E-3</v>
      </c>
      <c r="AA1823" s="89">
        <v>5.1131287273799998E-3</v>
      </c>
    </row>
    <row r="1824" spans="1:27" x14ac:dyDescent="0.25">
      <c r="A1824" s="87">
        <v>16500</v>
      </c>
      <c r="B1824" s="134">
        <v>45473</v>
      </c>
      <c r="C1824" s="87">
        <v>8637</v>
      </c>
      <c r="D1824" s="86" t="s">
        <v>2204</v>
      </c>
      <c r="E1824" s="88">
        <v>192413821</v>
      </c>
      <c r="F1824" s="88">
        <v>134314540</v>
      </c>
      <c r="G1824" s="88">
        <v>2210440</v>
      </c>
      <c r="H1824" s="88">
        <v>0</v>
      </c>
      <c r="I1824" s="88">
        <v>0</v>
      </c>
      <c r="J1824" s="88">
        <v>6553953</v>
      </c>
      <c r="K1824" s="88">
        <v>24111758</v>
      </c>
      <c r="L1824" s="88">
        <v>0</v>
      </c>
      <c r="M1824" s="88">
        <v>95472975</v>
      </c>
      <c r="N1824" s="88">
        <v>0</v>
      </c>
      <c r="O1824" s="88">
        <v>0</v>
      </c>
      <c r="P1824" s="88">
        <v>5965414</v>
      </c>
      <c r="Q1824" s="89">
        <v>4.3907793819000004E-3</v>
      </c>
      <c r="R1824" s="89">
        <v>0</v>
      </c>
      <c r="S1824" s="89">
        <v>0</v>
      </c>
      <c r="T1824" s="89">
        <v>-4.9202101009999998E-4</v>
      </c>
      <c r="U1824" s="89">
        <v>2.2892837487799998E-3</v>
      </c>
      <c r="V1824" s="89">
        <v>0</v>
      </c>
      <c r="W1824" s="89">
        <v>1.1693959298E-4</v>
      </c>
      <c r="X1824" s="89">
        <v>0</v>
      </c>
      <c r="Y1824" s="89">
        <v>0</v>
      </c>
      <c r="Z1824" s="89">
        <v>8.1038250790900004E-3</v>
      </c>
      <c r="AA1824" s="89">
        <v>9.2452566545000005E-4</v>
      </c>
    </row>
    <row r="1825" spans="1:27" x14ac:dyDescent="0.25">
      <c r="A1825" s="87">
        <v>16520</v>
      </c>
      <c r="B1825" s="134">
        <v>45473</v>
      </c>
      <c r="C1825" s="87">
        <v>8653</v>
      </c>
      <c r="D1825" s="86" t="s">
        <v>2205</v>
      </c>
      <c r="E1825" s="88">
        <v>3536484</v>
      </c>
      <c r="F1825" s="88">
        <v>824014</v>
      </c>
      <c r="G1825" s="88">
        <v>0</v>
      </c>
      <c r="H1825" s="88">
        <v>0</v>
      </c>
      <c r="I1825" s="88">
        <v>0</v>
      </c>
      <c r="J1825" s="88">
        <v>367106</v>
      </c>
      <c r="K1825" s="88">
        <v>289257</v>
      </c>
      <c r="L1825" s="88">
        <v>0</v>
      </c>
      <c r="M1825" s="88">
        <v>0</v>
      </c>
      <c r="N1825" s="88">
        <v>0</v>
      </c>
      <c r="O1825" s="88">
        <v>0</v>
      </c>
      <c r="P1825" s="88">
        <v>167651</v>
      </c>
      <c r="Q1825" s="89">
        <v>0</v>
      </c>
      <c r="R1825" s="89">
        <v>0</v>
      </c>
      <c r="S1825" s="89">
        <v>0</v>
      </c>
      <c r="T1825" s="89">
        <v>0</v>
      </c>
      <c r="U1825" s="89">
        <v>0</v>
      </c>
      <c r="V1825" s="89">
        <v>0</v>
      </c>
      <c r="W1825" s="89">
        <v>0</v>
      </c>
      <c r="X1825" s="89">
        <v>0</v>
      </c>
      <c r="Y1825" s="89">
        <v>0</v>
      </c>
      <c r="Z1825" s="89">
        <v>-6.3606025704999996E-3</v>
      </c>
      <c r="AA1825" s="89">
        <v>-6.1736938159999996E-4</v>
      </c>
    </row>
    <row r="1826" spans="1:27" x14ac:dyDescent="0.25">
      <c r="A1826" s="87">
        <v>16525</v>
      </c>
      <c r="B1826" s="134">
        <v>45473</v>
      </c>
      <c r="C1826" s="87">
        <v>8657</v>
      </c>
      <c r="D1826" s="86" t="s">
        <v>2206</v>
      </c>
      <c r="E1826" s="88">
        <v>767400</v>
      </c>
      <c r="F1826" s="88">
        <v>57793</v>
      </c>
      <c r="G1826" s="88">
        <v>0</v>
      </c>
      <c r="H1826" s="88">
        <v>0</v>
      </c>
      <c r="I1826" s="88">
        <v>0</v>
      </c>
      <c r="J1826" s="88">
        <v>0</v>
      </c>
      <c r="K1826" s="88">
        <v>0</v>
      </c>
      <c r="L1826" s="88">
        <v>0</v>
      </c>
      <c r="M1826" s="88">
        <v>0</v>
      </c>
      <c r="N1826" s="88">
        <v>0</v>
      </c>
      <c r="O1826" s="88">
        <v>0</v>
      </c>
      <c r="P1826" s="88">
        <v>57793</v>
      </c>
      <c r="Q1826" s="89">
        <v>0</v>
      </c>
      <c r="R1826" s="89">
        <v>0</v>
      </c>
      <c r="S1826" s="89">
        <v>0</v>
      </c>
      <c r="T1826" s="89">
        <v>0</v>
      </c>
      <c r="U1826" s="89">
        <v>0</v>
      </c>
      <c r="V1826" s="89">
        <v>0</v>
      </c>
      <c r="W1826" s="89">
        <v>0</v>
      </c>
      <c r="X1826" s="89">
        <v>0</v>
      </c>
      <c r="Y1826" s="89">
        <v>0</v>
      </c>
      <c r="Z1826" s="89">
        <v>1.7320966945240001E-2</v>
      </c>
      <c r="AA1826" s="89">
        <v>1.7320966945240001E-2</v>
      </c>
    </row>
    <row r="1827" spans="1:27" x14ac:dyDescent="0.25">
      <c r="A1827" s="87">
        <v>16547</v>
      </c>
      <c r="B1827" s="134">
        <v>45473</v>
      </c>
      <c r="C1827" s="87">
        <v>8670</v>
      </c>
      <c r="D1827" s="86" t="s">
        <v>2207</v>
      </c>
      <c r="E1827" s="88">
        <v>11097870</v>
      </c>
      <c r="F1827" s="88">
        <v>2275394</v>
      </c>
      <c r="G1827" s="88">
        <v>0</v>
      </c>
      <c r="H1827" s="88">
        <v>0</v>
      </c>
      <c r="I1827" s="88">
        <v>0</v>
      </c>
      <c r="J1827" s="88">
        <v>91205</v>
      </c>
      <c r="K1827" s="88">
        <v>0</v>
      </c>
      <c r="L1827" s="88">
        <v>0</v>
      </c>
      <c r="M1827" s="88">
        <v>2163210</v>
      </c>
      <c r="N1827" s="88">
        <v>0</v>
      </c>
      <c r="O1827" s="88">
        <v>0</v>
      </c>
      <c r="P1827" s="88">
        <v>20979</v>
      </c>
      <c r="Q1827" s="89">
        <v>0</v>
      </c>
      <c r="R1827" s="89">
        <v>0</v>
      </c>
      <c r="S1827" s="89">
        <v>0</v>
      </c>
      <c r="T1827" s="89">
        <v>0</v>
      </c>
      <c r="U1827" s="89">
        <v>0</v>
      </c>
      <c r="V1827" s="89">
        <v>0</v>
      </c>
      <c r="W1827" s="89">
        <v>0</v>
      </c>
      <c r="X1827" s="89">
        <v>0</v>
      </c>
      <c r="Y1827" s="89">
        <v>0</v>
      </c>
      <c r="Z1827" s="89">
        <v>0</v>
      </c>
      <c r="AA1827" s="89">
        <v>0</v>
      </c>
    </row>
    <row r="1828" spans="1:27" x14ac:dyDescent="0.25">
      <c r="A1828" s="87">
        <v>16556</v>
      </c>
      <c r="B1828" s="134">
        <v>45473</v>
      </c>
      <c r="C1828" s="87">
        <v>8675</v>
      </c>
      <c r="D1828" s="86" t="s">
        <v>2208</v>
      </c>
      <c r="E1828" s="88">
        <v>47206593</v>
      </c>
      <c r="F1828" s="88">
        <v>30154972</v>
      </c>
      <c r="G1828" s="88">
        <v>445343</v>
      </c>
      <c r="H1828" s="88">
        <v>0</v>
      </c>
      <c r="I1828" s="88">
        <v>0</v>
      </c>
      <c r="J1828" s="88">
        <v>4053767</v>
      </c>
      <c r="K1828" s="88">
        <v>15051787</v>
      </c>
      <c r="L1828" s="88">
        <v>0</v>
      </c>
      <c r="M1828" s="88">
        <v>2632176</v>
      </c>
      <c r="N1828" s="88">
        <v>0</v>
      </c>
      <c r="O1828" s="88">
        <v>43015</v>
      </c>
      <c r="P1828" s="88">
        <v>7928884</v>
      </c>
      <c r="Q1828" s="89">
        <v>-5.0160997655999996E-3</v>
      </c>
      <c r="R1828" s="89">
        <v>0</v>
      </c>
      <c r="S1828" s="89">
        <v>0</v>
      </c>
      <c r="T1828" s="89">
        <v>1.77722800586E-3</v>
      </c>
      <c r="U1828" s="89">
        <v>4.0196805533099997E-3</v>
      </c>
      <c r="V1828" s="89">
        <v>0</v>
      </c>
      <c r="W1828" s="89">
        <v>0</v>
      </c>
      <c r="X1828" s="89">
        <v>0</v>
      </c>
      <c r="Y1828" s="89">
        <v>0</v>
      </c>
      <c r="Z1828" s="89">
        <v>1.3382377896890001E-2</v>
      </c>
      <c r="AA1828" s="89">
        <v>5.5250975886999999E-3</v>
      </c>
    </row>
    <row r="1829" spans="1:27" x14ac:dyDescent="0.25">
      <c r="A1829" s="87">
        <v>16570</v>
      </c>
      <c r="B1829" s="134">
        <v>45473</v>
      </c>
      <c r="C1829" s="87">
        <v>8683</v>
      </c>
      <c r="D1829" s="86" t="s">
        <v>2209</v>
      </c>
      <c r="E1829" s="88">
        <v>640237</v>
      </c>
      <c r="F1829" s="88">
        <v>246936</v>
      </c>
      <c r="G1829" s="88">
        <v>0</v>
      </c>
      <c r="H1829" s="88">
        <v>0</v>
      </c>
      <c r="I1829" s="88">
        <v>0</v>
      </c>
      <c r="J1829" s="88">
        <v>0</v>
      </c>
      <c r="K1829" s="88">
        <v>246936</v>
      </c>
      <c r="L1829" s="88">
        <v>0</v>
      </c>
      <c r="M1829" s="88">
        <v>0</v>
      </c>
      <c r="N1829" s="88">
        <v>0</v>
      </c>
      <c r="O1829" s="88">
        <v>0</v>
      </c>
      <c r="P1829" s="88">
        <v>0</v>
      </c>
      <c r="Q1829" s="89">
        <v>0</v>
      </c>
      <c r="R1829" s="89">
        <v>0</v>
      </c>
      <c r="S1829" s="89">
        <v>0</v>
      </c>
      <c r="T1829" s="89">
        <v>0</v>
      </c>
      <c r="U1829" s="89">
        <v>0</v>
      </c>
      <c r="V1829" s="89">
        <v>0</v>
      </c>
      <c r="W1829" s="89">
        <v>0</v>
      </c>
      <c r="X1829" s="89">
        <v>0</v>
      </c>
      <c r="Y1829" s="89">
        <v>0</v>
      </c>
      <c r="Z1829" s="89">
        <v>0</v>
      </c>
      <c r="AA1829" s="89">
        <v>0</v>
      </c>
    </row>
    <row r="1830" spans="1:27" x14ac:dyDescent="0.25">
      <c r="A1830" s="87">
        <v>16571</v>
      </c>
      <c r="B1830" s="134">
        <v>45473</v>
      </c>
      <c r="C1830" s="87">
        <v>8684</v>
      </c>
      <c r="D1830" s="86" t="s">
        <v>2210</v>
      </c>
      <c r="E1830" s="88">
        <v>15569879</v>
      </c>
      <c r="F1830" s="88">
        <v>7014449</v>
      </c>
      <c r="G1830" s="88">
        <v>241334</v>
      </c>
      <c r="H1830" s="88">
        <v>0</v>
      </c>
      <c r="I1830" s="88">
        <v>0</v>
      </c>
      <c r="J1830" s="88">
        <v>2382884</v>
      </c>
      <c r="K1830" s="88">
        <v>2537189</v>
      </c>
      <c r="L1830" s="88">
        <v>0</v>
      </c>
      <c r="M1830" s="88">
        <v>762801</v>
      </c>
      <c r="N1830" s="88">
        <v>0</v>
      </c>
      <c r="O1830" s="88">
        <v>0</v>
      </c>
      <c r="P1830" s="88">
        <v>1090241</v>
      </c>
      <c r="Q1830" s="89">
        <v>6.20831654883E-2</v>
      </c>
      <c r="R1830" s="89">
        <v>0</v>
      </c>
      <c r="S1830" s="89">
        <v>0</v>
      </c>
      <c r="T1830" s="89">
        <v>-2.31386878E-5</v>
      </c>
      <c r="U1830" s="89">
        <v>4.5071010068900002E-3</v>
      </c>
      <c r="V1830" s="89">
        <v>0</v>
      </c>
      <c r="W1830" s="89">
        <v>0</v>
      </c>
      <c r="X1830" s="89">
        <v>0</v>
      </c>
      <c r="Y1830" s="89">
        <v>0</v>
      </c>
      <c r="Z1830" s="89">
        <v>-7.8627277279999996E-4</v>
      </c>
      <c r="AA1830" s="89">
        <v>3.9116281701399996E-3</v>
      </c>
    </row>
    <row r="1831" spans="1:27" x14ac:dyDescent="0.25">
      <c r="A1831" s="87">
        <v>16577</v>
      </c>
      <c r="B1831" s="134">
        <v>45473</v>
      </c>
      <c r="C1831" s="87">
        <v>8687</v>
      </c>
      <c r="D1831" s="86" t="s">
        <v>2211</v>
      </c>
      <c r="E1831" s="88">
        <v>59978930</v>
      </c>
      <c r="F1831" s="88">
        <v>45179791</v>
      </c>
      <c r="G1831" s="88">
        <v>985022</v>
      </c>
      <c r="H1831" s="88">
        <v>0</v>
      </c>
      <c r="I1831" s="88">
        <v>1669814</v>
      </c>
      <c r="J1831" s="88">
        <v>4556512</v>
      </c>
      <c r="K1831" s="88">
        <v>6547320</v>
      </c>
      <c r="L1831" s="88">
        <v>0</v>
      </c>
      <c r="M1831" s="88">
        <v>30312012</v>
      </c>
      <c r="N1831" s="88">
        <v>0</v>
      </c>
      <c r="O1831" s="88">
        <v>586617</v>
      </c>
      <c r="P1831" s="88">
        <v>522494</v>
      </c>
      <c r="Q1831" s="89">
        <v>4.5166826533299996E-3</v>
      </c>
      <c r="R1831" s="89">
        <v>0</v>
      </c>
      <c r="S1831" s="89">
        <v>3.3635367682900001E-3</v>
      </c>
      <c r="T1831" s="89">
        <v>0</v>
      </c>
      <c r="U1831" s="89">
        <v>-1.0885276662000001E-3</v>
      </c>
      <c r="V1831" s="89">
        <v>0</v>
      </c>
      <c r="W1831" s="89">
        <v>-2.7380180410000002E-4</v>
      </c>
      <c r="X1831" s="89">
        <v>0</v>
      </c>
      <c r="Y1831" s="89">
        <v>0</v>
      </c>
      <c r="Z1831" s="89">
        <v>8.6558849143499993E-3</v>
      </c>
      <c r="AA1831" s="89">
        <v>3.7865513000000001E-5</v>
      </c>
    </row>
    <row r="1832" spans="1:27" x14ac:dyDescent="0.25">
      <c r="A1832" s="87">
        <v>16584</v>
      </c>
      <c r="B1832" s="134">
        <v>45473</v>
      </c>
      <c r="C1832" s="87">
        <v>8691</v>
      </c>
      <c r="D1832" s="86" t="s">
        <v>2212</v>
      </c>
      <c r="E1832" s="88">
        <v>11722698</v>
      </c>
      <c r="F1832" s="88">
        <v>7205317</v>
      </c>
      <c r="G1832" s="88">
        <v>141680</v>
      </c>
      <c r="H1832" s="88">
        <v>0</v>
      </c>
      <c r="I1832" s="88">
        <v>15456</v>
      </c>
      <c r="J1832" s="88">
        <v>787083</v>
      </c>
      <c r="K1832" s="88">
        <v>2522708</v>
      </c>
      <c r="L1832" s="88">
        <v>0</v>
      </c>
      <c r="M1832" s="88">
        <v>3189782</v>
      </c>
      <c r="N1832" s="88">
        <v>0</v>
      </c>
      <c r="O1832" s="88">
        <v>0</v>
      </c>
      <c r="P1832" s="88">
        <v>548607</v>
      </c>
      <c r="Q1832" s="89">
        <v>1.087635964538E-2</v>
      </c>
      <c r="R1832" s="89">
        <v>0</v>
      </c>
      <c r="S1832" s="89">
        <v>-1.6367898434600001E-2</v>
      </c>
      <c r="T1832" s="89">
        <v>0</v>
      </c>
      <c r="U1832" s="89">
        <v>1.64136265561E-3</v>
      </c>
      <c r="V1832" s="89">
        <v>0</v>
      </c>
      <c r="W1832" s="89">
        <v>2.9808746469199999E-3</v>
      </c>
      <c r="X1832" s="89">
        <v>0</v>
      </c>
      <c r="Y1832" s="89">
        <v>0</v>
      </c>
      <c r="Z1832" s="89">
        <v>1.6335862082060001E-2</v>
      </c>
      <c r="AA1832" s="89">
        <v>3.4649504275100001E-3</v>
      </c>
    </row>
    <row r="1833" spans="1:27" x14ac:dyDescent="0.25">
      <c r="A1833" s="87">
        <v>16605</v>
      </c>
      <c r="B1833" s="134">
        <v>45473</v>
      </c>
      <c r="C1833" s="87">
        <v>8702</v>
      </c>
      <c r="D1833" s="86" t="s">
        <v>2213</v>
      </c>
      <c r="E1833" s="88">
        <v>49643984</v>
      </c>
      <c r="F1833" s="88">
        <v>22603492</v>
      </c>
      <c r="G1833" s="88">
        <v>1641947</v>
      </c>
      <c r="H1833" s="88">
        <v>0</v>
      </c>
      <c r="I1833" s="88">
        <v>0</v>
      </c>
      <c r="J1833" s="88">
        <v>5374107</v>
      </c>
      <c r="K1833" s="88">
        <v>10263282</v>
      </c>
      <c r="L1833" s="88">
        <v>0</v>
      </c>
      <c r="M1833" s="88">
        <v>2813049</v>
      </c>
      <c r="N1833" s="88">
        <v>0</v>
      </c>
      <c r="O1833" s="88">
        <v>0</v>
      </c>
      <c r="P1833" s="88">
        <v>2511106</v>
      </c>
      <c r="Q1833" s="89">
        <v>2.63561713673E-3</v>
      </c>
      <c r="R1833" s="89">
        <v>0</v>
      </c>
      <c r="S1833" s="89">
        <v>0</v>
      </c>
      <c r="T1833" s="89">
        <v>4.1482196699000001E-4</v>
      </c>
      <c r="U1833" s="89">
        <v>3.3439118065000002E-4</v>
      </c>
      <c r="V1833" s="89">
        <v>0</v>
      </c>
      <c r="W1833" s="89">
        <v>9.0218500212999996E-4</v>
      </c>
      <c r="X1833" s="89">
        <v>0</v>
      </c>
      <c r="Y1833" s="89">
        <v>0</v>
      </c>
      <c r="Z1833" s="89">
        <v>1.4529554691800001E-3</v>
      </c>
      <c r="AA1833" s="89">
        <v>7.2745800660000001E-4</v>
      </c>
    </row>
    <row r="1834" spans="1:27" x14ac:dyDescent="0.25">
      <c r="A1834" s="87">
        <v>16614</v>
      </c>
      <c r="B1834" s="134">
        <v>45473</v>
      </c>
      <c r="C1834" s="87">
        <v>8710</v>
      </c>
      <c r="D1834" s="86" t="s">
        <v>2214</v>
      </c>
      <c r="E1834" s="88">
        <v>196239</v>
      </c>
      <c r="F1834" s="88">
        <v>32866</v>
      </c>
      <c r="G1834" s="88">
        <v>0</v>
      </c>
      <c r="H1834" s="88">
        <v>0</v>
      </c>
      <c r="I1834" s="88">
        <v>0</v>
      </c>
      <c r="J1834" s="88">
        <v>0</v>
      </c>
      <c r="K1834" s="88">
        <v>0</v>
      </c>
      <c r="L1834" s="88">
        <v>0</v>
      </c>
      <c r="M1834" s="88">
        <v>0</v>
      </c>
      <c r="N1834" s="88">
        <v>0</v>
      </c>
      <c r="O1834" s="88">
        <v>0</v>
      </c>
      <c r="P1834" s="88">
        <v>32866</v>
      </c>
      <c r="Q1834" s="89">
        <v>0</v>
      </c>
      <c r="R1834" s="89">
        <v>0</v>
      </c>
      <c r="S1834" s="89">
        <v>0</v>
      </c>
      <c r="T1834" s="89">
        <v>0</v>
      </c>
      <c r="U1834" s="89">
        <v>0</v>
      </c>
      <c r="V1834" s="89">
        <v>0</v>
      </c>
      <c r="W1834" s="89">
        <v>0</v>
      </c>
      <c r="X1834" s="89">
        <v>0</v>
      </c>
      <c r="Y1834" s="89">
        <v>0</v>
      </c>
      <c r="Z1834" s="89">
        <v>0</v>
      </c>
      <c r="AA1834" s="89">
        <v>0</v>
      </c>
    </row>
    <row r="1835" spans="1:27" x14ac:dyDescent="0.25">
      <c r="A1835" s="87">
        <v>16619</v>
      </c>
      <c r="B1835" s="134">
        <v>45473</v>
      </c>
      <c r="C1835" s="87">
        <v>8714</v>
      </c>
      <c r="D1835" s="86" t="s">
        <v>2215</v>
      </c>
      <c r="E1835" s="88">
        <v>54802836</v>
      </c>
      <c r="F1835" s="88">
        <v>24414966</v>
      </c>
      <c r="G1835" s="88">
        <v>496485</v>
      </c>
      <c r="H1835" s="88">
        <v>0</v>
      </c>
      <c r="I1835" s="88">
        <v>0</v>
      </c>
      <c r="J1835" s="88">
        <v>945677</v>
      </c>
      <c r="K1835" s="88">
        <v>5768694</v>
      </c>
      <c r="L1835" s="88">
        <v>0</v>
      </c>
      <c r="M1835" s="88">
        <v>15172782</v>
      </c>
      <c r="N1835" s="88">
        <v>0</v>
      </c>
      <c r="O1835" s="88">
        <v>0</v>
      </c>
      <c r="P1835" s="88">
        <v>2031328</v>
      </c>
      <c r="Q1835" s="89">
        <v>9.8308461055100008E-3</v>
      </c>
      <c r="R1835" s="89">
        <v>0</v>
      </c>
      <c r="S1835" s="89">
        <v>0</v>
      </c>
      <c r="T1835" s="89">
        <v>1.1726268486E-4</v>
      </c>
      <c r="U1835" s="89">
        <v>-1.477473218E-4</v>
      </c>
      <c r="V1835" s="89">
        <v>0</v>
      </c>
      <c r="W1835" s="89">
        <v>0</v>
      </c>
      <c r="X1835" s="89">
        <v>0</v>
      </c>
      <c r="Y1835" s="89">
        <v>0</v>
      </c>
      <c r="Z1835" s="89">
        <v>1.199947970855E-2</v>
      </c>
      <c r="AA1835" s="89">
        <v>1.3113055175799999E-3</v>
      </c>
    </row>
    <row r="1836" spans="1:27" x14ac:dyDescent="0.25">
      <c r="A1836" s="87">
        <v>16626</v>
      </c>
      <c r="B1836" s="134">
        <v>45473</v>
      </c>
      <c r="C1836" s="87">
        <v>8717</v>
      </c>
      <c r="D1836" s="86" t="s">
        <v>2216</v>
      </c>
      <c r="E1836" s="88">
        <v>942595806</v>
      </c>
      <c r="F1836" s="88">
        <v>685537413</v>
      </c>
      <c r="G1836" s="88">
        <v>20944590</v>
      </c>
      <c r="H1836" s="88">
        <v>0</v>
      </c>
      <c r="I1836" s="88">
        <v>0</v>
      </c>
      <c r="J1836" s="88">
        <v>48929583</v>
      </c>
      <c r="K1836" s="88">
        <v>201654284</v>
      </c>
      <c r="L1836" s="88">
        <v>0</v>
      </c>
      <c r="M1836" s="88">
        <v>296521099</v>
      </c>
      <c r="N1836" s="88">
        <v>82067000</v>
      </c>
      <c r="O1836" s="88">
        <v>11009040</v>
      </c>
      <c r="P1836" s="88">
        <v>24411816</v>
      </c>
      <c r="Q1836" s="89">
        <v>1.320985872943E-2</v>
      </c>
      <c r="R1836" s="89">
        <v>0</v>
      </c>
      <c r="S1836" s="89">
        <v>0</v>
      </c>
      <c r="T1836" s="89">
        <v>2.6162189763099999E-3</v>
      </c>
      <c r="U1836" s="89">
        <v>3.3002574178600001E-3</v>
      </c>
      <c r="V1836" s="89">
        <v>0</v>
      </c>
      <c r="W1836" s="89">
        <v>1.9027810981999999E-4</v>
      </c>
      <c r="X1836" s="89">
        <v>0</v>
      </c>
      <c r="Y1836" s="89">
        <v>7.8673605855700008E-3</v>
      </c>
      <c r="Z1836" s="89">
        <v>1.700700120072E-2</v>
      </c>
      <c r="AA1836" s="89">
        <v>2.4675960510599998E-3</v>
      </c>
    </row>
    <row r="1837" spans="1:27" x14ac:dyDescent="0.25">
      <c r="A1837" s="87">
        <v>16636</v>
      </c>
      <c r="B1837" s="134">
        <v>45473</v>
      </c>
      <c r="C1837" s="87">
        <v>8722</v>
      </c>
      <c r="D1837" s="86" t="s">
        <v>2217</v>
      </c>
      <c r="E1837" s="88">
        <v>2780471</v>
      </c>
      <c r="F1837" s="88">
        <v>1861045</v>
      </c>
      <c r="G1837" s="88">
        <v>0</v>
      </c>
      <c r="H1837" s="88">
        <v>0</v>
      </c>
      <c r="I1837" s="88">
        <v>0</v>
      </c>
      <c r="J1837" s="88">
        <v>685066</v>
      </c>
      <c r="K1837" s="88">
        <v>745702</v>
      </c>
      <c r="L1837" s="88">
        <v>0</v>
      </c>
      <c r="M1837" s="88">
        <v>0</v>
      </c>
      <c r="N1837" s="88">
        <v>0</v>
      </c>
      <c r="O1837" s="88">
        <v>0</v>
      </c>
      <c r="P1837" s="88">
        <v>430276</v>
      </c>
      <c r="Q1837" s="89">
        <v>0</v>
      </c>
      <c r="R1837" s="89">
        <v>0</v>
      </c>
      <c r="S1837" s="89">
        <v>0</v>
      </c>
      <c r="T1837" s="89">
        <v>4.5788815248400004E-3</v>
      </c>
      <c r="U1837" s="89">
        <v>0</v>
      </c>
      <c r="V1837" s="89">
        <v>0</v>
      </c>
      <c r="W1837" s="89">
        <v>0</v>
      </c>
      <c r="X1837" s="89">
        <v>0</v>
      </c>
      <c r="Y1837" s="89">
        <v>0</v>
      </c>
      <c r="Z1837" s="89">
        <v>1.8951371711729999E-2</v>
      </c>
      <c r="AA1837" s="89">
        <v>7.4068133524399999E-3</v>
      </c>
    </row>
    <row r="1838" spans="1:27" x14ac:dyDescent="0.25">
      <c r="A1838" s="87">
        <v>16655</v>
      </c>
      <c r="B1838" s="134">
        <v>45473</v>
      </c>
      <c r="C1838" s="87">
        <v>8731</v>
      </c>
      <c r="D1838" s="86" t="s">
        <v>2218</v>
      </c>
      <c r="E1838" s="88">
        <v>23065302</v>
      </c>
      <c r="F1838" s="88">
        <v>9898688</v>
      </c>
      <c r="G1838" s="88">
        <v>564891</v>
      </c>
      <c r="H1838" s="88">
        <v>0</v>
      </c>
      <c r="I1838" s="88">
        <v>0</v>
      </c>
      <c r="J1838" s="88">
        <v>3217834</v>
      </c>
      <c r="K1838" s="88">
        <v>3859342</v>
      </c>
      <c r="L1838" s="88">
        <v>0</v>
      </c>
      <c r="M1838" s="88">
        <v>110986</v>
      </c>
      <c r="N1838" s="88">
        <v>0</v>
      </c>
      <c r="O1838" s="88">
        <v>0</v>
      </c>
      <c r="P1838" s="88">
        <v>2145635</v>
      </c>
      <c r="Q1838" s="89">
        <v>1.353057911493E-2</v>
      </c>
      <c r="R1838" s="89">
        <v>0</v>
      </c>
      <c r="S1838" s="89">
        <v>0</v>
      </c>
      <c r="T1838" s="89">
        <v>1.1343347389000001E-3</v>
      </c>
      <c r="U1838" s="89">
        <v>2.2725899846799999E-6</v>
      </c>
      <c r="V1838" s="89">
        <v>0</v>
      </c>
      <c r="W1838" s="89">
        <v>0</v>
      </c>
      <c r="X1838" s="89">
        <v>0</v>
      </c>
      <c r="Y1838" s="89">
        <v>0</v>
      </c>
      <c r="Z1838" s="89">
        <v>5.70187196681E-3</v>
      </c>
      <c r="AA1838" s="89">
        <v>2.4052644739800001E-3</v>
      </c>
    </row>
    <row r="1839" spans="1:27" x14ac:dyDescent="0.25">
      <c r="A1839" s="87">
        <v>16657</v>
      </c>
      <c r="B1839" s="134">
        <v>45473</v>
      </c>
      <c r="C1839" s="87">
        <v>8733</v>
      </c>
      <c r="D1839" s="86" t="s">
        <v>2219</v>
      </c>
      <c r="E1839" s="88">
        <v>120797279</v>
      </c>
      <c r="F1839" s="88">
        <v>89843513</v>
      </c>
      <c r="G1839" s="88">
        <v>2675643</v>
      </c>
      <c r="H1839" s="88">
        <v>0</v>
      </c>
      <c r="I1839" s="88">
        <v>2468599</v>
      </c>
      <c r="J1839" s="88">
        <v>5926881</v>
      </c>
      <c r="K1839" s="88">
        <v>17196919</v>
      </c>
      <c r="L1839" s="88">
        <v>0</v>
      </c>
      <c r="M1839" s="88">
        <v>39954126</v>
      </c>
      <c r="N1839" s="88">
        <v>17130993</v>
      </c>
      <c r="O1839" s="88">
        <v>304560</v>
      </c>
      <c r="P1839" s="88">
        <v>4185792</v>
      </c>
      <c r="Q1839" s="89">
        <v>8.9692753137099995E-3</v>
      </c>
      <c r="R1839" s="89">
        <v>0</v>
      </c>
      <c r="S1839" s="89">
        <v>-3.3365227799999997E-5</v>
      </c>
      <c r="T1839" s="89">
        <v>3.5086483952999998E-4</v>
      </c>
      <c r="U1839" s="89">
        <v>6.7350057725000002E-4</v>
      </c>
      <c r="V1839" s="89">
        <v>0</v>
      </c>
      <c r="W1839" s="89">
        <v>1.6092987484000001E-4</v>
      </c>
      <c r="X1839" s="89">
        <v>0</v>
      </c>
      <c r="Y1839" s="89">
        <v>4.5684429479740003E-2</v>
      </c>
      <c r="Z1839" s="89">
        <v>3.3711609312110001E-2</v>
      </c>
      <c r="AA1839" s="89">
        <v>2.7711893312799998E-3</v>
      </c>
    </row>
    <row r="1840" spans="1:27" x14ac:dyDescent="0.25">
      <c r="A1840" s="87">
        <v>16672</v>
      </c>
      <c r="B1840" s="134">
        <v>45473</v>
      </c>
      <c r="C1840" s="87">
        <v>8741</v>
      </c>
      <c r="D1840" s="86" t="s">
        <v>2220</v>
      </c>
      <c r="E1840" s="88">
        <v>18647749</v>
      </c>
      <c r="F1840" s="88">
        <v>14412640</v>
      </c>
      <c r="G1840" s="88">
        <v>0</v>
      </c>
      <c r="H1840" s="88">
        <v>0</v>
      </c>
      <c r="I1840" s="88">
        <v>0</v>
      </c>
      <c r="J1840" s="88">
        <v>3780968</v>
      </c>
      <c r="K1840" s="88">
        <v>3505946</v>
      </c>
      <c r="L1840" s="88">
        <v>0</v>
      </c>
      <c r="M1840" s="88">
        <v>4784393</v>
      </c>
      <c r="N1840" s="88">
        <v>0</v>
      </c>
      <c r="O1840" s="88">
        <v>0</v>
      </c>
      <c r="P1840" s="88">
        <v>2341333</v>
      </c>
      <c r="Q1840" s="89">
        <v>0</v>
      </c>
      <c r="R1840" s="89">
        <v>0</v>
      </c>
      <c r="S1840" s="89">
        <v>0</v>
      </c>
      <c r="T1840" s="89">
        <v>0</v>
      </c>
      <c r="U1840" s="89">
        <v>1.2313829738799999E-3</v>
      </c>
      <c r="V1840" s="89">
        <v>0</v>
      </c>
      <c r="W1840" s="89">
        <v>0</v>
      </c>
      <c r="X1840" s="89">
        <v>0</v>
      </c>
      <c r="Y1840" s="89">
        <v>0</v>
      </c>
      <c r="Z1840" s="89">
        <v>-8.4637437369999998E-4</v>
      </c>
      <c r="AA1840" s="89">
        <v>1.0910639716000001E-4</v>
      </c>
    </row>
    <row r="1841" spans="1:27" x14ac:dyDescent="0.25">
      <c r="A1841" s="87">
        <v>16682</v>
      </c>
      <c r="B1841" s="134">
        <v>45473</v>
      </c>
      <c r="C1841" s="87">
        <v>8746</v>
      </c>
      <c r="D1841" s="86" t="s">
        <v>2221</v>
      </c>
      <c r="E1841" s="88">
        <v>4932333</v>
      </c>
      <c r="F1841" s="88">
        <v>2661161</v>
      </c>
      <c r="G1841" s="88">
        <v>0</v>
      </c>
      <c r="H1841" s="88">
        <v>0</v>
      </c>
      <c r="I1841" s="88">
        <v>0</v>
      </c>
      <c r="J1841" s="88">
        <v>1143748</v>
      </c>
      <c r="K1841" s="88">
        <v>1242503</v>
      </c>
      <c r="L1841" s="88">
        <v>0</v>
      </c>
      <c r="M1841" s="88">
        <v>0</v>
      </c>
      <c r="N1841" s="88">
        <v>0</v>
      </c>
      <c r="O1841" s="88">
        <v>0</v>
      </c>
      <c r="P1841" s="88">
        <v>274910</v>
      </c>
      <c r="Q1841" s="89">
        <v>0</v>
      </c>
      <c r="R1841" s="89">
        <v>0</v>
      </c>
      <c r="S1841" s="89">
        <v>0</v>
      </c>
      <c r="T1841" s="89">
        <v>-1.8086649987000001E-3</v>
      </c>
      <c r="U1841" s="89">
        <v>7.5244475558499998E-3</v>
      </c>
      <c r="V1841" s="89">
        <v>0</v>
      </c>
      <c r="W1841" s="89">
        <v>0</v>
      </c>
      <c r="X1841" s="89">
        <v>0</v>
      </c>
      <c r="Y1841" s="89">
        <v>0</v>
      </c>
      <c r="Z1841" s="89">
        <v>1.459187791975E-2</v>
      </c>
      <c r="AA1841" s="89">
        <v>4.52508105349E-3</v>
      </c>
    </row>
    <row r="1842" spans="1:27" x14ac:dyDescent="0.25">
      <c r="A1842" s="87">
        <v>16699</v>
      </c>
      <c r="B1842" s="134">
        <v>45473</v>
      </c>
      <c r="C1842" s="87">
        <v>8754</v>
      </c>
      <c r="D1842" s="86" t="s">
        <v>2222</v>
      </c>
      <c r="E1842" s="88">
        <v>10676807</v>
      </c>
      <c r="F1842" s="88">
        <v>4906820</v>
      </c>
      <c r="G1842" s="88">
        <v>0</v>
      </c>
      <c r="H1842" s="88">
        <v>0</v>
      </c>
      <c r="I1842" s="88">
        <v>0</v>
      </c>
      <c r="J1842" s="88">
        <v>2261801</v>
      </c>
      <c r="K1842" s="88">
        <v>1902208</v>
      </c>
      <c r="L1842" s="88">
        <v>0</v>
      </c>
      <c r="M1842" s="88">
        <v>0</v>
      </c>
      <c r="N1842" s="88">
        <v>0</v>
      </c>
      <c r="O1842" s="88">
        <v>0</v>
      </c>
      <c r="P1842" s="88">
        <v>742812</v>
      </c>
      <c r="Q1842" s="89">
        <v>0</v>
      </c>
      <c r="R1842" s="89">
        <v>0</v>
      </c>
      <c r="S1842" s="89">
        <v>0</v>
      </c>
      <c r="T1842" s="89">
        <v>1.3534991055399999E-3</v>
      </c>
      <c r="U1842" s="89">
        <v>-3.6709224269999998E-4</v>
      </c>
      <c r="V1842" s="89">
        <v>0</v>
      </c>
      <c r="W1842" s="89">
        <v>0</v>
      </c>
      <c r="X1842" s="89">
        <v>0</v>
      </c>
      <c r="Y1842" s="89">
        <v>0</v>
      </c>
      <c r="Z1842" s="89">
        <v>1.247588863984E-2</v>
      </c>
      <c r="AA1842" s="89">
        <v>2.8654433943100001E-3</v>
      </c>
    </row>
    <row r="1843" spans="1:27" x14ac:dyDescent="0.25">
      <c r="A1843" s="87">
        <v>16702</v>
      </c>
      <c r="B1843" s="134">
        <v>45473</v>
      </c>
      <c r="C1843" s="87">
        <v>8756</v>
      </c>
      <c r="D1843" s="86" t="s">
        <v>2223</v>
      </c>
      <c r="E1843" s="88">
        <v>27616183</v>
      </c>
      <c r="F1843" s="88">
        <v>13533063</v>
      </c>
      <c r="G1843" s="88">
        <v>99109</v>
      </c>
      <c r="H1843" s="88">
        <v>0</v>
      </c>
      <c r="I1843" s="88">
        <v>0</v>
      </c>
      <c r="J1843" s="88">
        <v>1110765</v>
      </c>
      <c r="K1843" s="88">
        <v>2894326</v>
      </c>
      <c r="L1843" s="88">
        <v>0</v>
      </c>
      <c r="M1843" s="88">
        <v>7972093</v>
      </c>
      <c r="N1843" s="88">
        <v>0</v>
      </c>
      <c r="O1843" s="88">
        <v>0</v>
      </c>
      <c r="P1843" s="88">
        <v>1456770</v>
      </c>
      <c r="Q1843" s="89">
        <v>1.717549218169E-2</v>
      </c>
      <c r="R1843" s="89">
        <v>0</v>
      </c>
      <c r="S1843" s="89">
        <v>0</v>
      </c>
      <c r="T1843" s="89">
        <v>0</v>
      </c>
      <c r="U1843" s="89">
        <v>0</v>
      </c>
      <c r="V1843" s="89">
        <v>0</v>
      </c>
      <c r="W1843" s="89">
        <v>7.5349582785E-4</v>
      </c>
      <c r="X1843" s="89">
        <v>0</v>
      </c>
      <c r="Y1843" s="89">
        <v>0</v>
      </c>
      <c r="Z1843" s="89">
        <v>5.8644923832000002E-3</v>
      </c>
      <c r="AA1843" s="89">
        <v>1.29311086917E-3</v>
      </c>
    </row>
    <row r="1844" spans="1:27" x14ac:dyDescent="0.25">
      <c r="A1844" s="87">
        <v>16706</v>
      </c>
      <c r="B1844" s="134">
        <v>45473</v>
      </c>
      <c r="C1844" s="87">
        <v>8758</v>
      </c>
      <c r="D1844" s="86" t="s">
        <v>2224</v>
      </c>
      <c r="E1844" s="88">
        <v>128443735</v>
      </c>
      <c r="F1844" s="88">
        <v>93067157</v>
      </c>
      <c r="G1844" s="88">
        <v>3518601</v>
      </c>
      <c r="H1844" s="88">
        <v>0</v>
      </c>
      <c r="I1844" s="88">
        <v>0</v>
      </c>
      <c r="J1844" s="88">
        <v>22062057</v>
      </c>
      <c r="K1844" s="88">
        <v>63922807</v>
      </c>
      <c r="L1844" s="88">
        <v>0</v>
      </c>
      <c r="M1844" s="88">
        <v>1045989</v>
      </c>
      <c r="N1844" s="88">
        <v>0</v>
      </c>
      <c r="O1844" s="88">
        <v>0</v>
      </c>
      <c r="P1844" s="88">
        <v>2517703</v>
      </c>
      <c r="Q1844" s="89">
        <v>1.5592190379569999E-2</v>
      </c>
      <c r="R1844" s="89">
        <v>0</v>
      </c>
      <c r="S1844" s="89">
        <v>0</v>
      </c>
      <c r="T1844" s="89">
        <v>-1.3618607707999999E-3</v>
      </c>
      <c r="U1844" s="89">
        <v>3.2814549663000001E-3</v>
      </c>
      <c r="V1844" s="89">
        <v>0</v>
      </c>
      <c r="W1844" s="89">
        <v>0</v>
      </c>
      <c r="X1844" s="89">
        <v>0</v>
      </c>
      <c r="Y1844" s="89">
        <v>0</v>
      </c>
      <c r="Z1844" s="89">
        <v>-9.6341918067000005E-3</v>
      </c>
      <c r="AA1844" s="89">
        <v>2.1255068133800002E-3</v>
      </c>
    </row>
    <row r="1845" spans="1:27" x14ac:dyDescent="0.25">
      <c r="A1845" s="87">
        <v>16728</v>
      </c>
      <c r="B1845" s="134">
        <v>45473</v>
      </c>
      <c r="C1845" s="87">
        <v>8770</v>
      </c>
      <c r="D1845" s="86" t="s">
        <v>2225</v>
      </c>
      <c r="E1845" s="88">
        <v>228856</v>
      </c>
      <c r="F1845" s="88">
        <v>7975</v>
      </c>
      <c r="G1845" s="88">
        <v>0</v>
      </c>
      <c r="H1845" s="88">
        <v>0</v>
      </c>
      <c r="I1845" s="88">
        <v>0</v>
      </c>
      <c r="J1845" s="88">
        <v>0</v>
      </c>
      <c r="K1845" s="88">
        <v>0</v>
      </c>
      <c r="L1845" s="88">
        <v>0</v>
      </c>
      <c r="M1845" s="88">
        <v>0</v>
      </c>
      <c r="N1845" s="88">
        <v>0</v>
      </c>
      <c r="O1845" s="88">
        <v>0</v>
      </c>
      <c r="P1845" s="88">
        <v>7975</v>
      </c>
      <c r="Q1845" s="89">
        <v>0</v>
      </c>
      <c r="R1845" s="89">
        <v>0</v>
      </c>
      <c r="S1845" s="89">
        <v>0</v>
      </c>
      <c r="T1845" s="89">
        <v>0</v>
      </c>
      <c r="U1845" s="89">
        <v>0</v>
      </c>
      <c r="V1845" s="89">
        <v>0</v>
      </c>
      <c r="W1845" s="89">
        <v>0</v>
      </c>
      <c r="X1845" s="89">
        <v>0</v>
      </c>
      <c r="Y1845" s="89">
        <v>0</v>
      </c>
      <c r="Z1845" s="89">
        <v>-1.15309315698E-2</v>
      </c>
      <c r="AA1845" s="89">
        <v>-1.15309315698E-2</v>
      </c>
    </row>
    <row r="1846" spans="1:27" x14ac:dyDescent="0.25">
      <c r="A1846" s="87">
        <v>16732</v>
      </c>
      <c r="B1846" s="134">
        <v>45473</v>
      </c>
      <c r="C1846" s="87">
        <v>8771</v>
      </c>
      <c r="D1846" s="86" t="s">
        <v>2226</v>
      </c>
      <c r="E1846" s="88">
        <v>22634380</v>
      </c>
      <c r="F1846" s="88">
        <v>8699743</v>
      </c>
      <c r="G1846" s="88">
        <v>236511</v>
      </c>
      <c r="H1846" s="88">
        <v>0</v>
      </c>
      <c r="I1846" s="88">
        <v>0</v>
      </c>
      <c r="J1846" s="88">
        <v>977705</v>
      </c>
      <c r="K1846" s="88">
        <v>4728836</v>
      </c>
      <c r="L1846" s="88">
        <v>0</v>
      </c>
      <c r="M1846" s="88">
        <v>294621</v>
      </c>
      <c r="N1846" s="88">
        <v>0</v>
      </c>
      <c r="O1846" s="88">
        <v>658580</v>
      </c>
      <c r="P1846" s="88">
        <v>1803490</v>
      </c>
      <c r="Q1846" s="89">
        <v>1.8102156049510001E-2</v>
      </c>
      <c r="R1846" s="89">
        <v>0</v>
      </c>
      <c r="S1846" s="89">
        <v>0</v>
      </c>
      <c r="T1846" s="89">
        <v>0</v>
      </c>
      <c r="U1846" s="89">
        <v>7.0907373630000003E-5</v>
      </c>
      <c r="V1846" s="89">
        <v>0</v>
      </c>
      <c r="W1846" s="89">
        <v>0</v>
      </c>
      <c r="X1846" s="89">
        <v>0</v>
      </c>
      <c r="Y1846" s="89">
        <v>0</v>
      </c>
      <c r="Z1846" s="89">
        <v>-9.6547241889999996E-4</v>
      </c>
      <c r="AA1846" s="89">
        <v>3.6147198314E-4</v>
      </c>
    </row>
    <row r="1847" spans="1:27" x14ac:dyDescent="0.25">
      <c r="A1847" s="87">
        <v>16746</v>
      </c>
      <c r="B1847" s="134">
        <v>45473</v>
      </c>
      <c r="C1847" s="87">
        <v>8777</v>
      </c>
      <c r="D1847" s="86" t="s">
        <v>2227</v>
      </c>
      <c r="E1847" s="88">
        <v>28979758</v>
      </c>
      <c r="F1847" s="88">
        <v>9900858</v>
      </c>
      <c r="G1847" s="88">
        <v>0</v>
      </c>
      <c r="H1847" s="88">
        <v>0</v>
      </c>
      <c r="I1847" s="88">
        <v>0</v>
      </c>
      <c r="J1847" s="88">
        <v>411953</v>
      </c>
      <c r="K1847" s="88">
        <v>1250964</v>
      </c>
      <c r="L1847" s="88">
        <v>0</v>
      </c>
      <c r="M1847" s="88">
        <v>7999610</v>
      </c>
      <c r="N1847" s="88">
        <v>0</v>
      </c>
      <c r="O1847" s="88">
        <v>0</v>
      </c>
      <c r="P1847" s="88">
        <v>238331</v>
      </c>
      <c r="Q1847" s="89">
        <v>0</v>
      </c>
      <c r="R1847" s="89">
        <v>0</v>
      </c>
      <c r="S1847" s="89">
        <v>0</v>
      </c>
      <c r="T1847" s="89">
        <v>0</v>
      </c>
      <c r="U1847" s="89">
        <v>0</v>
      </c>
      <c r="V1847" s="89">
        <v>0</v>
      </c>
      <c r="W1847" s="89">
        <v>0</v>
      </c>
      <c r="X1847" s="89">
        <v>0</v>
      </c>
      <c r="Y1847" s="89">
        <v>0</v>
      </c>
      <c r="Z1847" s="89">
        <v>-4.1796713152E-3</v>
      </c>
      <c r="AA1847" s="89">
        <v>-1.085414754E-4</v>
      </c>
    </row>
    <row r="1848" spans="1:27" x14ac:dyDescent="0.25">
      <c r="A1848" s="87">
        <v>16754</v>
      </c>
      <c r="B1848" s="134">
        <v>45473</v>
      </c>
      <c r="C1848" s="87">
        <v>8783</v>
      </c>
      <c r="D1848" s="86" t="s">
        <v>2228</v>
      </c>
      <c r="E1848" s="88">
        <v>15762485</v>
      </c>
      <c r="F1848" s="88">
        <v>9405356</v>
      </c>
      <c r="G1848" s="88">
        <v>0</v>
      </c>
      <c r="H1848" s="88">
        <v>245512</v>
      </c>
      <c r="I1848" s="88">
        <v>0</v>
      </c>
      <c r="J1848" s="88">
        <v>4134889</v>
      </c>
      <c r="K1848" s="88">
        <v>1678414</v>
      </c>
      <c r="L1848" s="88">
        <v>0</v>
      </c>
      <c r="M1848" s="88">
        <v>0</v>
      </c>
      <c r="N1848" s="88">
        <v>977577</v>
      </c>
      <c r="O1848" s="88">
        <v>0</v>
      </c>
      <c r="P1848" s="88">
        <v>2368964</v>
      </c>
      <c r="Q1848" s="89">
        <v>0</v>
      </c>
      <c r="R1848" s="89">
        <v>9.0238531030200006E-3</v>
      </c>
      <c r="S1848" s="89">
        <v>0</v>
      </c>
      <c r="T1848" s="89">
        <v>-4.6612077900000002E-5</v>
      </c>
      <c r="U1848" s="89">
        <v>4.8892024563300003E-3</v>
      </c>
      <c r="V1848" s="89">
        <v>0</v>
      </c>
      <c r="W1848" s="89">
        <v>0</v>
      </c>
      <c r="X1848" s="89">
        <v>0</v>
      </c>
      <c r="Y1848" s="89">
        <v>0</v>
      </c>
      <c r="Z1848" s="89">
        <v>5.1749908618299997E-3</v>
      </c>
      <c r="AA1848" s="89">
        <v>2.2721465604300002E-3</v>
      </c>
    </row>
    <row r="1849" spans="1:27" x14ac:dyDescent="0.25">
      <c r="A1849" s="87">
        <v>16755</v>
      </c>
      <c r="B1849" s="134">
        <v>45473</v>
      </c>
      <c r="C1849" s="87">
        <v>8784</v>
      </c>
      <c r="D1849" s="86" t="s">
        <v>2229</v>
      </c>
      <c r="E1849" s="88">
        <v>6926513</v>
      </c>
      <c r="F1849" s="88">
        <v>3499788</v>
      </c>
      <c r="G1849" s="88">
        <v>0</v>
      </c>
      <c r="H1849" s="88">
        <v>0</v>
      </c>
      <c r="I1849" s="88">
        <v>0</v>
      </c>
      <c r="J1849" s="88">
        <v>1092378</v>
      </c>
      <c r="K1849" s="88">
        <v>2120616</v>
      </c>
      <c r="L1849" s="88">
        <v>0</v>
      </c>
      <c r="M1849" s="88">
        <v>8746</v>
      </c>
      <c r="N1849" s="88">
        <v>0</v>
      </c>
      <c r="O1849" s="88">
        <v>0</v>
      </c>
      <c r="P1849" s="88">
        <v>278048</v>
      </c>
      <c r="Q1849" s="89">
        <v>0</v>
      </c>
      <c r="R1849" s="89">
        <v>0</v>
      </c>
      <c r="S1849" s="89">
        <v>0</v>
      </c>
      <c r="T1849" s="89">
        <v>0</v>
      </c>
      <c r="U1849" s="89">
        <v>1.63858899364E-3</v>
      </c>
      <c r="V1849" s="89">
        <v>0</v>
      </c>
      <c r="W1849" s="89">
        <v>0</v>
      </c>
      <c r="X1849" s="89">
        <v>0</v>
      </c>
      <c r="Y1849" s="89">
        <v>0</v>
      </c>
      <c r="Z1849" s="89">
        <v>2.225523817227E-2</v>
      </c>
      <c r="AA1849" s="89">
        <v>2.7093367023800002E-3</v>
      </c>
    </row>
    <row r="1850" spans="1:27" x14ac:dyDescent="0.25">
      <c r="A1850" s="87">
        <v>16756</v>
      </c>
      <c r="B1850" s="134">
        <v>45473</v>
      </c>
      <c r="C1850" s="87">
        <v>8785</v>
      </c>
      <c r="D1850" s="86" t="s">
        <v>2230</v>
      </c>
      <c r="E1850" s="88">
        <v>38351680</v>
      </c>
      <c r="F1850" s="88">
        <v>9408071</v>
      </c>
      <c r="G1850" s="88">
        <v>376420</v>
      </c>
      <c r="H1850" s="88">
        <v>0</v>
      </c>
      <c r="I1850" s="88">
        <v>0</v>
      </c>
      <c r="J1850" s="88">
        <v>1119557</v>
      </c>
      <c r="K1850" s="88">
        <v>1435169</v>
      </c>
      <c r="L1850" s="88">
        <v>0</v>
      </c>
      <c r="M1850" s="88">
        <v>5636349</v>
      </c>
      <c r="N1850" s="88">
        <v>0</v>
      </c>
      <c r="O1850" s="88">
        <v>0</v>
      </c>
      <c r="P1850" s="88">
        <v>840576</v>
      </c>
      <c r="Q1850" s="89">
        <v>1.5570534414199999E-2</v>
      </c>
      <c r="R1850" s="89">
        <v>0</v>
      </c>
      <c r="S1850" s="89">
        <v>0</v>
      </c>
      <c r="T1850" s="89">
        <v>0</v>
      </c>
      <c r="U1850" s="89">
        <v>3.8087737768499998E-3</v>
      </c>
      <c r="V1850" s="89">
        <v>0</v>
      </c>
      <c r="W1850" s="89">
        <v>0</v>
      </c>
      <c r="X1850" s="89">
        <v>0</v>
      </c>
      <c r="Y1850" s="89">
        <v>0</v>
      </c>
      <c r="Z1850" s="89">
        <v>4.3267302955399996E-3</v>
      </c>
      <c r="AA1850" s="89">
        <v>1.8288866389300001E-3</v>
      </c>
    </row>
    <row r="1851" spans="1:27" x14ac:dyDescent="0.25">
      <c r="A1851" s="87">
        <v>16769</v>
      </c>
      <c r="B1851" s="134">
        <v>45473</v>
      </c>
      <c r="C1851" s="87">
        <v>8793</v>
      </c>
      <c r="D1851" s="86" t="s">
        <v>2231</v>
      </c>
      <c r="E1851" s="88">
        <v>4779279</v>
      </c>
      <c r="F1851" s="88">
        <v>499896</v>
      </c>
      <c r="G1851" s="88">
        <v>0</v>
      </c>
      <c r="H1851" s="88">
        <v>0</v>
      </c>
      <c r="I1851" s="88">
        <v>0</v>
      </c>
      <c r="J1851" s="88">
        <v>0</v>
      </c>
      <c r="K1851" s="88">
        <v>0</v>
      </c>
      <c r="L1851" s="88">
        <v>0</v>
      </c>
      <c r="M1851" s="88">
        <v>0</v>
      </c>
      <c r="N1851" s="88">
        <v>0</v>
      </c>
      <c r="O1851" s="88">
        <v>0</v>
      </c>
      <c r="P1851" s="88">
        <v>499896</v>
      </c>
      <c r="Q1851" s="89">
        <v>0</v>
      </c>
      <c r="R1851" s="89">
        <v>0</v>
      </c>
      <c r="S1851" s="89">
        <v>0</v>
      </c>
      <c r="T1851" s="89">
        <v>0</v>
      </c>
      <c r="U1851" s="89">
        <v>0</v>
      </c>
      <c r="V1851" s="89">
        <v>0</v>
      </c>
      <c r="W1851" s="89">
        <v>0</v>
      </c>
      <c r="X1851" s="89">
        <v>0</v>
      </c>
      <c r="Y1851" s="89">
        <v>0</v>
      </c>
      <c r="Z1851" s="89">
        <v>1.11339364801E-2</v>
      </c>
      <c r="AA1851" s="89">
        <v>1.11339364801E-2</v>
      </c>
    </row>
    <row r="1852" spans="1:27" x14ac:dyDescent="0.25">
      <c r="A1852" s="87">
        <v>16770</v>
      </c>
      <c r="B1852" s="134">
        <v>45473</v>
      </c>
      <c r="C1852" s="87">
        <v>8794</v>
      </c>
      <c r="D1852" s="86" t="s">
        <v>2232</v>
      </c>
      <c r="E1852" s="88">
        <v>4168199</v>
      </c>
      <c r="F1852" s="88">
        <v>2170233</v>
      </c>
      <c r="G1852" s="88">
        <v>0</v>
      </c>
      <c r="H1852" s="88">
        <v>0</v>
      </c>
      <c r="I1852" s="88">
        <v>0</v>
      </c>
      <c r="J1852" s="88">
        <v>763151</v>
      </c>
      <c r="K1852" s="88">
        <v>873264</v>
      </c>
      <c r="L1852" s="88">
        <v>0</v>
      </c>
      <c r="M1852" s="88">
        <v>0</v>
      </c>
      <c r="N1852" s="88">
        <v>0</v>
      </c>
      <c r="O1852" s="88">
        <v>0</v>
      </c>
      <c r="P1852" s="88">
        <v>533819</v>
      </c>
      <c r="Q1852" s="89">
        <v>0</v>
      </c>
      <c r="R1852" s="89">
        <v>0</v>
      </c>
      <c r="S1852" s="89">
        <v>0</v>
      </c>
      <c r="T1852" s="89">
        <v>8.0828245781000008E-3</v>
      </c>
      <c r="U1852" s="89">
        <v>2.5096613194300001E-3</v>
      </c>
      <c r="V1852" s="89">
        <v>0</v>
      </c>
      <c r="W1852" s="89">
        <v>0</v>
      </c>
      <c r="X1852" s="89">
        <v>0</v>
      </c>
      <c r="Y1852" s="89">
        <v>0</v>
      </c>
      <c r="Z1852" s="89">
        <v>7.9899395139300007E-3</v>
      </c>
      <c r="AA1852" s="89">
        <v>5.5493523294599997E-3</v>
      </c>
    </row>
    <row r="1853" spans="1:27" x14ac:dyDescent="0.25">
      <c r="A1853" s="87">
        <v>16773</v>
      </c>
      <c r="B1853" s="134">
        <v>45473</v>
      </c>
      <c r="C1853" s="87">
        <v>8796</v>
      </c>
      <c r="D1853" s="86" t="s">
        <v>2233</v>
      </c>
      <c r="E1853" s="88">
        <v>56527425</v>
      </c>
      <c r="F1853" s="88">
        <v>42652924</v>
      </c>
      <c r="G1853" s="88">
        <v>639750</v>
      </c>
      <c r="H1853" s="88">
        <v>0</v>
      </c>
      <c r="I1853" s="88">
        <v>0</v>
      </c>
      <c r="J1853" s="88">
        <v>6540986</v>
      </c>
      <c r="K1853" s="88">
        <v>16239329</v>
      </c>
      <c r="L1853" s="88">
        <v>0</v>
      </c>
      <c r="M1853" s="88">
        <v>12102527</v>
      </c>
      <c r="N1853" s="88">
        <v>0</v>
      </c>
      <c r="O1853" s="88">
        <v>0</v>
      </c>
      <c r="P1853" s="88">
        <v>7130332</v>
      </c>
      <c r="Q1853" s="89">
        <v>3.9900756718400003E-3</v>
      </c>
      <c r="R1853" s="89">
        <v>0</v>
      </c>
      <c r="S1853" s="89">
        <v>0</v>
      </c>
      <c r="T1853" s="89">
        <v>-4.8680615399999997E-5</v>
      </c>
      <c r="U1853" s="89">
        <v>8.2114189051E-4</v>
      </c>
      <c r="V1853" s="89">
        <v>0</v>
      </c>
      <c r="W1853" s="89">
        <v>0</v>
      </c>
      <c r="X1853" s="89">
        <v>0</v>
      </c>
      <c r="Y1853" s="89">
        <v>0</v>
      </c>
      <c r="Z1853" s="89">
        <v>1.07408811689E-3</v>
      </c>
      <c r="AA1853" s="89">
        <v>5.3999540983000005E-4</v>
      </c>
    </row>
    <row r="1854" spans="1:27" x14ac:dyDescent="0.25">
      <c r="A1854" s="87">
        <v>16785</v>
      </c>
      <c r="B1854" s="134">
        <v>45473</v>
      </c>
      <c r="C1854" s="87">
        <v>8802</v>
      </c>
      <c r="D1854" s="86" t="s">
        <v>2234</v>
      </c>
      <c r="E1854" s="88">
        <v>110333722</v>
      </c>
      <c r="F1854" s="88">
        <v>54641327</v>
      </c>
      <c r="G1854" s="88">
        <v>1809893</v>
      </c>
      <c r="H1854" s="88">
        <v>0</v>
      </c>
      <c r="I1854" s="88">
        <v>716483</v>
      </c>
      <c r="J1854" s="88">
        <v>2859439</v>
      </c>
      <c r="K1854" s="88">
        <v>3634088</v>
      </c>
      <c r="L1854" s="88">
        <v>0</v>
      </c>
      <c r="M1854" s="88">
        <v>33331270</v>
      </c>
      <c r="N1854" s="88">
        <v>10645816</v>
      </c>
      <c r="O1854" s="88">
        <v>412290</v>
      </c>
      <c r="P1854" s="88">
        <v>1232048</v>
      </c>
      <c r="Q1854" s="89">
        <v>1.029182471087E-2</v>
      </c>
      <c r="R1854" s="89">
        <v>0</v>
      </c>
      <c r="S1854" s="89">
        <v>5.8253306025499996E-3</v>
      </c>
      <c r="T1854" s="89">
        <v>0</v>
      </c>
      <c r="U1854" s="89">
        <v>5.28359294399E-3</v>
      </c>
      <c r="V1854" s="89">
        <v>0</v>
      </c>
      <c r="W1854" s="89">
        <v>3.5981266202999998E-4</v>
      </c>
      <c r="X1854" s="89">
        <v>0</v>
      </c>
      <c r="Y1854" s="89">
        <v>0</v>
      </c>
      <c r="Z1854" s="89">
        <v>3.2009376863750001E-2</v>
      </c>
      <c r="AA1854" s="89">
        <v>1.7550050810799999E-3</v>
      </c>
    </row>
    <row r="1855" spans="1:27" x14ac:dyDescent="0.25">
      <c r="A1855" s="87">
        <v>16790</v>
      </c>
      <c r="B1855" s="134">
        <v>45473</v>
      </c>
      <c r="C1855" s="87">
        <v>8805</v>
      </c>
      <c r="D1855" s="86" t="s">
        <v>2235</v>
      </c>
      <c r="E1855" s="88">
        <v>475636</v>
      </c>
      <c r="F1855" s="88">
        <v>135841</v>
      </c>
      <c r="G1855" s="88">
        <v>0</v>
      </c>
      <c r="H1855" s="88">
        <v>0</v>
      </c>
      <c r="I1855" s="88">
        <v>0</v>
      </c>
      <c r="J1855" s="88">
        <v>0</v>
      </c>
      <c r="K1855" s="88">
        <v>0</v>
      </c>
      <c r="L1855" s="88">
        <v>0</v>
      </c>
      <c r="M1855" s="88">
        <v>0</v>
      </c>
      <c r="N1855" s="88">
        <v>0</v>
      </c>
      <c r="O1855" s="88">
        <v>0</v>
      </c>
      <c r="P1855" s="88">
        <v>135841</v>
      </c>
      <c r="Q1855" s="89">
        <v>0</v>
      </c>
      <c r="R1855" s="89">
        <v>0</v>
      </c>
      <c r="S1855" s="89">
        <v>0</v>
      </c>
      <c r="T1855" s="89">
        <v>0</v>
      </c>
      <c r="U1855" s="89">
        <v>0</v>
      </c>
      <c r="V1855" s="89">
        <v>0</v>
      </c>
      <c r="W1855" s="89">
        <v>0</v>
      </c>
      <c r="X1855" s="89">
        <v>0</v>
      </c>
      <c r="Y1855" s="89">
        <v>0</v>
      </c>
      <c r="Z1855" s="89">
        <v>-4.3859803758999998E-3</v>
      </c>
      <c r="AA1855" s="89">
        <v>-4.3859803758999998E-3</v>
      </c>
    </row>
    <row r="1856" spans="1:27" x14ac:dyDescent="0.25">
      <c r="A1856" s="87">
        <v>16813</v>
      </c>
      <c r="B1856" s="134">
        <v>45473</v>
      </c>
      <c r="C1856" s="87">
        <v>8818</v>
      </c>
      <c r="D1856" s="86" t="s">
        <v>2236</v>
      </c>
      <c r="E1856" s="88">
        <v>37570302</v>
      </c>
      <c r="F1856" s="88">
        <v>25624518</v>
      </c>
      <c r="G1856" s="88">
        <v>0</v>
      </c>
      <c r="H1856" s="88">
        <v>0</v>
      </c>
      <c r="I1856" s="88">
        <v>0</v>
      </c>
      <c r="J1856" s="88">
        <v>7636420</v>
      </c>
      <c r="K1856" s="88">
        <v>11060743</v>
      </c>
      <c r="L1856" s="88">
        <v>0</v>
      </c>
      <c r="M1856" s="88">
        <v>3506222</v>
      </c>
      <c r="N1856" s="88">
        <v>0</v>
      </c>
      <c r="O1856" s="88">
        <v>0</v>
      </c>
      <c r="P1856" s="88">
        <v>3421133</v>
      </c>
      <c r="Q1856" s="89">
        <v>0</v>
      </c>
      <c r="R1856" s="89">
        <v>0</v>
      </c>
      <c r="S1856" s="89">
        <v>0</v>
      </c>
      <c r="T1856" s="89">
        <v>9.0608412874999995E-4</v>
      </c>
      <c r="U1856" s="89">
        <v>2.99191852157E-3</v>
      </c>
      <c r="V1856" s="89">
        <v>0</v>
      </c>
      <c r="W1856" s="89">
        <v>0</v>
      </c>
      <c r="X1856" s="89">
        <v>0</v>
      </c>
      <c r="Y1856" s="89">
        <v>0</v>
      </c>
      <c r="Z1856" s="89">
        <v>8.9103056431000006E-3</v>
      </c>
      <c r="AA1856" s="89">
        <v>2.7741836027599998E-3</v>
      </c>
    </row>
    <row r="1857" spans="1:27" x14ac:dyDescent="0.25">
      <c r="A1857" s="87">
        <v>16858</v>
      </c>
      <c r="B1857" s="134">
        <v>45473</v>
      </c>
      <c r="C1857" s="87">
        <v>8845</v>
      </c>
      <c r="D1857" s="86" t="s">
        <v>2237</v>
      </c>
      <c r="E1857" s="88">
        <v>1196634</v>
      </c>
      <c r="F1857" s="88">
        <v>332942</v>
      </c>
      <c r="G1857" s="88">
        <v>0</v>
      </c>
      <c r="H1857" s="88">
        <v>690</v>
      </c>
      <c r="I1857" s="88">
        <v>0</v>
      </c>
      <c r="J1857" s="88">
        <v>109202</v>
      </c>
      <c r="K1857" s="88">
        <v>155459</v>
      </c>
      <c r="L1857" s="88">
        <v>0</v>
      </c>
      <c r="M1857" s="88">
        <v>0</v>
      </c>
      <c r="N1857" s="88">
        <v>0</v>
      </c>
      <c r="O1857" s="88">
        <v>0</v>
      </c>
      <c r="P1857" s="88">
        <v>67591</v>
      </c>
      <c r="Q1857" s="89">
        <v>0</v>
      </c>
      <c r="R1857" s="89">
        <v>0.16260162601625999</v>
      </c>
      <c r="S1857" s="89">
        <v>0</v>
      </c>
      <c r="T1857" s="89">
        <v>1.147511407891E-2</v>
      </c>
      <c r="U1857" s="89">
        <v>3.0755614060919999E-2</v>
      </c>
      <c r="V1857" s="89">
        <v>0</v>
      </c>
      <c r="W1857" s="89">
        <v>0</v>
      </c>
      <c r="X1857" s="89">
        <v>0</v>
      </c>
      <c r="Y1857" s="89">
        <v>0</v>
      </c>
      <c r="Z1857" s="89">
        <v>3.6441058417619999E-2</v>
      </c>
      <c r="AA1857" s="89">
        <v>2.4138224156319998E-2</v>
      </c>
    </row>
    <row r="1858" spans="1:27" x14ac:dyDescent="0.25">
      <c r="A1858" s="87">
        <v>16893</v>
      </c>
      <c r="B1858" s="134">
        <v>45473</v>
      </c>
      <c r="C1858" s="87">
        <v>8861</v>
      </c>
      <c r="D1858" s="86" t="s">
        <v>2238</v>
      </c>
      <c r="E1858" s="88">
        <v>22628024</v>
      </c>
      <c r="F1858" s="88">
        <v>16704413</v>
      </c>
      <c r="G1858" s="88">
        <v>1379212</v>
      </c>
      <c r="H1858" s="88">
        <v>0</v>
      </c>
      <c r="I1858" s="88">
        <v>0</v>
      </c>
      <c r="J1858" s="88">
        <v>880608</v>
      </c>
      <c r="K1858" s="88">
        <v>2231045</v>
      </c>
      <c r="L1858" s="88">
        <v>0</v>
      </c>
      <c r="M1858" s="88">
        <v>9525911</v>
      </c>
      <c r="N1858" s="88">
        <v>571822</v>
      </c>
      <c r="O1858" s="88">
        <v>18700</v>
      </c>
      <c r="P1858" s="88">
        <v>2097115</v>
      </c>
      <c r="Q1858" s="89">
        <v>5.2721898319600001E-3</v>
      </c>
      <c r="R1858" s="89">
        <v>0</v>
      </c>
      <c r="S1858" s="89">
        <v>0</v>
      </c>
      <c r="T1858" s="89">
        <v>0</v>
      </c>
      <c r="U1858" s="89">
        <v>3.7933436086299999E-3</v>
      </c>
      <c r="V1858" s="89">
        <v>0</v>
      </c>
      <c r="W1858" s="89">
        <v>5.4199736473000001E-4</v>
      </c>
      <c r="X1858" s="89">
        <v>0</v>
      </c>
      <c r="Y1858" s="89">
        <v>0</v>
      </c>
      <c r="Z1858" s="89">
        <v>3.1593232661950001E-2</v>
      </c>
      <c r="AA1858" s="89">
        <v>6.1060883526399996E-3</v>
      </c>
    </row>
    <row r="1859" spans="1:27" x14ac:dyDescent="0.25">
      <c r="A1859" s="87">
        <v>16933</v>
      </c>
      <c r="B1859" s="134">
        <v>45473</v>
      </c>
      <c r="C1859" s="87">
        <v>8884</v>
      </c>
      <c r="D1859" s="86" t="s">
        <v>2239</v>
      </c>
      <c r="E1859" s="88">
        <v>35686921</v>
      </c>
      <c r="F1859" s="88">
        <v>22202501</v>
      </c>
      <c r="G1859" s="88">
        <v>437117</v>
      </c>
      <c r="H1859" s="88">
        <v>0</v>
      </c>
      <c r="I1859" s="88">
        <v>0</v>
      </c>
      <c r="J1859" s="88">
        <v>3826135</v>
      </c>
      <c r="K1859" s="88">
        <v>5336964</v>
      </c>
      <c r="L1859" s="88">
        <v>0</v>
      </c>
      <c r="M1859" s="88">
        <v>9151214</v>
      </c>
      <c r="N1859" s="88">
        <v>0</v>
      </c>
      <c r="O1859" s="88">
        <v>0</v>
      </c>
      <c r="P1859" s="88">
        <v>3451071</v>
      </c>
      <c r="Q1859" s="89">
        <v>1.701255859574E-2</v>
      </c>
      <c r="R1859" s="89">
        <v>0</v>
      </c>
      <c r="S1859" s="89">
        <v>0</v>
      </c>
      <c r="T1859" s="89">
        <v>3.7232272361399999E-3</v>
      </c>
      <c r="U1859" s="89">
        <v>2.9023166411599999E-3</v>
      </c>
      <c r="V1859" s="89">
        <v>0</v>
      </c>
      <c r="W1859" s="89">
        <v>0</v>
      </c>
      <c r="X1859" s="89">
        <v>0</v>
      </c>
      <c r="Y1859" s="89">
        <v>0</v>
      </c>
      <c r="Z1859" s="89">
        <v>6.3805440286900002E-3</v>
      </c>
      <c r="AA1859" s="89">
        <v>2.8862291276700001E-3</v>
      </c>
    </row>
    <row r="1860" spans="1:27" x14ac:dyDescent="0.25">
      <c r="A1860" s="87">
        <v>16946</v>
      </c>
      <c r="B1860" s="134">
        <v>45473</v>
      </c>
      <c r="C1860" s="87">
        <v>8891</v>
      </c>
      <c r="D1860" s="86" t="s">
        <v>2240</v>
      </c>
      <c r="E1860" s="88">
        <v>82488015</v>
      </c>
      <c r="F1860" s="88">
        <v>56871398</v>
      </c>
      <c r="G1860" s="88">
        <v>981531</v>
      </c>
      <c r="H1860" s="88">
        <v>0</v>
      </c>
      <c r="I1860" s="88">
        <v>0</v>
      </c>
      <c r="J1860" s="88">
        <v>12335828</v>
      </c>
      <c r="K1860" s="88">
        <v>19183732</v>
      </c>
      <c r="L1860" s="88">
        <v>0</v>
      </c>
      <c r="M1860" s="88">
        <v>18234012</v>
      </c>
      <c r="N1860" s="88">
        <v>0</v>
      </c>
      <c r="O1860" s="88">
        <v>0</v>
      </c>
      <c r="P1860" s="88">
        <v>6136295</v>
      </c>
      <c r="Q1860" s="89">
        <v>2.4053013011300002E-3</v>
      </c>
      <c r="R1860" s="89">
        <v>0</v>
      </c>
      <c r="S1860" s="89">
        <v>0</v>
      </c>
      <c r="T1860" s="89">
        <v>2.7771623311000001E-4</v>
      </c>
      <c r="U1860" s="89">
        <v>1.4260452048E-3</v>
      </c>
      <c r="V1860" s="89">
        <v>0</v>
      </c>
      <c r="W1860" s="89">
        <v>0</v>
      </c>
      <c r="X1860" s="89">
        <v>0</v>
      </c>
      <c r="Y1860" s="89">
        <v>0</v>
      </c>
      <c r="Z1860" s="89">
        <v>2.7880277199599998E-3</v>
      </c>
      <c r="AA1860" s="89">
        <v>9.7309427223000002E-4</v>
      </c>
    </row>
    <row r="1861" spans="1:27" x14ac:dyDescent="0.25">
      <c r="A1861" s="87">
        <v>16947</v>
      </c>
      <c r="B1861" s="134">
        <v>45473</v>
      </c>
      <c r="C1861" s="87">
        <v>8892</v>
      </c>
      <c r="D1861" s="86" t="s">
        <v>2241</v>
      </c>
      <c r="E1861" s="88">
        <v>20023963</v>
      </c>
      <c r="F1861" s="88">
        <v>12867391</v>
      </c>
      <c r="G1861" s="88">
        <v>606930</v>
      </c>
      <c r="H1861" s="88">
        <v>31053</v>
      </c>
      <c r="I1861" s="88">
        <v>0</v>
      </c>
      <c r="J1861" s="88">
        <v>545341</v>
      </c>
      <c r="K1861" s="88">
        <v>4704271</v>
      </c>
      <c r="L1861" s="88">
        <v>0</v>
      </c>
      <c r="M1861" s="88">
        <v>5819149</v>
      </c>
      <c r="N1861" s="88">
        <v>0</v>
      </c>
      <c r="O1861" s="88">
        <v>0</v>
      </c>
      <c r="P1861" s="88">
        <v>1160646</v>
      </c>
      <c r="Q1861" s="89">
        <v>1.662915034111E-2</v>
      </c>
      <c r="R1861" s="89">
        <v>6.9081835111609993E-2</v>
      </c>
      <c r="S1861" s="89">
        <v>0</v>
      </c>
      <c r="T1861" s="89">
        <v>0</v>
      </c>
      <c r="U1861" s="89">
        <v>3.8780579830500002E-3</v>
      </c>
      <c r="V1861" s="89">
        <v>0</v>
      </c>
      <c r="W1861" s="89">
        <v>0</v>
      </c>
      <c r="X1861" s="89">
        <v>0</v>
      </c>
      <c r="Y1861" s="89">
        <v>0</v>
      </c>
      <c r="Z1861" s="89">
        <v>1.6572226153239999E-2</v>
      </c>
      <c r="AA1861" s="89">
        <v>4.17943552363E-3</v>
      </c>
    </row>
    <row r="1862" spans="1:27" x14ac:dyDescent="0.25">
      <c r="A1862" s="87">
        <v>16951</v>
      </c>
      <c r="B1862" s="134">
        <v>45473</v>
      </c>
      <c r="C1862" s="87">
        <v>8894</v>
      </c>
      <c r="D1862" s="86" t="s">
        <v>2242</v>
      </c>
      <c r="E1862" s="88">
        <v>96305843</v>
      </c>
      <c r="F1862" s="88">
        <v>82870258</v>
      </c>
      <c r="G1862" s="88">
        <v>366212</v>
      </c>
      <c r="H1862" s="88">
        <v>0</v>
      </c>
      <c r="I1862" s="88">
        <v>0</v>
      </c>
      <c r="J1862" s="88">
        <v>2356577</v>
      </c>
      <c r="K1862" s="88">
        <v>3262994</v>
      </c>
      <c r="L1862" s="88">
        <v>0</v>
      </c>
      <c r="M1862" s="88">
        <v>52364653</v>
      </c>
      <c r="N1862" s="88">
        <v>14777504</v>
      </c>
      <c r="O1862" s="88">
        <v>3870458</v>
      </c>
      <c r="P1862" s="88">
        <v>5871860</v>
      </c>
      <c r="Q1862" s="89">
        <v>0</v>
      </c>
      <c r="R1862" s="89">
        <v>0</v>
      </c>
      <c r="S1862" s="89">
        <v>0</v>
      </c>
      <c r="T1862" s="89">
        <v>0</v>
      </c>
      <c r="U1862" s="89">
        <v>4.7516668991300004E-3</v>
      </c>
      <c r="V1862" s="89">
        <v>0</v>
      </c>
      <c r="W1862" s="89">
        <v>0</v>
      </c>
      <c r="X1862" s="89">
        <v>0</v>
      </c>
      <c r="Y1862" s="89">
        <v>0</v>
      </c>
      <c r="Z1862" s="89">
        <v>9.6064174262400007E-3</v>
      </c>
      <c r="AA1862" s="89">
        <v>8.1213030399000005E-4</v>
      </c>
    </row>
    <row r="1863" spans="1:27" x14ac:dyDescent="0.25">
      <c r="A1863" s="87">
        <v>16954</v>
      </c>
      <c r="B1863" s="134">
        <v>45473</v>
      </c>
      <c r="C1863" s="87">
        <v>8896</v>
      </c>
      <c r="D1863" s="86" t="s">
        <v>2243</v>
      </c>
      <c r="E1863" s="88">
        <v>47737610</v>
      </c>
      <c r="F1863" s="88">
        <v>30801753</v>
      </c>
      <c r="G1863" s="88">
        <v>685005</v>
      </c>
      <c r="H1863" s="88">
        <v>0</v>
      </c>
      <c r="I1863" s="88">
        <v>0</v>
      </c>
      <c r="J1863" s="88">
        <v>1682334</v>
      </c>
      <c r="K1863" s="88">
        <v>1819767</v>
      </c>
      <c r="L1863" s="88">
        <v>0</v>
      </c>
      <c r="M1863" s="88">
        <v>25862383</v>
      </c>
      <c r="N1863" s="88">
        <v>172385</v>
      </c>
      <c r="O1863" s="88">
        <v>0</v>
      </c>
      <c r="P1863" s="88">
        <v>579879</v>
      </c>
      <c r="Q1863" s="89">
        <v>1.3591359951240001E-2</v>
      </c>
      <c r="R1863" s="89">
        <v>0</v>
      </c>
      <c r="S1863" s="89">
        <v>0</v>
      </c>
      <c r="T1863" s="89">
        <v>0</v>
      </c>
      <c r="U1863" s="89">
        <v>1.23964883342E-3</v>
      </c>
      <c r="V1863" s="89">
        <v>0</v>
      </c>
      <c r="W1863" s="89">
        <v>0</v>
      </c>
      <c r="X1863" s="89">
        <v>0</v>
      </c>
      <c r="Y1863" s="89">
        <v>0</v>
      </c>
      <c r="Z1863" s="89">
        <v>6.0487707384999998E-4</v>
      </c>
      <c r="AA1863" s="89">
        <v>3.7414308597999999E-4</v>
      </c>
    </row>
    <row r="1864" spans="1:27" x14ac:dyDescent="0.25">
      <c r="A1864" s="87">
        <v>16979</v>
      </c>
      <c r="B1864" s="134">
        <v>45473</v>
      </c>
      <c r="C1864" s="87">
        <v>8907</v>
      </c>
      <c r="D1864" s="86" t="s">
        <v>2244</v>
      </c>
      <c r="E1864" s="88">
        <v>5885602</v>
      </c>
      <c r="F1864" s="88">
        <v>1252047</v>
      </c>
      <c r="G1864" s="88">
        <v>0</v>
      </c>
      <c r="H1864" s="88">
        <v>0</v>
      </c>
      <c r="I1864" s="88">
        <v>0</v>
      </c>
      <c r="J1864" s="88">
        <v>523434</v>
      </c>
      <c r="K1864" s="88">
        <v>168832</v>
      </c>
      <c r="L1864" s="88">
        <v>0</v>
      </c>
      <c r="M1864" s="88">
        <v>192518</v>
      </c>
      <c r="N1864" s="88">
        <v>0</v>
      </c>
      <c r="O1864" s="88">
        <v>0</v>
      </c>
      <c r="P1864" s="88">
        <v>367263</v>
      </c>
      <c r="Q1864" s="89">
        <v>0</v>
      </c>
      <c r="R1864" s="89">
        <v>0</v>
      </c>
      <c r="S1864" s="89">
        <v>0</v>
      </c>
      <c r="T1864" s="89">
        <v>0</v>
      </c>
      <c r="U1864" s="89">
        <v>0</v>
      </c>
      <c r="V1864" s="89">
        <v>0</v>
      </c>
      <c r="W1864" s="89">
        <v>0</v>
      </c>
      <c r="X1864" s="89">
        <v>0</v>
      </c>
      <c r="Y1864" s="89">
        <v>0</v>
      </c>
      <c r="Z1864" s="89">
        <v>1.9995868464100001E-2</v>
      </c>
      <c r="AA1864" s="89">
        <v>6.3186629228499996E-3</v>
      </c>
    </row>
    <row r="1865" spans="1:27" x14ac:dyDescent="0.25">
      <c r="A1865" s="87">
        <v>16989</v>
      </c>
      <c r="B1865" s="134">
        <v>45473</v>
      </c>
      <c r="C1865" s="87">
        <v>8914</v>
      </c>
      <c r="D1865" s="86" t="s">
        <v>2245</v>
      </c>
      <c r="E1865" s="88">
        <v>15403311</v>
      </c>
      <c r="F1865" s="88">
        <v>4727844</v>
      </c>
      <c r="G1865" s="88">
        <v>0</v>
      </c>
      <c r="H1865" s="88">
        <v>0</v>
      </c>
      <c r="I1865" s="88">
        <v>0</v>
      </c>
      <c r="J1865" s="88">
        <v>2019527</v>
      </c>
      <c r="K1865" s="88">
        <v>1357055</v>
      </c>
      <c r="L1865" s="88">
        <v>0</v>
      </c>
      <c r="M1865" s="88">
        <v>436031</v>
      </c>
      <c r="N1865" s="88">
        <v>0</v>
      </c>
      <c r="O1865" s="88">
        <v>0</v>
      </c>
      <c r="P1865" s="88">
        <v>915231</v>
      </c>
      <c r="Q1865" s="89">
        <v>0</v>
      </c>
      <c r="R1865" s="89">
        <v>0</v>
      </c>
      <c r="S1865" s="89">
        <v>0</v>
      </c>
      <c r="T1865" s="89">
        <v>-2.5338328299999999E-5</v>
      </c>
      <c r="U1865" s="89">
        <v>-3.0799930099999997E-5</v>
      </c>
      <c r="V1865" s="89">
        <v>0</v>
      </c>
      <c r="W1865" s="89">
        <v>0</v>
      </c>
      <c r="X1865" s="89">
        <v>0</v>
      </c>
      <c r="Y1865" s="89">
        <v>0</v>
      </c>
      <c r="Z1865" s="89">
        <v>7.7828417299799996E-3</v>
      </c>
      <c r="AA1865" s="89">
        <v>1.59232362201E-3</v>
      </c>
    </row>
    <row r="1866" spans="1:27" x14ac:dyDescent="0.25">
      <c r="A1866" s="87">
        <v>16993</v>
      </c>
      <c r="B1866" s="134">
        <v>45473</v>
      </c>
      <c r="C1866" s="87">
        <v>8917</v>
      </c>
      <c r="D1866" s="86" t="s">
        <v>2246</v>
      </c>
      <c r="E1866" s="88">
        <v>115743726</v>
      </c>
      <c r="F1866" s="88">
        <v>106129366</v>
      </c>
      <c r="G1866" s="88">
        <v>0</v>
      </c>
      <c r="H1866" s="88">
        <v>0</v>
      </c>
      <c r="I1866" s="88">
        <v>0</v>
      </c>
      <c r="J1866" s="88">
        <v>11520368</v>
      </c>
      <c r="K1866" s="88">
        <v>34988085</v>
      </c>
      <c r="L1866" s="88">
        <v>0</v>
      </c>
      <c r="M1866" s="88">
        <v>40381626</v>
      </c>
      <c r="N1866" s="88">
        <v>4447139</v>
      </c>
      <c r="O1866" s="88">
        <v>0</v>
      </c>
      <c r="P1866" s="88">
        <v>14792148</v>
      </c>
      <c r="Q1866" s="89">
        <v>0</v>
      </c>
      <c r="R1866" s="89">
        <v>0</v>
      </c>
      <c r="S1866" s="89">
        <v>0</v>
      </c>
      <c r="T1866" s="89">
        <v>-6.8929433749999997E-4</v>
      </c>
      <c r="U1866" s="89">
        <v>3.78830172108E-3</v>
      </c>
      <c r="V1866" s="89">
        <v>0</v>
      </c>
      <c r="W1866" s="89">
        <v>9.4609545268000003E-4</v>
      </c>
      <c r="X1866" s="89">
        <v>0</v>
      </c>
      <c r="Y1866" s="89">
        <v>0</v>
      </c>
      <c r="Z1866" s="89">
        <v>4.9924977687600004E-3</v>
      </c>
      <c r="AA1866" s="89">
        <v>2.1782112867699999E-3</v>
      </c>
    </row>
    <row r="1867" spans="1:27" x14ac:dyDescent="0.25">
      <c r="A1867" s="87">
        <v>17012</v>
      </c>
      <c r="B1867" s="134">
        <v>45473</v>
      </c>
      <c r="C1867" s="87">
        <v>8924</v>
      </c>
      <c r="D1867" s="86" t="s">
        <v>2247</v>
      </c>
      <c r="E1867" s="88">
        <v>689054204</v>
      </c>
      <c r="F1867" s="88">
        <v>480774063</v>
      </c>
      <c r="G1867" s="88">
        <v>9668329</v>
      </c>
      <c r="H1867" s="88">
        <v>0</v>
      </c>
      <c r="I1867" s="88">
        <v>0</v>
      </c>
      <c r="J1867" s="88">
        <v>40361849</v>
      </c>
      <c r="K1867" s="88">
        <v>127140888</v>
      </c>
      <c r="L1867" s="88">
        <v>0</v>
      </c>
      <c r="M1867" s="88">
        <v>273795477</v>
      </c>
      <c r="N1867" s="88">
        <v>16610217</v>
      </c>
      <c r="O1867" s="88">
        <v>1967780</v>
      </c>
      <c r="P1867" s="88">
        <v>11229523</v>
      </c>
      <c r="Q1867" s="89">
        <v>4.1059370844399997E-3</v>
      </c>
      <c r="R1867" s="89">
        <v>0</v>
      </c>
      <c r="S1867" s="89">
        <v>0</v>
      </c>
      <c r="T1867" s="89">
        <v>3.7778211143999998E-4</v>
      </c>
      <c r="U1867" s="89">
        <v>1.2917683953999999E-4</v>
      </c>
      <c r="V1867" s="89">
        <v>0</v>
      </c>
      <c r="W1867" s="89">
        <v>1.50786033E-5</v>
      </c>
      <c r="X1867" s="89">
        <v>-5.2243687199999997E-5</v>
      </c>
      <c r="Y1867" s="89">
        <v>0</v>
      </c>
      <c r="Z1867" s="89">
        <v>1.176543084507E-2</v>
      </c>
      <c r="AA1867" s="89">
        <v>4.3560415858000001E-4</v>
      </c>
    </row>
    <row r="1868" spans="1:27" x14ac:dyDescent="0.25">
      <c r="A1868" s="87">
        <v>17014</v>
      </c>
      <c r="B1868" s="134">
        <v>45473</v>
      </c>
      <c r="C1868" s="87">
        <v>8925</v>
      </c>
      <c r="D1868" s="86" t="s">
        <v>2248</v>
      </c>
      <c r="E1868" s="88">
        <v>5279744</v>
      </c>
      <c r="F1868" s="88">
        <v>2204912</v>
      </c>
      <c r="G1868" s="88">
        <v>0</v>
      </c>
      <c r="H1868" s="88">
        <v>0</v>
      </c>
      <c r="I1868" s="88">
        <v>0</v>
      </c>
      <c r="J1868" s="88">
        <v>812122</v>
      </c>
      <c r="K1868" s="88">
        <v>584033</v>
      </c>
      <c r="L1868" s="88">
        <v>0</v>
      </c>
      <c r="M1868" s="88">
        <v>370314</v>
      </c>
      <c r="N1868" s="88">
        <v>0</v>
      </c>
      <c r="O1868" s="88">
        <v>0</v>
      </c>
      <c r="P1868" s="88">
        <v>438443</v>
      </c>
      <c r="Q1868" s="89">
        <v>0</v>
      </c>
      <c r="R1868" s="89">
        <v>0</v>
      </c>
      <c r="S1868" s="89">
        <v>0</v>
      </c>
      <c r="T1868" s="89">
        <v>0</v>
      </c>
      <c r="U1868" s="89">
        <v>0</v>
      </c>
      <c r="V1868" s="89">
        <v>0</v>
      </c>
      <c r="W1868" s="89">
        <v>0</v>
      </c>
      <c r="X1868" s="89">
        <v>0</v>
      </c>
      <c r="Y1868" s="89">
        <v>0</v>
      </c>
      <c r="Z1868" s="89">
        <v>1.068611071316E-2</v>
      </c>
      <c r="AA1868" s="89">
        <v>1.7881621212400001E-3</v>
      </c>
    </row>
    <row r="1869" spans="1:27" x14ac:dyDescent="0.25">
      <c r="A1869" s="87">
        <v>17017</v>
      </c>
      <c r="B1869" s="134">
        <v>45473</v>
      </c>
      <c r="C1869" s="87">
        <v>8928</v>
      </c>
      <c r="D1869" s="86" t="s">
        <v>2249</v>
      </c>
      <c r="E1869" s="88">
        <v>216212557</v>
      </c>
      <c r="F1869" s="88">
        <v>155110778</v>
      </c>
      <c r="G1869" s="88">
        <v>3667891</v>
      </c>
      <c r="H1869" s="88">
        <v>0</v>
      </c>
      <c r="I1869" s="88">
        <v>0</v>
      </c>
      <c r="J1869" s="88">
        <v>31866795</v>
      </c>
      <c r="K1869" s="88">
        <v>46034569</v>
      </c>
      <c r="L1869" s="88">
        <v>0</v>
      </c>
      <c r="M1869" s="88">
        <v>65782110</v>
      </c>
      <c r="N1869" s="88">
        <v>0</v>
      </c>
      <c r="O1869" s="88">
        <v>0</v>
      </c>
      <c r="P1869" s="88">
        <v>7759413</v>
      </c>
      <c r="Q1869" s="89">
        <v>2.104508448178E-2</v>
      </c>
      <c r="R1869" s="89">
        <v>0</v>
      </c>
      <c r="S1869" s="89">
        <v>0</v>
      </c>
      <c r="T1869" s="89">
        <v>6.1021898958000002E-4</v>
      </c>
      <c r="U1869" s="89">
        <v>2.1166163888400001E-3</v>
      </c>
      <c r="V1869" s="89">
        <v>0</v>
      </c>
      <c r="W1869" s="89">
        <v>-4.1826176960000001E-4</v>
      </c>
      <c r="X1869" s="89">
        <v>0</v>
      </c>
      <c r="Y1869" s="89">
        <v>0</v>
      </c>
      <c r="Z1869" s="89">
        <v>2.156413602766E-2</v>
      </c>
      <c r="AA1869" s="89">
        <v>1.7574664807999999E-3</v>
      </c>
    </row>
    <row r="1870" spans="1:27" x14ac:dyDescent="0.25">
      <c r="A1870" s="87">
        <v>17023</v>
      </c>
      <c r="B1870" s="134">
        <v>45473</v>
      </c>
      <c r="C1870" s="87">
        <v>8931</v>
      </c>
      <c r="D1870" s="86" t="s">
        <v>2250</v>
      </c>
      <c r="E1870" s="88">
        <v>2361691</v>
      </c>
      <c r="F1870" s="88">
        <v>742581</v>
      </c>
      <c r="G1870" s="88">
        <v>0</v>
      </c>
      <c r="H1870" s="88">
        <v>0</v>
      </c>
      <c r="I1870" s="88">
        <v>0</v>
      </c>
      <c r="J1870" s="88">
        <v>437713</v>
      </c>
      <c r="K1870" s="88">
        <v>120316</v>
      </c>
      <c r="L1870" s="88">
        <v>0</v>
      </c>
      <c r="M1870" s="88">
        <v>0</v>
      </c>
      <c r="N1870" s="88">
        <v>0</v>
      </c>
      <c r="O1870" s="88">
        <v>0</v>
      </c>
      <c r="P1870" s="88">
        <v>184553</v>
      </c>
      <c r="Q1870" s="89">
        <v>0</v>
      </c>
      <c r="R1870" s="89">
        <v>0</v>
      </c>
      <c r="S1870" s="89">
        <v>0</v>
      </c>
      <c r="T1870" s="89">
        <v>0</v>
      </c>
      <c r="U1870" s="89">
        <v>0</v>
      </c>
      <c r="V1870" s="89">
        <v>0</v>
      </c>
      <c r="W1870" s="89">
        <v>0</v>
      </c>
      <c r="X1870" s="89">
        <v>0</v>
      </c>
      <c r="Y1870" s="89">
        <v>0</v>
      </c>
      <c r="Z1870" s="89">
        <v>0</v>
      </c>
      <c r="AA1870" s="89">
        <v>2.8285010047000001E-4</v>
      </c>
    </row>
    <row r="1871" spans="1:27" x14ac:dyDescent="0.25">
      <c r="A1871" s="87">
        <v>17040</v>
      </c>
      <c r="B1871" s="134">
        <v>45473</v>
      </c>
      <c r="C1871" s="87">
        <v>8940</v>
      </c>
      <c r="D1871" s="86" t="s">
        <v>2251</v>
      </c>
      <c r="E1871" s="88">
        <v>49056175</v>
      </c>
      <c r="F1871" s="88">
        <v>36967457</v>
      </c>
      <c r="G1871" s="88">
        <v>989480</v>
      </c>
      <c r="H1871" s="88">
        <v>0</v>
      </c>
      <c r="I1871" s="88">
        <v>0</v>
      </c>
      <c r="J1871" s="88">
        <v>5670913</v>
      </c>
      <c r="K1871" s="88">
        <v>12944845</v>
      </c>
      <c r="L1871" s="88">
        <v>0</v>
      </c>
      <c r="M1871" s="88">
        <v>10913701</v>
      </c>
      <c r="N1871" s="88">
        <v>0</v>
      </c>
      <c r="O1871" s="88">
        <v>0</v>
      </c>
      <c r="P1871" s="88">
        <v>6448518</v>
      </c>
      <c r="Q1871" s="89">
        <v>1.5866806947150001E-2</v>
      </c>
      <c r="R1871" s="89">
        <v>0</v>
      </c>
      <c r="S1871" s="89">
        <v>0</v>
      </c>
      <c r="T1871" s="89">
        <v>0</v>
      </c>
      <c r="U1871" s="89">
        <v>6.45015964993E-3</v>
      </c>
      <c r="V1871" s="89">
        <v>0</v>
      </c>
      <c r="W1871" s="89">
        <v>-4.39896465E-5</v>
      </c>
      <c r="X1871" s="89">
        <v>0</v>
      </c>
      <c r="Y1871" s="89">
        <v>0</v>
      </c>
      <c r="Z1871" s="89">
        <v>8.4775955680099994E-3</v>
      </c>
      <c r="AA1871" s="89">
        <v>4.3199906151899998E-3</v>
      </c>
    </row>
    <row r="1872" spans="1:27" x14ac:dyDescent="0.25">
      <c r="A1872" s="87">
        <v>17057</v>
      </c>
      <c r="B1872" s="134">
        <v>45473</v>
      </c>
      <c r="C1872" s="87">
        <v>8949</v>
      </c>
      <c r="D1872" s="86" t="s">
        <v>2252</v>
      </c>
      <c r="E1872" s="88">
        <v>125721637</v>
      </c>
      <c r="F1872" s="88">
        <v>74412435</v>
      </c>
      <c r="G1872" s="88">
        <v>0</v>
      </c>
      <c r="H1872" s="88">
        <v>0</v>
      </c>
      <c r="I1872" s="88">
        <v>0</v>
      </c>
      <c r="J1872" s="88">
        <v>8752607</v>
      </c>
      <c r="K1872" s="88">
        <v>20043105</v>
      </c>
      <c r="L1872" s="88">
        <v>0</v>
      </c>
      <c r="M1872" s="88">
        <v>25356312</v>
      </c>
      <c r="N1872" s="88">
        <v>11713211</v>
      </c>
      <c r="O1872" s="88">
        <v>1208207</v>
      </c>
      <c r="P1872" s="88">
        <v>7338993</v>
      </c>
      <c r="Q1872" s="89">
        <v>0</v>
      </c>
      <c r="R1872" s="89">
        <v>0</v>
      </c>
      <c r="S1872" s="89">
        <v>0</v>
      </c>
      <c r="T1872" s="89">
        <v>1.05666108018E-3</v>
      </c>
      <c r="U1872" s="89">
        <v>2.3554194436900002E-3</v>
      </c>
      <c r="V1872" s="89">
        <v>0</v>
      </c>
      <c r="W1872" s="89">
        <v>7.0441548412999999E-4</v>
      </c>
      <c r="X1872" s="89">
        <v>0</v>
      </c>
      <c r="Y1872" s="89">
        <v>-2.9695811600000002E-4</v>
      </c>
      <c r="Z1872" s="89">
        <v>4.7108347813099999E-3</v>
      </c>
      <c r="AA1872" s="89">
        <v>1.40619096674E-3</v>
      </c>
    </row>
    <row r="1873" spans="1:27" x14ac:dyDescent="0.25">
      <c r="A1873" s="87">
        <v>17067</v>
      </c>
      <c r="B1873" s="134">
        <v>45473</v>
      </c>
      <c r="C1873" s="87">
        <v>8954</v>
      </c>
      <c r="D1873" s="86" t="s">
        <v>2253</v>
      </c>
      <c r="E1873" s="88">
        <v>2808493</v>
      </c>
      <c r="F1873" s="88">
        <v>1376303</v>
      </c>
      <c r="G1873" s="88">
        <v>0</v>
      </c>
      <c r="H1873" s="88">
        <v>0</v>
      </c>
      <c r="I1873" s="88">
        <v>0</v>
      </c>
      <c r="J1873" s="88">
        <v>549665</v>
      </c>
      <c r="K1873" s="88">
        <v>414593</v>
      </c>
      <c r="L1873" s="88">
        <v>0</v>
      </c>
      <c r="M1873" s="88">
        <v>0</v>
      </c>
      <c r="N1873" s="88">
        <v>0</v>
      </c>
      <c r="O1873" s="88">
        <v>0</v>
      </c>
      <c r="P1873" s="88">
        <v>412046</v>
      </c>
      <c r="Q1873" s="89">
        <v>0</v>
      </c>
      <c r="R1873" s="89">
        <v>0</v>
      </c>
      <c r="S1873" s="89">
        <v>0</v>
      </c>
      <c r="T1873" s="89">
        <v>0</v>
      </c>
      <c r="U1873" s="89">
        <v>0</v>
      </c>
      <c r="V1873" s="89">
        <v>0</v>
      </c>
      <c r="W1873" s="89">
        <v>0</v>
      </c>
      <c r="X1873" s="89">
        <v>0</v>
      </c>
      <c r="Y1873" s="89">
        <v>0</v>
      </c>
      <c r="Z1873" s="89">
        <v>5.0128350848899998E-3</v>
      </c>
      <c r="AA1873" s="89">
        <v>1.76654384778E-3</v>
      </c>
    </row>
    <row r="1874" spans="1:27" x14ac:dyDescent="0.25">
      <c r="A1874" s="87">
        <v>17100</v>
      </c>
      <c r="B1874" s="134">
        <v>45473</v>
      </c>
      <c r="C1874" s="87">
        <v>8972</v>
      </c>
      <c r="D1874" s="86" t="s">
        <v>2254</v>
      </c>
      <c r="E1874" s="88">
        <v>133182624</v>
      </c>
      <c r="F1874" s="88">
        <v>50418749</v>
      </c>
      <c r="G1874" s="88">
        <v>1379912</v>
      </c>
      <c r="H1874" s="88">
        <v>3628</v>
      </c>
      <c r="I1874" s="88">
        <v>0</v>
      </c>
      <c r="J1874" s="88">
        <v>7961686</v>
      </c>
      <c r="K1874" s="88">
        <v>24306117</v>
      </c>
      <c r="L1874" s="88">
        <v>0</v>
      </c>
      <c r="M1874" s="88">
        <v>12256513</v>
      </c>
      <c r="N1874" s="88">
        <v>0</v>
      </c>
      <c r="O1874" s="88">
        <v>0</v>
      </c>
      <c r="P1874" s="88">
        <v>4510893</v>
      </c>
      <c r="Q1874" s="89">
        <v>1.7092216081919999E-2</v>
      </c>
      <c r="R1874" s="89">
        <v>0</v>
      </c>
      <c r="S1874" s="89">
        <v>0</v>
      </c>
      <c r="T1874" s="89">
        <v>3.4359666654E-4</v>
      </c>
      <c r="U1874" s="89">
        <v>1.5243478294E-3</v>
      </c>
      <c r="V1874" s="89">
        <v>0</v>
      </c>
      <c r="W1874" s="89">
        <v>0</v>
      </c>
      <c r="X1874" s="89">
        <v>0</v>
      </c>
      <c r="Y1874" s="89">
        <v>0</v>
      </c>
      <c r="Z1874" s="89">
        <v>8.6358157027599993E-3</v>
      </c>
      <c r="AA1874" s="89">
        <v>1.9449295002799999E-3</v>
      </c>
    </row>
    <row r="1875" spans="1:27" x14ac:dyDescent="0.25">
      <c r="A1875" s="87">
        <v>17105</v>
      </c>
      <c r="B1875" s="134">
        <v>45473</v>
      </c>
      <c r="C1875" s="87">
        <v>8976</v>
      </c>
      <c r="D1875" s="86" t="s">
        <v>2255</v>
      </c>
      <c r="E1875" s="88">
        <v>1229844</v>
      </c>
      <c r="F1875" s="88">
        <v>640508</v>
      </c>
      <c r="G1875" s="88">
        <v>0</v>
      </c>
      <c r="H1875" s="88">
        <v>0</v>
      </c>
      <c r="I1875" s="88">
        <v>0</v>
      </c>
      <c r="J1875" s="88">
        <v>246244</v>
      </c>
      <c r="K1875" s="88">
        <v>244354</v>
      </c>
      <c r="L1875" s="88">
        <v>0</v>
      </c>
      <c r="M1875" s="88">
        <v>0</v>
      </c>
      <c r="N1875" s="88">
        <v>0</v>
      </c>
      <c r="O1875" s="88">
        <v>0</v>
      </c>
      <c r="P1875" s="88">
        <v>149910</v>
      </c>
      <c r="Q1875" s="89">
        <v>0</v>
      </c>
      <c r="R1875" s="89">
        <v>0</v>
      </c>
      <c r="S1875" s="89">
        <v>0</v>
      </c>
      <c r="T1875" s="89">
        <v>0</v>
      </c>
      <c r="U1875" s="89">
        <v>0</v>
      </c>
      <c r="V1875" s="89">
        <v>0</v>
      </c>
      <c r="W1875" s="89">
        <v>0</v>
      </c>
      <c r="X1875" s="89">
        <v>0</v>
      </c>
      <c r="Y1875" s="89">
        <v>0</v>
      </c>
      <c r="Z1875" s="89">
        <v>-1.8578086349999999E-4</v>
      </c>
      <c r="AA1875" s="89">
        <v>-3.89052615E-5</v>
      </c>
    </row>
    <row r="1876" spans="1:27" x14ac:dyDescent="0.25">
      <c r="A1876" s="87">
        <v>17107</v>
      </c>
      <c r="B1876" s="134">
        <v>45473</v>
      </c>
      <c r="C1876" s="87">
        <v>8977</v>
      </c>
      <c r="D1876" s="86" t="s">
        <v>2256</v>
      </c>
      <c r="E1876" s="88">
        <v>149804912</v>
      </c>
      <c r="F1876" s="88">
        <v>110373501</v>
      </c>
      <c r="G1876" s="88">
        <v>442122</v>
      </c>
      <c r="H1876" s="88">
        <v>0</v>
      </c>
      <c r="I1876" s="88">
        <v>0</v>
      </c>
      <c r="J1876" s="88">
        <v>78660</v>
      </c>
      <c r="K1876" s="88">
        <v>111575</v>
      </c>
      <c r="L1876" s="88">
        <v>0</v>
      </c>
      <c r="M1876" s="88">
        <v>101404285</v>
      </c>
      <c r="N1876" s="88">
        <v>7778881</v>
      </c>
      <c r="O1876" s="88">
        <v>0</v>
      </c>
      <c r="P1876" s="88">
        <v>557978</v>
      </c>
      <c r="Q1876" s="89">
        <v>8.9443962899500001E-3</v>
      </c>
      <c r="R1876" s="89">
        <v>0</v>
      </c>
      <c r="S1876" s="89">
        <v>0</v>
      </c>
      <c r="T1876" s="89">
        <v>0</v>
      </c>
      <c r="U1876" s="89">
        <v>0</v>
      </c>
      <c r="V1876" s="89">
        <v>0</v>
      </c>
      <c r="W1876" s="89">
        <v>0</v>
      </c>
      <c r="X1876" s="89">
        <v>0</v>
      </c>
      <c r="Y1876" s="89">
        <v>0</v>
      </c>
      <c r="Z1876" s="89">
        <v>-4.6433183518000002E-7</v>
      </c>
      <c r="AA1876" s="89">
        <v>4.1915148540000003E-5</v>
      </c>
    </row>
    <row r="1877" spans="1:27" x14ac:dyDescent="0.25">
      <c r="A1877" s="87">
        <v>17112</v>
      </c>
      <c r="B1877" s="134">
        <v>45473</v>
      </c>
      <c r="C1877" s="87">
        <v>8978</v>
      </c>
      <c r="D1877" s="86" t="s">
        <v>2257</v>
      </c>
      <c r="E1877" s="88">
        <v>6127508</v>
      </c>
      <c r="F1877" s="88">
        <v>3847917</v>
      </c>
      <c r="G1877" s="88">
        <v>0</v>
      </c>
      <c r="H1877" s="88">
        <v>0</v>
      </c>
      <c r="I1877" s="88">
        <v>0</v>
      </c>
      <c r="J1877" s="88">
        <v>1678641</v>
      </c>
      <c r="K1877" s="88">
        <v>955140</v>
      </c>
      <c r="L1877" s="88">
        <v>0</v>
      </c>
      <c r="M1877" s="88">
        <v>0</v>
      </c>
      <c r="N1877" s="88">
        <v>0</v>
      </c>
      <c r="O1877" s="88">
        <v>0</v>
      </c>
      <c r="P1877" s="88">
        <v>1214136</v>
      </c>
      <c r="Q1877" s="89">
        <v>0</v>
      </c>
      <c r="R1877" s="89">
        <v>0</v>
      </c>
      <c r="S1877" s="89">
        <v>0</v>
      </c>
      <c r="T1877" s="89">
        <v>2.6793698044999997E-4</v>
      </c>
      <c r="U1877" s="89">
        <v>0</v>
      </c>
      <c r="V1877" s="89">
        <v>0</v>
      </c>
      <c r="W1877" s="89">
        <v>0</v>
      </c>
      <c r="X1877" s="89">
        <v>0</v>
      </c>
      <c r="Y1877" s="89">
        <v>0</v>
      </c>
      <c r="Z1877" s="89">
        <v>2.1521507974099998E-3</v>
      </c>
      <c r="AA1877" s="89">
        <v>8.2558114022999996E-4</v>
      </c>
    </row>
    <row r="1878" spans="1:27" x14ac:dyDescent="0.25">
      <c r="A1878" s="87">
        <v>17117</v>
      </c>
      <c r="B1878" s="134">
        <v>45473</v>
      </c>
      <c r="C1878" s="87">
        <v>8981</v>
      </c>
      <c r="D1878" s="86" t="s">
        <v>2258</v>
      </c>
      <c r="E1878" s="88">
        <v>611317703</v>
      </c>
      <c r="F1878" s="88">
        <v>455080831</v>
      </c>
      <c r="G1878" s="88">
        <v>13654046</v>
      </c>
      <c r="H1878" s="88">
        <v>0</v>
      </c>
      <c r="I1878" s="88">
        <v>8443524</v>
      </c>
      <c r="J1878" s="88">
        <v>86680139</v>
      </c>
      <c r="K1878" s="88">
        <v>84601559</v>
      </c>
      <c r="L1878" s="88">
        <v>0</v>
      </c>
      <c r="M1878" s="88">
        <v>141129292</v>
      </c>
      <c r="N1878" s="88">
        <v>52907006</v>
      </c>
      <c r="O1878" s="88">
        <v>599883</v>
      </c>
      <c r="P1878" s="88">
        <v>67065382</v>
      </c>
      <c r="Q1878" s="89">
        <v>2.0977614056519999E-2</v>
      </c>
      <c r="R1878" s="89">
        <v>0</v>
      </c>
      <c r="S1878" s="89">
        <v>3.27241715379E-3</v>
      </c>
      <c r="T1878" s="89">
        <v>6.4902962515999999E-3</v>
      </c>
      <c r="U1878" s="89">
        <v>1.10919040619E-2</v>
      </c>
      <c r="V1878" s="89">
        <v>0</v>
      </c>
      <c r="W1878" s="89">
        <v>-1.28900538E-5</v>
      </c>
      <c r="X1878" s="89">
        <v>0</v>
      </c>
      <c r="Y1878" s="89">
        <v>0</v>
      </c>
      <c r="Z1878" s="89">
        <v>3.051513355718E-2</v>
      </c>
      <c r="AA1878" s="89">
        <v>8.8032874519899992E-3</v>
      </c>
    </row>
    <row r="1879" spans="1:27" x14ac:dyDescent="0.25">
      <c r="A1879" s="87">
        <v>17126</v>
      </c>
      <c r="B1879" s="134">
        <v>45473</v>
      </c>
      <c r="C1879" s="87">
        <v>8985</v>
      </c>
      <c r="D1879" s="86" t="s">
        <v>2259</v>
      </c>
      <c r="E1879" s="88">
        <v>502964</v>
      </c>
      <c r="F1879" s="88">
        <v>180428</v>
      </c>
      <c r="G1879" s="88">
        <v>0</v>
      </c>
      <c r="H1879" s="88">
        <v>0</v>
      </c>
      <c r="I1879" s="88">
        <v>0</v>
      </c>
      <c r="J1879" s="88">
        <v>0</v>
      </c>
      <c r="K1879" s="88">
        <v>0</v>
      </c>
      <c r="L1879" s="88">
        <v>0</v>
      </c>
      <c r="M1879" s="88">
        <v>0</v>
      </c>
      <c r="N1879" s="88">
        <v>0</v>
      </c>
      <c r="O1879" s="88">
        <v>0</v>
      </c>
      <c r="P1879" s="88">
        <v>180428</v>
      </c>
      <c r="Q1879" s="89">
        <v>0</v>
      </c>
      <c r="R1879" s="89">
        <v>0</v>
      </c>
      <c r="S1879" s="89">
        <v>0</v>
      </c>
      <c r="T1879" s="89">
        <v>0</v>
      </c>
      <c r="U1879" s="89">
        <v>0</v>
      </c>
      <c r="V1879" s="89">
        <v>0</v>
      </c>
      <c r="W1879" s="89">
        <v>0</v>
      </c>
      <c r="X1879" s="89">
        <v>0</v>
      </c>
      <c r="Y1879" s="89">
        <v>0</v>
      </c>
      <c r="Z1879" s="89">
        <v>-2.3100750769999999E-4</v>
      </c>
      <c r="AA1879" s="89">
        <v>-2.3100750769999999E-4</v>
      </c>
    </row>
    <row r="1880" spans="1:27" x14ac:dyDescent="0.25">
      <c r="A1880" s="87">
        <v>17127</v>
      </c>
      <c r="B1880" s="134">
        <v>45473</v>
      </c>
      <c r="C1880" s="87">
        <v>8986</v>
      </c>
      <c r="D1880" s="86" t="s">
        <v>2260</v>
      </c>
      <c r="E1880" s="88">
        <v>312280522</v>
      </c>
      <c r="F1880" s="88">
        <v>164275107</v>
      </c>
      <c r="G1880" s="88">
        <v>1910023</v>
      </c>
      <c r="H1880" s="88">
        <v>0</v>
      </c>
      <c r="I1880" s="88">
        <v>0</v>
      </c>
      <c r="J1880" s="88">
        <v>15485903</v>
      </c>
      <c r="K1880" s="88">
        <v>40520579</v>
      </c>
      <c r="L1880" s="88">
        <v>0</v>
      </c>
      <c r="M1880" s="88">
        <v>83446385</v>
      </c>
      <c r="N1880" s="88">
        <v>0</v>
      </c>
      <c r="O1880" s="88">
        <v>0</v>
      </c>
      <c r="P1880" s="88">
        <v>22912217</v>
      </c>
      <c r="Q1880" s="89">
        <v>6.7175537872300002E-3</v>
      </c>
      <c r="R1880" s="89">
        <v>0</v>
      </c>
      <c r="S1880" s="89">
        <v>0</v>
      </c>
      <c r="T1880" s="89">
        <v>9.1083246506999996E-4</v>
      </c>
      <c r="U1880" s="89">
        <v>7.3336414490000001E-4</v>
      </c>
      <c r="V1880" s="89">
        <v>0</v>
      </c>
      <c r="W1880" s="89">
        <v>0</v>
      </c>
      <c r="X1880" s="89">
        <v>0</v>
      </c>
      <c r="Y1880" s="89">
        <v>0</v>
      </c>
      <c r="Z1880" s="89">
        <v>1.8287971682400001E-2</v>
      </c>
      <c r="AA1880" s="89">
        <v>2.8912497826500002E-3</v>
      </c>
    </row>
    <row r="1881" spans="1:27" x14ac:dyDescent="0.25">
      <c r="A1881" s="87">
        <v>17136</v>
      </c>
      <c r="B1881" s="134">
        <v>45473</v>
      </c>
      <c r="C1881" s="87">
        <v>8991</v>
      </c>
      <c r="D1881" s="86" t="s">
        <v>2261</v>
      </c>
      <c r="E1881" s="88">
        <v>2400241</v>
      </c>
      <c r="F1881" s="88">
        <v>705811</v>
      </c>
      <c r="G1881" s="88">
        <v>0</v>
      </c>
      <c r="H1881" s="88">
        <v>0</v>
      </c>
      <c r="I1881" s="88">
        <v>0</v>
      </c>
      <c r="J1881" s="88">
        <v>347158</v>
      </c>
      <c r="K1881" s="88">
        <v>163835</v>
      </c>
      <c r="L1881" s="88">
        <v>0</v>
      </c>
      <c r="M1881" s="88">
        <v>0</v>
      </c>
      <c r="N1881" s="88">
        <v>0</v>
      </c>
      <c r="O1881" s="88">
        <v>0</v>
      </c>
      <c r="P1881" s="88">
        <v>194818</v>
      </c>
      <c r="Q1881" s="89">
        <v>0</v>
      </c>
      <c r="R1881" s="89">
        <v>0</v>
      </c>
      <c r="S1881" s="89">
        <v>0</v>
      </c>
      <c r="T1881" s="89">
        <v>0</v>
      </c>
      <c r="U1881" s="89">
        <v>0</v>
      </c>
      <c r="V1881" s="89">
        <v>0</v>
      </c>
      <c r="W1881" s="89">
        <v>0</v>
      </c>
      <c r="X1881" s="89">
        <v>0</v>
      </c>
      <c r="Y1881" s="89">
        <v>0</v>
      </c>
      <c r="Z1881" s="89">
        <v>0</v>
      </c>
      <c r="AA1881" s="89">
        <v>0</v>
      </c>
    </row>
    <row r="1882" spans="1:27" x14ac:dyDescent="0.25">
      <c r="A1882" s="87">
        <v>17154</v>
      </c>
      <c r="B1882" s="134">
        <v>45473</v>
      </c>
      <c r="C1882" s="87">
        <v>9002</v>
      </c>
      <c r="D1882" s="86" t="s">
        <v>2262</v>
      </c>
      <c r="E1882" s="88">
        <v>7276551</v>
      </c>
      <c r="F1882" s="88">
        <v>3061576</v>
      </c>
      <c r="G1882" s="88">
        <v>0</v>
      </c>
      <c r="H1882" s="88">
        <v>0</v>
      </c>
      <c r="I1882" s="88">
        <v>0</v>
      </c>
      <c r="J1882" s="88">
        <v>1245605</v>
      </c>
      <c r="K1882" s="88">
        <v>986701</v>
      </c>
      <c r="L1882" s="88">
        <v>0</v>
      </c>
      <c r="M1882" s="88">
        <v>0</v>
      </c>
      <c r="N1882" s="88">
        <v>0</v>
      </c>
      <c r="O1882" s="88">
        <v>0</v>
      </c>
      <c r="P1882" s="88">
        <v>829270</v>
      </c>
      <c r="Q1882" s="89">
        <v>0</v>
      </c>
      <c r="R1882" s="89">
        <v>0</v>
      </c>
      <c r="S1882" s="89">
        <v>0</v>
      </c>
      <c r="T1882" s="89">
        <v>0</v>
      </c>
      <c r="U1882" s="89">
        <v>0</v>
      </c>
      <c r="V1882" s="89">
        <v>0</v>
      </c>
      <c r="W1882" s="89">
        <v>0</v>
      </c>
      <c r="X1882" s="89">
        <v>0</v>
      </c>
      <c r="Y1882" s="89">
        <v>0</v>
      </c>
      <c r="Z1882" s="89">
        <v>5.46774568876E-3</v>
      </c>
      <c r="AA1882" s="89">
        <v>1.5549204855499999E-3</v>
      </c>
    </row>
    <row r="1883" spans="1:27" x14ac:dyDescent="0.25">
      <c r="A1883" s="87">
        <v>17218</v>
      </c>
      <c r="B1883" s="134">
        <v>45473</v>
      </c>
      <c r="C1883" s="87">
        <v>9046</v>
      </c>
      <c r="D1883" s="86" t="s">
        <v>2263</v>
      </c>
      <c r="E1883" s="88">
        <v>15126463</v>
      </c>
      <c r="F1883" s="88">
        <v>5743393</v>
      </c>
      <c r="G1883" s="88">
        <v>204394</v>
      </c>
      <c r="H1883" s="88">
        <v>383</v>
      </c>
      <c r="I1883" s="88">
        <v>0</v>
      </c>
      <c r="J1883" s="88">
        <v>1682164</v>
      </c>
      <c r="K1883" s="88">
        <v>3602698</v>
      </c>
      <c r="L1883" s="88">
        <v>0</v>
      </c>
      <c r="M1883" s="88">
        <v>0</v>
      </c>
      <c r="N1883" s="88">
        <v>0</v>
      </c>
      <c r="O1883" s="88">
        <v>0</v>
      </c>
      <c r="P1883" s="88">
        <v>253754</v>
      </c>
      <c r="Q1883" s="89">
        <v>6.0378765535900004E-3</v>
      </c>
      <c r="R1883" s="89">
        <v>3.8135593220339999E-2</v>
      </c>
      <c r="S1883" s="89">
        <v>0</v>
      </c>
      <c r="T1883" s="89">
        <v>0</v>
      </c>
      <c r="U1883" s="89">
        <v>0</v>
      </c>
      <c r="V1883" s="89">
        <v>0</v>
      </c>
      <c r="W1883" s="89">
        <v>0</v>
      </c>
      <c r="X1883" s="89">
        <v>0</v>
      </c>
      <c r="Y1883" s="89">
        <v>0</v>
      </c>
      <c r="Z1883" s="89">
        <v>1.737125875899E-2</v>
      </c>
      <c r="AA1883" s="89">
        <v>7.1472959033000005E-4</v>
      </c>
    </row>
    <row r="1884" spans="1:27" x14ac:dyDescent="0.25">
      <c r="A1884" s="87">
        <v>17224</v>
      </c>
      <c r="B1884" s="134">
        <v>45473</v>
      </c>
      <c r="C1884" s="87">
        <v>9049</v>
      </c>
      <c r="D1884" s="86" t="s">
        <v>4730</v>
      </c>
      <c r="E1884" s="88">
        <v>131353704</v>
      </c>
      <c r="F1884" s="88">
        <v>114939534</v>
      </c>
      <c r="G1884" s="88">
        <v>3765572</v>
      </c>
      <c r="H1884" s="88">
        <v>0</v>
      </c>
      <c r="I1884" s="88">
        <v>0</v>
      </c>
      <c r="J1884" s="88">
        <v>8770385</v>
      </c>
      <c r="K1884" s="88">
        <v>35431453</v>
      </c>
      <c r="L1884" s="88">
        <v>0</v>
      </c>
      <c r="M1884" s="88">
        <v>39608100</v>
      </c>
      <c r="N1884" s="88">
        <v>5951567</v>
      </c>
      <c r="O1884" s="88">
        <v>4779670</v>
      </c>
      <c r="P1884" s="88">
        <v>16632787</v>
      </c>
      <c r="Q1884" s="89">
        <v>5.3154483937400002E-3</v>
      </c>
      <c r="R1884" s="89">
        <v>0</v>
      </c>
      <c r="S1884" s="89">
        <v>0</v>
      </c>
      <c r="T1884" s="89">
        <v>5.7437277668000001E-4</v>
      </c>
      <c r="U1884" s="89">
        <v>7.7898163206999995E-4</v>
      </c>
      <c r="V1884" s="89">
        <v>0</v>
      </c>
      <c r="W1884" s="89">
        <v>1.4794287286999999E-4</v>
      </c>
      <c r="X1884" s="89">
        <v>0</v>
      </c>
      <c r="Y1884" s="89">
        <v>0</v>
      </c>
      <c r="Z1884" s="89">
        <v>5.1199291229000001E-4</v>
      </c>
      <c r="AA1884" s="89">
        <v>5.9980418250999996E-4</v>
      </c>
    </row>
    <row r="1885" spans="1:27" x14ac:dyDescent="0.25">
      <c r="A1885" s="87">
        <v>17232</v>
      </c>
      <c r="B1885" s="134">
        <v>45473</v>
      </c>
      <c r="C1885" s="87">
        <v>9054</v>
      </c>
      <c r="D1885" s="86" t="s">
        <v>2264</v>
      </c>
      <c r="E1885" s="88">
        <v>101206617</v>
      </c>
      <c r="F1885" s="88">
        <v>52321147</v>
      </c>
      <c r="G1885" s="88">
        <v>199792</v>
      </c>
      <c r="H1885" s="88">
        <v>0</v>
      </c>
      <c r="I1885" s="88">
        <v>0</v>
      </c>
      <c r="J1885" s="88">
        <v>6208797</v>
      </c>
      <c r="K1885" s="88">
        <v>10592019</v>
      </c>
      <c r="L1885" s="88">
        <v>0</v>
      </c>
      <c r="M1885" s="88">
        <v>3971045</v>
      </c>
      <c r="N1885" s="88">
        <v>28582426</v>
      </c>
      <c r="O1885" s="88">
        <v>0</v>
      </c>
      <c r="P1885" s="88">
        <v>2767068</v>
      </c>
      <c r="Q1885" s="89">
        <v>4.5855165765099999E-3</v>
      </c>
      <c r="R1885" s="89">
        <v>0</v>
      </c>
      <c r="S1885" s="89">
        <v>0</v>
      </c>
      <c r="T1885" s="89">
        <v>6.7086992429999997E-5</v>
      </c>
      <c r="U1885" s="89">
        <v>6.5474682542999995E-4</v>
      </c>
      <c r="V1885" s="89">
        <v>0</v>
      </c>
      <c r="W1885" s="89">
        <v>-4.8522853520000002E-4</v>
      </c>
      <c r="X1885" s="89">
        <v>0</v>
      </c>
      <c r="Y1885" s="89">
        <v>0</v>
      </c>
      <c r="Z1885" s="89">
        <v>-7.9662772090000001E-6</v>
      </c>
      <c r="AA1885" s="89">
        <v>1.2202808271E-4</v>
      </c>
    </row>
    <row r="1886" spans="1:27" x14ac:dyDescent="0.25">
      <c r="A1886" s="87">
        <v>17243</v>
      </c>
      <c r="B1886" s="134">
        <v>45473</v>
      </c>
      <c r="C1886" s="87">
        <v>9057</v>
      </c>
      <c r="D1886" s="86" t="s">
        <v>2265</v>
      </c>
      <c r="E1886" s="88">
        <v>1054249</v>
      </c>
      <c r="F1886" s="88">
        <v>819555</v>
      </c>
      <c r="G1886" s="88">
        <v>0</v>
      </c>
      <c r="H1886" s="88">
        <v>0</v>
      </c>
      <c r="I1886" s="88">
        <v>0</v>
      </c>
      <c r="J1886" s="88">
        <v>57490</v>
      </c>
      <c r="K1886" s="88">
        <v>233287</v>
      </c>
      <c r="L1886" s="88">
        <v>0</v>
      </c>
      <c r="M1886" s="88">
        <v>0</v>
      </c>
      <c r="N1886" s="88">
        <v>0</v>
      </c>
      <c r="O1886" s="88">
        <v>0</v>
      </c>
      <c r="P1886" s="88">
        <v>528768</v>
      </c>
      <c r="Q1886" s="89">
        <v>0</v>
      </c>
      <c r="R1886" s="89">
        <v>0</v>
      </c>
      <c r="S1886" s="89">
        <v>0</v>
      </c>
      <c r="T1886" s="89">
        <v>0</v>
      </c>
      <c r="U1886" s="89">
        <v>0</v>
      </c>
      <c r="V1886" s="89">
        <v>0</v>
      </c>
      <c r="W1886" s="89">
        <v>0</v>
      </c>
      <c r="X1886" s="89">
        <v>0</v>
      </c>
      <c r="Y1886" s="89">
        <v>0</v>
      </c>
      <c r="Z1886" s="89">
        <v>0</v>
      </c>
      <c r="AA1886" s="89">
        <v>0</v>
      </c>
    </row>
    <row r="1887" spans="1:27" x14ac:dyDescent="0.25">
      <c r="A1887" s="87">
        <v>17250</v>
      </c>
      <c r="B1887" s="134">
        <v>45473</v>
      </c>
      <c r="C1887" s="87">
        <v>9063</v>
      </c>
      <c r="D1887" s="86" t="s">
        <v>2266</v>
      </c>
      <c r="E1887" s="88">
        <v>5317843</v>
      </c>
      <c r="F1887" s="88">
        <v>2718871</v>
      </c>
      <c r="G1887" s="88">
        <v>0</v>
      </c>
      <c r="H1887" s="88">
        <v>0</v>
      </c>
      <c r="I1887" s="88">
        <v>0</v>
      </c>
      <c r="J1887" s="88">
        <v>281935</v>
      </c>
      <c r="K1887" s="88">
        <v>438510</v>
      </c>
      <c r="L1887" s="88">
        <v>0</v>
      </c>
      <c r="M1887" s="88">
        <v>1328648</v>
      </c>
      <c r="N1887" s="88">
        <v>0</v>
      </c>
      <c r="O1887" s="88">
        <v>36193</v>
      </c>
      <c r="P1887" s="88">
        <v>633585</v>
      </c>
      <c r="Q1887" s="89">
        <v>0</v>
      </c>
      <c r="R1887" s="89">
        <v>0</v>
      </c>
      <c r="S1887" s="89">
        <v>0</v>
      </c>
      <c r="T1887" s="89">
        <v>0</v>
      </c>
      <c r="U1887" s="89">
        <v>-1.5825890572000001E-3</v>
      </c>
      <c r="V1887" s="89">
        <v>0</v>
      </c>
      <c r="W1887" s="89">
        <v>0</v>
      </c>
      <c r="X1887" s="89">
        <v>0</v>
      </c>
      <c r="Y1887" s="89">
        <v>0</v>
      </c>
      <c r="Z1887" s="89">
        <v>4.7193065120400002E-3</v>
      </c>
      <c r="AA1887" s="89">
        <v>5.7847987938999996E-4</v>
      </c>
    </row>
    <row r="1888" spans="1:27" x14ac:dyDescent="0.25">
      <c r="A1888" s="87">
        <v>17253</v>
      </c>
      <c r="B1888" s="134">
        <v>45473</v>
      </c>
      <c r="C1888" s="87">
        <v>9066</v>
      </c>
      <c r="D1888" s="86" t="s">
        <v>2267</v>
      </c>
      <c r="E1888" s="88">
        <v>15519868</v>
      </c>
      <c r="F1888" s="88">
        <v>6384318</v>
      </c>
      <c r="G1888" s="88">
        <v>377371</v>
      </c>
      <c r="H1888" s="88">
        <v>10780</v>
      </c>
      <c r="I1888" s="88">
        <v>0</v>
      </c>
      <c r="J1888" s="88">
        <v>1424942</v>
      </c>
      <c r="K1888" s="88">
        <v>2419410</v>
      </c>
      <c r="L1888" s="88">
        <v>0</v>
      </c>
      <c r="M1888" s="88">
        <v>0</v>
      </c>
      <c r="N1888" s="88">
        <v>0</v>
      </c>
      <c r="O1888" s="88">
        <v>0</v>
      </c>
      <c r="P1888" s="88">
        <v>2151815</v>
      </c>
      <c r="Q1888" s="89">
        <v>0</v>
      </c>
      <c r="R1888" s="89">
        <v>0</v>
      </c>
      <c r="S1888" s="89">
        <v>0</v>
      </c>
      <c r="T1888" s="89">
        <v>0</v>
      </c>
      <c r="U1888" s="89">
        <v>0</v>
      </c>
      <c r="V1888" s="89">
        <v>0</v>
      </c>
      <c r="W1888" s="89">
        <v>0</v>
      </c>
      <c r="X1888" s="89">
        <v>0</v>
      </c>
      <c r="Y1888" s="89">
        <v>0</v>
      </c>
      <c r="Z1888" s="89">
        <v>7.5044367479999997E-5</v>
      </c>
      <c r="AA1888" s="89">
        <v>2.661510862E-5</v>
      </c>
    </row>
    <row r="1889" spans="1:27" x14ac:dyDescent="0.25">
      <c r="A1889" s="87">
        <v>17254</v>
      </c>
      <c r="B1889" s="134">
        <v>45473</v>
      </c>
      <c r="C1889" s="87">
        <v>9067</v>
      </c>
      <c r="D1889" s="86" t="s">
        <v>2268</v>
      </c>
      <c r="E1889" s="88">
        <v>69905902</v>
      </c>
      <c r="F1889" s="88">
        <v>41921518</v>
      </c>
      <c r="G1889" s="88">
        <v>793683</v>
      </c>
      <c r="H1889" s="88">
        <v>0</v>
      </c>
      <c r="I1889" s="88">
        <v>0</v>
      </c>
      <c r="J1889" s="88">
        <v>10389099</v>
      </c>
      <c r="K1889" s="88">
        <v>19182726</v>
      </c>
      <c r="L1889" s="88">
        <v>0</v>
      </c>
      <c r="M1889" s="88">
        <v>0</v>
      </c>
      <c r="N1889" s="88">
        <v>0</v>
      </c>
      <c r="O1889" s="88">
        <v>0</v>
      </c>
      <c r="P1889" s="88">
        <v>11556010</v>
      </c>
      <c r="Q1889" s="89">
        <v>9.4699538956199997E-3</v>
      </c>
      <c r="R1889" s="89">
        <v>0</v>
      </c>
      <c r="S1889" s="89">
        <v>0</v>
      </c>
      <c r="T1889" s="89">
        <v>0</v>
      </c>
      <c r="U1889" s="89">
        <v>2.3294431937599999E-3</v>
      </c>
      <c r="V1889" s="89">
        <v>0</v>
      </c>
      <c r="W1889" s="89">
        <v>0</v>
      </c>
      <c r="X1889" s="89">
        <v>0</v>
      </c>
      <c r="Y1889" s="89">
        <v>0</v>
      </c>
      <c r="Z1889" s="89">
        <v>4.17539636753E-3</v>
      </c>
      <c r="AA1889" s="89">
        <v>2.5533643813200001E-3</v>
      </c>
    </row>
    <row r="1890" spans="1:27" x14ac:dyDescent="0.25">
      <c r="A1890" s="87">
        <v>17269</v>
      </c>
      <c r="B1890" s="134">
        <v>45473</v>
      </c>
      <c r="C1890" s="87">
        <v>9074</v>
      </c>
      <c r="D1890" s="86" t="s">
        <v>2269</v>
      </c>
      <c r="E1890" s="88">
        <v>25038</v>
      </c>
      <c r="F1890" s="88">
        <v>5670</v>
      </c>
      <c r="G1890" s="88">
        <v>0</v>
      </c>
      <c r="H1890" s="88">
        <v>5670</v>
      </c>
      <c r="I1890" s="88">
        <v>0</v>
      </c>
      <c r="J1890" s="88">
        <v>0</v>
      </c>
      <c r="K1890" s="88">
        <v>0</v>
      </c>
      <c r="L1890" s="88">
        <v>0</v>
      </c>
      <c r="M1890" s="88">
        <v>0</v>
      </c>
      <c r="N1890" s="88">
        <v>0</v>
      </c>
      <c r="O1890" s="88">
        <v>0</v>
      </c>
      <c r="P1890" s="88">
        <v>0</v>
      </c>
      <c r="Q1890" s="89">
        <v>0</v>
      </c>
      <c r="R1890" s="89">
        <v>0</v>
      </c>
      <c r="S1890" s="89">
        <v>0</v>
      </c>
      <c r="T1890" s="89">
        <v>0</v>
      </c>
      <c r="U1890" s="89">
        <v>0</v>
      </c>
      <c r="V1890" s="89">
        <v>0</v>
      </c>
      <c r="W1890" s="89">
        <v>0</v>
      </c>
      <c r="X1890" s="89">
        <v>0</v>
      </c>
      <c r="Y1890" s="89">
        <v>0</v>
      </c>
      <c r="Z1890" s="89">
        <v>0</v>
      </c>
      <c r="AA1890" s="89">
        <v>0</v>
      </c>
    </row>
    <row r="1891" spans="1:27" x14ac:dyDescent="0.25">
      <c r="A1891" s="87">
        <v>17311</v>
      </c>
      <c r="B1891" s="134">
        <v>45473</v>
      </c>
      <c r="C1891" s="87">
        <v>9097</v>
      </c>
      <c r="D1891" s="86" t="s">
        <v>2270</v>
      </c>
      <c r="E1891" s="88">
        <v>2135642</v>
      </c>
      <c r="F1891" s="88">
        <v>943109</v>
      </c>
      <c r="G1891" s="88">
        <v>0</v>
      </c>
      <c r="H1891" s="88">
        <v>0</v>
      </c>
      <c r="I1891" s="88">
        <v>0</v>
      </c>
      <c r="J1891" s="88">
        <v>111362</v>
      </c>
      <c r="K1891" s="88">
        <v>379663</v>
      </c>
      <c r="L1891" s="88">
        <v>0</v>
      </c>
      <c r="M1891" s="88">
        <v>0</v>
      </c>
      <c r="N1891" s="88">
        <v>0</v>
      </c>
      <c r="O1891" s="88">
        <v>0</v>
      </c>
      <c r="P1891" s="88">
        <v>452084</v>
      </c>
      <c r="Q1891" s="89">
        <v>0</v>
      </c>
      <c r="R1891" s="89">
        <v>0</v>
      </c>
      <c r="S1891" s="89">
        <v>0</v>
      </c>
      <c r="T1891" s="89">
        <v>0</v>
      </c>
      <c r="U1891" s="89">
        <v>3.797341083729E-2</v>
      </c>
      <c r="V1891" s="89">
        <v>0</v>
      </c>
      <c r="W1891" s="89">
        <v>0</v>
      </c>
      <c r="X1891" s="89">
        <v>0</v>
      </c>
      <c r="Y1891" s="89">
        <v>0</v>
      </c>
      <c r="Z1891" s="89">
        <v>1.3371374370580001E-2</v>
      </c>
      <c r="AA1891" s="89">
        <v>1.720443141469E-2</v>
      </c>
    </row>
    <row r="1892" spans="1:27" x14ac:dyDescent="0.25">
      <c r="A1892" s="87">
        <v>17323</v>
      </c>
      <c r="B1892" s="134">
        <v>45473</v>
      </c>
      <c r="C1892" s="87">
        <v>9105</v>
      </c>
      <c r="D1892" s="86" t="s">
        <v>2271</v>
      </c>
      <c r="E1892" s="88">
        <v>19845986</v>
      </c>
      <c r="F1892" s="88">
        <v>7489068</v>
      </c>
      <c r="G1892" s="88">
        <v>699655</v>
      </c>
      <c r="H1892" s="88">
        <v>0</v>
      </c>
      <c r="I1892" s="88">
        <v>0</v>
      </c>
      <c r="J1892" s="88">
        <v>1505717</v>
      </c>
      <c r="K1892" s="88">
        <v>2254796</v>
      </c>
      <c r="L1892" s="88">
        <v>0</v>
      </c>
      <c r="M1892" s="88">
        <v>1019941</v>
      </c>
      <c r="N1892" s="88">
        <v>0</v>
      </c>
      <c r="O1892" s="88">
        <v>0</v>
      </c>
      <c r="P1892" s="88">
        <v>2008959</v>
      </c>
      <c r="Q1892" s="89">
        <v>6.8379970565500001E-3</v>
      </c>
      <c r="R1892" s="89">
        <v>0</v>
      </c>
      <c r="S1892" s="89">
        <v>0</v>
      </c>
      <c r="T1892" s="89">
        <v>0</v>
      </c>
      <c r="U1892" s="89">
        <v>0</v>
      </c>
      <c r="V1892" s="89">
        <v>0</v>
      </c>
      <c r="W1892" s="89">
        <v>0</v>
      </c>
      <c r="X1892" s="89">
        <v>0</v>
      </c>
      <c r="Y1892" s="89">
        <v>0</v>
      </c>
      <c r="Z1892" s="89">
        <v>1.041734286591E-2</v>
      </c>
      <c r="AA1892" s="89">
        <v>4.00498685188E-3</v>
      </c>
    </row>
    <row r="1893" spans="1:27" x14ac:dyDescent="0.25">
      <c r="A1893" s="87">
        <v>17327</v>
      </c>
      <c r="B1893" s="134">
        <v>45473</v>
      </c>
      <c r="C1893" s="87">
        <v>9108</v>
      </c>
      <c r="D1893" s="86" t="s">
        <v>2272</v>
      </c>
      <c r="E1893" s="88">
        <v>67119400</v>
      </c>
      <c r="F1893" s="88">
        <v>17936302</v>
      </c>
      <c r="G1893" s="88">
        <v>0</v>
      </c>
      <c r="H1893" s="88">
        <v>0</v>
      </c>
      <c r="I1893" s="88">
        <v>0</v>
      </c>
      <c r="J1893" s="88">
        <v>684547</v>
      </c>
      <c r="K1893" s="88">
        <v>843105</v>
      </c>
      <c r="L1893" s="88">
        <v>0</v>
      </c>
      <c r="M1893" s="88">
        <v>14679954</v>
      </c>
      <c r="N1893" s="88">
        <v>0</v>
      </c>
      <c r="O1893" s="88">
        <v>0</v>
      </c>
      <c r="P1893" s="88">
        <v>1728698</v>
      </c>
      <c r="Q1893" s="89">
        <v>0</v>
      </c>
      <c r="R1893" s="89">
        <v>0</v>
      </c>
      <c r="S1893" s="89">
        <v>0</v>
      </c>
      <c r="T1893" s="89">
        <v>0</v>
      </c>
      <c r="U1893" s="89">
        <v>0</v>
      </c>
      <c r="V1893" s="89">
        <v>0</v>
      </c>
      <c r="W1893" s="89">
        <v>8.1933507454999999E-4</v>
      </c>
      <c r="X1893" s="89">
        <v>0</v>
      </c>
      <c r="Y1893" s="89">
        <v>0</v>
      </c>
      <c r="Z1893" s="89">
        <v>6.4293306651000003E-4</v>
      </c>
      <c r="AA1893" s="89">
        <v>7.1818323759000003E-4</v>
      </c>
    </row>
    <row r="1894" spans="1:27" x14ac:dyDescent="0.25">
      <c r="A1894" s="87">
        <v>17331</v>
      </c>
      <c r="B1894" s="134">
        <v>45473</v>
      </c>
      <c r="C1894" s="87">
        <v>9112</v>
      </c>
      <c r="D1894" s="86" t="s">
        <v>2273</v>
      </c>
      <c r="E1894" s="88">
        <v>3396504</v>
      </c>
      <c r="F1894" s="88">
        <v>2189683</v>
      </c>
      <c r="G1894" s="88">
        <v>0</v>
      </c>
      <c r="H1894" s="88">
        <v>0</v>
      </c>
      <c r="I1894" s="88">
        <v>0</v>
      </c>
      <c r="J1894" s="88">
        <v>219953</v>
      </c>
      <c r="K1894" s="88">
        <v>1480278</v>
      </c>
      <c r="L1894" s="88">
        <v>0</v>
      </c>
      <c r="M1894" s="88">
        <v>0</v>
      </c>
      <c r="N1894" s="88">
        <v>0</v>
      </c>
      <c r="O1894" s="88">
        <v>0</v>
      </c>
      <c r="P1894" s="88">
        <v>489452</v>
      </c>
      <c r="Q1894" s="89">
        <v>0</v>
      </c>
      <c r="R1894" s="89">
        <v>0</v>
      </c>
      <c r="S1894" s="89">
        <v>0</v>
      </c>
      <c r="T1894" s="89">
        <v>0</v>
      </c>
      <c r="U1894" s="89">
        <v>-7.5427181844000002E-7</v>
      </c>
      <c r="V1894" s="89">
        <v>0</v>
      </c>
      <c r="W1894" s="89">
        <v>0</v>
      </c>
      <c r="X1894" s="89">
        <v>0</v>
      </c>
      <c r="Y1894" s="89">
        <v>0</v>
      </c>
      <c r="Z1894" s="89">
        <v>1.09861327278E-3</v>
      </c>
      <c r="AA1894" s="89">
        <v>2.4374620242000001E-4</v>
      </c>
    </row>
    <row r="1895" spans="1:27" x14ac:dyDescent="0.25">
      <c r="A1895" s="87">
        <v>17335</v>
      </c>
      <c r="B1895" s="134">
        <v>45473</v>
      </c>
      <c r="C1895" s="87">
        <v>9116</v>
      </c>
      <c r="D1895" s="86" t="s">
        <v>2274</v>
      </c>
      <c r="E1895" s="88">
        <v>112471047</v>
      </c>
      <c r="F1895" s="88">
        <v>31494023</v>
      </c>
      <c r="G1895" s="88">
        <v>1456457</v>
      </c>
      <c r="H1895" s="88">
        <v>0</v>
      </c>
      <c r="I1895" s="88">
        <v>0</v>
      </c>
      <c r="J1895" s="88">
        <v>4040574</v>
      </c>
      <c r="K1895" s="88">
        <v>8441513</v>
      </c>
      <c r="L1895" s="88">
        <v>0</v>
      </c>
      <c r="M1895" s="88">
        <v>11800225</v>
      </c>
      <c r="N1895" s="88">
        <v>0</v>
      </c>
      <c r="O1895" s="88">
        <v>0</v>
      </c>
      <c r="P1895" s="88">
        <v>5755254</v>
      </c>
      <c r="Q1895" s="89">
        <v>6.8639895047200002E-3</v>
      </c>
      <c r="R1895" s="89">
        <v>0</v>
      </c>
      <c r="S1895" s="89">
        <v>0</v>
      </c>
      <c r="T1895" s="89">
        <v>6.6953589818699996E-3</v>
      </c>
      <c r="U1895" s="89">
        <v>4.0725140046689999E-2</v>
      </c>
      <c r="V1895" s="89">
        <v>0</v>
      </c>
      <c r="W1895" s="89">
        <v>0</v>
      </c>
      <c r="X1895" s="89">
        <v>0</v>
      </c>
      <c r="Y1895" s="89">
        <v>0</v>
      </c>
      <c r="Z1895" s="89">
        <v>1.094297867091E-2</v>
      </c>
      <c r="AA1895" s="89">
        <v>1.5793432566780001E-2</v>
      </c>
    </row>
    <row r="1896" spans="1:27" x14ac:dyDescent="0.25">
      <c r="A1896" s="87">
        <v>17339</v>
      </c>
      <c r="B1896" s="134">
        <v>45473</v>
      </c>
      <c r="C1896" s="87">
        <v>9119</v>
      </c>
      <c r="D1896" s="86" t="s">
        <v>2275</v>
      </c>
      <c r="E1896" s="88">
        <v>10701069</v>
      </c>
      <c r="F1896" s="88">
        <v>3447404</v>
      </c>
      <c r="G1896" s="88">
        <v>0</v>
      </c>
      <c r="H1896" s="88">
        <v>0</v>
      </c>
      <c r="I1896" s="88">
        <v>0</v>
      </c>
      <c r="J1896" s="88">
        <v>550718</v>
      </c>
      <c r="K1896" s="88">
        <v>1982646</v>
      </c>
      <c r="L1896" s="88">
        <v>0</v>
      </c>
      <c r="M1896" s="88">
        <v>0</v>
      </c>
      <c r="N1896" s="88">
        <v>0</v>
      </c>
      <c r="O1896" s="88">
        <v>0</v>
      </c>
      <c r="P1896" s="88">
        <v>914040</v>
      </c>
      <c r="Q1896" s="89">
        <v>0</v>
      </c>
      <c r="R1896" s="89">
        <v>0</v>
      </c>
      <c r="S1896" s="89">
        <v>0</v>
      </c>
      <c r="T1896" s="89">
        <v>0</v>
      </c>
      <c r="U1896" s="89">
        <v>0</v>
      </c>
      <c r="V1896" s="89">
        <v>0</v>
      </c>
      <c r="W1896" s="89">
        <v>0</v>
      </c>
      <c r="X1896" s="89">
        <v>0</v>
      </c>
      <c r="Y1896" s="89">
        <v>0</v>
      </c>
      <c r="Z1896" s="89">
        <v>6.6482316319199999E-3</v>
      </c>
      <c r="AA1896" s="89">
        <v>1.7533260785900001E-3</v>
      </c>
    </row>
    <row r="1897" spans="1:27" x14ac:dyDescent="0.25">
      <c r="A1897" s="87">
        <v>17361</v>
      </c>
      <c r="B1897" s="134">
        <v>45473</v>
      </c>
      <c r="C1897" s="87">
        <v>9131</v>
      </c>
      <c r="D1897" s="86" t="s">
        <v>2276</v>
      </c>
      <c r="E1897" s="88">
        <v>853927</v>
      </c>
      <c r="F1897" s="88">
        <v>428026</v>
      </c>
      <c r="G1897" s="88">
        <v>0</v>
      </c>
      <c r="H1897" s="88">
        <v>0</v>
      </c>
      <c r="I1897" s="88">
        <v>0</v>
      </c>
      <c r="J1897" s="88">
        <v>130015</v>
      </c>
      <c r="K1897" s="88">
        <v>42207</v>
      </c>
      <c r="L1897" s="88">
        <v>0</v>
      </c>
      <c r="M1897" s="88">
        <v>0</v>
      </c>
      <c r="N1897" s="88">
        <v>0</v>
      </c>
      <c r="O1897" s="88">
        <v>0</v>
      </c>
      <c r="P1897" s="88">
        <v>255804</v>
      </c>
      <c r="Q1897" s="89">
        <v>0</v>
      </c>
      <c r="R1897" s="89">
        <v>0</v>
      </c>
      <c r="S1897" s="89">
        <v>0</v>
      </c>
      <c r="T1897" s="89">
        <v>0</v>
      </c>
      <c r="U1897" s="89">
        <v>0</v>
      </c>
      <c r="V1897" s="89">
        <v>0</v>
      </c>
      <c r="W1897" s="89">
        <v>0</v>
      </c>
      <c r="X1897" s="89">
        <v>0</v>
      </c>
      <c r="Y1897" s="89">
        <v>0</v>
      </c>
      <c r="Z1897" s="89">
        <v>0</v>
      </c>
      <c r="AA1897" s="89">
        <v>0</v>
      </c>
    </row>
    <row r="1898" spans="1:27" x14ac:dyDescent="0.25">
      <c r="A1898" s="87">
        <v>17362</v>
      </c>
      <c r="B1898" s="134">
        <v>45473</v>
      </c>
      <c r="C1898" s="87">
        <v>9132</v>
      </c>
      <c r="D1898" s="86" t="s">
        <v>2277</v>
      </c>
      <c r="E1898" s="88">
        <v>117902940</v>
      </c>
      <c r="F1898" s="88">
        <v>88470173</v>
      </c>
      <c r="G1898" s="88">
        <v>843787</v>
      </c>
      <c r="H1898" s="88">
        <v>0</v>
      </c>
      <c r="I1898" s="88">
        <v>0</v>
      </c>
      <c r="J1898" s="88">
        <v>12798340</v>
      </c>
      <c r="K1898" s="88">
        <v>24285678</v>
      </c>
      <c r="L1898" s="88">
        <v>0</v>
      </c>
      <c r="M1898" s="88">
        <v>35451716</v>
      </c>
      <c r="N1898" s="88">
        <v>710782</v>
      </c>
      <c r="O1898" s="88">
        <v>0</v>
      </c>
      <c r="P1898" s="88">
        <v>14379870</v>
      </c>
      <c r="Q1898" s="89">
        <v>0</v>
      </c>
      <c r="R1898" s="89">
        <v>0</v>
      </c>
      <c r="S1898" s="89">
        <v>0</v>
      </c>
      <c r="T1898" s="89">
        <v>-6.2416860300000001E-5</v>
      </c>
      <c r="U1898" s="89">
        <v>1.3901887612999999E-4</v>
      </c>
      <c r="V1898" s="89">
        <v>0</v>
      </c>
      <c r="W1898" s="89">
        <v>-7.4882130370000003E-6</v>
      </c>
      <c r="X1898" s="89">
        <v>0</v>
      </c>
      <c r="Y1898" s="89">
        <v>0</v>
      </c>
      <c r="Z1898" s="89">
        <v>3.6278689292999999E-4</v>
      </c>
      <c r="AA1898" s="89">
        <v>8.2410587819999997E-5</v>
      </c>
    </row>
    <row r="1899" spans="1:27" x14ac:dyDescent="0.25">
      <c r="A1899" s="87">
        <v>17371</v>
      </c>
      <c r="B1899" s="134">
        <v>45473</v>
      </c>
      <c r="C1899" s="87">
        <v>9135</v>
      </c>
      <c r="D1899" s="86" t="s">
        <v>2278</v>
      </c>
      <c r="E1899" s="88">
        <v>3908460</v>
      </c>
      <c r="F1899" s="88">
        <v>1306246</v>
      </c>
      <c r="G1899" s="88">
        <v>77008</v>
      </c>
      <c r="H1899" s="88">
        <v>0</v>
      </c>
      <c r="I1899" s="88">
        <v>0</v>
      </c>
      <c r="J1899" s="88">
        <v>817529</v>
      </c>
      <c r="K1899" s="88">
        <v>256887</v>
      </c>
      <c r="L1899" s="88">
        <v>0</v>
      </c>
      <c r="M1899" s="88">
        <v>0</v>
      </c>
      <c r="N1899" s="88">
        <v>0</v>
      </c>
      <c r="O1899" s="88">
        <v>0</v>
      </c>
      <c r="P1899" s="88">
        <v>154822</v>
      </c>
      <c r="Q1899" s="89">
        <v>5.776950454832E-2</v>
      </c>
      <c r="R1899" s="89">
        <v>0</v>
      </c>
      <c r="S1899" s="89">
        <v>0</v>
      </c>
      <c r="T1899" s="89">
        <v>3.1757334741399999E-3</v>
      </c>
      <c r="U1899" s="89">
        <v>0</v>
      </c>
      <c r="V1899" s="89">
        <v>0</v>
      </c>
      <c r="W1899" s="89">
        <v>0</v>
      </c>
      <c r="X1899" s="89">
        <v>0</v>
      </c>
      <c r="Y1899" s="89">
        <v>0</v>
      </c>
      <c r="Z1899" s="89">
        <v>-1.1235097524100001E-2</v>
      </c>
      <c r="AA1899" s="89">
        <v>5.1228307311900001E-3</v>
      </c>
    </row>
    <row r="1900" spans="1:27" x14ac:dyDescent="0.25">
      <c r="A1900" s="87">
        <v>17372</v>
      </c>
      <c r="B1900" s="134">
        <v>45473</v>
      </c>
      <c r="C1900" s="87">
        <v>9136</v>
      </c>
      <c r="D1900" s="86" t="s">
        <v>4731</v>
      </c>
      <c r="E1900" s="88">
        <v>24505961</v>
      </c>
      <c r="F1900" s="88">
        <v>16125033</v>
      </c>
      <c r="G1900" s="88">
        <v>0</v>
      </c>
      <c r="H1900" s="88">
        <v>0</v>
      </c>
      <c r="I1900" s="88">
        <v>0</v>
      </c>
      <c r="J1900" s="88">
        <v>2403501</v>
      </c>
      <c r="K1900" s="88">
        <v>5356015</v>
      </c>
      <c r="L1900" s="88">
        <v>0</v>
      </c>
      <c r="M1900" s="88">
        <v>6709791</v>
      </c>
      <c r="N1900" s="88">
        <v>0</v>
      </c>
      <c r="O1900" s="88">
        <v>0</v>
      </c>
      <c r="P1900" s="88">
        <v>1655726</v>
      </c>
      <c r="Q1900" s="89">
        <v>0</v>
      </c>
      <c r="R1900" s="89">
        <v>0</v>
      </c>
      <c r="S1900" s="89">
        <v>0</v>
      </c>
      <c r="T1900" s="89">
        <v>0</v>
      </c>
      <c r="U1900" s="89">
        <v>1.7466736685699999E-3</v>
      </c>
      <c r="V1900" s="89">
        <v>0</v>
      </c>
      <c r="W1900" s="89">
        <v>0</v>
      </c>
      <c r="X1900" s="89">
        <v>0</v>
      </c>
      <c r="Y1900" s="89">
        <v>0</v>
      </c>
      <c r="Z1900" s="89">
        <v>7.6714576676900001E-3</v>
      </c>
      <c r="AA1900" s="89">
        <v>1.5825133626E-3</v>
      </c>
    </row>
    <row r="1901" spans="1:27" x14ac:dyDescent="0.25">
      <c r="A1901" s="87">
        <v>17389</v>
      </c>
      <c r="B1901" s="134">
        <v>45473</v>
      </c>
      <c r="C1901" s="87">
        <v>9147</v>
      </c>
      <c r="D1901" s="86" t="s">
        <v>2279</v>
      </c>
      <c r="E1901" s="88">
        <v>184305980</v>
      </c>
      <c r="F1901" s="88">
        <v>102165521</v>
      </c>
      <c r="G1901" s="88">
        <v>1565497</v>
      </c>
      <c r="H1901" s="88">
        <v>0</v>
      </c>
      <c r="I1901" s="88">
        <v>0</v>
      </c>
      <c r="J1901" s="88">
        <v>4663305</v>
      </c>
      <c r="K1901" s="88">
        <v>15484347</v>
      </c>
      <c r="L1901" s="88">
        <v>0</v>
      </c>
      <c r="M1901" s="88">
        <v>9761952</v>
      </c>
      <c r="N1901" s="88">
        <v>0</v>
      </c>
      <c r="O1901" s="88">
        <v>0</v>
      </c>
      <c r="P1901" s="88">
        <v>70690420</v>
      </c>
      <c r="Q1901" s="89">
        <v>2.75071701475E-3</v>
      </c>
      <c r="R1901" s="89">
        <v>0</v>
      </c>
      <c r="S1901" s="89">
        <v>0</v>
      </c>
      <c r="T1901" s="89">
        <v>8.1130202251000001E-4</v>
      </c>
      <c r="U1901" s="89">
        <v>3.6448941679999998E-3</v>
      </c>
      <c r="V1901" s="89">
        <v>0</v>
      </c>
      <c r="W1901" s="89">
        <v>-1.0559416021E-3</v>
      </c>
      <c r="X1901" s="89">
        <v>0</v>
      </c>
      <c r="Y1901" s="89">
        <v>0</v>
      </c>
      <c r="Z1901" s="89">
        <v>8.4606466322900004E-3</v>
      </c>
      <c r="AA1901" s="89">
        <v>5.9102102649299998E-3</v>
      </c>
    </row>
    <row r="1902" spans="1:27" x14ac:dyDescent="0.25">
      <c r="A1902" s="87">
        <v>17395</v>
      </c>
      <c r="B1902" s="134">
        <v>45473</v>
      </c>
      <c r="C1902" s="87">
        <v>9150</v>
      </c>
      <c r="D1902" s="86" t="s">
        <v>2280</v>
      </c>
      <c r="E1902" s="88">
        <v>94304003</v>
      </c>
      <c r="F1902" s="88">
        <v>45418339</v>
      </c>
      <c r="G1902" s="88">
        <v>0</v>
      </c>
      <c r="H1902" s="88">
        <v>0</v>
      </c>
      <c r="I1902" s="88">
        <v>361844</v>
      </c>
      <c r="J1902" s="88">
        <v>1478710</v>
      </c>
      <c r="K1902" s="88">
        <v>2249078</v>
      </c>
      <c r="L1902" s="88">
        <v>0</v>
      </c>
      <c r="M1902" s="88">
        <v>31277815</v>
      </c>
      <c r="N1902" s="88">
        <v>8041005</v>
      </c>
      <c r="O1902" s="88">
        <v>0</v>
      </c>
      <c r="P1902" s="88">
        <v>2009887</v>
      </c>
      <c r="Q1902" s="89">
        <v>2.1091259316370001E-2</v>
      </c>
      <c r="R1902" s="89">
        <v>0</v>
      </c>
      <c r="S1902" s="89">
        <v>1.301344990701E-2</v>
      </c>
      <c r="T1902" s="89">
        <v>0</v>
      </c>
      <c r="U1902" s="89">
        <v>1.039912982677E-2</v>
      </c>
      <c r="V1902" s="89">
        <v>0</v>
      </c>
      <c r="W1902" s="89">
        <v>7.0605001695999998E-4</v>
      </c>
      <c r="X1902" s="89">
        <v>0</v>
      </c>
      <c r="Y1902" s="89">
        <v>0</v>
      </c>
      <c r="Z1902" s="89">
        <v>2.1742127822829999E-2</v>
      </c>
      <c r="AA1902" s="89">
        <v>3.9474732954399997E-3</v>
      </c>
    </row>
    <row r="1903" spans="1:27" x14ac:dyDescent="0.25">
      <c r="A1903" s="87">
        <v>17396</v>
      </c>
      <c r="B1903" s="134">
        <v>45473</v>
      </c>
      <c r="C1903" s="87">
        <v>9151</v>
      </c>
      <c r="D1903" s="86" t="s">
        <v>2281</v>
      </c>
      <c r="E1903" s="88">
        <v>3317503</v>
      </c>
      <c r="F1903" s="88">
        <v>2112406</v>
      </c>
      <c r="G1903" s="88">
        <v>0</v>
      </c>
      <c r="H1903" s="88">
        <v>0</v>
      </c>
      <c r="I1903" s="88">
        <v>0</v>
      </c>
      <c r="J1903" s="88">
        <v>713699</v>
      </c>
      <c r="K1903" s="88">
        <v>238016</v>
      </c>
      <c r="L1903" s="88">
        <v>0</v>
      </c>
      <c r="M1903" s="88">
        <v>0</v>
      </c>
      <c r="N1903" s="88">
        <v>0</v>
      </c>
      <c r="O1903" s="88">
        <v>0</v>
      </c>
      <c r="P1903" s="88">
        <v>1160691</v>
      </c>
      <c r="Q1903" s="89">
        <v>0</v>
      </c>
      <c r="R1903" s="89">
        <v>0</v>
      </c>
      <c r="S1903" s="89">
        <v>0</v>
      </c>
      <c r="T1903" s="89">
        <v>0</v>
      </c>
      <c r="U1903" s="89">
        <v>4.752052255921E-2</v>
      </c>
      <c r="V1903" s="89">
        <v>0</v>
      </c>
      <c r="W1903" s="89">
        <v>0</v>
      </c>
      <c r="X1903" s="89">
        <v>0</v>
      </c>
      <c r="Y1903" s="89">
        <v>0</v>
      </c>
      <c r="Z1903" s="89">
        <v>2.571463156253E-2</v>
      </c>
      <c r="AA1903" s="89">
        <v>1.887005631475E-2</v>
      </c>
    </row>
    <row r="1904" spans="1:27" x14ac:dyDescent="0.25">
      <c r="A1904" s="87">
        <v>17398</v>
      </c>
      <c r="B1904" s="134">
        <v>45473</v>
      </c>
      <c r="C1904" s="87">
        <v>9152</v>
      </c>
      <c r="D1904" s="86" t="s">
        <v>2282</v>
      </c>
      <c r="E1904" s="88">
        <v>176935317</v>
      </c>
      <c r="F1904" s="88">
        <v>125312458</v>
      </c>
      <c r="G1904" s="88">
        <v>1543774</v>
      </c>
      <c r="H1904" s="88">
        <v>0</v>
      </c>
      <c r="I1904" s="88">
        <v>0</v>
      </c>
      <c r="J1904" s="88">
        <v>6197705</v>
      </c>
      <c r="K1904" s="88">
        <v>22565592</v>
      </c>
      <c r="L1904" s="88">
        <v>0</v>
      </c>
      <c r="M1904" s="88">
        <v>73265998</v>
      </c>
      <c r="N1904" s="88">
        <v>2149347</v>
      </c>
      <c r="O1904" s="88">
        <v>785304</v>
      </c>
      <c r="P1904" s="88">
        <v>18804738</v>
      </c>
      <c r="Q1904" s="89">
        <v>6.1371204922000002E-4</v>
      </c>
      <c r="R1904" s="89">
        <v>0</v>
      </c>
      <c r="S1904" s="89">
        <v>0</v>
      </c>
      <c r="T1904" s="89">
        <v>0</v>
      </c>
      <c r="U1904" s="89">
        <v>2.01177798115E-3</v>
      </c>
      <c r="V1904" s="89">
        <v>0</v>
      </c>
      <c r="W1904" s="89">
        <v>-1.4603882999999999E-5</v>
      </c>
      <c r="X1904" s="89">
        <v>0</v>
      </c>
      <c r="Y1904" s="89">
        <v>0</v>
      </c>
      <c r="Z1904" s="89">
        <v>3.09119459786E-3</v>
      </c>
      <c r="AA1904" s="89">
        <v>7.8946120136999998E-4</v>
      </c>
    </row>
    <row r="1905" spans="1:27" x14ac:dyDescent="0.25">
      <c r="A1905" s="87">
        <v>17411</v>
      </c>
      <c r="B1905" s="134">
        <v>45473</v>
      </c>
      <c r="C1905" s="87">
        <v>9161</v>
      </c>
      <c r="D1905" s="86" t="s">
        <v>2283</v>
      </c>
      <c r="E1905" s="88">
        <v>17823181</v>
      </c>
      <c r="F1905" s="88">
        <v>13044242</v>
      </c>
      <c r="G1905" s="88">
        <v>0</v>
      </c>
      <c r="H1905" s="88">
        <v>0</v>
      </c>
      <c r="I1905" s="88">
        <v>0</v>
      </c>
      <c r="J1905" s="88">
        <v>2055037</v>
      </c>
      <c r="K1905" s="88">
        <v>9206569</v>
      </c>
      <c r="L1905" s="88">
        <v>0</v>
      </c>
      <c r="M1905" s="88">
        <v>0</v>
      </c>
      <c r="N1905" s="88">
        <v>0</v>
      </c>
      <c r="O1905" s="88">
        <v>0</v>
      </c>
      <c r="P1905" s="88">
        <v>1782636</v>
      </c>
      <c r="Q1905" s="89">
        <v>0</v>
      </c>
      <c r="R1905" s="89">
        <v>0</v>
      </c>
      <c r="S1905" s="89">
        <v>0</v>
      </c>
      <c r="T1905" s="89">
        <v>2.2726463809599998E-3</v>
      </c>
      <c r="U1905" s="89">
        <v>2.01006981272E-3</v>
      </c>
      <c r="V1905" s="89">
        <v>0</v>
      </c>
      <c r="W1905" s="89">
        <v>0</v>
      </c>
      <c r="X1905" s="89">
        <v>0</v>
      </c>
      <c r="Y1905" s="89">
        <v>0</v>
      </c>
      <c r="Z1905" s="89">
        <v>1.4157986695599999E-3</v>
      </c>
      <c r="AA1905" s="89">
        <v>1.9632657291400002E-3</v>
      </c>
    </row>
    <row r="1906" spans="1:27" x14ac:dyDescent="0.25">
      <c r="A1906" s="87">
        <v>17415</v>
      </c>
      <c r="B1906" s="134">
        <v>45473</v>
      </c>
      <c r="C1906" s="87">
        <v>9165</v>
      </c>
      <c r="D1906" s="86" t="s">
        <v>2284</v>
      </c>
      <c r="E1906" s="88">
        <v>65855025</v>
      </c>
      <c r="F1906" s="88">
        <v>42362497</v>
      </c>
      <c r="G1906" s="88">
        <v>3262974</v>
      </c>
      <c r="H1906" s="88">
        <v>0</v>
      </c>
      <c r="I1906" s="88">
        <v>6973</v>
      </c>
      <c r="J1906" s="88">
        <v>3285031</v>
      </c>
      <c r="K1906" s="88">
        <v>6964419</v>
      </c>
      <c r="L1906" s="88">
        <v>0</v>
      </c>
      <c r="M1906" s="88">
        <v>26999395</v>
      </c>
      <c r="N1906" s="88">
        <v>427163</v>
      </c>
      <c r="O1906" s="88">
        <v>0</v>
      </c>
      <c r="P1906" s="88">
        <v>1416542</v>
      </c>
      <c r="Q1906" s="89">
        <v>2.2457733512470001E-2</v>
      </c>
      <c r="R1906" s="89">
        <v>0</v>
      </c>
      <c r="S1906" s="89">
        <v>0</v>
      </c>
      <c r="T1906" s="89">
        <v>0</v>
      </c>
      <c r="U1906" s="89">
        <v>4.9268508152999996E-4</v>
      </c>
      <c r="V1906" s="89">
        <v>0</v>
      </c>
      <c r="W1906" s="89">
        <v>-1.7697671548000001E-3</v>
      </c>
      <c r="X1906" s="89">
        <v>0</v>
      </c>
      <c r="Y1906" s="89">
        <v>0</v>
      </c>
      <c r="Z1906" s="89">
        <v>9.5553477182499999E-3</v>
      </c>
      <c r="AA1906" s="89">
        <v>8.8984373328999998E-4</v>
      </c>
    </row>
    <row r="1907" spans="1:27" x14ac:dyDescent="0.25">
      <c r="A1907" s="87">
        <v>17436</v>
      </c>
      <c r="B1907" s="134">
        <v>45473</v>
      </c>
      <c r="C1907" s="87">
        <v>9175</v>
      </c>
      <c r="D1907" s="86" t="s">
        <v>2285</v>
      </c>
      <c r="E1907" s="88">
        <v>21060846</v>
      </c>
      <c r="F1907" s="88">
        <v>12233791</v>
      </c>
      <c r="G1907" s="88">
        <v>0</v>
      </c>
      <c r="H1907" s="88">
        <v>0</v>
      </c>
      <c r="I1907" s="88">
        <v>0</v>
      </c>
      <c r="J1907" s="88">
        <v>1559362</v>
      </c>
      <c r="K1907" s="88">
        <v>1992060</v>
      </c>
      <c r="L1907" s="88">
        <v>0</v>
      </c>
      <c r="M1907" s="88">
        <v>7631956</v>
      </c>
      <c r="N1907" s="88">
        <v>0</v>
      </c>
      <c r="O1907" s="88">
        <v>0</v>
      </c>
      <c r="P1907" s="88">
        <v>1050413</v>
      </c>
      <c r="Q1907" s="89">
        <v>0</v>
      </c>
      <c r="R1907" s="89">
        <v>0</v>
      </c>
      <c r="S1907" s="89">
        <v>0</v>
      </c>
      <c r="T1907" s="89">
        <v>0</v>
      </c>
      <c r="U1907" s="89">
        <v>-6.7142886620000003E-4</v>
      </c>
      <c r="V1907" s="89">
        <v>0</v>
      </c>
      <c r="W1907" s="89">
        <v>0</v>
      </c>
      <c r="X1907" s="89">
        <v>0</v>
      </c>
      <c r="Y1907" s="89">
        <v>0</v>
      </c>
      <c r="Z1907" s="89">
        <v>3.17472746116E-3</v>
      </c>
      <c r="AA1907" s="89">
        <v>1.3921489689000001E-4</v>
      </c>
    </row>
    <row r="1908" spans="1:27" x14ac:dyDescent="0.25">
      <c r="A1908" s="87">
        <v>17437</v>
      </c>
      <c r="B1908" s="134">
        <v>45473</v>
      </c>
      <c r="C1908" s="87">
        <v>9176</v>
      </c>
      <c r="D1908" s="86" t="s">
        <v>2286</v>
      </c>
      <c r="E1908" s="88">
        <v>2705862</v>
      </c>
      <c r="F1908" s="88">
        <v>1697705</v>
      </c>
      <c r="G1908" s="88">
        <v>0</v>
      </c>
      <c r="H1908" s="88">
        <v>0</v>
      </c>
      <c r="I1908" s="88">
        <v>0</v>
      </c>
      <c r="J1908" s="88">
        <v>528392</v>
      </c>
      <c r="K1908" s="88">
        <v>878720</v>
      </c>
      <c r="L1908" s="88">
        <v>0</v>
      </c>
      <c r="M1908" s="88">
        <v>0</v>
      </c>
      <c r="N1908" s="88">
        <v>0</v>
      </c>
      <c r="O1908" s="88">
        <v>0</v>
      </c>
      <c r="P1908" s="88">
        <v>290594</v>
      </c>
      <c r="Q1908" s="89">
        <v>0</v>
      </c>
      <c r="R1908" s="89">
        <v>0</v>
      </c>
      <c r="S1908" s="89">
        <v>0</v>
      </c>
      <c r="T1908" s="89">
        <v>0</v>
      </c>
      <c r="U1908" s="89">
        <v>3.57851557648E-3</v>
      </c>
      <c r="V1908" s="89">
        <v>0</v>
      </c>
      <c r="W1908" s="89">
        <v>0</v>
      </c>
      <c r="X1908" s="89">
        <v>0</v>
      </c>
      <c r="Y1908" s="89">
        <v>0</v>
      </c>
      <c r="Z1908" s="89">
        <v>2.3591081923199999E-2</v>
      </c>
      <c r="AA1908" s="89">
        <v>6.0590444742499999E-3</v>
      </c>
    </row>
    <row r="1909" spans="1:27" x14ac:dyDescent="0.25">
      <c r="A1909" s="87">
        <v>17449</v>
      </c>
      <c r="B1909" s="134">
        <v>45473</v>
      </c>
      <c r="C1909" s="87">
        <v>9179</v>
      </c>
      <c r="D1909" s="86" t="s">
        <v>2287</v>
      </c>
      <c r="E1909" s="88">
        <v>47671154</v>
      </c>
      <c r="F1909" s="88">
        <v>13091290</v>
      </c>
      <c r="G1909" s="88">
        <v>846043</v>
      </c>
      <c r="H1909" s="88">
        <v>0</v>
      </c>
      <c r="I1909" s="88">
        <v>0</v>
      </c>
      <c r="J1909" s="88">
        <v>1377022</v>
      </c>
      <c r="K1909" s="88">
        <v>4897680</v>
      </c>
      <c r="L1909" s="88">
        <v>0</v>
      </c>
      <c r="M1909" s="88">
        <v>4335006</v>
      </c>
      <c r="N1909" s="88">
        <v>0</v>
      </c>
      <c r="O1909" s="88">
        <v>0</v>
      </c>
      <c r="P1909" s="88">
        <v>1635540</v>
      </c>
      <c r="Q1909" s="89">
        <v>9.4465329837599993E-3</v>
      </c>
      <c r="R1909" s="89">
        <v>0</v>
      </c>
      <c r="S1909" s="89">
        <v>0</v>
      </c>
      <c r="T1909" s="89">
        <v>0</v>
      </c>
      <c r="U1909" s="89">
        <v>5.6494370537899996E-3</v>
      </c>
      <c r="V1909" s="89">
        <v>0</v>
      </c>
      <c r="W1909" s="89">
        <v>0</v>
      </c>
      <c r="X1909" s="89">
        <v>0</v>
      </c>
      <c r="Y1909" s="89">
        <v>0</v>
      </c>
      <c r="Z1909" s="89">
        <v>6.91387754354E-3</v>
      </c>
      <c r="AA1909" s="89">
        <v>3.6086962129100002E-3</v>
      </c>
    </row>
    <row r="1910" spans="1:27" x14ac:dyDescent="0.25">
      <c r="A1910" s="87">
        <v>17454</v>
      </c>
      <c r="B1910" s="134">
        <v>45473</v>
      </c>
      <c r="C1910" s="87">
        <v>9180</v>
      </c>
      <c r="D1910" s="86" t="s">
        <v>2288</v>
      </c>
      <c r="E1910" s="88">
        <v>1253537</v>
      </c>
      <c r="F1910" s="88">
        <v>1113135</v>
      </c>
      <c r="G1910" s="88">
        <v>0</v>
      </c>
      <c r="H1910" s="88">
        <v>0</v>
      </c>
      <c r="I1910" s="88">
        <v>0</v>
      </c>
      <c r="J1910" s="88">
        <v>439584</v>
      </c>
      <c r="K1910" s="88">
        <v>454516</v>
      </c>
      <c r="L1910" s="88">
        <v>0</v>
      </c>
      <c r="M1910" s="88">
        <v>0</v>
      </c>
      <c r="N1910" s="88">
        <v>0</v>
      </c>
      <c r="O1910" s="88">
        <v>0</v>
      </c>
      <c r="P1910" s="88">
        <v>219035</v>
      </c>
      <c r="Q1910" s="89">
        <v>0</v>
      </c>
      <c r="R1910" s="89">
        <v>0</v>
      </c>
      <c r="S1910" s="89">
        <v>0</v>
      </c>
      <c r="T1910" s="89">
        <v>1.5595138213430001E-2</v>
      </c>
      <c r="U1910" s="89">
        <v>0</v>
      </c>
      <c r="V1910" s="89">
        <v>0</v>
      </c>
      <c r="W1910" s="89">
        <v>0</v>
      </c>
      <c r="X1910" s="89">
        <v>0</v>
      </c>
      <c r="Y1910" s="89">
        <v>0</v>
      </c>
      <c r="Z1910" s="89">
        <v>0</v>
      </c>
      <c r="AA1910" s="89">
        <v>5.1348823382399997E-3</v>
      </c>
    </row>
    <row r="1911" spans="1:27" x14ac:dyDescent="0.25">
      <c r="A1911" s="87">
        <v>17464</v>
      </c>
      <c r="B1911" s="134">
        <v>45473</v>
      </c>
      <c r="C1911" s="87">
        <v>9187</v>
      </c>
      <c r="D1911" s="86" t="s">
        <v>2289</v>
      </c>
      <c r="E1911" s="88">
        <v>98442247</v>
      </c>
      <c r="F1911" s="88">
        <v>50075688</v>
      </c>
      <c r="G1911" s="88">
        <v>3194666</v>
      </c>
      <c r="H1911" s="88">
        <v>1491668</v>
      </c>
      <c r="I1911" s="88">
        <v>0</v>
      </c>
      <c r="J1911" s="88">
        <v>3810680</v>
      </c>
      <c r="K1911" s="88">
        <v>18610041</v>
      </c>
      <c r="L1911" s="88">
        <v>0</v>
      </c>
      <c r="M1911" s="88">
        <v>16330809</v>
      </c>
      <c r="N1911" s="88">
        <v>0</v>
      </c>
      <c r="O1911" s="88">
        <v>0</v>
      </c>
      <c r="P1911" s="88">
        <v>6637824</v>
      </c>
      <c r="Q1911" s="89">
        <v>3.9167617867910003E-2</v>
      </c>
      <c r="R1911" s="89">
        <v>5.5717338703049998E-2</v>
      </c>
      <c r="S1911" s="89">
        <v>0</v>
      </c>
      <c r="T1911" s="89">
        <v>6.8405474586899998E-3</v>
      </c>
      <c r="U1911" s="89">
        <v>7.9670887290499998E-3</v>
      </c>
      <c r="V1911" s="89">
        <v>0</v>
      </c>
      <c r="W1911" s="89">
        <v>-5.1443301399999998E-5</v>
      </c>
      <c r="X1911" s="89">
        <v>0</v>
      </c>
      <c r="Y1911" s="89">
        <v>0</v>
      </c>
      <c r="Z1911" s="89">
        <v>2.8819412483309999E-2</v>
      </c>
      <c r="AA1911" s="89">
        <v>1.200002941385E-2</v>
      </c>
    </row>
    <row r="1912" spans="1:27" x14ac:dyDescent="0.25">
      <c r="A1912" s="87">
        <v>17472</v>
      </c>
      <c r="B1912" s="134">
        <v>45473</v>
      </c>
      <c r="C1912" s="87">
        <v>9193</v>
      </c>
      <c r="D1912" s="86" t="s">
        <v>2290</v>
      </c>
      <c r="E1912" s="88">
        <v>28122587</v>
      </c>
      <c r="F1912" s="88">
        <v>24172749</v>
      </c>
      <c r="G1912" s="88">
        <v>0</v>
      </c>
      <c r="H1912" s="88">
        <v>0</v>
      </c>
      <c r="I1912" s="88">
        <v>0</v>
      </c>
      <c r="J1912" s="88">
        <v>2116855</v>
      </c>
      <c r="K1912" s="88">
        <v>7872121</v>
      </c>
      <c r="L1912" s="88">
        <v>0</v>
      </c>
      <c r="M1912" s="88">
        <v>10595321</v>
      </c>
      <c r="N1912" s="88">
        <v>0</v>
      </c>
      <c r="O1912" s="88">
        <v>0</v>
      </c>
      <c r="P1912" s="88">
        <v>3588451</v>
      </c>
      <c r="Q1912" s="89">
        <v>0</v>
      </c>
      <c r="R1912" s="89">
        <v>0</v>
      </c>
      <c r="S1912" s="89">
        <v>0</v>
      </c>
      <c r="T1912" s="89">
        <v>2.7968254599999998E-5</v>
      </c>
      <c r="U1912" s="89">
        <v>3.0746532637699999E-3</v>
      </c>
      <c r="V1912" s="89">
        <v>0</v>
      </c>
      <c r="W1912" s="89">
        <v>0</v>
      </c>
      <c r="X1912" s="89">
        <v>0</v>
      </c>
      <c r="Y1912" s="89">
        <v>0</v>
      </c>
      <c r="Z1912" s="89">
        <v>2.537171004914E-2</v>
      </c>
      <c r="AA1912" s="89">
        <v>5.9616152617400003E-3</v>
      </c>
    </row>
    <row r="1913" spans="1:27" x14ac:dyDescent="0.25">
      <c r="A1913" s="87">
        <v>17550</v>
      </c>
      <c r="B1913" s="134">
        <v>45473</v>
      </c>
      <c r="C1913" s="87">
        <v>9243</v>
      </c>
      <c r="D1913" s="86" t="s">
        <v>2291</v>
      </c>
      <c r="E1913" s="88">
        <v>11575128</v>
      </c>
      <c r="F1913" s="88">
        <v>3722540</v>
      </c>
      <c r="G1913" s="88">
        <v>0</v>
      </c>
      <c r="H1913" s="88">
        <v>0</v>
      </c>
      <c r="I1913" s="88">
        <v>0</v>
      </c>
      <c r="J1913" s="88">
        <v>1201249</v>
      </c>
      <c r="K1913" s="88">
        <v>1888499</v>
      </c>
      <c r="L1913" s="88">
        <v>0</v>
      </c>
      <c r="M1913" s="88">
        <v>0</v>
      </c>
      <c r="N1913" s="88">
        <v>0</v>
      </c>
      <c r="O1913" s="88">
        <v>0</v>
      </c>
      <c r="P1913" s="88">
        <v>632792</v>
      </c>
      <c r="Q1913" s="89">
        <v>0</v>
      </c>
      <c r="R1913" s="89">
        <v>0</v>
      </c>
      <c r="S1913" s="89">
        <v>0</v>
      </c>
      <c r="T1913" s="89">
        <v>0</v>
      </c>
      <c r="U1913" s="89">
        <v>0</v>
      </c>
      <c r="V1913" s="89">
        <v>0</v>
      </c>
      <c r="W1913" s="89">
        <v>0</v>
      </c>
      <c r="X1913" s="89">
        <v>0</v>
      </c>
      <c r="Y1913" s="89">
        <v>0</v>
      </c>
      <c r="Z1913" s="89">
        <v>9.4587825526200008E-3</v>
      </c>
      <c r="AA1913" s="89">
        <v>2.1390788858199998E-3</v>
      </c>
    </row>
    <row r="1914" spans="1:27" x14ac:dyDescent="0.25">
      <c r="A1914" s="87">
        <v>17555</v>
      </c>
      <c r="B1914" s="134">
        <v>45473</v>
      </c>
      <c r="C1914" s="87">
        <v>9247</v>
      </c>
      <c r="D1914" s="86" t="s">
        <v>2292</v>
      </c>
      <c r="E1914" s="88">
        <v>23398960</v>
      </c>
      <c r="F1914" s="88">
        <v>12845479</v>
      </c>
      <c r="G1914" s="88">
        <v>2060873</v>
      </c>
      <c r="H1914" s="88">
        <v>0</v>
      </c>
      <c r="I1914" s="88">
        <v>0</v>
      </c>
      <c r="J1914" s="88">
        <v>3060615</v>
      </c>
      <c r="K1914" s="88">
        <v>4537392</v>
      </c>
      <c r="L1914" s="88">
        <v>0</v>
      </c>
      <c r="M1914" s="88">
        <v>2355719</v>
      </c>
      <c r="N1914" s="88">
        <v>0</v>
      </c>
      <c r="O1914" s="88">
        <v>0</v>
      </c>
      <c r="P1914" s="88">
        <v>830880</v>
      </c>
      <c r="Q1914" s="89">
        <v>3.2408707954760002E-2</v>
      </c>
      <c r="R1914" s="89">
        <v>0</v>
      </c>
      <c r="S1914" s="89">
        <v>0</v>
      </c>
      <c r="T1914" s="89">
        <v>-1.2886002874999999E-3</v>
      </c>
      <c r="U1914" s="89">
        <v>1.918335103339E-2</v>
      </c>
      <c r="V1914" s="89">
        <v>0</v>
      </c>
      <c r="W1914" s="89">
        <v>9.6567559515999999E-4</v>
      </c>
      <c r="X1914" s="89">
        <v>0</v>
      </c>
      <c r="Y1914" s="89">
        <v>0</v>
      </c>
      <c r="Z1914" s="89">
        <v>2.1988712849369998E-2</v>
      </c>
      <c r="AA1914" s="89">
        <v>1.4369298787940001E-2</v>
      </c>
    </row>
    <row r="1915" spans="1:27" x14ac:dyDescent="0.25">
      <c r="A1915" s="87">
        <v>17569</v>
      </c>
      <c r="B1915" s="134">
        <v>45473</v>
      </c>
      <c r="C1915" s="87">
        <v>9254</v>
      </c>
      <c r="D1915" s="86" t="s">
        <v>2293</v>
      </c>
      <c r="E1915" s="88">
        <v>47377677</v>
      </c>
      <c r="F1915" s="88">
        <v>24984460</v>
      </c>
      <c r="G1915" s="88">
        <v>0</v>
      </c>
      <c r="H1915" s="88">
        <v>0</v>
      </c>
      <c r="I1915" s="88">
        <v>0</v>
      </c>
      <c r="J1915" s="88">
        <v>481039</v>
      </c>
      <c r="K1915" s="88">
        <v>2463337</v>
      </c>
      <c r="L1915" s="88">
        <v>0</v>
      </c>
      <c r="M1915" s="88">
        <v>17387879</v>
      </c>
      <c r="N1915" s="88">
        <v>122002</v>
      </c>
      <c r="O1915" s="88">
        <v>0</v>
      </c>
      <c r="P1915" s="88">
        <v>4530203</v>
      </c>
      <c r="Q1915" s="89">
        <v>0</v>
      </c>
      <c r="R1915" s="89">
        <v>0</v>
      </c>
      <c r="S1915" s="89">
        <v>0</v>
      </c>
      <c r="T1915" s="89">
        <v>2.4131210773400001E-3</v>
      </c>
      <c r="U1915" s="89">
        <v>2.75968050345E-3</v>
      </c>
      <c r="V1915" s="89">
        <v>0</v>
      </c>
      <c r="W1915" s="89">
        <v>0</v>
      </c>
      <c r="X1915" s="89">
        <v>0</v>
      </c>
      <c r="Y1915" s="89">
        <v>0</v>
      </c>
      <c r="Z1915" s="89">
        <v>1.2504282375620001E-2</v>
      </c>
      <c r="AA1915" s="89">
        <v>2.6800371936800001E-3</v>
      </c>
    </row>
    <row r="1916" spans="1:27" x14ac:dyDescent="0.25">
      <c r="A1916" s="87">
        <v>17588</v>
      </c>
      <c r="B1916" s="134">
        <v>45473</v>
      </c>
      <c r="C1916" s="87">
        <v>9267</v>
      </c>
      <c r="D1916" s="86" t="s">
        <v>2294</v>
      </c>
      <c r="E1916" s="88">
        <v>1037710</v>
      </c>
      <c r="F1916" s="88">
        <v>489310</v>
      </c>
      <c r="G1916" s="88">
        <v>0</v>
      </c>
      <c r="H1916" s="88">
        <v>0</v>
      </c>
      <c r="I1916" s="88">
        <v>0</v>
      </c>
      <c r="J1916" s="88">
        <v>0</v>
      </c>
      <c r="K1916" s="88">
        <v>420066</v>
      </c>
      <c r="L1916" s="88">
        <v>0</v>
      </c>
      <c r="M1916" s="88">
        <v>0</v>
      </c>
      <c r="N1916" s="88">
        <v>0</v>
      </c>
      <c r="O1916" s="88">
        <v>0</v>
      </c>
      <c r="P1916" s="88">
        <v>69244</v>
      </c>
      <c r="Q1916" s="89">
        <v>0</v>
      </c>
      <c r="R1916" s="89">
        <v>0</v>
      </c>
      <c r="S1916" s="89">
        <v>0</v>
      </c>
      <c r="T1916" s="89">
        <v>0</v>
      </c>
      <c r="U1916" s="89">
        <v>-5.6543267650000005E-4</v>
      </c>
      <c r="V1916" s="89">
        <v>0</v>
      </c>
      <c r="W1916" s="89">
        <v>0</v>
      </c>
      <c r="X1916" s="89">
        <v>0</v>
      </c>
      <c r="Y1916" s="89">
        <v>0</v>
      </c>
      <c r="Z1916" s="89">
        <v>3.1702390159620002E-2</v>
      </c>
      <c r="AA1916" s="89">
        <v>3.3867382292600001E-3</v>
      </c>
    </row>
    <row r="1917" spans="1:27" x14ac:dyDescent="0.25">
      <c r="A1917" s="87">
        <v>17630</v>
      </c>
      <c r="B1917" s="134">
        <v>45473</v>
      </c>
      <c r="C1917" s="87">
        <v>9290</v>
      </c>
      <c r="D1917" s="86" t="s">
        <v>2295</v>
      </c>
      <c r="E1917" s="88">
        <v>43802553</v>
      </c>
      <c r="F1917" s="88">
        <v>19063363</v>
      </c>
      <c r="G1917" s="88">
        <v>949083</v>
      </c>
      <c r="H1917" s="88">
        <v>91624</v>
      </c>
      <c r="I1917" s="88">
        <v>0</v>
      </c>
      <c r="J1917" s="88">
        <v>3095212</v>
      </c>
      <c r="K1917" s="88">
        <v>9606688</v>
      </c>
      <c r="L1917" s="88">
        <v>0</v>
      </c>
      <c r="M1917" s="88">
        <v>3132030</v>
      </c>
      <c r="N1917" s="88">
        <v>0</v>
      </c>
      <c r="O1917" s="88">
        <v>0</v>
      </c>
      <c r="P1917" s="88">
        <v>2188726</v>
      </c>
      <c r="Q1917" s="89">
        <v>1.051338987534E-2</v>
      </c>
      <c r="R1917" s="89">
        <v>3.2061324167370002E-2</v>
      </c>
      <c r="S1917" s="89">
        <v>0</v>
      </c>
      <c r="T1917" s="89">
        <v>0</v>
      </c>
      <c r="U1917" s="89">
        <v>4.0246153206000002E-4</v>
      </c>
      <c r="V1917" s="89">
        <v>0</v>
      </c>
      <c r="W1917" s="89">
        <v>0</v>
      </c>
      <c r="X1917" s="89">
        <v>0</v>
      </c>
      <c r="Y1917" s="89">
        <v>0</v>
      </c>
      <c r="Z1917" s="89">
        <v>1.0371768165780001E-2</v>
      </c>
      <c r="AA1917" s="89">
        <v>2.4991575745000002E-3</v>
      </c>
    </row>
    <row r="1918" spans="1:27" x14ac:dyDescent="0.25">
      <c r="A1918" s="87">
        <v>17636</v>
      </c>
      <c r="B1918" s="134">
        <v>45473</v>
      </c>
      <c r="C1918" s="87">
        <v>9294</v>
      </c>
      <c r="D1918" s="86" t="s">
        <v>2296</v>
      </c>
      <c r="E1918" s="88">
        <v>89892130</v>
      </c>
      <c r="F1918" s="88">
        <v>37517910</v>
      </c>
      <c r="G1918" s="88">
        <v>2544262</v>
      </c>
      <c r="H1918" s="88">
        <v>0</v>
      </c>
      <c r="I1918" s="88">
        <v>0</v>
      </c>
      <c r="J1918" s="88">
        <v>8754345</v>
      </c>
      <c r="K1918" s="88">
        <v>17295457</v>
      </c>
      <c r="L1918" s="88">
        <v>0</v>
      </c>
      <c r="M1918" s="88">
        <v>1720123</v>
      </c>
      <c r="N1918" s="88">
        <v>0</v>
      </c>
      <c r="O1918" s="88">
        <v>0</v>
      </c>
      <c r="P1918" s="88">
        <v>7203723</v>
      </c>
      <c r="Q1918" s="89">
        <v>5.7691304604000002E-3</v>
      </c>
      <c r="R1918" s="89">
        <v>0</v>
      </c>
      <c r="S1918" s="89">
        <v>0</v>
      </c>
      <c r="T1918" s="89">
        <v>-1.4189440890000001E-4</v>
      </c>
      <c r="U1918" s="89">
        <v>1.77535838613E-3</v>
      </c>
      <c r="V1918" s="89">
        <v>0</v>
      </c>
      <c r="W1918" s="89">
        <v>1.91761504995E-3</v>
      </c>
      <c r="X1918" s="89">
        <v>0</v>
      </c>
      <c r="Y1918" s="89">
        <v>0</v>
      </c>
      <c r="Z1918" s="89">
        <v>4.0806723266800004E-3</v>
      </c>
      <c r="AA1918" s="89">
        <v>2.00709038366E-3</v>
      </c>
    </row>
    <row r="1919" spans="1:27" x14ac:dyDescent="0.25">
      <c r="A1919" s="87">
        <v>17665</v>
      </c>
      <c r="B1919" s="134">
        <v>45473</v>
      </c>
      <c r="C1919" s="87">
        <v>9307</v>
      </c>
      <c r="D1919" s="86" t="s">
        <v>2297</v>
      </c>
      <c r="E1919" s="88">
        <v>84858329</v>
      </c>
      <c r="F1919" s="88">
        <v>53901963</v>
      </c>
      <c r="G1919" s="88">
        <v>4036484</v>
      </c>
      <c r="H1919" s="88">
        <v>0</v>
      </c>
      <c r="I1919" s="88">
        <v>1088608</v>
      </c>
      <c r="J1919" s="88">
        <v>4460760</v>
      </c>
      <c r="K1919" s="88">
        <v>9952884</v>
      </c>
      <c r="L1919" s="88">
        <v>0</v>
      </c>
      <c r="M1919" s="88">
        <v>27795565</v>
      </c>
      <c r="N1919" s="88">
        <v>0</v>
      </c>
      <c r="O1919" s="88">
        <v>0</v>
      </c>
      <c r="P1919" s="88">
        <v>6567662</v>
      </c>
      <c r="Q1919" s="89">
        <v>7.1429552583999996E-3</v>
      </c>
      <c r="R1919" s="89">
        <v>0</v>
      </c>
      <c r="S1919" s="89">
        <v>0</v>
      </c>
      <c r="T1919" s="89">
        <v>0</v>
      </c>
      <c r="U1919" s="89">
        <v>3.6320181418000001E-4</v>
      </c>
      <c r="V1919" s="89">
        <v>0</v>
      </c>
      <c r="W1919" s="89">
        <v>9.5364867384999997E-4</v>
      </c>
      <c r="X1919" s="89">
        <v>0</v>
      </c>
      <c r="Y1919" s="89">
        <v>0</v>
      </c>
      <c r="Z1919" s="89">
        <v>8.0724206562099998E-3</v>
      </c>
      <c r="AA1919" s="89">
        <v>2.21061239149E-3</v>
      </c>
    </row>
    <row r="1920" spans="1:27" x14ac:dyDescent="0.25">
      <c r="A1920" s="87">
        <v>17675</v>
      </c>
      <c r="B1920" s="134">
        <v>45473</v>
      </c>
      <c r="C1920" s="87">
        <v>9315</v>
      </c>
      <c r="D1920" s="86" t="s">
        <v>2298</v>
      </c>
      <c r="E1920" s="88">
        <v>1921375</v>
      </c>
      <c r="F1920" s="88">
        <v>1117578</v>
      </c>
      <c r="G1920" s="88">
        <v>0</v>
      </c>
      <c r="H1920" s="88">
        <v>0</v>
      </c>
      <c r="I1920" s="88">
        <v>0</v>
      </c>
      <c r="J1920" s="88">
        <v>640683</v>
      </c>
      <c r="K1920" s="88">
        <v>311726</v>
      </c>
      <c r="L1920" s="88">
        <v>0</v>
      </c>
      <c r="M1920" s="88">
        <v>0</v>
      </c>
      <c r="N1920" s="88">
        <v>0</v>
      </c>
      <c r="O1920" s="88">
        <v>0</v>
      </c>
      <c r="P1920" s="88">
        <v>165169</v>
      </c>
      <c r="Q1920" s="89">
        <v>0</v>
      </c>
      <c r="R1920" s="89">
        <v>0</v>
      </c>
      <c r="S1920" s="89">
        <v>0</v>
      </c>
      <c r="T1920" s="89">
        <v>0</v>
      </c>
      <c r="U1920" s="89">
        <v>0</v>
      </c>
      <c r="V1920" s="89">
        <v>0</v>
      </c>
      <c r="W1920" s="89">
        <v>0</v>
      </c>
      <c r="X1920" s="89">
        <v>0</v>
      </c>
      <c r="Y1920" s="89">
        <v>0</v>
      </c>
      <c r="Z1920" s="89">
        <v>-1.3447035489999999E-4</v>
      </c>
      <c r="AA1920" s="89">
        <v>-2.4401717299999998E-5</v>
      </c>
    </row>
    <row r="1921" spans="1:27" x14ac:dyDescent="0.25">
      <c r="A1921" s="87">
        <v>17679</v>
      </c>
      <c r="B1921" s="134">
        <v>45473</v>
      </c>
      <c r="C1921" s="87">
        <v>9317</v>
      </c>
      <c r="D1921" s="86" t="s">
        <v>2299</v>
      </c>
      <c r="E1921" s="88">
        <v>5791588</v>
      </c>
      <c r="F1921" s="88">
        <v>4019754</v>
      </c>
      <c r="G1921" s="88">
        <v>0</v>
      </c>
      <c r="H1921" s="88">
        <v>21475</v>
      </c>
      <c r="I1921" s="88">
        <v>0</v>
      </c>
      <c r="J1921" s="88">
        <v>985340</v>
      </c>
      <c r="K1921" s="88">
        <v>1434056</v>
      </c>
      <c r="L1921" s="88">
        <v>0</v>
      </c>
      <c r="M1921" s="88">
        <v>0</v>
      </c>
      <c r="N1921" s="88">
        <v>0</v>
      </c>
      <c r="O1921" s="88">
        <v>0</v>
      </c>
      <c r="P1921" s="88">
        <v>1578883</v>
      </c>
      <c r="Q1921" s="89">
        <v>0</v>
      </c>
      <c r="R1921" s="89">
        <v>3.2422296422679998E-2</v>
      </c>
      <c r="S1921" s="89">
        <v>0</v>
      </c>
      <c r="T1921" s="89">
        <v>0</v>
      </c>
      <c r="U1921" s="89">
        <v>1.41293635266E-3</v>
      </c>
      <c r="V1921" s="89">
        <v>0</v>
      </c>
      <c r="W1921" s="89">
        <v>0</v>
      </c>
      <c r="X1921" s="89">
        <v>0</v>
      </c>
      <c r="Y1921" s="89">
        <v>0</v>
      </c>
      <c r="Z1921" s="89">
        <v>1.050065197522E-2</v>
      </c>
      <c r="AA1921" s="89">
        <v>4.6474157952099996E-3</v>
      </c>
    </row>
    <row r="1922" spans="1:27" x14ac:dyDescent="0.25">
      <c r="A1922" s="87">
        <v>17681</v>
      </c>
      <c r="B1922" s="134">
        <v>45473</v>
      </c>
      <c r="C1922" s="87">
        <v>9318</v>
      </c>
      <c r="D1922" s="86" t="s">
        <v>2300</v>
      </c>
      <c r="E1922" s="88">
        <v>5677174</v>
      </c>
      <c r="F1922" s="88">
        <v>2722241</v>
      </c>
      <c r="G1922" s="88">
        <v>0</v>
      </c>
      <c r="H1922" s="88">
        <v>0</v>
      </c>
      <c r="I1922" s="88">
        <v>0</v>
      </c>
      <c r="J1922" s="88">
        <v>574625</v>
      </c>
      <c r="K1922" s="88">
        <v>1130036</v>
      </c>
      <c r="L1922" s="88">
        <v>0</v>
      </c>
      <c r="M1922" s="88">
        <v>0</v>
      </c>
      <c r="N1922" s="88">
        <v>0</v>
      </c>
      <c r="O1922" s="88">
        <v>0</v>
      </c>
      <c r="P1922" s="88">
        <v>1017580</v>
      </c>
      <c r="Q1922" s="89">
        <v>0</v>
      </c>
      <c r="R1922" s="89">
        <v>0</v>
      </c>
      <c r="S1922" s="89">
        <v>0</v>
      </c>
      <c r="T1922" s="89">
        <v>0</v>
      </c>
      <c r="U1922" s="89">
        <v>5.71095173899E-3</v>
      </c>
      <c r="V1922" s="89">
        <v>0</v>
      </c>
      <c r="W1922" s="89">
        <v>0</v>
      </c>
      <c r="X1922" s="89">
        <v>0</v>
      </c>
      <c r="Y1922" s="89">
        <v>0</v>
      </c>
      <c r="Z1922" s="89">
        <v>-1.2050638081999999E-3</v>
      </c>
      <c r="AA1922" s="89">
        <v>1.7432821623099999E-3</v>
      </c>
    </row>
    <row r="1923" spans="1:27" x14ac:dyDescent="0.25">
      <c r="A1923" s="87">
        <v>17687</v>
      </c>
      <c r="B1923" s="134">
        <v>45473</v>
      </c>
      <c r="C1923" s="87">
        <v>9323</v>
      </c>
      <c r="D1923" s="86" t="s">
        <v>2301</v>
      </c>
      <c r="E1923" s="88">
        <v>30602199</v>
      </c>
      <c r="F1923" s="88">
        <v>6726453</v>
      </c>
      <c r="G1923" s="88">
        <v>311235</v>
      </c>
      <c r="H1923" s="88">
        <v>5737</v>
      </c>
      <c r="I1923" s="88">
        <v>0</v>
      </c>
      <c r="J1923" s="88">
        <v>1514713</v>
      </c>
      <c r="K1923" s="88">
        <v>2533400</v>
      </c>
      <c r="L1923" s="88">
        <v>0</v>
      </c>
      <c r="M1923" s="88">
        <v>1707874</v>
      </c>
      <c r="N1923" s="88">
        <v>0</v>
      </c>
      <c r="O1923" s="88">
        <v>0</v>
      </c>
      <c r="P1923" s="88">
        <v>653494</v>
      </c>
      <c r="Q1923" s="89">
        <v>4.6648575987999997E-3</v>
      </c>
      <c r="R1923" s="89">
        <v>0</v>
      </c>
      <c r="S1923" s="89">
        <v>0</v>
      </c>
      <c r="T1923" s="89">
        <v>0</v>
      </c>
      <c r="U1923" s="89">
        <v>2.5633061314999999E-4</v>
      </c>
      <c r="V1923" s="89">
        <v>0</v>
      </c>
      <c r="W1923" s="89">
        <v>0</v>
      </c>
      <c r="X1923" s="89">
        <v>0</v>
      </c>
      <c r="Y1923" s="89">
        <v>0</v>
      </c>
      <c r="Z1923" s="89">
        <v>-1.7699729923000001E-3</v>
      </c>
      <c r="AA1923" s="89">
        <v>1.1605437363E-4</v>
      </c>
    </row>
    <row r="1924" spans="1:27" x14ac:dyDescent="0.25">
      <c r="A1924" s="87">
        <v>17691</v>
      </c>
      <c r="B1924" s="134">
        <v>45473</v>
      </c>
      <c r="C1924" s="87">
        <v>9325</v>
      </c>
      <c r="D1924" s="86" t="s">
        <v>2302</v>
      </c>
      <c r="E1924" s="88">
        <v>233273</v>
      </c>
      <c r="F1924" s="88">
        <v>32071</v>
      </c>
      <c r="G1924" s="88">
        <v>0</v>
      </c>
      <c r="H1924" s="88">
        <v>0</v>
      </c>
      <c r="I1924" s="88">
        <v>0</v>
      </c>
      <c r="J1924" s="88">
        <v>0</v>
      </c>
      <c r="K1924" s="88">
        <v>0</v>
      </c>
      <c r="L1924" s="88">
        <v>0</v>
      </c>
      <c r="M1924" s="88">
        <v>0</v>
      </c>
      <c r="N1924" s="88">
        <v>0</v>
      </c>
      <c r="O1924" s="88">
        <v>0</v>
      </c>
      <c r="P1924" s="88">
        <v>32071</v>
      </c>
      <c r="Q1924" s="89">
        <v>0</v>
      </c>
      <c r="R1924" s="89">
        <v>0</v>
      </c>
      <c r="S1924" s="89">
        <v>0</v>
      </c>
      <c r="T1924" s="89">
        <v>0</v>
      </c>
      <c r="U1924" s="89">
        <v>0</v>
      </c>
      <c r="V1924" s="89">
        <v>0</v>
      </c>
      <c r="W1924" s="89">
        <v>0</v>
      </c>
      <c r="X1924" s="89">
        <v>0</v>
      </c>
      <c r="Y1924" s="89">
        <v>0</v>
      </c>
      <c r="Z1924" s="89">
        <v>0.24523482020043</v>
      </c>
      <c r="AA1924" s="89">
        <v>0.24523482020043</v>
      </c>
    </row>
    <row r="1925" spans="1:27" x14ac:dyDescent="0.25">
      <c r="A1925" s="87">
        <v>17697</v>
      </c>
      <c r="B1925" s="134">
        <v>45473</v>
      </c>
      <c r="C1925" s="87">
        <v>9330</v>
      </c>
      <c r="D1925" s="86" t="s">
        <v>2303</v>
      </c>
      <c r="E1925" s="88">
        <v>1857216</v>
      </c>
      <c r="F1925" s="88">
        <v>1148998</v>
      </c>
      <c r="G1925" s="88">
        <v>0</v>
      </c>
      <c r="H1925" s="88">
        <v>0</v>
      </c>
      <c r="I1925" s="88">
        <v>0</v>
      </c>
      <c r="J1925" s="88">
        <v>622609</v>
      </c>
      <c r="K1925" s="88">
        <v>198303</v>
      </c>
      <c r="L1925" s="88">
        <v>0</v>
      </c>
      <c r="M1925" s="88">
        <v>0</v>
      </c>
      <c r="N1925" s="88">
        <v>0</v>
      </c>
      <c r="O1925" s="88">
        <v>0</v>
      </c>
      <c r="P1925" s="88">
        <v>328086</v>
      </c>
      <c r="Q1925" s="89">
        <v>0</v>
      </c>
      <c r="R1925" s="89">
        <v>0</v>
      </c>
      <c r="S1925" s="89">
        <v>0</v>
      </c>
      <c r="T1925" s="89">
        <v>1.4591297749999999E-4</v>
      </c>
      <c r="U1925" s="89">
        <v>-1.51174620544E-2</v>
      </c>
      <c r="V1925" s="89">
        <v>0</v>
      </c>
      <c r="W1925" s="89">
        <v>0</v>
      </c>
      <c r="X1925" s="89">
        <v>0</v>
      </c>
      <c r="Y1925" s="89">
        <v>0</v>
      </c>
      <c r="Z1925" s="89">
        <v>1.5002464052420001E-2</v>
      </c>
      <c r="AA1925" s="89">
        <v>1.9528532695899999E-3</v>
      </c>
    </row>
    <row r="1926" spans="1:27" x14ac:dyDescent="0.25">
      <c r="A1926" s="87">
        <v>17715</v>
      </c>
      <c r="B1926" s="134">
        <v>45473</v>
      </c>
      <c r="C1926" s="87">
        <v>9339</v>
      </c>
      <c r="D1926" s="86" t="s">
        <v>2304</v>
      </c>
      <c r="E1926" s="88">
        <v>990842</v>
      </c>
      <c r="F1926" s="88">
        <v>389593</v>
      </c>
      <c r="G1926" s="88">
        <v>0</v>
      </c>
      <c r="H1926" s="88">
        <v>50319</v>
      </c>
      <c r="I1926" s="88">
        <v>0</v>
      </c>
      <c r="J1926" s="88">
        <v>64271</v>
      </c>
      <c r="K1926" s="88">
        <v>103233</v>
      </c>
      <c r="L1926" s="88">
        <v>0</v>
      </c>
      <c r="M1926" s="88">
        <v>0</v>
      </c>
      <c r="N1926" s="88">
        <v>0</v>
      </c>
      <c r="O1926" s="88">
        <v>0</v>
      </c>
      <c r="P1926" s="88">
        <v>171770</v>
      </c>
      <c r="Q1926" s="89">
        <v>0</v>
      </c>
      <c r="R1926" s="89">
        <v>1.261786246955E-2</v>
      </c>
      <c r="S1926" s="89">
        <v>0</v>
      </c>
      <c r="T1926" s="89">
        <v>1.463651980498E-2</v>
      </c>
      <c r="U1926" s="89">
        <v>0</v>
      </c>
      <c r="V1926" s="89">
        <v>0</v>
      </c>
      <c r="W1926" s="89">
        <v>0</v>
      </c>
      <c r="X1926" s="89">
        <v>0</v>
      </c>
      <c r="Y1926" s="89">
        <v>0</v>
      </c>
      <c r="Z1926" s="89">
        <v>2.3256044380580002E-2</v>
      </c>
      <c r="AA1926" s="89">
        <v>1.293585561894E-2</v>
      </c>
    </row>
    <row r="1927" spans="1:27" x14ac:dyDescent="0.25">
      <c r="A1927" s="87">
        <v>17733</v>
      </c>
      <c r="B1927" s="134">
        <v>45473</v>
      </c>
      <c r="C1927" s="87">
        <v>9349</v>
      </c>
      <c r="D1927" s="86" t="s">
        <v>2305</v>
      </c>
      <c r="E1927" s="88">
        <v>24249656</v>
      </c>
      <c r="F1927" s="88">
        <v>7150313</v>
      </c>
      <c r="G1927" s="88">
        <v>365595</v>
      </c>
      <c r="H1927" s="88">
        <v>0</v>
      </c>
      <c r="I1927" s="88">
        <v>0</v>
      </c>
      <c r="J1927" s="88">
        <v>1509975</v>
      </c>
      <c r="K1927" s="88">
        <v>3564935</v>
      </c>
      <c r="L1927" s="88">
        <v>0</v>
      </c>
      <c r="M1927" s="88">
        <v>1040806</v>
      </c>
      <c r="N1927" s="88">
        <v>0</v>
      </c>
      <c r="O1927" s="88">
        <v>0</v>
      </c>
      <c r="P1927" s="88">
        <v>669002</v>
      </c>
      <c r="Q1927" s="89">
        <v>8.3051917406400007E-3</v>
      </c>
      <c r="R1927" s="89">
        <v>0</v>
      </c>
      <c r="S1927" s="89">
        <v>0</v>
      </c>
      <c r="T1927" s="89">
        <v>0</v>
      </c>
      <c r="U1927" s="89">
        <v>0</v>
      </c>
      <c r="V1927" s="89">
        <v>0</v>
      </c>
      <c r="W1927" s="89">
        <v>0</v>
      </c>
      <c r="X1927" s="89">
        <v>0</v>
      </c>
      <c r="Y1927" s="89">
        <v>0</v>
      </c>
      <c r="Z1927" s="89">
        <v>2.3314281056299999E-3</v>
      </c>
      <c r="AA1927" s="89">
        <v>7.8273959206999998E-4</v>
      </c>
    </row>
    <row r="1928" spans="1:27" x14ac:dyDescent="0.25">
      <c r="A1928" s="87">
        <v>17752</v>
      </c>
      <c r="B1928" s="134">
        <v>45473</v>
      </c>
      <c r="C1928" s="87">
        <v>9364</v>
      </c>
      <c r="D1928" s="86" t="s">
        <v>2306</v>
      </c>
      <c r="E1928" s="88">
        <v>38388212</v>
      </c>
      <c r="F1928" s="88">
        <v>15242274</v>
      </c>
      <c r="G1928" s="88">
        <v>515091</v>
      </c>
      <c r="H1928" s="88">
        <v>0</v>
      </c>
      <c r="I1928" s="88">
        <v>0</v>
      </c>
      <c r="J1928" s="88">
        <v>3718933</v>
      </c>
      <c r="K1928" s="88">
        <v>6544804</v>
      </c>
      <c r="L1928" s="88">
        <v>0</v>
      </c>
      <c r="M1928" s="88">
        <v>2880136</v>
      </c>
      <c r="N1928" s="88">
        <v>0</v>
      </c>
      <c r="O1928" s="88">
        <v>0</v>
      </c>
      <c r="P1928" s="88">
        <v>1583310</v>
      </c>
      <c r="Q1928" s="89">
        <v>8.8855248218800004E-3</v>
      </c>
      <c r="R1928" s="89">
        <v>0</v>
      </c>
      <c r="S1928" s="89">
        <v>0</v>
      </c>
      <c r="T1928" s="89">
        <v>0</v>
      </c>
      <c r="U1928" s="89">
        <v>0</v>
      </c>
      <c r="V1928" s="89">
        <v>0</v>
      </c>
      <c r="W1928" s="89">
        <v>0</v>
      </c>
      <c r="X1928" s="89">
        <v>0</v>
      </c>
      <c r="Y1928" s="89">
        <v>0</v>
      </c>
      <c r="Z1928" s="89">
        <v>4.1935115788399998E-3</v>
      </c>
      <c r="AA1928" s="89">
        <v>6.8615164337000004E-4</v>
      </c>
    </row>
    <row r="1929" spans="1:27" x14ac:dyDescent="0.25">
      <c r="A1929" s="87">
        <v>17793</v>
      </c>
      <c r="B1929" s="134">
        <v>45473</v>
      </c>
      <c r="C1929" s="87">
        <v>9388</v>
      </c>
      <c r="D1929" s="86" t="s">
        <v>2307</v>
      </c>
      <c r="E1929" s="88">
        <v>5779464</v>
      </c>
      <c r="F1929" s="88">
        <v>3978343</v>
      </c>
      <c r="G1929" s="88">
        <v>0</v>
      </c>
      <c r="H1929" s="88">
        <v>0</v>
      </c>
      <c r="I1929" s="88">
        <v>0</v>
      </c>
      <c r="J1929" s="88">
        <v>841486</v>
      </c>
      <c r="K1929" s="88">
        <v>2294338</v>
      </c>
      <c r="L1929" s="88">
        <v>0</v>
      </c>
      <c r="M1929" s="88">
        <v>0</v>
      </c>
      <c r="N1929" s="88">
        <v>0</v>
      </c>
      <c r="O1929" s="88">
        <v>0</v>
      </c>
      <c r="P1929" s="88">
        <v>842519</v>
      </c>
      <c r="Q1929" s="89">
        <v>0</v>
      </c>
      <c r="R1929" s="89">
        <v>0</v>
      </c>
      <c r="S1929" s="89">
        <v>0</v>
      </c>
      <c r="T1929" s="89">
        <v>0</v>
      </c>
      <c r="U1929" s="89">
        <v>0</v>
      </c>
      <c r="V1929" s="89">
        <v>0</v>
      </c>
      <c r="W1929" s="89">
        <v>0</v>
      </c>
      <c r="X1929" s="89">
        <v>0</v>
      </c>
      <c r="Y1929" s="89">
        <v>0</v>
      </c>
      <c r="Z1929" s="89">
        <v>7.5302348327500003E-3</v>
      </c>
      <c r="AA1929" s="89">
        <v>2.1734132502100002E-3</v>
      </c>
    </row>
    <row r="1930" spans="1:27" x14ac:dyDescent="0.25">
      <c r="A1930" s="87">
        <v>17831</v>
      </c>
      <c r="B1930" s="134">
        <v>45473</v>
      </c>
      <c r="C1930" s="87">
        <v>9407</v>
      </c>
      <c r="D1930" s="86" t="s">
        <v>2308</v>
      </c>
      <c r="E1930" s="88">
        <v>14667250</v>
      </c>
      <c r="F1930" s="88">
        <v>7891974</v>
      </c>
      <c r="G1930" s="88">
        <v>0</v>
      </c>
      <c r="H1930" s="88">
        <v>0</v>
      </c>
      <c r="I1930" s="88">
        <v>0</v>
      </c>
      <c r="J1930" s="88">
        <v>1474891</v>
      </c>
      <c r="K1930" s="88">
        <v>4981623</v>
      </c>
      <c r="L1930" s="88">
        <v>0</v>
      </c>
      <c r="M1930" s="88">
        <v>0</v>
      </c>
      <c r="N1930" s="88">
        <v>0</v>
      </c>
      <c r="O1930" s="88">
        <v>0</v>
      </c>
      <c r="P1930" s="88">
        <v>1435460</v>
      </c>
      <c r="Q1930" s="89">
        <v>0</v>
      </c>
      <c r="R1930" s="89">
        <v>0</v>
      </c>
      <c r="S1930" s="89">
        <v>0</v>
      </c>
      <c r="T1930" s="89">
        <v>0</v>
      </c>
      <c r="U1930" s="89">
        <v>3.8281439052E-4</v>
      </c>
      <c r="V1930" s="89">
        <v>0</v>
      </c>
      <c r="W1930" s="89">
        <v>0</v>
      </c>
      <c r="X1930" s="89">
        <v>0</v>
      </c>
      <c r="Y1930" s="89">
        <v>0</v>
      </c>
      <c r="Z1930" s="89">
        <v>2.7173488052149999E-2</v>
      </c>
      <c r="AA1930" s="89">
        <v>6.2420722183900001E-3</v>
      </c>
    </row>
    <row r="1931" spans="1:27" x14ac:dyDescent="0.25">
      <c r="A1931" s="87">
        <v>17841</v>
      </c>
      <c r="B1931" s="134">
        <v>45473</v>
      </c>
      <c r="C1931" s="87">
        <v>9412</v>
      </c>
      <c r="D1931" s="86" t="s">
        <v>2309</v>
      </c>
      <c r="E1931" s="88">
        <v>5071804</v>
      </c>
      <c r="F1931" s="88">
        <v>2880267</v>
      </c>
      <c r="G1931" s="88">
        <v>0</v>
      </c>
      <c r="H1931" s="88">
        <v>1901</v>
      </c>
      <c r="I1931" s="88">
        <v>0</v>
      </c>
      <c r="J1931" s="88">
        <v>862240</v>
      </c>
      <c r="K1931" s="88">
        <v>1568739</v>
      </c>
      <c r="L1931" s="88">
        <v>0</v>
      </c>
      <c r="M1931" s="88">
        <v>0</v>
      </c>
      <c r="N1931" s="88">
        <v>0</v>
      </c>
      <c r="O1931" s="88">
        <v>0</v>
      </c>
      <c r="P1931" s="88">
        <v>447387</v>
      </c>
      <c r="Q1931" s="89">
        <v>0</v>
      </c>
      <c r="R1931" s="89">
        <v>0</v>
      </c>
      <c r="S1931" s="89">
        <v>0</v>
      </c>
      <c r="T1931" s="89">
        <v>0</v>
      </c>
      <c r="U1931" s="89">
        <v>7.6956694425499997E-3</v>
      </c>
      <c r="V1931" s="89">
        <v>0</v>
      </c>
      <c r="W1931" s="89">
        <v>0</v>
      </c>
      <c r="X1931" s="89">
        <v>0</v>
      </c>
      <c r="Y1931" s="89">
        <v>0</v>
      </c>
      <c r="Z1931" s="89">
        <v>3.2534041270600002E-3</v>
      </c>
      <c r="AA1931" s="89">
        <v>4.7008429470399996E-3</v>
      </c>
    </row>
    <row r="1932" spans="1:27" x14ac:dyDescent="0.25">
      <c r="A1932" s="87">
        <v>17847</v>
      </c>
      <c r="B1932" s="134">
        <v>45473</v>
      </c>
      <c r="C1932" s="87">
        <v>9415</v>
      </c>
      <c r="D1932" s="86" t="s">
        <v>2310</v>
      </c>
      <c r="E1932" s="88">
        <v>55778098</v>
      </c>
      <c r="F1932" s="88">
        <v>29568366</v>
      </c>
      <c r="G1932" s="88">
        <v>1317720</v>
      </c>
      <c r="H1932" s="88">
        <v>0</v>
      </c>
      <c r="I1932" s="88">
        <v>0</v>
      </c>
      <c r="J1932" s="88">
        <v>3807683</v>
      </c>
      <c r="K1932" s="88">
        <v>3430208</v>
      </c>
      <c r="L1932" s="88">
        <v>0</v>
      </c>
      <c r="M1932" s="88">
        <v>18628630</v>
      </c>
      <c r="N1932" s="88">
        <v>0</v>
      </c>
      <c r="O1932" s="88">
        <v>0</v>
      </c>
      <c r="P1932" s="88">
        <v>2384125</v>
      </c>
      <c r="Q1932" s="89">
        <v>8.8973450457000003E-3</v>
      </c>
      <c r="R1932" s="89">
        <v>0</v>
      </c>
      <c r="S1932" s="89">
        <v>0</v>
      </c>
      <c r="T1932" s="89">
        <v>4.2730151254000002E-4</v>
      </c>
      <c r="U1932" s="89">
        <v>2.4157794101699998E-3</v>
      </c>
      <c r="V1932" s="89">
        <v>0</v>
      </c>
      <c r="W1932" s="89">
        <v>0</v>
      </c>
      <c r="X1932" s="89">
        <v>0</v>
      </c>
      <c r="Y1932" s="89">
        <v>0</v>
      </c>
      <c r="Z1932" s="89">
        <v>3.8219834984149999E-2</v>
      </c>
      <c r="AA1932" s="89">
        <v>4.7198945650399997E-3</v>
      </c>
    </row>
    <row r="1933" spans="1:27" x14ac:dyDescent="0.25">
      <c r="A1933" s="87">
        <v>17849</v>
      </c>
      <c r="B1933" s="134">
        <v>45473</v>
      </c>
      <c r="C1933" s="87">
        <v>9416</v>
      </c>
      <c r="D1933" s="86" t="s">
        <v>2311</v>
      </c>
      <c r="E1933" s="88">
        <v>4579064</v>
      </c>
      <c r="F1933" s="88">
        <v>2992732</v>
      </c>
      <c r="G1933" s="88">
        <v>0</v>
      </c>
      <c r="H1933" s="88">
        <v>0</v>
      </c>
      <c r="I1933" s="88">
        <v>0</v>
      </c>
      <c r="J1933" s="88">
        <v>1382575</v>
      </c>
      <c r="K1933" s="88">
        <v>439663</v>
      </c>
      <c r="L1933" s="88">
        <v>0</v>
      </c>
      <c r="M1933" s="88">
        <v>0</v>
      </c>
      <c r="N1933" s="88">
        <v>0</v>
      </c>
      <c r="O1933" s="88">
        <v>0</v>
      </c>
      <c r="P1933" s="88">
        <v>1170494</v>
      </c>
      <c r="Q1933" s="89">
        <v>0</v>
      </c>
      <c r="R1933" s="89">
        <v>0</v>
      </c>
      <c r="S1933" s="89">
        <v>0</v>
      </c>
      <c r="T1933" s="89">
        <v>0</v>
      </c>
      <c r="U1933" s="89">
        <v>0</v>
      </c>
      <c r="V1933" s="89">
        <v>0</v>
      </c>
      <c r="W1933" s="89">
        <v>0</v>
      </c>
      <c r="X1933" s="89">
        <v>0</v>
      </c>
      <c r="Y1933" s="89">
        <v>0</v>
      </c>
      <c r="Z1933" s="89">
        <v>1.0853286691E-4</v>
      </c>
      <c r="AA1933" s="89">
        <v>1.3065472276E-4</v>
      </c>
    </row>
    <row r="1934" spans="1:27" x14ac:dyDescent="0.25">
      <c r="A1934" s="87">
        <v>17861</v>
      </c>
      <c r="B1934" s="134">
        <v>45473</v>
      </c>
      <c r="C1934" s="87">
        <v>9421</v>
      </c>
      <c r="D1934" s="86" t="s">
        <v>2312</v>
      </c>
      <c r="E1934" s="88">
        <v>30073782</v>
      </c>
      <c r="F1934" s="88">
        <v>18822719</v>
      </c>
      <c r="G1934" s="88">
        <v>0</v>
      </c>
      <c r="H1934" s="88">
        <v>0</v>
      </c>
      <c r="I1934" s="88">
        <v>0</v>
      </c>
      <c r="J1934" s="88">
        <v>8389647</v>
      </c>
      <c r="K1934" s="88">
        <v>6133648</v>
      </c>
      <c r="L1934" s="88">
        <v>0</v>
      </c>
      <c r="M1934" s="88">
        <v>0</v>
      </c>
      <c r="N1934" s="88">
        <v>0</v>
      </c>
      <c r="O1934" s="88">
        <v>0</v>
      </c>
      <c r="P1934" s="88">
        <v>4299424</v>
      </c>
      <c r="Q1934" s="89">
        <v>0</v>
      </c>
      <c r="R1934" s="89">
        <v>0</v>
      </c>
      <c r="S1934" s="89">
        <v>0</v>
      </c>
      <c r="T1934" s="89">
        <v>0</v>
      </c>
      <c r="U1934" s="89">
        <v>6.6575089630000004E-4</v>
      </c>
      <c r="V1934" s="89">
        <v>0</v>
      </c>
      <c r="W1934" s="89">
        <v>0</v>
      </c>
      <c r="X1934" s="89">
        <v>0</v>
      </c>
      <c r="Y1934" s="89">
        <v>0</v>
      </c>
      <c r="Z1934" s="89">
        <v>3.6958816579299998E-3</v>
      </c>
      <c r="AA1934" s="89">
        <v>1.23321460436E-3</v>
      </c>
    </row>
    <row r="1935" spans="1:27" x14ac:dyDescent="0.25">
      <c r="A1935" s="87">
        <v>17865</v>
      </c>
      <c r="B1935" s="134">
        <v>45473</v>
      </c>
      <c r="C1935" s="87">
        <v>9423</v>
      </c>
      <c r="D1935" s="86" t="s">
        <v>2313</v>
      </c>
      <c r="E1935" s="88">
        <v>1182360</v>
      </c>
      <c r="F1935" s="88">
        <v>701997</v>
      </c>
      <c r="G1935" s="88">
        <v>0</v>
      </c>
      <c r="H1935" s="88">
        <v>0</v>
      </c>
      <c r="I1935" s="88">
        <v>88318</v>
      </c>
      <c r="J1935" s="88">
        <v>180881</v>
      </c>
      <c r="K1935" s="88">
        <v>282019</v>
      </c>
      <c r="L1935" s="88">
        <v>0</v>
      </c>
      <c r="M1935" s="88">
        <v>0</v>
      </c>
      <c r="N1935" s="88">
        <v>0</v>
      </c>
      <c r="O1935" s="88">
        <v>0</v>
      </c>
      <c r="P1935" s="88">
        <v>150779</v>
      </c>
      <c r="Q1935" s="89">
        <v>0</v>
      </c>
      <c r="R1935" s="89">
        <v>0</v>
      </c>
      <c r="S1935" s="89">
        <v>2.4050867350100002E-3</v>
      </c>
      <c r="T1935" s="89">
        <v>0</v>
      </c>
      <c r="U1935" s="89">
        <v>0</v>
      </c>
      <c r="V1935" s="89">
        <v>0</v>
      </c>
      <c r="W1935" s="89">
        <v>0</v>
      </c>
      <c r="X1935" s="89">
        <v>0</v>
      </c>
      <c r="Y1935" s="89">
        <v>0</v>
      </c>
      <c r="Z1935" s="89">
        <v>3.1671331360719999E-2</v>
      </c>
      <c r="AA1935" s="89">
        <v>6.3344503670400001E-3</v>
      </c>
    </row>
    <row r="1936" spans="1:27" x14ac:dyDescent="0.25">
      <c r="A1936" s="87">
        <v>17878</v>
      </c>
      <c r="B1936" s="134">
        <v>45473</v>
      </c>
      <c r="C1936" s="87">
        <v>9431</v>
      </c>
      <c r="D1936" s="86" t="s">
        <v>2314</v>
      </c>
      <c r="E1936" s="88">
        <v>22340301</v>
      </c>
      <c r="F1936" s="88">
        <v>10290449</v>
      </c>
      <c r="G1936" s="88">
        <v>398730</v>
      </c>
      <c r="H1936" s="88">
        <v>0</v>
      </c>
      <c r="I1936" s="88">
        <v>0</v>
      </c>
      <c r="J1936" s="88">
        <v>3800102</v>
      </c>
      <c r="K1936" s="88">
        <v>2599159</v>
      </c>
      <c r="L1936" s="88">
        <v>0</v>
      </c>
      <c r="M1936" s="88">
        <v>1588162</v>
      </c>
      <c r="N1936" s="88">
        <v>0</v>
      </c>
      <c r="O1936" s="88">
        <v>275645</v>
      </c>
      <c r="P1936" s="88">
        <v>1628651</v>
      </c>
      <c r="Q1936" s="89">
        <v>-1.04493819031E-2</v>
      </c>
      <c r="R1936" s="89">
        <v>0</v>
      </c>
      <c r="S1936" s="89">
        <v>0</v>
      </c>
      <c r="T1936" s="89">
        <v>9.1543494257000004E-4</v>
      </c>
      <c r="U1936" s="89">
        <v>-1.6861592004E-3</v>
      </c>
      <c r="V1936" s="89">
        <v>0</v>
      </c>
      <c r="W1936" s="89">
        <v>0</v>
      </c>
      <c r="X1936" s="89">
        <v>0</v>
      </c>
      <c r="Y1936" s="89">
        <v>0</v>
      </c>
      <c r="Z1936" s="89">
        <v>-1.3931475298599999E-2</v>
      </c>
      <c r="AA1936" s="89">
        <v>-2.7416960727000002E-3</v>
      </c>
    </row>
    <row r="1937" spans="1:27" x14ac:dyDescent="0.25">
      <c r="A1937" s="87">
        <v>17885</v>
      </c>
      <c r="B1937" s="134">
        <v>45473</v>
      </c>
      <c r="C1937" s="87">
        <v>9434</v>
      </c>
      <c r="D1937" s="86" t="s">
        <v>2315</v>
      </c>
      <c r="E1937" s="88">
        <v>18023180</v>
      </c>
      <c r="F1937" s="88">
        <v>6935923</v>
      </c>
      <c r="G1937" s="88">
        <v>859310</v>
      </c>
      <c r="H1937" s="88">
        <v>137218</v>
      </c>
      <c r="I1937" s="88">
        <v>0</v>
      </c>
      <c r="J1937" s="88">
        <v>905186</v>
      </c>
      <c r="K1937" s="88">
        <v>2133786</v>
      </c>
      <c r="L1937" s="88">
        <v>0</v>
      </c>
      <c r="M1937" s="88">
        <v>18914</v>
      </c>
      <c r="N1937" s="88">
        <v>0</v>
      </c>
      <c r="O1937" s="88">
        <v>0</v>
      </c>
      <c r="P1937" s="88">
        <v>2881509</v>
      </c>
      <c r="Q1937" s="89">
        <v>4.9816522705420002E-2</v>
      </c>
      <c r="R1937" s="89">
        <v>-1.0491895207254001</v>
      </c>
      <c r="S1937" s="89">
        <v>0</v>
      </c>
      <c r="T1937" s="89">
        <v>2.072292017266E-2</v>
      </c>
      <c r="U1937" s="89">
        <v>1.2983853268050001E-2</v>
      </c>
      <c r="V1937" s="89">
        <v>0</v>
      </c>
      <c r="W1937" s="89">
        <v>0.11713919029285</v>
      </c>
      <c r="X1937" s="89">
        <v>0</v>
      </c>
      <c r="Y1937" s="89">
        <v>0</v>
      </c>
      <c r="Z1937" s="89">
        <v>3.3329049657600002E-2</v>
      </c>
      <c r="AA1937" s="89">
        <v>2.9244577669010001E-2</v>
      </c>
    </row>
    <row r="1938" spans="1:27" x14ac:dyDescent="0.25">
      <c r="A1938" s="87">
        <v>17891</v>
      </c>
      <c r="B1938" s="134">
        <v>45473</v>
      </c>
      <c r="C1938" s="87">
        <v>9439</v>
      </c>
      <c r="D1938" s="86" t="s">
        <v>2316</v>
      </c>
      <c r="E1938" s="88">
        <v>17897088</v>
      </c>
      <c r="F1938" s="88">
        <v>6773995</v>
      </c>
      <c r="G1938" s="88">
        <v>329533</v>
      </c>
      <c r="H1938" s="88">
        <v>0</v>
      </c>
      <c r="I1938" s="88">
        <v>0</v>
      </c>
      <c r="J1938" s="88">
        <v>979487</v>
      </c>
      <c r="K1938" s="88">
        <v>3216870</v>
      </c>
      <c r="L1938" s="88">
        <v>0</v>
      </c>
      <c r="M1938" s="88">
        <v>1884405</v>
      </c>
      <c r="N1938" s="88">
        <v>0</v>
      </c>
      <c r="O1938" s="88">
        <v>0</v>
      </c>
      <c r="P1938" s="88">
        <v>363700</v>
      </c>
      <c r="Q1938" s="89">
        <v>1.448625251093E-2</v>
      </c>
      <c r="R1938" s="89">
        <v>0</v>
      </c>
      <c r="S1938" s="89">
        <v>0</v>
      </c>
      <c r="T1938" s="89">
        <v>3.0411014068860001E-2</v>
      </c>
      <c r="U1938" s="89">
        <v>-3.245205146E-4</v>
      </c>
      <c r="V1938" s="89">
        <v>0</v>
      </c>
      <c r="W1938" s="89">
        <v>0</v>
      </c>
      <c r="X1938" s="89">
        <v>0</v>
      </c>
      <c r="Y1938" s="89">
        <v>0</v>
      </c>
      <c r="Z1938" s="89">
        <v>-2.4467522312000001E-3</v>
      </c>
      <c r="AA1938" s="89">
        <v>3.9257642931E-3</v>
      </c>
    </row>
    <row r="1939" spans="1:27" x14ac:dyDescent="0.25">
      <c r="A1939" s="87">
        <v>17953</v>
      </c>
      <c r="B1939" s="134">
        <v>45473</v>
      </c>
      <c r="C1939" s="87">
        <v>9468</v>
      </c>
      <c r="D1939" s="86" t="s">
        <v>2317</v>
      </c>
      <c r="E1939" s="88">
        <v>24455567</v>
      </c>
      <c r="F1939" s="88">
        <v>5849805</v>
      </c>
      <c r="G1939" s="88">
        <v>238148</v>
      </c>
      <c r="H1939" s="88">
        <v>0</v>
      </c>
      <c r="I1939" s="88">
        <v>0</v>
      </c>
      <c r="J1939" s="88">
        <v>2081490</v>
      </c>
      <c r="K1939" s="88">
        <v>1984819</v>
      </c>
      <c r="L1939" s="88">
        <v>0</v>
      </c>
      <c r="M1939" s="88">
        <v>396656</v>
      </c>
      <c r="N1939" s="88">
        <v>0</v>
      </c>
      <c r="O1939" s="88">
        <v>0</v>
      </c>
      <c r="P1939" s="88">
        <v>1148693</v>
      </c>
      <c r="Q1939" s="89">
        <v>5.3948890201200002E-3</v>
      </c>
      <c r="R1939" s="89">
        <v>0</v>
      </c>
      <c r="S1939" s="89">
        <v>0</v>
      </c>
      <c r="T1939" s="89">
        <v>6.3498990150999998E-4</v>
      </c>
      <c r="U1939" s="89">
        <v>1.36111736346E-3</v>
      </c>
      <c r="V1939" s="89">
        <v>0</v>
      </c>
      <c r="W1939" s="89">
        <v>0</v>
      </c>
      <c r="X1939" s="89">
        <v>0</v>
      </c>
      <c r="Y1939" s="89">
        <v>0</v>
      </c>
      <c r="Z1939" s="89">
        <v>6.3194154119999998E-4</v>
      </c>
      <c r="AA1939" s="89">
        <v>1.09108570232E-3</v>
      </c>
    </row>
    <row r="1940" spans="1:27" x14ac:dyDescent="0.25">
      <c r="A1940" s="87">
        <v>17955</v>
      </c>
      <c r="B1940" s="134">
        <v>45473</v>
      </c>
      <c r="C1940" s="87">
        <v>9469</v>
      </c>
      <c r="D1940" s="86" t="s">
        <v>2318</v>
      </c>
      <c r="E1940" s="88">
        <v>37914299</v>
      </c>
      <c r="F1940" s="88">
        <v>23894674</v>
      </c>
      <c r="G1940" s="88">
        <v>348512</v>
      </c>
      <c r="H1940" s="88">
        <v>0</v>
      </c>
      <c r="I1940" s="88">
        <v>0</v>
      </c>
      <c r="J1940" s="88">
        <v>11872285</v>
      </c>
      <c r="K1940" s="88">
        <v>8055837</v>
      </c>
      <c r="L1940" s="88">
        <v>0</v>
      </c>
      <c r="M1940" s="88">
        <v>2556190</v>
      </c>
      <c r="N1940" s="88">
        <v>0</v>
      </c>
      <c r="O1940" s="88">
        <v>0</v>
      </c>
      <c r="P1940" s="88">
        <v>1061850</v>
      </c>
      <c r="Q1940" s="89">
        <v>1.18528100974E-2</v>
      </c>
      <c r="R1940" s="89">
        <v>0</v>
      </c>
      <c r="S1940" s="89">
        <v>0</v>
      </c>
      <c r="T1940" s="89">
        <v>2.1793738046600002E-3</v>
      </c>
      <c r="U1940" s="89">
        <v>1.0395497553799999E-3</v>
      </c>
      <c r="V1940" s="89">
        <v>0</v>
      </c>
      <c r="W1940" s="89">
        <v>-2.9384406610000001E-4</v>
      </c>
      <c r="X1940" s="89">
        <v>0</v>
      </c>
      <c r="Y1940" s="89">
        <v>0</v>
      </c>
      <c r="Z1940" s="89">
        <v>3.6067775966099999E-3</v>
      </c>
      <c r="AA1940" s="89">
        <v>1.8304458324800001E-3</v>
      </c>
    </row>
    <row r="1941" spans="1:27" x14ac:dyDescent="0.25">
      <c r="A1941" s="87">
        <v>17969</v>
      </c>
      <c r="B1941" s="134">
        <v>45473</v>
      </c>
      <c r="C1941" s="87">
        <v>9476</v>
      </c>
      <c r="D1941" s="86" t="s">
        <v>2319</v>
      </c>
      <c r="E1941" s="88">
        <v>921823</v>
      </c>
      <c r="F1941" s="88">
        <v>621348</v>
      </c>
      <c r="G1941" s="88">
        <v>0</v>
      </c>
      <c r="H1941" s="88">
        <v>0</v>
      </c>
      <c r="I1941" s="88">
        <v>0</v>
      </c>
      <c r="J1941" s="88">
        <v>53975</v>
      </c>
      <c r="K1941" s="88">
        <v>267236</v>
      </c>
      <c r="L1941" s="88">
        <v>0</v>
      </c>
      <c r="M1941" s="88">
        <v>0</v>
      </c>
      <c r="N1941" s="88">
        <v>0</v>
      </c>
      <c r="O1941" s="88">
        <v>0</v>
      </c>
      <c r="P1941" s="88">
        <v>300136</v>
      </c>
      <c r="Q1941" s="89">
        <v>0</v>
      </c>
      <c r="R1941" s="89">
        <v>0</v>
      </c>
      <c r="S1941" s="89">
        <v>0</v>
      </c>
      <c r="T1941" s="89">
        <v>0</v>
      </c>
      <c r="U1941" s="89">
        <v>0</v>
      </c>
      <c r="V1941" s="89">
        <v>0</v>
      </c>
      <c r="W1941" s="89">
        <v>0</v>
      </c>
      <c r="X1941" s="89">
        <v>0</v>
      </c>
      <c r="Y1941" s="89">
        <v>0</v>
      </c>
      <c r="Z1941" s="89">
        <v>4.4535242086559998E-2</v>
      </c>
      <c r="AA1941" s="89">
        <v>2.436432680927E-2</v>
      </c>
    </row>
    <row r="1942" spans="1:27" x14ac:dyDescent="0.25">
      <c r="A1942" s="87">
        <v>17990</v>
      </c>
      <c r="B1942" s="134">
        <v>45473</v>
      </c>
      <c r="C1942" s="87">
        <v>9484</v>
      </c>
      <c r="D1942" s="86" t="s">
        <v>2320</v>
      </c>
      <c r="E1942" s="88">
        <v>429082479</v>
      </c>
      <c r="F1942" s="88">
        <v>314252952</v>
      </c>
      <c r="G1942" s="88">
        <v>13283075</v>
      </c>
      <c r="H1942" s="88">
        <v>0</v>
      </c>
      <c r="I1942" s="88">
        <v>0</v>
      </c>
      <c r="J1942" s="88">
        <v>35455377</v>
      </c>
      <c r="K1942" s="88">
        <v>66668016</v>
      </c>
      <c r="L1942" s="88">
        <v>0</v>
      </c>
      <c r="M1942" s="88">
        <v>138394214</v>
      </c>
      <c r="N1942" s="88">
        <v>38094438</v>
      </c>
      <c r="O1942" s="88">
        <v>3082157</v>
      </c>
      <c r="P1942" s="88">
        <v>19275675</v>
      </c>
      <c r="Q1942" s="89">
        <v>2.2975366673020001E-2</v>
      </c>
      <c r="R1942" s="89">
        <v>0</v>
      </c>
      <c r="S1942" s="89">
        <v>0</v>
      </c>
      <c r="T1942" s="89">
        <v>2.7397973439200001E-3</v>
      </c>
      <c r="U1942" s="89">
        <v>6.3242080182800003E-3</v>
      </c>
      <c r="V1942" s="89">
        <v>0</v>
      </c>
      <c r="W1942" s="89">
        <v>2.4146908912E-4</v>
      </c>
      <c r="X1942" s="89">
        <v>0</v>
      </c>
      <c r="Y1942" s="89">
        <v>0</v>
      </c>
      <c r="Z1942" s="89">
        <v>8.5705534756300005E-3</v>
      </c>
      <c r="AA1942" s="89">
        <v>3.2214189426499999E-3</v>
      </c>
    </row>
    <row r="1943" spans="1:27" x14ac:dyDescent="0.25">
      <c r="A1943" s="87">
        <v>17999</v>
      </c>
      <c r="B1943" s="134">
        <v>45473</v>
      </c>
      <c r="C1943" s="87">
        <v>9488</v>
      </c>
      <c r="D1943" s="86" t="s">
        <v>2321</v>
      </c>
      <c r="E1943" s="88">
        <v>126627109</v>
      </c>
      <c r="F1943" s="88">
        <v>109576145</v>
      </c>
      <c r="G1943" s="88">
        <v>10154292</v>
      </c>
      <c r="H1943" s="88">
        <v>0</v>
      </c>
      <c r="I1943" s="88">
        <v>0</v>
      </c>
      <c r="J1943" s="88">
        <v>10740220</v>
      </c>
      <c r="K1943" s="88">
        <v>52073859</v>
      </c>
      <c r="L1943" s="88">
        <v>0</v>
      </c>
      <c r="M1943" s="88">
        <v>18192317</v>
      </c>
      <c r="N1943" s="88">
        <v>0</v>
      </c>
      <c r="O1943" s="88">
        <v>0</v>
      </c>
      <c r="P1943" s="88">
        <v>18415457</v>
      </c>
      <c r="Q1943" s="89">
        <v>1.1231141841339999E-2</v>
      </c>
      <c r="R1943" s="89">
        <v>0</v>
      </c>
      <c r="S1943" s="89">
        <v>0</v>
      </c>
      <c r="T1943" s="89">
        <v>9.8069465642000001E-4</v>
      </c>
      <c r="U1943" s="89">
        <v>7.2489543723599998E-3</v>
      </c>
      <c r="V1943" s="89">
        <v>0</v>
      </c>
      <c r="W1943" s="89">
        <v>5.6778475884999998E-4</v>
      </c>
      <c r="X1943" s="89">
        <v>0</v>
      </c>
      <c r="Y1943" s="89">
        <v>0</v>
      </c>
      <c r="Z1943" s="89">
        <v>1.1850969996159999E-2</v>
      </c>
      <c r="AA1943" s="89">
        <v>6.5768786289199998E-3</v>
      </c>
    </row>
    <row r="1944" spans="1:27" x14ac:dyDescent="0.25">
      <c r="A1944" s="87">
        <v>18013</v>
      </c>
      <c r="B1944" s="134">
        <v>45473</v>
      </c>
      <c r="C1944" s="87">
        <v>9494</v>
      </c>
      <c r="D1944" s="86" t="s">
        <v>2322</v>
      </c>
      <c r="E1944" s="88">
        <v>3097065</v>
      </c>
      <c r="F1944" s="88">
        <v>801341</v>
      </c>
      <c r="G1944" s="88">
        <v>0</v>
      </c>
      <c r="H1944" s="88">
        <v>0</v>
      </c>
      <c r="I1944" s="88">
        <v>0</v>
      </c>
      <c r="J1944" s="88">
        <v>151752</v>
      </c>
      <c r="K1944" s="88">
        <v>567732</v>
      </c>
      <c r="L1944" s="88">
        <v>0</v>
      </c>
      <c r="M1944" s="88">
        <v>0</v>
      </c>
      <c r="N1944" s="88">
        <v>0</v>
      </c>
      <c r="O1944" s="88">
        <v>0</v>
      </c>
      <c r="P1944" s="88">
        <v>81857</v>
      </c>
      <c r="Q1944" s="89">
        <v>0</v>
      </c>
      <c r="R1944" s="89">
        <v>0</v>
      </c>
      <c r="S1944" s="89">
        <v>0</v>
      </c>
      <c r="T1944" s="89">
        <v>0</v>
      </c>
      <c r="U1944" s="89">
        <v>-3.7629427838000002E-3</v>
      </c>
      <c r="V1944" s="89">
        <v>0</v>
      </c>
      <c r="W1944" s="89">
        <v>0</v>
      </c>
      <c r="X1944" s="89">
        <v>0</v>
      </c>
      <c r="Y1944" s="89">
        <v>0</v>
      </c>
      <c r="Z1944" s="89">
        <v>-6.9154442976999998E-3</v>
      </c>
      <c r="AA1944" s="89">
        <v>-3.1610241539000001E-3</v>
      </c>
    </row>
    <row r="1945" spans="1:27" x14ac:dyDescent="0.25">
      <c r="A1945" s="87">
        <v>18022</v>
      </c>
      <c r="B1945" s="134">
        <v>45473</v>
      </c>
      <c r="C1945" s="87">
        <v>9496</v>
      </c>
      <c r="D1945" s="86" t="s">
        <v>2323</v>
      </c>
      <c r="E1945" s="88">
        <v>235979235</v>
      </c>
      <c r="F1945" s="88">
        <v>169537973</v>
      </c>
      <c r="G1945" s="88">
        <v>7451579</v>
      </c>
      <c r="H1945" s="88">
        <v>0</v>
      </c>
      <c r="I1945" s="88">
        <v>0</v>
      </c>
      <c r="J1945" s="88">
        <v>23977877</v>
      </c>
      <c r="K1945" s="88">
        <v>37016544</v>
      </c>
      <c r="L1945" s="88">
        <v>0</v>
      </c>
      <c r="M1945" s="88">
        <v>82894523</v>
      </c>
      <c r="N1945" s="88">
        <v>6766816</v>
      </c>
      <c r="O1945" s="88">
        <v>1836440</v>
      </c>
      <c r="P1945" s="88">
        <v>9594194</v>
      </c>
      <c r="Q1945" s="89">
        <v>1.062614105682E-2</v>
      </c>
      <c r="R1945" s="89">
        <v>0</v>
      </c>
      <c r="S1945" s="89">
        <v>0</v>
      </c>
      <c r="T1945" s="89">
        <v>5.1035767635000001E-4</v>
      </c>
      <c r="U1945" s="89">
        <v>3.3875467093999999E-4</v>
      </c>
      <c r="V1945" s="89">
        <v>0</v>
      </c>
      <c r="W1945" s="89">
        <v>0</v>
      </c>
      <c r="X1945" s="89">
        <v>0</v>
      </c>
      <c r="Y1945" s="89">
        <v>0</v>
      </c>
      <c r="Z1945" s="89">
        <v>9.3964450208000004E-3</v>
      </c>
      <c r="AA1945" s="89">
        <v>1.18625666656E-3</v>
      </c>
    </row>
    <row r="1946" spans="1:27" x14ac:dyDescent="0.25">
      <c r="A1946" s="87">
        <v>18067</v>
      </c>
      <c r="B1946" s="134">
        <v>45473</v>
      </c>
      <c r="C1946" s="87">
        <v>9521</v>
      </c>
      <c r="D1946" s="86" t="s">
        <v>2324</v>
      </c>
      <c r="E1946" s="88">
        <v>39416214</v>
      </c>
      <c r="F1946" s="88">
        <v>18803272</v>
      </c>
      <c r="G1946" s="88">
        <v>337045</v>
      </c>
      <c r="H1946" s="88">
        <v>0</v>
      </c>
      <c r="I1946" s="88">
        <v>0</v>
      </c>
      <c r="J1946" s="88">
        <v>3056261</v>
      </c>
      <c r="K1946" s="88">
        <v>5567375</v>
      </c>
      <c r="L1946" s="88">
        <v>0</v>
      </c>
      <c r="M1946" s="88">
        <v>5736253</v>
      </c>
      <c r="N1946" s="88">
        <v>0</v>
      </c>
      <c r="O1946" s="88">
        <v>0</v>
      </c>
      <c r="P1946" s="88">
        <v>4106338</v>
      </c>
      <c r="Q1946" s="89">
        <v>-1.4267713222999999E-3</v>
      </c>
      <c r="R1946" s="89">
        <v>0</v>
      </c>
      <c r="S1946" s="89">
        <v>0</v>
      </c>
      <c r="T1946" s="89">
        <v>1.134452339E-4</v>
      </c>
      <c r="U1946" s="89">
        <v>1.1306084155800001E-3</v>
      </c>
      <c r="V1946" s="89">
        <v>0</v>
      </c>
      <c r="W1946" s="89">
        <v>0</v>
      </c>
      <c r="X1946" s="89">
        <v>0</v>
      </c>
      <c r="Y1946" s="89">
        <v>0</v>
      </c>
      <c r="Z1946" s="89">
        <v>1.35252773824E-3</v>
      </c>
      <c r="AA1946" s="89">
        <v>5.8088427980999998E-4</v>
      </c>
    </row>
    <row r="1947" spans="1:27" x14ac:dyDescent="0.25">
      <c r="A1947" s="87">
        <v>18068</v>
      </c>
      <c r="B1947" s="134">
        <v>45473</v>
      </c>
      <c r="C1947" s="87">
        <v>9522</v>
      </c>
      <c r="D1947" s="86" t="s">
        <v>2325</v>
      </c>
      <c r="E1947" s="88">
        <v>25145828</v>
      </c>
      <c r="F1947" s="88">
        <v>7108193</v>
      </c>
      <c r="G1947" s="88">
        <v>155300</v>
      </c>
      <c r="H1947" s="88">
        <v>0</v>
      </c>
      <c r="I1947" s="88">
        <v>0</v>
      </c>
      <c r="J1947" s="88">
        <v>576681</v>
      </c>
      <c r="K1947" s="88">
        <v>4683672</v>
      </c>
      <c r="L1947" s="88">
        <v>0</v>
      </c>
      <c r="M1947" s="88">
        <v>0</v>
      </c>
      <c r="N1947" s="88">
        <v>0</v>
      </c>
      <c r="O1947" s="88">
        <v>0</v>
      </c>
      <c r="P1947" s="88">
        <v>1692540</v>
      </c>
      <c r="Q1947" s="89">
        <v>4.1689357946300002E-3</v>
      </c>
      <c r="R1947" s="89">
        <v>0</v>
      </c>
      <c r="S1947" s="89">
        <v>0</v>
      </c>
      <c r="T1947" s="89">
        <v>1.91040418584E-3</v>
      </c>
      <c r="U1947" s="89">
        <v>6.3506558126999999E-4</v>
      </c>
      <c r="V1947" s="89">
        <v>0</v>
      </c>
      <c r="W1947" s="89">
        <v>0</v>
      </c>
      <c r="X1947" s="89">
        <v>0</v>
      </c>
      <c r="Y1947" s="89">
        <v>0</v>
      </c>
      <c r="Z1947" s="89">
        <v>2.0953725478E-4</v>
      </c>
      <c r="AA1947" s="89">
        <v>8.2228558537999997E-4</v>
      </c>
    </row>
    <row r="1948" spans="1:27" x14ac:dyDescent="0.25">
      <c r="A1948" s="87">
        <v>18090</v>
      </c>
      <c r="B1948" s="134">
        <v>45473</v>
      </c>
      <c r="C1948" s="87">
        <v>9531</v>
      </c>
      <c r="D1948" s="86" t="s">
        <v>2326</v>
      </c>
      <c r="E1948" s="88">
        <v>94074486</v>
      </c>
      <c r="F1948" s="88">
        <v>66446082</v>
      </c>
      <c r="G1948" s="88">
        <v>1302627</v>
      </c>
      <c r="H1948" s="88">
        <v>0</v>
      </c>
      <c r="I1948" s="88">
        <v>6217657</v>
      </c>
      <c r="J1948" s="88">
        <v>7373705</v>
      </c>
      <c r="K1948" s="88">
        <v>20818309</v>
      </c>
      <c r="L1948" s="88">
        <v>0</v>
      </c>
      <c r="M1948" s="88">
        <v>28189174</v>
      </c>
      <c r="N1948" s="88">
        <v>0</v>
      </c>
      <c r="O1948" s="88">
        <v>0</v>
      </c>
      <c r="P1948" s="88">
        <v>2544609</v>
      </c>
      <c r="Q1948" s="89">
        <v>1.8529178614969999E-2</v>
      </c>
      <c r="R1948" s="89">
        <v>0</v>
      </c>
      <c r="S1948" s="89">
        <v>0</v>
      </c>
      <c r="T1948" s="89">
        <v>3.4327919079999998E-5</v>
      </c>
      <c r="U1948" s="89">
        <v>6.8571045600100003E-3</v>
      </c>
      <c r="V1948" s="89">
        <v>0</v>
      </c>
      <c r="W1948" s="89">
        <v>-2.3551490660999999E-6</v>
      </c>
      <c r="X1948" s="89">
        <v>0</v>
      </c>
      <c r="Y1948" s="89">
        <v>0</v>
      </c>
      <c r="Z1948" s="89">
        <v>7.4001024930499997E-3</v>
      </c>
      <c r="AA1948" s="89">
        <v>2.4852096998600002E-3</v>
      </c>
    </row>
    <row r="1949" spans="1:27" x14ac:dyDescent="0.25">
      <c r="A1949" s="87">
        <v>18142</v>
      </c>
      <c r="B1949" s="134">
        <v>45473</v>
      </c>
      <c r="C1949" s="87">
        <v>9555</v>
      </c>
      <c r="D1949" s="86" t="s">
        <v>2327</v>
      </c>
      <c r="E1949" s="88">
        <v>1271262</v>
      </c>
      <c r="F1949" s="88">
        <v>922029</v>
      </c>
      <c r="G1949" s="88">
        <v>0</v>
      </c>
      <c r="H1949" s="88">
        <v>0</v>
      </c>
      <c r="I1949" s="88">
        <v>0</v>
      </c>
      <c r="J1949" s="88">
        <v>462992</v>
      </c>
      <c r="K1949" s="88">
        <v>216289</v>
      </c>
      <c r="L1949" s="88">
        <v>0</v>
      </c>
      <c r="M1949" s="88">
        <v>0</v>
      </c>
      <c r="N1949" s="88">
        <v>0</v>
      </c>
      <c r="O1949" s="88">
        <v>0</v>
      </c>
      <c r="P1949" s="88">
        <v>242748</v>
      </c>
      <c r="Q1949" s="89">
        <v>0</v>
      </c>
      <c r="R1949" s="89">
        <v>0</v>
      </c>
      <c r="S1949" s="89">
        <v>0</v>
      </c>
      <c r="T1949" s="89">
        <v>0</v>
      </c>
      <c r="U1949" s="89">
        <v>7.7132323071000001E-4</v>
      </c>
      <c r="V1949" s="89">
        <v>0</v>
      </c>
      <c r="W1949" s="89">
        <v>0</v>
      </c>
      <c r="X1949" s="89">
        <v>0</v>
      </c>
      <c r="Y1949" s="89">
        <v>0</v>
      </c>
      <c r="Z1949" s="89">
        <v>1.9569597835420002E-2</v>
      </c>
      <c r="AA1949" s="89">
        <v>5.4049866690499999E-3</v>
      </c>
    </row>
    <row r="1950" spans="1:27" x14ac:dyDescent="0.25">
      <c r="A1950" s="87">
        <v>18144</v>
      </c>
      <c r="B1950" s="134">
        <v>45473</v>
      </c>
      <c r="C1950" s="87">
        <v>9557</v>
      </c>
      <c r="D1950" s="86" t="s">
        <v>2328</v>
      </c>
      <c r="E1950" s="88">
        <v>5754813</v>
      </c>
      <c r="F1950" s="88">
        <v>2162146</v>
      </c>
      <c r="G1950" s="88">
        <v>60734</v>
      </c>
      <c r="H1950" s="88">
        <v>0</v>
      </c>
      <c r="I1950" s="88">
        <v>0</v>
      </c>
      <c r="J1950" s="88">
        <v>567268</v>
      </c>
      <c r="K1950" s="88">
        <v>1117963</v>
      </c>
      <c r="L1950" s="88">
        <v>0</v>
      </c>
      <c r="M1950" s="88">
        <v>88865</v>
      </c>
      <c r="N1950" s="88">
        <v>0</v>
      </c>
      <c r="O1950" s="88">
        <v>0</v>
      </c>
      <c r="P1950" s="88">
        <v>327317</v>
      </c>
      <c r="Q1950" s="89">
        <v>1.175774153381E-2</v>
      </c>
      <c r="R1950" s="89">
        <v>0</v>
      </c>
      <c r="S1950" s="89">
        <v>0</v>
      </c>
      <c r="T1950" s="89">
        <v>0</v>
      </c>
      <c r="U1950" s="89">
        <v>0</v>
      </c>
      <c r="V1950" s="89">
        <v>0</v>
      </c>
      <c r="W1950" s="89">
        <v>0</v>
      </c>
      <c r="X1950" s="89">
        <v>0</v>
      </c>
      <c r="Y1950" s="89">
        <v>0</v>
      </c>
      <c r="Z1950" s="89">
        <v>1.1009863961829999E-2</v>
      </c>
      <c r="AA1950" s="89">
        <v>2.5219045979299999E-3</v>
      </c>
    </row>
    <row r="1951" spans="1:27" x14ac:dyDescent="0.25">
      <c r="A1951" s="87">
        <v>18150</v>
      </c>
      <c r="B1951" s="134">
        <v>45473</v>
      </c>
      <c r="C1951" s="87">
        <v>9560</v>
      </c>
      <c r="D1951" s="86" t="s">
        <v>2329</v>
      </c>
      <c r="E1951" s="88">
        <v>26938661</v>
      </c>
      <c r="F1951" s="88">
        <v>16468756</v>
      </c>
      <c r="G1951" s="88">
        <v>0</v>
      </c>
      <c r="H1951" s="88">
        <v>37430</v>
      </c>
      <c r="I1951" s="88">
        <v>0</v>
      </c>
      <c r="J1951" s="88">
        <v>3818571</v>
      </c>
      <c r="K1951" s="88">
        <v>8131949</v>
      </c>
      <c r="L1951" s="88">
        <v>0</v>
      </c>
      <c r="M1951" s="88">
        <v>0</v>
      </c>
      <c r="N1951" s="88">
        <v>0</v>
      </c>
      <c r="O1951" s="88">
        <v>0</v>
      </c>
      <c r="P1951" s="88">
        <v>4480806</v>
      </c>
      <c r="Q1951" s="89">
        <v>0</v>
      </c>
      <c r="R1951" s="89">
        <v>0</v>
      </c>
      <c r="S1951" s="89">
        <v>0</v>
      </c>
      <c r="T1951" s="89">
        <v>-9.7651444787999994E-6</v>
      </c>
      <c r="U1951" s="89">
        <v>3.8277682048999998E-3</v>
      </c>
      <c r="V1951" s="89">
        <v>0</v>
      </c>
      <c r="W1951" s="89">
        <v>0</v>
      </c>
      <c r="X1951" s="89">
        <v>0</v>
      </c>
      <c r="Y1951" s="89">
        <v>0</v>
      </c>
      <c r="Z1951" s="89">
        <v>4.9123603343699997E-3</v>
      </c>
      <c r="AA1951" s="89">
        <v>3.3259463566900002E-3</v>
      </c>
    </row>
    <row r="1952" spans="1:27" x14ac:dyDescent="0.25">
      <c r="A1952" s="87">
        <v>18172</v>
      </c>
      <c r="B1952" s="134">
        <v>45473</v>
      </c>
      <c r="C1952" s="87">
        <v>9568</v>
      </c>
      <c r="D1952" s="86" t="s">
        <v>2330</v>
      </c>
      <c r="E1952" s="88">
        <v>19583925</v>
      </c>
      <c r="F1952" s="88">
        <v>14078692</v>
      </c>
      <c r="G1952" s="88">
        <v>271760</v>
      </c>
      <c r="H1952" s="88">
        <v>0</v>
      </c>
      <c r="I1952" s="88">
        <v>0</v>
      </c>
      <c r="J1952" s="88">
        <v>747237</v>
      </c>
      <c r="K1952" s="88">
        <v>8713517</v>
      </c>
      <c r="L1952" s="88">
        <v>0</v>
      </c>
      <c r="M1952" s="88">
        <v>3114155</v>
      </c>
      <c r="N1952" s="88">
        <v>0</v>
      </c>
      <c r="O1952" s="88">
        <v>0</v>
      </c>
      <c r="P1952" s="88">
        <v>1232023</v>
      </c>
      <c r="Q1952" s="89">
        <v>2.3465389518810002E-2</v>
      </c>
      <c r="R1952" s="89">
        <v>0</v>
      </c>
      <c r="S1952" s="89">
        <v>0</v>
      </c>
      <c r="T1952" s="89">
        <v>0</v>
      </c>
      <c r="U1952" s="89">
        <v>3.6468543820999998E-4</v>
      </c>
      <c r="V1952" s="89">
        <v>0</v>
      </c>
      <c r="W1952" s="89">
        <v>-1.087269777E-4</v>
      </c>
      <c r="X1952" s="89">
        <v>0</v>
      </c>
      <c r="Y1952" s="89">
        <v>0</v>
      </c>
      <c r="Z1952" s="89">
        <v>4.4452178361899996E-3</v>
      </c>
      <c r="AA1952" s="89">
        <v>1.0768924203400001E-3</v>
      </c>
    </row>
    <row r="1953" spans="1:27" x14ac:dyDescent="0.25">
      <c r="A1953" s="87">
        <v>18175</v>
      </c>
      <c r="B1953" s="134">
        <v>45473</v>
      </c>
      <c r="C1953" s="87">
        <v>9571</v>
      </c>
      <c r="D1953" s="86" t="s">
        <v>2331</v>
      </c>
      <c r="E1953" s="88">
        <v>432655596</v>
      </c>
      <c r="F1953" s="88">
        <v>247151650</v>
      </c>
      <c r="G1953" s="88">
        <v>9639396</v>
      </c>
      <c r="H1953" s="88">
        <v>0</v>
      </c>
      <c r="I1953" s="88">
        <v>6035</v>
      </c>
      <c r="J1953" s="88">
        <v>30890104</v>
      </c>
      <c r="K1953" s="88">
        <v>104613075</v>
      </c>
      <c r="L1953" s="88">
        <v>0</v>
      </c>
      <c r="M1953" s="88">
        <v>80297857</v>
      </c>
      <c r="N1953" s="88">
        <v>9506754</v>
      </c>
      <c r="O1953" s="88">
        <v>0</v>
      </c>
      <c r="P1953" s="88">
        <v>12198429</v>
      </c>
      <c r="Q1953" s="89">
        <v>6.2102568364100002E-3</v>
      </c>
      <c r="R1953" s="89">
        <v>0</v>
      </c>
      <c r="S1953" s="89">
        <v>-5.7927397279899998E-2</v>
      </c>
      <c r="T1953" s="89">
        <v>1.1977606936600001E-3</v>
      </c>
      <c r="U1953" s="89">
        <v>3.22036759076E-3</v>
      </c>
      <c r="V1953" s="89">
        <v>0</v>
      </c>
      <c r="W1953" s="89">
        <v>-1.3118834009999999E-4</v>
      </c>
      <c r="X1953" s="89">
        <v>0</v>
      </c>
      <c r="Y1953" s="89">
        <v>0</v>
      </c>
      <c r="Z1953" s="89">
        <v>1.523315963382E-2</v>
      </c>
      <c r="AA1953" s="89">
        <v>2.5238353158000002E-3</v>
      </c>
    </row>
    <row r="1954" spans="1:27" x14ac:dyDescent="0.25">
      <c r="A1954" s="87">
        <v>18181</v>
      </c>
      <c r="B1954" s="134">
        <v>45473</v>
      </c>
      <c r="C1954" s="87">
        <v>9573</v>
      </c>
      <c r="D1954" s="86" t="s">
        <v>2332</v>
      </c>
      <c r="E1954" s="88">
        <v>700835592</v>
      </c>
      <c r="F1954" s="88">
        <v>543108496</v>
      </c>
      <c r="G1954" s="88">
        <v>17990586</v>
      </c>
      <c r="H1954" s="88">
        <v>0</v>
      </c>
      <c r="I1954" s="88">
        <v>20409229</v>
      </c>
      <c r="J1954" s="88">
        <v>17827529</v>
      </c>
      <c r="K1954" s="88">
        <v>65490134</v>
      </c>
      <c r="L1954" s="88">
        <v>0</v>
      </c>
      <c r="M1954" s="88">
        <v>273173951</v>
      </c>
      <c r="N1954" s="88">
        <v>37395542</v>
      </c>
      <c r="O1954" s="88">
        <v>1995123</v>
      </c>
      <c r="P1954" s="88">
        <v>108826402</v>
      </c>
      <c r="Q1954" s="89">
        <v>1.4392846106249999E-2</v>
      </c>
      <c r="R1954" s="89">
        <v>0</v>
      </c>
      <c r="S1954" s="89">
        <v>6.5827300528099996E-3</v>
      </c>
      <c r="T1954" s="89">
        <v>5.8455413551999999E-4</v>
      </c>
      <c r="U1954" s="89">
        <v>8.9792758651999996E-4</v>
      </c>
      <c r="V1954" s="89">
        <v>0</v>
      </c>
      <c r="W1954" s="89">
        <v>-1.5378490699999999E-5</v>
      </c>
      <c r="X1954" s="89">
        <v>0</v>
      </c>
      <c r="Y1954" s="89">
        <v>0</v>
      </c>
      <c r="Z1954" s="89">
        <v>1.8926726767100001E-3</v>
      </c>
      <c r="AA1954" s="89">
        <v>1.21040692621E-3</v>
      </c>
    </row>
    <row r="1955" spans="1:27" x14ac:dyDescent="0.25">
      <c r="A1955" s="87">
        <v>18192</v>
      </c>
      <c r="B1955" s="134">
        <v>45473</v>
      </c>
      <c r="C1955" s="87">
        <v>9580</v>
      </c>
      <c r="D1955" s="86" t="s">
        <v>2333</v>
      </c>
      <c r="E1955" s="88">
        <v>49052857</v>
      </c>
      <c r="F1955" s="88">
        <v>9040092</v>
      </c>
      <c r="G1955" s="88">
        <v>0</v>
      </c>
      <c r="H1955" s="88">
        <v>0</v>
      </c>
      <c r="I1955" s="88">
        <v>0</v>
      </c>
      <c r="J1955" s="88">
        <v>3042262</v>
      </c>
      <c r="K1955" s="88">
        <v>1768489</v>
      </c>
      <c r="L1955" s="88">
        <v>0</v>
      </c>
      <c r="M1955" s="88">
        <v>1869588</v>
      </c>
      <c r="N1955" s="88">
        <v>0</v>
      </c>
      <c r="O1955" s="88">
        <v>0</v>
      </c>
      <c r="P1955" s="88">
        <v>2359753</v>
      </c>
      <c r="Q1955" s="89">
        <v>0</v>
      </c>
      <c r="R1955" s="89">
        <v>0</v>
      </c>
      <c r="S1955" s="89">
        <v>0</v>
      </c>
      <c r="T1955" s="89">
        <v>0</v>
      </c>
      <c r="U1955" s="89">
        <v>2.9191034730930002E-2</v>
      </c>
      <c r="V1955" s="89">
        <v>0</v>
      </c>
      <c r="W1955" s="89">
        <v>8.0438149032000005E-4</v>
      </c>
      <c r="X1955" s="89">
        <v>0</v>
      </c>
      <c r="Y1955" s="89">
        <v>0</v>
      </c>
      <c r="Z1955" s="89">
        <v>9.3105592976400007E-3</v>
      </c>
      <c r="AA1955" s="89">
        <v>8.5421906209699992E-3</v>
      </c>
    </row>
    <row r="1956" spans="1:27" x14ac:dyDescent="0.25">
      <c r="A1956" s="87">
        <v>18195</v>
      </c>
      <c r="B1956" s="134">
        <v>45473</v>
      </c>
      <c r="C1956" s="87">
        <v>9582</v>
      </c>
      <c r="D1956" s="86" t="s">
        <v>2334</v>
      </c>
      <c r="E1956" s="88">
        <v>338515125</v>
      </c>
      <c r="F1956" s="88">
        <v>243472600</v>
      </c>
      <c r="G1956" s="88">
        <v>3483290</v>
      </c>
      <c r="H1956" s="88">
        <v>0</v>
      </c>
      <c r="I1956" s="88">
        <v>0</v>
      </c>
      <c r="J1956" s="88">
        <v>24452648</v>
      </c>
      <c r="K1956" s="88">
        <v>35651526</v>
      </c>
      <c r="L1956" s="88">
        <v>0</v>
      </c>
      <c r="M1956" s="88">
        <v>123019533</v>
      </c>
      <c r="N1956" s="88">
        <v>33091257</v>
      </c>
      <c r="O1956" s="88">
        <v>12456501</v>
      </c>
      <c r="P1956" s="88">
        <v>11317845</v>
      </c>
      <c r="Q1956" s="89">
        <v>3.572493925208E-2</v>
      </c>
      <c r="R1956" s="89">
        <v>0</v>
      </c>
      <c r="S1956" s="89">
        <v>0</v>
      </c>
      <c r="T1956" s="89">
        <v>-1.6844122938000001E-3</v>
      </c>
      <c r="U1956" s="89">
        <v>-4.2980204117000001E-3</v>
      </c>
      <c r="V1956" s="89">
        <v>0</v>
      </c>
      <c r="W1956" s="89">
        <v>2.4577497764000002E-4</v>
      </c>
      <c r="X1956" s="89">
        <v>0</v>
      </c>
      <c r="Y1956" s="89">
        <v>9.6509263504730006E-2</v>
      </c>
      <c r="Z1956" s="89">
        <v>1.6364895606099999E-3</v>
      </c>
      <c r="AA1956" s="89">
        <v>7.3248381440299999E-3</v>
      </c>
    </row>
    <row r="1957" spans="1:27" x14ac:dyDescent="0.25">
      <c r="A1957" s="87">
        <v>18204</v>
      </c>
      <c r="B1957" s="134">
        <v>45473</v>
      </c>
      <c r="C1957" s="87">
        <v>9587</v>
      </c>
      <c r="D1957" s="86" t="s">
        <v>2335</v>
      </c>
      <c r="E1957" s="88">
        <v>194283814</v>
      </c>
      <c r="F1957" s="88">
        <v>149060204</v>
      </c>
      <c r="G1957" s="88">
        <v>3714050</v>
      </c>
      <c r="H1957" s="88">
        <v>1538</v>
      </c>
      <c r="I1957" s="88">
        <v>0</v>
      </c>
      <c r="J1957" s="88">
        <v>10798211</v>
      </c>
      <c r="K1957" s="88">
        <v>48296521</v>
      </c>
      <c r="L1957" s="88">
        <v>0</v>
      </c>
      <c r="M1957" s="88">
        <v>19846200</v>
      </c>
      <c r="N1957" s="88">
        <v>0</v>
      </c>
      <c r="O1957" s="88">
        <v>0</v>
      </c>
      <c r="P1957" s="88">
        <v>66403684</v>
      </c>
      <c r="Q1957" s="89">
        <v>1.7417648448710001E-2</v>
      </c>
      <c r="R1957" s="89">
        <v>0</v>
      </c>
      <c r="S1957" s="89">
        <v>0</v>
      </c>
      <c r="T1957" s="89">
        <v>1.62816491002E-3</v>
      </c>
      <c r="U1957" s="89">
        <v>1.4317095302499999E-3</v>
      </c>
      <c r="V1957" s="89">
        <v>0</v>
      </c>
      <c r="W1957" s="89">
        <v>4.4821500284999998E-4</v>
      </c>
      <c r="X1957" s="89">
        <v>0</v>
      </c>
      <c r="Y1957" s="89">
        <v>0</v>
      </c>
      <c r="Z1957" s="89">
        <v>3.7127888645200001E-3</v>
      </c>
      <c r="AA1957" s="89">
        <v>2.6838628631100001E-3</v>
      </c>
    </row>
    <row r="1958" spans="1:27" x14ac:dyDescent="0.25">
      <c r="A1958" s="87">
        <v>18218</v>
      </c>
      <c r="B1958" s="134">
        <v>45473</v>
      </c>
      <c r="C1958" s="87">
        <v>9592</v>
      </c>
      <c r="D1958" s="86" t="s">
        <v>2336</v>
      </c>
      <c r="E1958" s="88">
        <v>843205</v>
      </c>
      <c r="F1958" s="88">
        <v>499865</v>
      </c>
      <c r="G1958" s="88">
        <v>0</v>
      </c>
      <c r="H1958" s="88">
        <v>0</v>
      </c>
      <c r="I1958" s="88">
        <v>0</v>
      </c>
      <c r="J1958" s="88">
        <v>63899</v>
      </c>
      <c r="K1958" s="88">
        <v>62469</v>
      </c>
      <c r="L1958" s="88">
        <v>0</v>
      </c>
      <c r="M1958" s="88">
        <v>0</v>
      </c>
      <c r="N1958" s="88">
        <v>0</v>
      </c>
      <c r="O1958" s="88">
        <v>0</v>
      </c>
      <c r="P1958" s="88">
        <v>373497</v>
      </c>
      <c r="Q1958" s="89">
        <v>0</v>
      </c>
      <c r="R1958" s="89">
        <v>0</v>
      </c>
      <c r="S1958" s="89">
        <v>0</v>
      </c>
      <c r="T1958" s="89">
        <v>0</v>
      </c>
      <c r="U1958" s="89">
        <v>0</v>
      </c>
      <c r="V1958" s="89">
        <v>0</v>
      </c>
      <c r="W1958" s="89">
        <v>0</v>
      </c>
      <c r="X1958" s="89">
        <v>0</v>
      </c>
      <c r="Y1958" s="89">
        <v>0</v>
      </c>
      <c r="Z1958" s="89">
        <v>0</v>
      </c>
      <c r="AA1958" s="89">
        <v>0</v>
      </c>
    </row>
    <row r="1959" spans="1:27" x14ac:dyDescent="0.25">
      <c r="A1959" s="87">
        <v>18234</v>
      </c>
      <c r="B1959" s="134">
        <v>45473</v>
      </c>
      <c r="C1959" s="87">
        <v>9602</v>
      </c>
      <c r="D1959" s="86" t="s">
        <v>2337</v>
      </c>
      <c r="E1959" s="88">
        <v>1080911</v>
      </c>
      <c r="F1959" s="88">
        <v>920056</v>
      </c>
      <c r="G1959" s="88">
        <v>0</v>
      </c>
      <c r="H1959" s="88">
        <v>0</v>
      </c>
      <c r="I1959" s="88">
        <v>0</v>
      </c>
      <c r="J1959" s="88">
        <v>259352</v>
      </c>
      <c r="K1959" s="88">
        <v>365083</v>
      </c>
      <c r="L1959" s="88">
        <v>0</v>
      </c>
      <c r="M1959" s="88">
        <v>0</v>
      </c>
      <c r="N1959" s="88">
        <v>0</v>
      </c>
      <c r="O1959" s="88">
        <v>0</v>
      </c>
      <c r="P1959" s="88">
        <v>295621</v>
      </c>
      <c r="Q1959" s="89">
        <v>0</v>
      </c>
      <c r="R1959" s="89">
        <v>0</v>
      </c>
      <c r="S1959" s="89">
        <v>0</v>
      </c>
      <c r="T1959" s="89">
        <v>0</v>
      </c>
      <c r="U1959" s="89">
        <v>0</v>
      </c>
      <c r="V1959" s="89">
        <v>0</v>
      </c>
      <c r="W1959" s="89">
        <v>0</v>
      </c>
      <c r="X1959" s="89">
        <v>0</v>
      </c>
      <c r="Y1959" s="89">
        <v>0</v>
      </c>
      <c r="Z1959" s="89">
        <v>0</v>
      </c>
      <c r="AA1959" s="89">
        <v>0</v>
      </c>
    </row>
    <row r="1960" spans="1:27" x14ac:dyDescent="0.25">
      <c r="A1960" s="87">
        <v>18238</v>
      </c>
      <c r="B1960" s="134">
        <v>45473</v>
      </c>
      <c r="C1960" s="87">
        <v>9605</v>
      </c>
      <c r="D1960" s="86" t="s">
        <v>2338</v>
      </c>
      <c r="E1960" s="88">
        <v>20321778</v>
      </c>
      <c r="F1960" s="88">
        <v>4087288</v>
      </c>
      <c r="G1960" s="88">
        <v>200000</v>
      </c>
      <c r="H1960" s="88">
        <v>269243</v>
      </c>
      <c r="I1960" s="88">
        <v>0</v>
      </c>
      <c r="J1960" s="88">
        <v>116303</v>
      </c>
      <c r="K1960" s="88">
        <v>414056</v>
      </c>
      <c r="L1960" s="88">
        <v>0</v>
      </c>
      <c r="M1960" s="88">
        <v>0</v>
      </c>
      <c r="N1960" s="88">
        <v>0</v>
      </c>
      <c r="O1960" s="88">
        <v>0</v>
      </c>
      <c r="P1960" s="88">
        <v>3087687</v>
      </c>
      <c r="Q1960" s="89">
        <v>-8.2215656490000003E-4</v>
      </c>
      <c r="R1960" s="89">
        <v>2.609481122569E-2</v>
      </c>
      <c r="S1960" s="89">
        <v>0</v>
      </c>
      <c r="T1960" s="89">
        <v>0</v>
      </c>
      <c r="U1960" s="89">
        <v>0</v>
      </c>
      <c r="V1960" s="89">
        <v>0</v>
      </c>
      <c r="W1960" s="89">
        <v>0</v>
      </c>
      <c r="X1960" s="89">
        <v>0</v>
      </c>
      <c r="Y1960" s="89">
        <v>0</v>
      </c>
      <c r="Z1960" s="89">
        <v>2.2091471535100001E-3</v>
      </c>
      <c r="AA1960" s="89">
        <v>3.61734154256E-3</v>
      </c>
    </row>
    <row r="1961" spans="1:27" x14ac:dyDescent="0.25">
      <c r="A1961" s="87">
        <v>18242</v>
      </c>
      <c r="B1961" s="134">
        <v>45473</v>
      </c>
      <c r="C1961" s="87">
        <v>9607</v>
      </c>
      <c r="D1961" s="86" t="s">
        <v>2339</v>
      </c>
      <c r="E1961" s="88">
        <v>85729449</v>
      </c>
      <c r="F1961" s="88">
        <v>48269216</v>
      </c>
      <c r="G1961" s="88">
        <v>2515599</v>
      </c>
      <c r="H1961" s="88">
        <v>0</v>
      </c>
      <c r="I1961" s="88">
        <v>3145347</v>
      </c>
      <c r="J1961" s="88">
        <v>2258077</v>
      </c>
      <c r="K1961" s="88">
        <v>20701740</v>
      </c>
      <c r="L1961" s="88">
        <v>0</v>
      </c>
      <c r="M1961" s="88">
        <v>16929781</v>
      </c>
      <c r="N1961" s="88">
        <v>68618</v>
      </c>
      <c r="O1961" s="88">
        <v>0</v>
      </c>
      <c r="P1961" s="88">
        <v>2650052</v>
      </c>
      <c r="Q1961" s="89">
        <v>8.5246493497399996E-3</v>
      </c>
      <c r="R1961" s="89">
        <v>0</v>
      </c>
      <c r="S1961" s="89">
        <v>4.1975772722899997E-3</v>
      </c>
      <c r="T1961" s="89">
        <v>0</v>
      </c>
      <c r="U1961" s="89">
        <v>1.4177232361799999E-3</v>
      </c>
      <c r="V1961" s="89">
        <v>0</v>
      </c>
      <c r="W1961" s="89">
        <v>0</v>
      </c>
      <c r="X1961" s="89">
        <v>0</v>
      </c>
      <c r="Y1961" s="89">
        <v>0</v>
      </c>
      <c r="Z1961" s="89">
        <v>9.0169932346000005E-4</v>
      </c>
      <c r="AA1961" s="89">
        <v>1.3941809554899999E-3</v>
      </c>
    </row>
    <row r="1962" spans="1:27" x14ac:dyDescent="0.25">
      <c r="A1962" s="87">
        <v>18254</v>
      </c>
      <c r="B1962" s="134">
        <v>45473</v>
      </c>
      <c r="C1962" s="87">
        <v>9613</v>
      </c>
      <c r="D1962" s="86" t="s">
        <v>2340</v>
      </c>
      <c r="E1962" s="88">
        <v>16296964</v>
      </c>
      <c r="F1962" s="88">
        <v>5428275</v>
      </c>
      <c r="G1962" s="88">
        <v>0</v>
      </c>
      <c r="H1962" s="88">
        <v>0</v>
      </c>
      <c r="I1962" s="88">
        <v>0</v>
      </c>
      <c r="J1962" s="88">
        <v>3120989</v>
      </c>
      <c r="K1962" s="88">
        <v>1390994</v>
      </c>
      <c r="L1962" s="88">
        <v>0</v>
      </c>
      <c r="M1962" s="88">
        <v>0</v>
      </c>
      <c r="N1962" s="88">
        <v>0</v>
      </c>
      <c r="O1962" s="88">
        <v>0</v>
      </c>
      <c r="P1962" s="88">
        <v>916292</v>
      </c>
      <c r="Q1962" s="89">
        <v>0</v>
      </c>
      <c r="R1962" s="89">
        <v>0</v>
      </c>
      <c r="S1962" s="89">
        <v>0</v>
      </c>
      <c r="T1962" s="89">
        <v>0</v>
      </c>
      <c r="U1962" s="89">
        <v>0</v>
      </c>
      <c r="V1962" s="89">
        <v>0</v>
      </c>
      <c r="W1962" s="89">
        <v>0</v>
      </c>
      <c r="X1962" s="89">
        <v>0</v>
      </c>
      <c r="Y1962" s="89">
        <v>0</v>
      </c>
      <c r="Z1962" s="89">
        <v>-1.0060306134999999E-3</v>
      </c>
      <c r="AA1962" s="89">
        <v>2.2876080881000001E-4</v>
      </c>
    </row>
    <row r="1963" spans="1:27" x14ac:dyDescent="0.25">
      <c r="A1963" s="87">
        <v>18271</v>
      </c>
      <c r="B1963" s="134">
        <v>45473</v>
      </c>
      <c r="C1963" s="87">
        <v>9619</v>
      </c>
      <c r="D1963" s="86" t="s">
        <v>2341</v>
      </c>
      <c r="E1963" s="88">
        <v>254287084</v>
      </c>
      <c r="F1963" s="88">
        <v>186771538</v>
      </c>
      <c r="G1963" s="88">
        <v>9863865</v>
      </c>
      <c r="H1963" s="88">
        <v>362608</v>
      </c>
      <c r="I1963" s="88">
        <v>0</v>
      </c>
      <c r="J1963" s="88">
        <v>18240153</v>
      </c>
      <c r="K1963" s="88">
        <v>37738012</v>
      </c>
      <c r="L1963" s="88">
        <v>0</v>
      </c>
      <c r="M1963" s="88">
        <v>92753163</v>
      </c>
      <c r="N1963" s="88">
        <v>8085232</v>
      </c>
      <c r="O1963" s="88">
        <v>60175</v>
      </c>
      <c r="P1963" s="88">
        <v>19668330</v>
      </c>
      <c r="Q1963" s="89">
        <v>8.6445769150500004E-3</v>
      </c>
      <c r="R1963" s="89">
        <v>3.9699304981850002E-2</v>
      </c>
      <c r="S1963" s="89">
        <v>0</v>
      </c>
      <c r="T1963" s="89">
        <v>7.1264004901E-4</v>
      </c>
      <c r="U1963" s="89">
        <v>8.6558510237000005E-4</v>
      </c>
      <c r="V1963" s="89">
        <v>0</v>
      </c>
      <c r="W1963" s="89">
        <v>2.8303006211999999E-4</v>
      </c>
      <c r="X1963" s="89">
        <v>0</v>
      </c>
      <c r="Y1963" s="89">
        <v>0</v>
      </c>
      <c r="Z1963" s="89">
        <v>6.3532398031099996E-3</v>
      </c>
      <c r="AA1963" s="89">
        <v>1.4919562449E-3</v>
      </c>
    </row>
    <row r="1964" spans="1:27" x14ac:dyDescent="0.25">
      <c r="A1964" s="87">
        <v>18273</v>
      </c>
      <c r="B1964" s="134">
        <v>45473</v>
      </c>
      <c r="C1964" s="87">
        <v>9620</v>
      </c>
      <c r="D1964" s="86" t="s">
        <v>2342</v>
      </c>
      <c r="E1964" s="88">
        <v>123732757</v>
      </c>
      <c r="F1964" s="88">
        <v>73793670</v>
      </c>
      <c r="G1964" s="88">
        <v>5027944</v>
      </c>
      <c r="H1964" s="88">
        <v>0</v>
      </c>
      <c r="I1964" s="88">
        <v>0</v>
      </c>
      <c r="J1964" s="88">
        <v>3857268</v>
      </c>
      <c r="K1964" s="88">
        <v>8306322</v>
      </c>
      <c r="L1964" s="88">
        <v>0</v>
      </c>
      <c r="M1964" s="88">
        <v>53551137</v>
      </c>
      <c r="N1964" s="88">
        <v>0</v>
      </c>
      <c r="O1964" s="88">
        <v>0</v>
      </c>
      <c r="P1964" s="88">
        <v>3051000</v>
      </c>
      <c r="Q1964" s="89">
        <v>9.4313104820599996E-3</v>
      </c>
      <c r="R1964" s="89">
        <v>0</v>
      </c>
      <c r="S1964" s="89">
        <v>0</v>
      </c>
      <c r="T1964" s="89">
        <v>0</v>
      </c>
      <c r="U1964" s="89">
        <v>3.9487457024599999E-3</v>
      </c>
      <c r="V1964" s="89">
        <v>0</v>
      </c>
      <c r="W1964" s="89">
        <v>1.025703114E-3</v>
      </c>
      <c r="X1964" s="89">
        <v>0</v>
      </c>
      <c r="Y1964" s="89">
        <v>0</v>
      </c>
      <c r="Z1964" s="89">
        <v>9.3106080844299992E-3</v>
      </c>
      <c r="AA1964" s="89">
        <v>2.36944037987E-3</v>
      </c>
    </row>
    <row r="1965" spans="1:27" x14ac:dyDescent="0.25">
      <c r="A1965" s="87">
        <v>18301</v>
      </c>
      <c r="B1965" s="134">
        <v>45473</v>
      </c>
      <c r="C1965" s="87">
        <v>9635</v>
      </c>
      <c r="D1965" s="86" t="s">
        <v>2343</v>
      </c>
      <c r="E1965" s="88">
        <v>31327129</v>
      </c>
      <c r="F1965" s="88">
        <v>5671056</v>
      </c>
      <c r="G1965" s="88">
        <v>0</v>
      </c>
      <c r="H1965" s="88">
        <v>0</v>
      </c>
      <c r="I1965" s="88">
        <v>0</v>
      </c>
      <c r="J1965" s="88">
        <v>1925603</v>
      </c>
      <c r="K1965" s="88">
        <v>1102290</v>
      </c>
      <c r="L1965" s="88">
        <v>0</v>
      </c>
      <c r="M1965" s="88">
        <v>1843871</v>
      </c>
      <c r="N1965" s="88">
        <v>0</v>
      </c>
      <c r="O1965" s="88">
        <v>0</v>
      </c>
      <c r="P1965" s="88">
        <v>799292</v>
      </c>
      <c r="Q1965" s="89">
        <v>0</v>
      </c>
      <c r="R1965" s="89">
        <v>0</v>
      </c>
      <c r="S1965" s="89">
        <v>0</v>
      </c>
      <c r="T1965" s="89">
        <v>-2.1857442100000002E-5</v>
      </c>
      <c r="U1965" s="89">
        <v>-1.6877736957999999E-3</v>
      </c>
      <c r="V1965" s="89">
        <v>0</v>
      </c>
      <c r="W1965" s="89">
        <v>0</v>
      </c>
      <c r="X1965" s="89">
        <v>0</v>
      </c>
      <c r="Y1965" s="89">
        <v>0</v>
      </c>
      <c r="Z1965" s="89">
        <v>3.5306682859700001E-3</v>
      </c>
      <c r="AA1965" s="89">
        <v>2.5132374391000003E-4</v>
      </c>
    </row>
    <row r="1966" spans="1:27" x14ac:dyDescent="0.25">
      <c r="A1966" s="87">
        <v>18312</v>
      </c>
      <c r="B1966" s="134">
        <v>45473</v>
      </c>
      <c r="C1966" s="87">
        <v>9638</v>
      </c>
      <c r="D1966" s="86" t="s">
        <v>2344</v>
      </c>
      <c r="E1966" s="88">
        <v>5999613</v>
      </c>
      <c r="F1966" s="88">
        <v>4636027</v>
      </c>
      <c r="G1966" s="88">
        <v>0</v>
      </c>
      <c r="H1966" s="88">
        <v>0</v>
      </c>
      <c r="I1966" s="88">
        <v>0</v>
      </c>
      <c r="J1966" s="88">
        <v>1837079</v>
      </c>
      <c r="K1966" s="88">
        <v>2157126</v>
      </c>
      <c r="L1966" s="88">
        <v>0</v>
      </c>
      <c r="M1966" s="88">
        <v>0</v>
      </c>
      <c r="N1966" s="88">
        <v>0</v>
      </c>
      <c r="O1966" s="88">
        <v>0</v>
      </c>
      <c r="P1966" s="88">
        <v>641821</v>
      </c>
      <c r="Q1966" s="89">
        <v>0</v>
      </c>
      <c r="R1966" s="89">
        <v>0</v>
      </c>
      <c r="S1966" s="89">
        <v>0</v>
      </c>
      <c r="T1966" s="89">
        <v>0</v>
      </c>
      <c r="U1966" s="89">
        <v>3.6747983226599998E-3</v>
      </c>
      <c r="V1966" s="89">
        <v>0</v>
      </c>
      <c r="W1966" s="89">
        <v>0</v>
      </c>
      <c r="X1966" s="89">
        <v>0</v>
      </c>
      <c r="Y1966" s="89">
        <v>0</v>
      </c>
      <c r="Z1966" s="89">
        <v>5.7775941926700002E-3</v>
      </c>
      <c r="AA1966" s="89">
        <v>2.6420058063200001E-3</v>
      </c>
    </row>
    <row r="1967" spans="1:27" x14ac:dyDescent="0.25">
      <c r="A1967" s="87">
        <v>18336</v>
      </c>
      <c r="B1967" s="134">
        <v>45473</v>
      </c>
      <c r="C1967" s="87">
        <v>9648</v>
      </c>
      <c r="D1967" s="86" t="s">
        <v>2345</v>
      </c>
      <c r="E1967" s="88">
        <v>794453696</v>
      </c>
      <c r="F1967" s="88">
        <v>687548977</v>
      </c>
      <c r="G1967" s="88">
        <v>1025295</v>
      </c>
      <c r="H1967" s="88">
        <v>0</v>
      </c>
      <c r="I1967" s="88">
        <v>0</v>
      </c>
      <c r="J1967" s="88">
        <v>35615280</v>
      </c>
      <c r="K1967" s="88">
        <v>539345762</v>
      </c>
      <c r="L1967" s="88">
        <v>0</v>
      </c>
      <c r="M1967" s="88">
        <v>8694187</v>
      </c>
      <c r="N1967" s="88">
        <v>53917</v>
      </c>
      <c r="O1967" s="88">
        <v>3474481</v>
      </c>
      <c r="P1967" s="88">
        <v>99340055</v>
      </c>
      <c r="Q1967" s="89">
        <v>2.177630785427E-2</v>
      </c>
      <c r="R1967" s="89">
        <v>0</v>
      </c>
      <c r="S1967" s="89">
        <v>0</v>
      </c>
      <c r="T1967" s="89">
        <v>6.7919602801800004E-3</v>
      </c>
      <c r="U1967" s="89">
        <v>1.097506916408E-2</v>
      </c>
      <c r="V1967" s="89">
        <v>0</v>
      </c>
      <c r="W1967" s="89">
        <v>-1.962630176E-4</v>
      </c>
      <c r="X1967" s="89">
        <v>0</v>
      </c>
      <c r="Y1967" s="89">
        <v>2.7607029629299999E-3</v>
      </c>
      <c r="Z1967" s="89">
        <v>6.6956565172000002E-3</v>
      </c>
      <c r="AA1967" s="89">
        <v>9.9280965201300007E-3</v>
      </c>
    </row>
    <row r="1968" spans="1:27" x14ac:dyDescent="0.25">
      <c r="A1968" s="87">
        <v>18343</v>
      </c>
      <c r="B1968" s="134">
        <v>45473</v>
      </c>
      <c r="C1968" s="87">
        <v>9653</v>
      </c>
      <c r="D1968" s="86" t="s">
        <v>2346</v>
      </c>
      <c r="E1968" s="88">
        <v>1967825</v>
      </c>
      <c r="F1968" s="88">
        <v>1073941</v>
      </c>
      <c r="G1968" s="88">
        <v>0</v>
      </c>
      <c r="H1968" s="88">
        <v>0</v>
      </c>
      <c r="I1968" s="88">
        <v>0</v>
      </c>
      <c r="J1968" s="88">
        <v>152595</v>
      </c>
      <c r="K1968" s="88">
        <v>386155</v>
      </c>
      <c r="L1968" s="88">
        <v>0</v>
      </c>
      <c r="M1968" s="88">
        <v>0</v>
      </c>
      <c r="N1968" s="88">
        <v>0</v>
      </c>
      <c r="O1968" s="88">
        <v>0</v>
      </c>
      <c r="P1968" s="88">
        <v>535191</v>
      </c>
      <c r="Q1968" s="89">
        <v>0</v>
      </c>
      <c r="R1968" s="89">
        <v>0</v>
      </c>
      <c r="S1968" s="89">
        <v>0</v>
      </c>
      <c r="T1968" s="89">
        <v>0</v>
      </c>
      <c r="U1968" s="89">
        <v>-2.4904570034000001E-3</v>
      </c>
      <c r="V1968" s="89">
        <v>0</v>
      </c>
      <c r="W1968" s="89">
        <v>0</v>
      </c>
      <c r="X1968" s="89">
        <v>0</v>
      </c>
      <c r="Y1968" s="89">
        <v>0</v>
      </c>
      <c r="Z1968" s="89">
        <v>-9.9755060630000005E-4</v>
      </c>
      <c r="AA1968" s="89">
        <v>-1.3975434896000001E-3</v>
      </c>
    </row>
    <row r="1969" spans="1:27" x14ac:dyDescent="0.25">
      <c r="A1969" s="87">
        <v>18353</v>
      </c>
      <c r="B1969" s="134">
        <v>45473</v>
      </c>
      <c r="C1969" s="87">
        <v>9659</v>
      </c>
      <c r="D1969" s="86" t="s">
        <v>2347</v>
      </c>
      <c r="E1969" s="88">
        <v>8493638</v>
      </c>
      <c r="F1969" s="88">
        <v>6782484</v>
      </c>
      <c r="G1969" s="88">
        <v>0</v>
      </c>
      <c r="H1969" s="88">
        <v>0</v>
      </c>
      <c r="I1969" s="88">
        <v>0</v>
      </c>
      <c r="J1969" s="88">
        <v>2255900</v>
      </c>
      <c r="K1969" s="88">
        <v>3515736</v>
      </c>
      <c r="L1969" s="88">
        <v>0</v>
      </c>
      <c r="M1969" s="88">
        <v>0</v>
      </c>
      <c r="N1969" s="88">
        <v>0</v>
      </c>
      <c r="O1969" s="88">
        <v>0</v>
      </c>
      <c r="P1969" s="88">
        <v>1010848</v>
      </c>
      <c r="Q1969" s="89">
        <v>0</v>
      </c>
      <c r="R1969" s="89">
        <v>0</v>
      </c>
      <c r="S1969" s="89">
        <v>0</v>
      </c>
      <c r="T1969" s="89">
        <v>0</v>
      </c>
      <c r="U1969" s="89">
        <v>-2.6538864540000002E-3</v>
      </c>
      <c r="V1969" s="89">
        <v>0</v>
      </c>
      <c r="W1969" s="89">
        <v>0</v>
      </c>
      <c r="X1969" s="89">
        <v>0</v>
      </c>
      <c r="Y1969" s="89">
        <v>0</v>
      </c>
      <c r="Z1969" s="89">
        <v>-6.8814652963E-3</v>
      </c>
      <c r="AA1969" s="89">
        <v>-2.3921364456999999E-3</v>
      </c>
    </row>
    <row r="1970" spans="1:27" x14ac:dyDescent="0.25">
      <c r="A1970" s="87">
        <v>18393</v>
      </c>
      <c r="B1970" s="134">
        <v>45473</v>
      </c>
      <c r="C1970" s="87">
        <v>9677</v>
      </c>
      <c r="D1970" s="86" t="s">
        <v>2348</v>
      </c>
      <c r="E1970" s="88">
        <v>81571553</v>
      </c>
      <c r="F1970" s="88">
        <v>32889753</v>
      </c>
      <c r="G1970" s="88">
        <v>1472528</v>
      </c>
      <c r="H1970" s="88">
        <v>0</v>
      </c>
      <c r="I1970" s="88">
        <v>0</v>
      </c>
      <c r="J1970" s="88">
        <v>7650323</v>
      </c>
      <c r="K1970" s="88">
        <v>13516994</v>
      </c>
      <c r="L1970" s="88">
        <v>0</v>
      </c>
      <c r="M1970" s="88">
        <v>7889569</v>
      </c>
      <c r="N1970" s="88">
        <v>0</v>
      </c>
      <c r="O1970" s="88">
        <v>0</v>
      </c>
      <c r="P1970" s="88">
        <v>2360339</v>
      </c>
      <c r="Q1970" s="89">
        <v>3.74888493836E-3</v>
      </c>
      <c r="R1970" s="89">
        <v>0</v>
      </c>
      <c r="S1970" s="89">
        <v>0</v>
      </c>
      <c r="T1970" s="89">
        <v>0</v>
      </c>
      <c r="U1970" s="89">
        <v>3.6064378444E-4</v>
      </c>
      <c r="V1970" s="89">
        <v>0</v>
      </c>
      <c r="W1970" s="89">
        <v>0</v>
      </c>
      <c r="X1970" s="89">
        <v>0</v>
      </c>
      <c r="Y1970" s="89">
        <v>0</v>
      </c>
      <c r="Z1970" s="89">
        <v>8.8786897122999995E-4</v>
      </c>
      <c r="AA1970" s="89">
        <v>4.5006058536999999E-4</v>
      </c>
    </row>
    <row r="1971" spans="1:27" x14ac:dyDescent="0.25">
      <c r="A1971" s="87">
        <v>18405</v>
      </c>
      <c r="B1971" s="134">
        <v>45473</v>
      </c>
      <c r="C1971" s="87">
        <v>9683</v>
      </c>
      <c r="D1971" s="86" t="s">
        <v>2349</v>
      </c>
      <c r="E1971" s="88">
        <v>3557998</v>
      </c>
      <c r="F1971" s="88">
        <v>2416974</v>
      </c>
      <c r="G1971" s="88">
        <v>0</v>
      </c>
      <c r="H1971" s="88">
        <v>22476</v>
      </c>
      <c r="I1971" s="88">
        <v>326756</v>
      </c>
      <c r="J1971" s="88">
        <v>955580</v>
      </c>
      <c r="K1971" s="88">
        <v>508136</v>
      </c>
      <c r="L1971" s="88">
        <v>0</v>
      </c>
      <c r="M1971" s="88">
        <v>0</v>
      </c>
      <c r="N1971" s="88">
        <v>0</v>
      </c>
      <c r="O1971" s="88">
        <v>0</v>
      </c>
      <c r="P1971" s="88">
        <v>604026</v>
      </c>
      <c r="Q1971" s="89">
        <v>0</v>
      </c>
      <c r="R1971" s="89">
        <v>0</v>
      </c>
      <c r="S1971" s="89">
        <v>0</v>
      </c>
      <c r="T1971" s="89">
        <v>0</v>
      </c>
      <c r="U1971" s="89">
        <v>0</v>
      </c>
      <c r="V1971" s="89">
        <v>0</v>
      </c>
      <c r="W1971" s="89">
        <v>0</v>
      </c>
      <c r="X1971" s="89">
        <v>0</v>
      </c>
      <c r="Y1971" s="89">
        <v>0</v>
      </c>
      <c r="Z1971" s="89">
        <v>3.8120223572000002E-4</v>
      </c>
      <c r="AA1971" s="89">
        <v>1.4445500641999999E-4</v>
      </c>
    </row>
    <row r="1972" spans="1:27" x14ac:dyDescent="0.25">
      <c r="A1972" s="87">
        <v>18409</v>
      </c>
      <c r="B1972" s="134">
        <v>45473</v>
      </c>
      <c r="C1972" s="87">
        <v>9687</v>
      </c>
      <c r="D1972" s="86" t="s">
        <v>2350</v>
      </c>
      <c r="E1972" s="88">
        <v>20750176</v>
      </c>
      <c r="F1972" s="88">
        <v>7715433</v>
      </c>
      <c r="G1972" s="88">
        <v>601940</v>
      </c>
      <c r="H1972" s="88">
        <v>0</v>
      </c>
      <c r="I1972" s="88">
        <v>0</v>
      </c>
      <c r="J1972" s="88">
        <v>1989968</v>
      </c>
      <c r="K1972" s="88">
        <v>769103</v>
      </c>
      <c r="L1972" s="88">
        <v>0</v>
      </c>
      <c r="M1972" s="88">
        <v>3856456</v>
      </c>
      <c r="N1972" s="88">
        <v>0</v>
      </c>
      <c r="O1972" s="88">
        <v>0</v>
      </c>
      <c r="P1972" s="88">
        <v>497966</v>
      </c>
      <c r="Q1972" s="89">
        <v>1.6650714399100001E-3</v>
      </c>
      <c r="R1972" s="89">
        <v>0</v>
      </c>
      <c r="S1972" s="89">
        <v>0</v>
      </c>
      <c r="T1972" s="89">
        <v>0</v>
      </c>
      <c r="U1972" s="89">
        <v>0</v>
      </c>
      <c r="V1972" s="89">
        <v>0</v>
      </c>
      <c r="W1972" s="89">
        <v>0</v>
      </c>
      <c r="X1972" s="89">
        <v>0</v>
      </c>
      <c r="Y1972" s="89">
        <v>0</v>
      </c>
      <c r="Z1972" s="89">
        <v>7.8839054500000002E-4</v>
      </c>
      <c r="AA1972" s="89">
        <v>1.8127969044E-4</v>
      </c>
    </row>
    <row r="1973" spans="1:27" x14ac:dyDescent="0.25">
      <c r="A1973" s="87">
        <v>18422</v>
      </c>
      <c r="B1973" s="134">
        <v>45473</v>
      </c>
      <c r="C1973" s="87">
        <v>9696</v>
      </c>
      <c r="D1973" s="86" t="s">
        <v>2351</v>
      </c>
      <c r="E1973" s="88">
        <v>2302822</v>
      </c>
      <c r="F1973" s="88">
        <v>429577</v>
      </c>
      <c r="G1973" s="88">
        <v>0</v>
      </c>
      <c r="H1973" s="88">
        <v>0</v>
      </c>
      <c r="I1973" s="88">
        <v>0</v>
      </c>
      <c r="J1973" s="88">
        <v>0</v>
      </c>
      <c r="K1973" s="88">
        <v>0</v>
      </c>
      <c r="L1973" s="88">
        <v>0</v>
      </c>
      <c r="M1973" s="88">
        <v>220992</v>
      </c>
      <c r="N1973" s="88">
        <v>0</v>
      </c>
      <c r="O1973" s="88">
        <v>0</v>
      </c>
      <c r="P1973" s="88">
        <v>208585</v>
      </c>
      <c r="Q1973" s="89">
        <v>0</v>
      </c>
      <c r="R1973" s="89">
        <v>0</v>
      </c>
      <c r="S1973" s="89">
        <v>0</v>
      </c>
      <c r="T1973" s="89">
        <v>0</v>
      </c>
      <c r="U1973" s="89">
        <v>0</v>
      </c>
      <c r="V1973" s="89">
        <v>0</v>
      </c>
      <c r="W1973" s="89">
        <v>0</v>
      </c>
      <c r="X1973" s="89">
        <v>0</v>
      </c>
      <c r="Y1973" s="89">
        <v>0</v>
      </c>
      <c r="Z1973" s="89">
        <v>0</v>
      </c>
      <c r="AA1973" s="89">
        <v>0</v>
      </c>
    </row>
    <row r="1974" spans="1:27" x14ac:dyDescent="0.25">
      <c r="A1974" s="87">
        <v>18423</v>
      </c>
      <c r="B1974" s="134">
        <v>45473</v>
      </c>
      <c r="C1974" s="87">
        <v>9697</v>
      </c>
      <c r="D1974" s="86" t="s">
        <v>2352</v>
      </c>
      <c r="E1974" s="88">
        <v>3950282</v>
      </c>
      <c r="F1974" s="88">
        <v>2403757</v>
      </c>
      <c r="G1974" s="88">
        <v>0</v>
      </c>
      <c r="H1974" s="88">
        <v>0</v>
      </c>
      <c r="I1974" s="88">
        <v>0</v>
      </c>
      <c r="J1974" s="88">
        <v>247152</v>
      </c>
      <c r="K1974" s="88">
        <v>1397191</v>
      </c>
      <c r="L1974" s="88">
        <v>0</v>
      </c>
      <c r="M1974" s="88">
        <v>0</v>
      </c>
      <c r="N1974" s="88">
        <v>0</v>
      </c>
      <c r="O1974" s="88">
        <v>0</v>
      </c>
      <c r="P1974" s="88">
        <v>759415</v>
      </c>
      <c r="Q1974" s="89">
        <v>0</v>
      </c>
      <c r="R1974" s="89">
        <v>0</v>
      </c>
      <c r="S1974" s="89">
        <v>0</v>
      </c>
      <c r="T1974" s="89">
        <v>0</v>
      </c>
      <c r="U1974" s="89">
        <v>1.3720549907069999E-2</v>
      </c>
      <c r="V1974" s="89">
        <v>0</v>
      </c>
      <c r="W1974" s="89">
        <v>0</v>
      </c>
      <c r="X1974" s="89">
        <v>0</v>
      </c>
      <c r="Y1974" s="89">
        <v>0</v>
      </c>
      <c r="Z1974" s="89">
        <v>9.5588980824199993E-3</v>
      </c>
      <c r="AA1974" s="89">
        <v>1.1138088215220001E-2</v>
      </c>
    </row>
    <row r="1975" spans="1:27" x14ac:dyDescent="0.25">
      <c r="A1975" s="87">
        <v>18446</v>
      </c>
      <c r="B1975" s="134">
        <v>45473</v>
      </c>
      <c r="C1975" s="87">
        <v>9714</v>
      </c>
      <c r="D1975" s="86" t="s">
        <v>2353</v>
      </c>
      <c r="E1975" s="88">
        <v>4457622</v>
      </c>
      <c r="F1975" s="88">
        <v>549871</v>
      </c>
      <c r="G1975" s="88">
        <v>0</v>
      </c>
      <c r="H1975" s="88">
        <v>0</v>
      </c>
      <c r="I1975" s="88">
        <v>0</v>
      </c>
      <c r="J1975" s="88">
        <v>0</v>
      </c>
      <c r="K1975" s="88">
        <v>90936</v>
      </c>
      <c r="L1975" s="88">
        <v>0</v>
      </c>
      <c r="M1975" s="88">
        <v>0</v>
      </c>
      <c r="N1975" s="88">
        <v>0</v>
      </c>
      <c r="O1975" s="88">
        <v>0</v>
      </c>
      <c r="P1975" s="88">
        <v>458935</v>
      </c>
      <c r="Q1975" s="89">
        <v>0</v>
      </c>
      <c r="R1975" s="89">
        <v>0</v>
      </c>
      <c r="S1975" s="89">
        <v>0</v>
      </c>
      <c r="T1975" s="89">
        <v>0</v>
      </c>
      <c r="U1975" s="89">
        <v>0</v>
      </c>
      <c r="V1975" s="89">
        <v>0</v>
      </c>
      <c r="W1975" s="89">
        <v>0</v>
      </c>
      <c r="X1975" s="89">
        <v>0</v>
      </c>
      <c r="Y1975" s="89">
        <v>0</v>
      </c>
      <c r="Z1975" s="89">
        <v>-6.8008680499999995E-5</v>
      </c>
      <c r="AA1975" s="89">
        <v>-5.67534663E-5</v>
      </c>
    </row>
    <row r="1976" spans="1:27" x14ac:dyDescent="0.25">
      <c r="A1976" s="87">
        <v>18454</v>
      </c>
      <c r="B1976" s="134">
        <v>45473</v>
      </c>
      <c r="C1976" s="87">
        <v>9719</v>
      </c>
      <c r="D1976" s="86" t="s">
        <v>2354</v>
      </c>
      <c r="E1976" s="88">
        <v>3760015</v>
      </c>
      <c r="F1976" s="88">
        <v>1978652</v>
      </c>
      <c r="G1976" s="88">
        <v>0</v>
      </c>
      <c r="H1976" s="88">
        <v>10052</v>
      </c>
      <c r="I1976" s="88">
        <v>0</v>
      </c>
      <c r="J1976" s="88">
        <v>889208</v>
      </c>
      <c r="K1976" s="88">
        <v>372958</v>
      </c>
      <c r="L1976" s="88">
        <v>0</v>
      </c>
      <c r="M1976" s="88">
        <v>0</v>
      </c>
      <c r="N1976" s="88">
        <v>0</v>
      </c>
      <c r="O1976" s="88">
        <v>0</v>
      </c>
      <c r="P1976" s="88">
        <v>706434</v>
      </c>
      <c r="Q1976" s="89">
        <v>0</v>
      </c>
      <c r="R1976" s="89">
        <v>2.5785087670679999E-2</v>
      </c>
      <c r="S1976" s="89">
        <v>0</v>
      </c>
      <c r="T1976" s="89">
        <v>-4.9170583360999996E-3</v>
      </c>
      <c r="U1976" s="89">
        <v>3.62881273944E-3</v>
      </c>
      <c r="V1976" s="89">
        <v>0</v>
      </c>
      <c r="W1976" s="89">
        <v>0</v>
      </c>
      <c r="X1976" s="89">
        <v>0</v>
      </c>
      <c r="Y1976" s="89">
        <v>0</v>
      </c>
      <c r="Z1976" s="89">
        <v>2.3145780314100001E-2</v>
      </c>
      <c r="AA1976" s="89">
        <v>7.7717509045800003E-3</v>
      </c>
    </row>
    <row r="1977" spans="1:27" x14ac:dyDescent="0.25">
      <c r="A1977" s="87">
        <v>18462</v>
      </c>
      <c r="B1977" s="134">
        <v>45473</v>
      </c>
      <c r="C1977" s="87">
        <v>9725</v>
      </c>
      <c r="D1977" s="86" t="s">
        <v>2355</v>
      </c>
      <c r="E1977" s="88">
        <v>2481058</v>
      </c>
      <c r="F1977" s="88">
        <v>1681167</v>
      </c>
      <c r="G1977" s="88">
        <v>0</v>
      </c>
      <c r="H1977" s="88">
        <v>17506</v>
      </c>
      <c r="I1977" s="88">
        <v>0</v>
      </c>
      <c r="J1977" s="88">
        <v>804905</v>
      </c>
      <c r="K1977" s="88">
        <v>436718</v>
      </c>
      <c r="L1977" s="88">
        <v>0</v>
      </c>
      <c r="M1977" s="88">
        <v>0</v>
      </c>
      <c r="N1977" s="88">
        <v>0</v>
      </c>
      <c r="O1977" s="88">
        <v>0</v>
      </c>
      <c r="P1977" s="88">
        <v>422038</v>
      </c>
      <c r="Q1977" s="89">
        <v>0</v>
      </c>
      <c r="R1977" s="89">
        <v>1.6174294606870001E-2</v>
      </c>
      <c r="S1977" s="89">
        <v>0</v>
      </c>
      <c r="T1977" s="89">
        <v>5.0643584678200003E-3</v>
      </c>
      <c r="U1977" s="89">
        <v>2.00708331069E-3</v>
      </c>
      <c r="V1977" s="89">
        <v>0</v>
      </c>
      <c r="W1977" s="89">
        <v>0</v>
      </c>
      <c r="X1977" s="89">
        <v>0</v>
      </c>
      <c r="Y1977" s="89">
        <v>0</v>
      </c>
      <c r="Z1977" s="89">
        <v>-1.20408340323E-2</v>
      </c>
      <c r="AA1977" s="89">
        <v>-2.3519166210000001E-4</v>
      </c>
    </row>
    <row r="1978" spans="1:27" x14ac:dyDescent="0.25">
      <c r="A1978" s="87">
        <v>18473</v>
      </c>
      <c r="B1978" s="134">
        <v>45473</v>
      </c>
      <c r="C1978" s="87">
        <v>9730</v>
      </c>
      <c r="D1978" s="86" t="s">
        <v>2356</v>
      </c>
      <c r="E1978" s="88">
        <v>266393814</v>
      </c>
      <c r="F1978" s="88">
        <v>193456992</v>
      </c>
      <c r="G1978" s="88">
        <v>1310297</v>
      </c>
      <c r="H1978" s="88">
        <v>0</v>
      </c>
      <c r="I1978" s="88">
        <v>0</v>
      </c>
      <c r="J1978" s="88">
        <v>16461415</v>
      </c>
      <c r="K1978" s="88">
        <v>41386725</v>
      </c>
      <c r="L1978" s="88">
        <v>0</v>
      </c>
      <c r="M1978" s="88">
        <v>93705935</v>
      </c>
      <c r="N1978" s="88">
        <v>25983916</v>
      </c>
      <c r="O1978" s="88">
        <v>3920387</v>
      </c>
      <c r="P1978" s="88">
        <v>10688317</v>
      </c>
      <c r="Q1978" s="89">
        <v>4.1567411921699998E-3</v>
      </c>
      <c r="R1978" s="89">
        <v>0</v>
      </c>
      <c r="S1978" s="89">
        <v>0</v>
      </c>
      <c r="T1978" s="89">
        <v>1.9942429011600002E-3</v>
      </c>
      <c r="U1978" s="89">
        <v>1.9084857506999999E-3</v>
      </c>
      <c r="V1978" s="89">
        <v>0</v>
      </c>
      <c r="W1978" s="89">
        <v>-1.732213949E-4</v>
      </c>
      <c r="X1978" s="89">
        <v>0</v>
      </c>
      <c r="Y1978" s="89">
        <v>3.1681108366E-4</v>
      </c>
      <c r="Z1978" s="89">
        <v>1.1387300390920001E-2</v>
      </c>
      <c r="AA1978" s="89">
        <v>1.1389250937899999E-3</v>
      </c>
    </row>
    <row r="1979" spans="1:27" x14ac:dyDescent="0.25">
      <c r="A1979" s="87">
        <v>18474</v>
      </c>
      <c r="B1979" s="134">
        <v>45473</v>
      </c>
      <c r="C1979" s="87">
        <v>9731</v>
      </c>
      <c r="D1979" s="86" t="s">
        <v>2357</v>
      </c>
      <c r="E1979" s="88">
        <v>9154904</v>
      </c>
      <c r="F1979" s="88">
        <v>8090785</v>
      </c>
      <c r="G1979" s="88">
        <v>0</v>
      </c>
      <c r="H1979" s="88">
        <v>0</v>
      </c>
      <c r="I1979" s="88">
        <v>0</v>
      </c>
      <c r="J1979" s="88">
        <v>1359377</v>
      </c>
      <c r="K1979" s="88">
        <v>4063586</v>
      </c>
      <c r="L1979" s="88">
        <v>0</v>
      </c>
      <c r="M1979" s="88">
        <v>719663</v>
      </c>
      <c r="N1979" s="88">
        <v>0</v>
      </c>
      <c r="O1979" s="88">
        <v>0</v>
      </c>
      <c r="P1979" s="88">
        <v>1948159</v>
      </c>
      <c r="Q1979" s="89">
        <v>0</v>
      </c>
      <c r="R1979" s="89">
        <v>-5.5772524837299997E-2</v>
      </c>
      <c r="S1979" s="89">
        <v>0</v>
      </c>
      <c r="T1979" s="89">
        <v>0</v>
      </c>
      <c r="U1979" s="89">
        <v>3.5607587421500001E-3</v>
      </c>
      <c r="V1979" s="89">
        <v>0</v>
      </c>
      <c r="W1979" s="89">
        <v>0</v>
      </c>
      <c r="X1979" s="89">
        <v>0</v>
      </c>
      <c r="Y1979" s="89">
        <v>0</v>
      </c>
      <c r="Z1979" s="89">
        <v>4.1402329767599999E-3</v>
      </c>
      <c r="AA1979" s="89">
        <v>2.9203876049100001E-3</v>
      </c>
    </row>
    <row r="1980" spans="1:27" x14ac:dyDescent="0.25">
      <c r="A1980" s="87">
        <v>18515</v>
      </c>
      <c r="B1980" s="134">
        <v>45473</v>
      </c>
      <c r="C1980" s="87">
        <v>9752</v>
      </c>
      <c r="D1980" s="86" t="s">
        <v>2358</v>
      </c>
      <c r="E1980" s="88">
        <v>89781540</v>
      </c>
      <c r="F1980" s="88">
        <v>59800462</v>
      </c>
      <c r="G1980" s="88">
        <v>1027928</v>
      </c>
      <c r="H1980" s="88">
        <v>0</v>
      </c>
      <c r="I1980" s="88">
        <v>0</v>
      </c>
      <c r="J1980" s="88">
        <v>4709171</v>
      </c>
      <c r="K1980" s="88">
        <v>16324992</v>
      </c>
      <c r="L1980" s="88">
        <v>0</v>
      </c>
      <c r="M1980" s="88">
        <v>26208865</v>
      </c>
      <c r="N1980" s="88">
        <v>4695703</v>
      </c>
      <c r="O1980" s="88">
        <v>599151</v>
      </c>
      <c r="P1980" s="88">
        <v>6234652</v>
      </c>
      <c r="Q1980" s="89">
        <v>2.4052467519469999E-2</v>
      </c>
      <c r="R1980" s="89">
        <v>0</v>
      </c>
      <c r="S1980" s="89">
        <v>0</v>
      </c>
      <c r="T1980" s="89">
        <v>1.6534887510000001E-3</v>
      </c>
      <c r="U1980" s="89">
        <v>1.243975563534E-2</v>
      </c>
      <c r="V1980" s="89">
        <v>0</v>
      </c>
      <c r="W1980" s="89">
        <v>2.6520153028000001E-3</v>
      </c>
      <c r="X1980" s="89">
        <v>0</v>
      </c>
      <c r="Y1980" s="89">
        <v>1.237353260144E-2</v>
      </c>
      <c r="Z1980" s="89">
        <v>2.5692898511070001E-2</v>
      </c>
      <c r="AA1980" s="89">
        <v>8.9096283818700002E-3</v>
      </c>
    </row>
    <row r="1981" spans="1:27" x14ac:dyDescent="0.25">
      <c r="A1981" s="87">
        <v>18528</v>
      </c>
      <c r="B1981" s="134">
        <v>45473</v>
      </c>
      <c r="C1981" s="87">
        <v>9756</v>
      </c>
      <c r="D1981" s="86" t="s">
        <v>2359</v>
      </c>
      <c r="E1981" s="88">
        <v>199957</v>
      </c>
      <c r="F1981" s="88">
        <v>94863</v>
      </c>
      <c r="G1981" s="88">
        <v>0</v>
      </c>
      <c r="H1981" s="88">
        <v>0</v>
      </c>
      <c r="I1981" s="88">
        <v>0</v>
      </c>
      <c r="J1981" s="88">
        <v>0</v>
      </c>
      <c r="K1981" s="88">
        <v>0</v>
      </c>
      <c r="L1981" s="88">
        <v>0</v>
      </c>
      <c r="M1981" s="88">
        <v>0</v>
      </c>
      <c r="N1981" s="88">
        <v>0</v>
      </c>
      <c r="O1981" s="88">
        <v>0</v>
      </c>
      <c r="P1981" s="88">
        <v>94863</v>
      </c>
      <c r="Q1981" s="89">
        <v>0</v>
      </c>
      <c r="R1981" s="89">
        <v>0</v>
      </c>
      <c r="S1981" s="89">
        <v>0</v>
      </c>
      <c r="T1981" s="89">
        <v>0</v>
      </c>
      <c r="U1981" s="89">
        <v>0</v>
      </c>
      <c r="V1981" s="89">
        <v>0</v>
      </c>
      <c r="W1981" s="89">
        <v>0</v>
      </c>
      <c r="X1981" s="89">
        <v>0</v>
      </c>
      <c r="Y1981" s="89">
        <v>0</v>
      </c>
      <c r="Z1981" s="89">
        <v>0</v>
      </c>
      <c r="AA1981" s="89">
        <v>0</v>
      </c>
    </row>
    <row r="1982" spans="1:27" x14ac:dyDescent="0.25">
      <c r="A1982" s="87">
        <v>18550</v>
      </c>
      <c r="B1982" s="134">
        <v>45473</v>
      </c>
      <c r="C1982" s="87">
        <v>9771</v>
      </c>
      <c r="D1982" s="86" t="s">
        <v>2360</v>
      </c>
      <c r="E1982" s="88">
        <v>140674106</v>
      </c>
      <c r="F1982" s="88">
        <v>101326181</v>
      </c>
      <c r="G1982" s="88">
        <v>3322683</v>
      </c>
      <c r="H1982" s="88">
        <v>21102</v>
      </c>
      <c r="I1982" s="88">
        <v>0</v>
      </c>
      <c r="J1982" s="88">
        <v>29614971</v>
      </c>
      <c r="K1982" s="88">
        <v>23224569</v>
      </c>
      <c r="L1982" s="88">
        <v>0</v>
      </c>
      <c r="M1982" s="88">
        <v>31436605</v>
      </c>
      <c r="N1982" s="88">
        <v>2398127</v>
      </c>
      <c r="O1982" s="88">
        <v>1360574</v>
      </c>
      <c r="P1982" s="88">
        <v>9947550</v>
      </c>
      <c r="Q1982" s="89">
        <v>3.2678122898900002E-3</v>
      </c>
      <c r="R1982" s="89">
        <v>3.8784335997700002E-2</v>
      </c>
      <c r="S1982" s="89">
        <v>0</v>
      </c>
      <c r="T1982" s="89">
        <v>3.4457117130699999E-3</v>
      </c>
      <c r="U1982" s="89">
        <v>1.52340568303E-3</v>
      </c>
      <c r="V1982" s="89">
        <v>0</v>
      </c>
      <c r="W1982" s="89">
        <v>2.2368911399999998E-5</v>
      </c>
      <c r="X1982" s="89">
        <v>0</v>
      </c>
      <c r="Y1982" s="89">
        <v>0</v>
      </c>
      <c r="Z1982" s="89">
        <v>4.6995576721800001E-3</v>
      </c>
      <c r="AA1982" s="89">
        <v>1.5820224323999999E-3</v>
      </c>
    </row>
    <row r="1983" spans="1:27" x14ac:dyDescent="0.25">
      <c r="A1983" s="87">
        <v>18559</v>
      </c>
      <c r="B1983" s="134">
        <v>45473</v>
      </c>
      <c r="C1983" s="87">
        <v>9776</v>
      </c>
      <c r="D1983" s="86" t="s">
        <v>2361</v>
      </c>
      <c r="E1983" s="88">
        <v>41126645</v>
      </c>
      <c r="F1983" s="88">
        <v>9736463</v>
      </c>
      <c r="G1983" s="88">
        <v>355911</v>
      </c>
      <c r="H1983" s="88">
        <v>0</v>
      </c>
      <c r="I1983" s="88">
        <v>0</v>
      </c>
      <c r="J1983" s="88">
        <v>2796517</v>
      </c>
      <c r="K1983" s="88">
        <v>2225072</v>
      </c>
      <c r="L1983" s="88">
        <v>0</v>
      </c>
      <c r="M1983" s="88">
        <v>0</v>
      </c>
      <c r="N1983" s="88">
        <v>0</v>
      </c>
      <c r="O1983" s="88">
        <v>0</v>
      </c>
      <c r="P1983" s="88">
        <v>4358963</v>
      </c>
      <c r="Q1983" s="89">
        <v>9.93868645704E-3</v>
      </c>
      <c r="R1983" s="89">
        <v>0</v>
      </c>
      <c r="S1983" s="89">
        <v>0</v>
      </c>
      <c r="T1983" s="89">
        <v>0</v>
      </c>
      <c r="U1983" s="89">
        <v>0</v>
      </c>
      <c r="V1983" s="89">
        <v>0</v>
      </c>
      <c r="W1983" s="89">
        <v>0</v>
      </c>
      <c r="X1983" s="89">
        <v>0</v>
      </c>
      <c r="Y1983" s="89">
        <v>0</v>
      </c>
      <c r="Z1983" s="89">
        <v>1.85717326409E-3</v>
      </c>
      <c r="AA1983" s="89">
        <v>1.25201653337E-3</v>
      </c>
    </row>
    <row r="1984" spans="1:27" x14ac:dyDescent="0.25">
      <c r="A1984" s="87">
        <v>18562</v>
      </c>
      <c r="B1984" s="134">
        <v>45473</v>
      </c>
      <c r="C1984" s="87">
        <v>9778</v>
      </c>
      <c r="D1984" s="86" t="s">
        <v>2362</v>
      </c>
      <c r="E1984" s="88">
        <v>136698</v>
      </c>
      <c r="F1984" s="88">
        <v>5552</v>
      </c>
      <c r="G1984" s="88">
        <v>0</v>
      </c>
      <c r="H1984" s="88">
        <v>0</v>
      </c>
      <c r="I1984" s="88">
        <v>0</v>
      </c>
      <c r="J1984" s="88">
        <v>0</v>
      </c>
      <c r="K1984" s="88">
        <v>0</v>
      </c>
      <c r="L1984" s="88">
        <v>0</v>
      </c>
      <c r="M1984" s="88">
        <v>0</v>
      </c>
      <c r="N1984" s="88">
        <v>0</v>
      </c>
      <c r="O1984" s="88">
        <v>0</v>
      </c>
      <c r="P1984" s="88">
        <v>5552</v>
      </c>
      <c r="Q1984" s="89">
        <v>0</v>
      </c>
      <c r="R1984" s="89">
        <v>0</v>
      </c>
      <c r="S1984" s="89">
        <v>0</v>
      </c>
      <c r="T1984" s="89">
        <v>0</v>
      </c>
      <c r="U1984" s="89">
        <v>0</v>
      </c>
      <c r="V1984" s="89">
        <v>0</v>
      </c>
      <c r="W1984" s="89">
        <v>0</v>
      </c>
      <c r="X1984" s="89">
        <v>0</v>
      </c>
      <c r="Y1984" s="89">
        <v>0</v>
      </c>
      <c r="Z1984" s="89">
        <v>0</v>
      </c>
      <c r="AA1984" s="89">
        <v>0</v>
      </c>
    </row>
    <row r="1985" spans="1:27" x14ac:dyDescent="0.25">
      <c r="A1985" s="87">
        <v>18574</v>
      </c>
      <c r="B1985" s="134">
        <v>45473</v>
      </c>
      <c r="C1985" s="87">
        <v>9786</v>
      </c>
      <c r="D1985" s="86" t="s">
        <v>2363</v>
      </c>
      <c r="E1985" s="88">
        <v>123123530</v>
      </c>
      <c r="F1985" s="88">
        <v>63154456</v>
      </c>
      <c r="G1985" s="88">
        <v>3935104</v>
      </c>
      <c r="H1985" s="88">
        <v>9727</v>
      </c>
      <c r="I1985" s="88">
        <v>0</v>
      </c>
      <c r="J1985" s="88">
        <v>1644964</v>
      </c>
      <c r="K1985" s="88">
        <v>14108478</v>
      </c>
      <c r="L1985" s="88">
        <v>0</v>
      </c>
      <c r="M1985" s="88">
        <v>37121065</v>
      </c>
      <c r="N1985" s="88">
        <v>4160320</v>
      </c>
      <c r="O1985" s="88">
        <v>0</v>
      </c>
      <c r="P1985" s="88">
        <v>2174799</v>
      </c>
      <c r="Q1985" s="89">
        <v>9.7193276184499994E-3</v>
      </c>
      <c r="R1985" s="89">
        <v>8.9849385478459998E-2</v>
      </c>
      <c r="S1985" s="89">
        <v>0</v>
      </c>
      <c r="T1985" s="89">
        <v>0</v>
      </c>
      <c r="U1985" s="89">
        <v>5.1890787655999998E-3</v>
      </c>
      <c r="V1985" s="89">
        <v>0</v>
      </c>
      <c r="W1985" s="89">
        <v>1.16468649622E-3</v>
      </c>
      <c r="X1985" s="89">
        <v>0</v>
      </c>
      <c r="Y1985" s="89">
        <v>0</v>
      </c>
      <c r="Z1985" s="89">
        <v>7.6438332101000004E-4</v>
      </c>
      <c r="AA1985" s="89">
        <v>2.6002068637800001E-3</v>
      </c>
    </row>
    <row r="1986" spans="1:27" x14ac:dyDescent="0.25">
      <c r="A1986" s="87">
        <v>18582</v>
      </c>
      <c r="B1986" s="134">
        <v>45473</v>
      </c>
      <c r="C1986" s="87">
        <v>9790</v>
      </c>
      <c r="D1986" s="86" t="s">
        <v>2364</v>
      </c>
      <c r="E1986" s="88">
        <v>3022319</v>
      </c>
      <c r="F1986" s="88">
        <v>2063040</v>
      </c>
      <c r="G1986" s="88">
        <v>227031</v>
      </c>
      <c r="H1986" s="88">
        <v>0</v>
      </c>
      <c r="I1986" s="88">
        <v>0</v>
      </c>
      <c r="J1986" s="88">
        <v>1020474</v>
      </c>
      <c r="K1986" s="88">
        <v>437824</v>
      </c>
      <c r="L1986" s="88">
        <v>0</v>
      </c>
      <c r="M1986" s="88">
        <v>111455</v>
      </c>
      <c r="N1986" s="88">
        <v>0</v>
      </c>
      <c r="O1986" s="88">
        <v>0</v>
      </c>
      <c r="P1986" s="88">
        <v>266256</v>
      </c>
      <c r="Q1986" s="89">
        <v>0</v>
      </c>
      <c r="R1986" s="89">
        <v>0</v>
      </c>
      <c r="S1986" s="89">
        <v>0</v>
      </c>
      <c r="T1986" s="89">
        <v>0</v>
      </c>
      <c r="U1986" s="89">
        <v>0</v>
      </c>
      <c r="V1986" s="89">
        <v>0</v>
      </c>
      <c r="W1986" s="89">
        <v>0</v>
      </c>
      <c r="X1986" s="89">
        <v>0</v>
      </c>
      <c r="Y1986" s="89">
        <v>0</v>
      </c>
      <c r="Z1986" s="89">
        <v>1.462648302022E-2</v>
      </c>
      <c r="AA1986" s="89">
        <v>2.2729628989699999E-3</v>
      </c>
    </row>
    <row r="1987" spans="1:27" x14ac:dyDescent="0.25">
      <c r="A1987" s="87">
        <v>18616</v>
      </c>
      <c r="B1987" s="134">
        <v>45473</v>
      </c>
      <c r="C1987" s="87">
        <v>9811</v>
      </c>
      <c r="D1987" s="86" t="s">
        <v>2365</v>
      </c>
      <c r="E1987" s="88">
        <v>193964137</v>
      </c>
      <c r="F1987" s="88">
        <v>101422999</v>
      </c>
      <c r="G1987" s="88">
        <v>2659672</v>
      </c>
      <c r="H1987" s="88">
        <v>0</v>
      </c>
      <c r="I1987" s="88">
        <v>4879788</v>
      </c>
      <c r="J1987" s="88">
        <v>3261288</v>
      </c>
      <c r="K1987" s="88">
        <v>14030921</v>
      </c>
      <c r="L1987" s="88">
        <v>0</v>
      </c>
      <c r="M1987" s="88">
        <v>58849162</v>
      </c>
      <c r="N1987" s="88">
        <v>8000512</v>
      </c>
      <c r="O1987" s="88">
        <v>0</v>
      </c>
      <c r="P1987" s="88">
        <v>9741656</v>
      </c>
      <c r="Q1987" s="89">
        <v>9.8838358688700008E-3</v>
      </c>
      <c r="R1987" s="89">
        <v>0</v>
      </c>
      <c r="S1987" s="89">
        <v>0</v>
      </c>
      <c r="T1987" s="89">
        <v>4.3640974566999998E-3</v>
      </c>
      <c r="U1987" s="89">
        <v>5.5832129439500004E-3</v>
      </c>
      <c r="V1987" s="89">
        <v>0</v>
      </c>
      <c r="W1987" s="89">
        <v>-1.867241007E-4</v>
      </c>
      <c r="X1987" s="89">
        <v>0</v>
      </c>
      <c r="Y1987" s="89">
        <v>0</v>
      </c>
      <c r="Z1987" s="89">
        <v>1.537669678136E-2</v>
      </c>
      <c r="AA1987" s="89">
        <v>2.6577555051400001E-3</v>
      </c>
    </row>
    <row r="1988" spans="1:27" x14ac:dyDescent="0.25">
      <c r="A1988" s="87">
        <v>18623</v>
      </c>
      <c r="B1988" s="134">
        <v>45473</v>
      </c>
      <c r="C1988" s="87">
        <v>9817</v>
      </c>
      <c r="D1988" s="86" t="s">
        <v>2366</v>
      </c>
      <c r="E1988" s="88">
        <v>89903287</v>
      </c>
      <c r="F1988" s="88">
        <v>70101070</v>
      </c>
      <c r="G1988" s="88">
        <v>921053</v>
      </c>
      <c r="H1988" s="88">
        <v>0</v>
      </c>
      <c r="I1988" s="88">
        <v>0</v>
      </c>
      <c r="J1988" s="88">
        <v>8742173</v>
      </c>
      <c r="K1988" s="88">
        <v>7181888</v>
      </c>
      <c r="L1988" s="88">
        <v>0</v>
      </c>
      <c r="M1988" s="88">
        <v>48151399</v>
      </c>
      <c r="N1988" s="88">
        <v>0</v>
      </c>
      <c r="O1988" s="88">
        <v>0</v>
      </c>
      <c r="P1988" s="88">
        <v>5104557</v>
      </c>
      <c r="Q1988" s="89">
        <v>2.011596030533E-2</v>
      </c>
      <c r="R1988" s="89">
        <v>0</v>
      </c>
      <c r="S1988" s="89">
        <v>0</v>
      </c>
      <c r="T1988" s="89">
        <v>1.7392802350000001E-3</v>
      </c>
      <c r="U1988" s="89">
        <v>3.6049293929400002E-3</v>
      </c>
      <c r="V1988" s="89">
        <v>0</v>
      </c>
      <c r="W1988" s="89">
        <v>-7.9273878543E-9</v>
      </c>
      <c r="X1988" s="89">
        <v>0</v>
      </c>
      <c r="Y1988" s="89">
        <v>0</v>
      </c>
      <c r="Z1988" s="89">
        <v>1.289504736476E-2</v>
      </c>
      <c r="AA1988" s="89">
        <v>1.8095488015100001E-3</v>
      </c>
    </row>
    <row r="1989" spans="1:27" x14ac:dyDescent="0.25">
      <c r="A1989" s="87">
        <v>18628</v>
      </c>
      <c r="B1989" s="134">
        <v>45473</v>
      </c>
      <c r="C1989" s="87">
        <v>9819</v>
      </c>
      <c r="D1989" s="86" t="s">
        <v>2367</v>
      </c>
      <c r="E1989" s="88">
        <v>7369258</v>
      </c>
      <c r="F1989" s="88">
        <v>1651126</v>
      </c>
      <c r="G1989" s="88">
        <v>0</v>
      </c>
      <c r="H1989" s="88">
        <v>3085</v>
      </c>
      <c r="I1989" s="88">
        <v>0</v>
      </c>
      <c r="J1989" s="88">
        <v>222065</v>
      </c>
      <c r="K1989" s="88">
        <v>355435</v>
      </c>
      <c r="L1989" s="88">
        <v>0</v>
      </c>
      <c r="M1989" s="88">
        <v>188855</v>
      </c>
      <c r="N1989" s="88">
        <v>0</v>
      </c>
      <c r="O1989" s="88">
        <v>0</v>
      </c>
      <c r="P1989" s="88">
        <v>881686</v>
      </c>
      <c r="Q1989" s="89">
        <v>0</v>
      </c>
      <c r="R1989" s="89">
        <v>0</v>
      </c>
      <c r="S1989" s="89">
        <v>0</v>
      </c>
      <c r="T1989" s="89">
        <v>0</v>
      </c>
      <c r="U1989" s="89">
        <v>0</v>
      </c>
      <c r="V1989" s="89">
        <v>0</v>
      </c>
      <c r="W1989" s="89">
        <v>0</v>
      </c>
      <c r="X1989" s="89">
        <v>0</v>
      </c>
      <c r="Y1989" s="89">
        <v>0</v>
      </c>
      <c r="Z1989" s="89">
        <v>4.0482116408E-2</v>
      </c>
      <c r="AA1989" s="89">
        <v>2.6903144534420002E-2</v>
      </c>
    </row>
    <row r="1990" spans="1:27" x14ac:dyDescent="0.25">
      <c r="A1990" s="87">
        <v>18635</v>
      </c>
      <c r="B1990" s="134">
        <v>45473</v>
      </c>
      <c r="C1990" s="87">
        <v>9822</v>
      </c>
      <c r="D1990" s="86" t="s">
        <v>2368</v>
      </c>
      <c r="E1990" s="88">
        <v>67883764</v>
      </c>
      <c r="F1990" s="88">
        <v>53919412</v>
      </c>
      <c r="G1990" s="88">
        <v>395904</v>
      </c>
      <c r="H1990" s="88">
        <v>0</v>
      </c>
      <c r="I1990" s="88">
        <v>0</v>
      </c>
      <c r="J1990" s="88">
        <v>290575</v>
      </c>
      <c r="K1990" s="88">
        <v>1103433</v>
      </c>
      <c r="L1990" s="88">
        <v>0</v>
      </c>
      <c r="M1990" s="88">
        <v>48680152</v>
      </c>
      <c r="N1990" s="88">
        <v>1237796</v>
      </c>
      <c r="O1990" s="88">
        <v>0</v>
      </c>
      <c r="P1990" s="88">
        <v>2211552</v>
      </c>
      <c r="Q1990" s="89">
        <v>8.1691365517000002E-4</v>
      </c>
      <c r="R1990" s="89">
        <v>0</v>
      </c>
      <c r="S1990" s="89">
        <v>0</v>
      </c>
      <c r="T1990" s="89">
        <v>0</v>
      </c>
      <c r="U1990" s="89">
        <v>0</v>
      </c>
      <c r="V1990" s="89">
        <v>0</v>
      </c>
      <c r="W1990" s="89">
        <v>0</v>
      </c>
      <c r="X1990" s="89">
        <v>0</v>
      </c>
      <c r="Y1990" s="89">
        <v>0</v>
      </c>
      <c r="Z1990" s="89">
        <v>-2.4746781754000002E-3</v>
      </c>
      <c r="AA1990" s="89">
        <v>-3.5578697699999998E-5</v>
      </c>
    </row>
    <row r="1991" spans="1:27" x14ac:dyDescent="0.25">
      <c r="A1991" s="87">
        <v>18649</v>
      </c>
      <c r="B1991" s="134">
        <v>45473</v>
      </c>
      <c r="C1991" s="87">
        <v>9830</v>
      </c>
      <c r="D1991" s="86" t="s">
        <v>2369</v>
      </c>
      <c r="E1991" s="88">
        <v>69649929</v>
      </c>
      <c r="F1991" s="88">
        <v>38870681</v>
      </c>
      <c r="G1991" s="88">
        <v>712175</v>
      </c>
      <c r="H1991" s="88">
        <v>0</v>
      </c>
      <c r="I1991" s="88">
        <v>259773</v>
      </c>
      <c r="J1991" s="88">
        <v>3166303</v>
      </c>
      <c r="K1991" s="88">
        <v>8020586</v>
      </c>
      <c r="L1991" s="88">
        <v>0</v>
      </c>
      <c r="M1991" s="88">
        <v>17423592</v>
      </c>
      <c r="N1991" s="88">
        <v>0</v>
      </c>
      <c r="O1991" s="88">
        <v>0</v>
      </c>
      <c r="P1991" s="88">
        <v>9288252</v>
      </c>
      <c r="Q1991" s="89">
        <v>4.7338767570100004E-3</v>
      </c>
      <c r="R1991" s="89">
        <v>0</v>
      </c>
      <c r="S1991" s="89">
        <v>0</v>
      </c>
      <c r="T1991" s="89">
        <v>-8.7242194300000001E-5</v>
      </c>
      <c r="U1991" s="89">
        <v>-4.2983643399999997E-5</v>
      </c>
      <c r="V1991" s="89">
        <v>0</v>
      </c>
      <c r="W1991" s="89">
        <v>0</v>
      </c>
      <c r="X1991" s="89">
        <v>0</v>
      </c>
      <c r="Y1991" s="89">
        <v>0</v>
      </c>
      <c r="Z1991" s="89">
        <v>-1.1096283816E-3</v>
      </c>
      <c r="AA1991" s="89">
        <v>1.3404791541999999E-4</v>
      </c>
    </row>
    <row r="1992" spans="1:27" x14ac:dyDescent="0.25">
      <c r="A1992" s="87">
        <v>18651</v>
      </c>
      <c r="B1992" s="134">
        <v>45473</v>
      </c>
      <c r="C1992" s="87">
        <v>9832</v>
      </c>
      <c r="D1992" s="86" t="s">
        <v>2370</v>
      </c>
      <c r="E1992" s="88">
        <v>14899931</v>
      </c>
      <c r="F1992" s="88">
        <v>4650101</v>
      </c>
      <c r="G1992" s="88">
        <v>0</v>
      </c>
      <c r="H1992" s="88">
        <v>0</v>
      </c>
      <c r="I1992" s="88">
        <v>0</v>
      </c>
      <c r="J1992" s="88">
        <v>1561411</v>
      </c>
      <c r="K1992" s="88">
        <v>2516864</v>
      </c>
      <c r="L1992" s="88">
        <v>0</v>
      </c>
      <c r="M1992" s="88">
        <v>0</v>
      </c>
      <c r="N1992" s="88">
        <v>0</v>
      </c>
      <c r="O1992" s="88">
        <v>0</v>
      </c>
      <c r="P1992" s="88">
        <v>571826</v>
      </c>
      <c r="Q1992" s="89">
        <v>0</v>
      </c>
      <c r="R1992" s="89">
        <v>0</v>
      </c>
      <c r="S1992" s="89">
        <v>0</v>
      </c>
      <c r="T1992" s="89">
        <v>0</v>
      </c>
      <c r="U1992" s="89">
        <v>4.5770019849300002E-3</v>
      </c>
      <c r="V1992" s="89">
        <v>0</v>
      </c>
      <c r="W1992" s="89">
        <v>0</v>
      </c>
      <c r="X1992" s="89">
        <v>0</v>
      </c>
      <c r="Y1992" s="89">
        <v>0</v>
      </c>
      <c r="Z1992" s="89">
        <v>5.5819025166199999E-3</v>
      </c>
      <c r="AA1992" s="89">
        <v>3.5713865185400002E-3</v>
      </c>
    </row>
    <row r="1993" spans="1:27" x14ac:dyDescent="0.25">
      <c r="A1993" s="87">
        <v>18710</v>
      </c>
      <c r="B1993" s="134">
        <v>45473</v>
      </c>
      <c r="C1993" s="87">
        <v>9856</v>
      </c>
      <c r="D1993" s="86" t="s">
        <v>2371</v>
      </c>
      <c r="E1993" s="88">
        <v>432995671</v>
      </c>
      <c r="F1993" s="88">
        <v>313281306</v>
      </c>
      <c r="G1993" s="88">
        <v>3466423</v>
      </c>
      <c r="H1993" s="88">
        <v>0</v>
      </c>
      <c r="I1993" s="88">
        <v>6703996</v>
      </c>
      <c r="J1993" s="88">
        <v>4950214</v>
      </c>
      <c r="K1993" s="88">
        <v>102392548</v>
      </c>
      <c r="L1993" s="88">
        <v>0</v>
      </c>
      <c r="M1993" s="88">
        <v>155021129</v>
      </c>
      <c r="N1993" s="88">
        <v>17064310</v>
      </c>
      <c r="O1993" s="88">
        <v>150271</v>
      </c>
      <c r="P1993" s="88">
        <v>23532415</v>
      </c>
      <c r="Q1993" s="89">
        <v>2.491332520045E-2</v>
      </c>
      <c r="R1993" s="89">
        <v>0</v>
      </c>
      <c r="S1993" s="89">
        <v>5.22770981181E-3</v>
      </c>
      <c r="T1993" s="89">
        <v>-7.9654524708999992E-3</v>
      </c>
      <c r="U1993" s="89">
        <v>1.143771066325E-2</v>
      </c>
      <c r="V1993" s="89">
        <v>0</v>
      </c>
      <c r="W1993" s="89">
        <v>1.7853029509699999E-3</v>
      </c>
      <c r="X1993" s="89">
        <v>0</v>
      </c>
      <c r="Y1993" s="89">
        <v>0.3029389281307</v>
      </c>
      <c r="Z1993" s="89">
        <v>6.9041200963309998E-2</v>
      </c>
      <c r="AA1993" s="89">
        <v>8.4351135235999995E-3</v>
      </c>
    </row>
    <row r="1994" spans="1:27" x14ac:dyDescent="0.25">
      <c r="A1994" s="87">
        <v>18716</v>
      </c>
      <c r="B1994" s="134">
        <v>45473</v>
      </c>
      <c r="C1994" s="87">
        <v>9859</v>
      </c>
      <c r="D1994" s="86" t="s">
        <v>2372</v>
      </c>
      <c r="E1994" s="88">
        <v>404849975</v>
      </c>
      <c r="F1994" s="88">
        <v>319388612</v>
      </c>
      <c r="G1994" s="88">
        <v>6891900</v>
      </c>
      <c r="H1994" s="88">
        <v>0</v>
      </c>
      <c r="I1994" s="88">
        <v>2374177</v>
      </c>
      <c r="J1994" s="88">
        <v>6625563</v>
      </c>
      <c r="K1994" s="88">
        <v>12566549</v>
      </c>
      <c r="L1994" s="88">
        <v>0</v>
      </c>
      <c r="M1994" s="88">
        <v>223282938</v>
      </c>
      <c r="N1994" s="88">
        <v>56026604</v>
      </c>
      <c r="O1994" s="88">
        <v>3676340</v>
      </c>
      <c r="P1994" s="88">
        <v>7944541</v>
      </c>
      <c r="Q1994" s="89">
        <v>5.1611124863699996E-3</v>
      </c>
      <c r="R1994" s="89">
        <v>0</v>
      </c>
      <c r="S1994" s="89">
        <v>3.2285798918300001E-3</v>
      </c>
      <c r="T1994" s="89">
        <v>3.4681895072999997E-4</v>
      </c>
      <c r="U1994" s="89">
        <v>-1.3963429991000001E-3</v>
      </c>
      <c r="V1994" s="89">
        <v>0</v>
      </c>
      <c r="W1994" s="89">
        <v>-1.7362890769999999E-4</v>
      </c>
      <c r="X1994" s="89">
        <v>-1.9846986232E-7</v>
      </c>
      <c r="Y1994" s="89">
        <v>0</v>
      </c>
      <c r="Z1994" s="89">
        <v>4.3430233031799999E-3</v>
      </c>
      <c r="AA1994" s="89">
        <v>1.5841360363E-4</v>
      </c>
    </row>
    <row r="1995" spans="1:27" x14ac:dyDescent="0.25">
      <c r="A1995" s="87">
        <v>18749</v>
      </c>
      <c r="B1995" s="134">
        <v>45473</v>
      </c>
      <c r="C1995" s="87">
        <v>9875</v>
      </c>
      <c r="D1995" s="86" t="s">
        <v>2373</v>
      </c>
      <c r="E1995" s="88">
        <v>43766397</v>
      </c>
      <c r="F1995" s="88">
        <v>33768797</v>
      </c>
      <c r="G1995" s="88">
        <v>1823580</v>
      </c>
      <c r="H1995" s="88">
        <v>0</v>
      </c>
      <c r="I1995" s="88">
        <v>0</v>
      </c>
      <c r="J1995" s="88">
        <v>9326240</v>
      </c>
      <c r="K1995" s="88">
        <v>6118600</v>
      </c>
      <c r="L1995" s="88">
        <v>0</v>
      </c>
      <c r="M1995" s="88">
        <v>9337628</v>
      </c>
      <c r="N1995" s="88">
        <v>0</v>
      </c>
      <c r="O1995" s="88">
        <v>0</v>
      </c>
      <c r="P1995" s="88">
        <v>7162749</v>
      </c>
      <c r="Q1995" s="89">
        <v>6.5970146332999997E-4</v>
      </c>
      <c r="R1995" s="89">
        <v>0</v>
      </c>
      <c r="S1995" s="89">
        <v>0</v>
      </c>
      <c r="T1995" s="89">
        <v>8.5603790899999998E-4</v>
      </c>
      <c r="U1995" s="89">
        <v>5.1224266893299996E-3</v>
      </c>
      <c r="V1995" s="89">
        <v>0</v>
      </c>
      <c r="W1995" s="89">
        <v>7.6231571750000001E-5</v>
      </c>
      <c r="X1995" s="89">
        <v>0</v>
      </c>
      <c r="Y1995" s="89">
        <v>0</v>
      </c>
      <c r="Z1995" s="89">
        <v>8.9622673068100005E-3</v>
      </c>
      <c r="AA1995" s="89">
        <v>3.1380661107400002E-3</v>
      </c>
    </row>
    <row r="1996" spans="1:27" x14ac:dyDescent="0.25">
      <c r="A1996" s="87">
        <v>18759</v>
      </c>
      <c r="B1996" s="134">
        <v>45473</v>
      </c>
      <c r="C1996" s="87">
        <v>9880</v>
      </c>
      <c r="D1996" s="86" t="s">
        <v>2374</v>
      </c>
      <c r="E1996" s="88">
        <v>1476234</v>
      </c>
      <c r="F1996" s="88">
        <v>400966</v>
      </c>
      <c r="G1996" s="88">
        <v>0</v>
      </c>
      <c r="H1996" s="88">
        <v>5795</v>
      </c>
      <c r="I1996" s="88">
        <v>0</v>
      </c>
      <c r="J1996" s="88">
        <v>0</v>
      </c>
      <c r="K1996" s="88">
        <v>0</v>
      </c>
      <c r="L1996" s="88">
        <v>0</v>
      </c>
      <c r="M1996" s="88">
        <v>0</v>
      </c>
      <c r="N1996" s="88">
        <v>0</v>
      </c>
      <c r="O1996" s="88">
        <v>0</v>
      </c>
      <c r="P1996" s="88">
        <v>395171</v>
      </c>
      <c r="Q1996" s="89">
        <v>0</v>
      </c>
      <c r="R1996" s="89">
        <v>2.683692802824E-2</v>
      </c>
      <c r="S1996" s="89">
        <v>0</v>
      </c>
      <c r="T1996" s="89">
        <v>0</v>
      </c>
      <c r="U1996" s="89">
        <v>0</v>
      </c>
      <c r="V1996" s="89">
        <v>0</v>
      </c>
      <c r="W1996" s="89">
        <v>0</v>
      </c>
      <c r="X1996" s="89">
        <v>0</v>
      </c>
      <c r="Y1996" s="89">
        <v>0</v>
      </c>
      <c r="Z1996" s="89">
        <v>4.8525038682800002E-3</v>
      </c>
      <c r="AA1996" s="89">
        <v>5.2111769116099998E-3</v>
      </c>
    </row>
    <row r="1997" spans="1:27" x14ac:dyDescent="0.25">
      <c r="A1997" s="87">
        <v>18765</v>
      </c>
      <c r="B1997" s="134">
        <v>45473</v>
      </c>
      <c r="C1997" s="87">
        <v>9883</v>
      </c>
      <c r="D1997" s="86" t="s">
        <v>2375</v>
      </c>
      <c r="E1997" s="88">
        <v>245542663</v>
      </c>
      <c r="F1997" s="88">
        <v>57241448</v>
      </c>
      <c r="G1997" s="88">
        <v>3283386</v>
      </c>
      <c r="H1997" s="88">
        <v>0</v>
      </c>
      <c r="I1997" s="88">
        <v>81797</v>
      </c>
      <c r="J1997" s="88">
        <v>6335156</v>
      </c>
      <c r="K1997" s="88">
        <v>7199124</v>
      </c>
      <c r="L1997" s="88">
        <v>0</v>
      </c>
      <c r="M1997" s="88">
        <v>26271347</v>
      </c>
      <c r="N1997" s="88">
        <v>11350654</v>
      </c>
      <c r="O1997" s="88">
        <v>0</v>
      </c>
      <c r="P1997" s="88">
        <v>2719984</v>
      </c>
      <c r="Q1997" s="89">
        <v>8.6325688234799997E-3</v>
      </c>
      <c r="R1997" s="89">
        <v>0</v>
      </c>
      <c r="S1997" s="89">
        <v>0</v>
      </c>
      <c r="T1997" s="89">
        <v>0</v>
      </c>
      <c r="U1997" s="89">
        <v>-1.2178726241E-3</v>
      </c>
      <c r="V1997" s="89">
        <v>0</v>
      </c>
      <c r="W1997" s="89">
        <v>2.0755540552999999E-4</v>
      </c>
      <c r="X1997" s="89">
        <v>0</v>
      </c>
      <c r="Y1997" s="89">
        <v>0</v>
      </c>
      <c r="Z1997" s="89">
        <v>9.2470606967900004E-3</v>
      </c>
      <c r="AA1997" s="89">
        <v>9.5221264046000005E-4</v>
      </c>
    </row>
    <row r="1998" spans="1:27" x14ac:dyDescent="0.25">
      <c r="A1998" s="87">
        <v>18775</v>
      </c>
      <c r="B1998" s="134">
        <v>45473</v>
      </c>
      <c r="C1998" s="87">
        <v>9889</v>
      </c>
      <c r="D1998" s="86" t="s">
        <v>2376</v>
      </c>
      <c r="E1998" s="88">
        <v>2269493</v>
      </c>
      <c r="F1998" s="88">
        <v>1167969</v>
      </c>
      <c r="G1998" s="88">
        <v>0</v>
      </c>
      <c r="H1998" s="88">
        <v>0</v>
      </c>
      <c r="I1998" s="88">
        <v>0</v>
      </c>
      <c r="J1998" s="88">
        <v>173301</v>
      </c>
      <c r="K1998" s="88">
        <v>448687</v>
      </c>
      <c r="L1998" s="88">
        <v>0</v>
      </c>
      <c r="M1998" s="88">
        <v>0</v>
      </c>
      <c r="N1998" s="88">
        <v>0</v>
      </c>
      <c r="O1998" s="88">
        <v>0</v>
      </c>
      <c r="P1998" s="88">
        <v>545981</v>
      </c>
      <c r="Q1998" s="89">
        <v>0</v>
      </c>
      <c r="R1998" s="89">
        <v>0</v>
      </c>
      <c r="S1998" s="89">
        <v>0</v>
      </c>
      <c r="T1998" s="89">
        <v>0</v>
      </c>
      <c r="U1998" s="89">
        <v>7.2771423488999999E-4</v>
      </c>
      <c r="V1998" s="89">
        <v>0</v>
      </c>
      <c r="W1998" s="89">
        <v>0</v>
      </c>
      <c r="X1998" s="89">
        <v>0</v>
      </c>
      <c r="Y1998" s="89">
        <v>0</v>
      </c>
      <c r="Z1998" s="89">
        <v>0</v>
      </c>
      <c r="AA1998" s="89">
        <v>3.0920987020000002E-4</v>
      </c>
    </row>
    <row r="1999" spans="1:27" x14ac:dyDescent="0.25">
      <c r="A1999" s="87">
        <v>18800</v>
      </c>
      <c r="B1999" s="134">
        <v>45473</v>
      </c>
      <c r="C1999" s="87">
        <v>9899</v>
      </c>
      <c r="D1999" s="86" t="s">
        <v>2377</v>
      </c>
      <c r="E1999" s="88">
        <v>151469713</v>
      </c>
      <c r="F1999" s="88">
        <v>55562651</v>
      </c>
      <c r="G1999" s="88">
        <v>1307113</v>
      </c>
      <c r="H1999" s="88">
        <v>0</v>
      </c>
      <c r="I1999" s="88">
        <v>0</v>
      </c>
      <c r="J1999" s="88">
        <v>2105196</v>
      </c>
      <c r="K1999" s="88">
        <v>5896287</v>
      </c>
      <c r="L1999" s="88">
        <v>0</v>
      </c>
      <c r="M1999" s="88">
        <v>42248913</v>
      </c>
      <c r="N1999" s="88">
        <v>0</v>
      </c>
      <c r="O1999" s="88">
        <v>0</v>
      </c>
      <c r="P1999" s="88">
        <v>4005142</v>
      </c>
      <c r="Q1999" s="89">
        <v>6.6412001094000002E-4</v>
      </c>
      <c r="R1999" s="89">
        <v>0</v>
      </c>
      <c r="S1999" s="89">
        <v>0</v>
      </c>
      <c r="T1999" s="89">
        <v>0</v>
      </c>
      <c r="U1999" s="89">
        <v>-2.4369697669999999E-4</v>
      </c>
      <c r="V1999" s="89">
        <v>0</v>
      </c>
      <c r="W1999" s="89">
        <v>9.9462193500000003E-5</v>
      </c>
      <c r="X1999" s="89">
        <v>0</v>
      </c>
      <c r="Y1999" s="89">
        <v>0</v>
      </c>
      <c r="Z1999" s="89">
        <v>5.9207203988999996E-4</v>
      </c>
      <c r="AA1999" s="89">
        <v>1.1884263161E-4</v>
      </c>
    </row>
    <row r="2000" spans="1:27" x14ac:dyDescent="0.25">
      <c r="A2000" s="87">
        <v>18814</v>
      </c>
      <c r="B2000" s="134">
        <v>45473</v>
      </c>
      <c r="C2000" s="87">
        <v>9905</v>
      </c>
      <c r="D2000" s="86" t="s">
        <v>2378</v>
      </c>
      <c r="E2000" s="88">
        <v>4996029</v>
      </c>
      <c r="F2000" s="88">
        <v>4322714</v>
      </c>
      <c r="G2000" s="88">
        <v>0</v>
      </c>
      <c r="H2000" s="88">
        <v>2740</v>
      </c>
      <c r="I2000" s="88">
        <v>0</v>
      </c>
      <c r="J2000" s="88">
        <v>471884</v>
      </c>
      <c r="K2000" s="88">
        <v>2340676</v>
      </c>
      <c r="L2000" s="88">
        <v>0</v>
      </c>
      <c r="M2000" s="88">
        <v>0</v>
      </c>
      <c r="N2000" s="88">
        <v>0</v>
      </c>
      <c r="O2000" s="88">
        <v>0</v>
      </c>
      <c r="P2000" s="88">
        <v>1507414</v>
      </c>
      <c r="Q2000" s="89">
        <v>0</v>
      </c>
      <c r="R2000" s="89">
        <v>0</v>
      </c>
      <c r="S2000" s="89">
        <v>0</v>
      </c>
      <c r="T2000" s="89">
        <v>0</v>
      </c>
      <c r="U2000" s="89">
        <v>5.7076276575000002E-4</v>
      </c>
      <c r="V2000" s="89">
        <v>0</v>
      </c>
      <c r="W2000" s="89">
        <v>0</v>
      </c>
      <c r="X2000" s="89">
        <v>0</v>
      </c>
      <c r="Y2000" s="89">
        <v>0</v>
      </c>
      <c r="Z2000" s="89">
        <v>5.3591769113699997E-3</v>
      </c>
      <c r="AA2000" s="89">
        <v>2.2364255999099999E-3</v>
      </c>
    </row>
    <row r="2001" spans="1:27" x14ac:dyDescent="0.25">
      <c r="A2001" s="87">
        <v>18816</v>
      </c>
      <c r="B2001" s="134">
        <v>45473</v>
      </c>
      <c r="C2001" s="87">
        <v>9906</v>
      </c>
      <c r="D2001" s="86" t="s">
        <v>2379</v>
      </c>
      <c r="E2001" s="88">
        <v>5872968</v>
      </c>
      <c r="F2001" s="88">
        <v>3525597</v>
      </c>
      <c r="G2001" s="88">
        <v>0</v>
      </c>
      <c r="H2001" s="88">
        <v>0</v>
      </c>
      <c r="I2001" s="88">
        <v>0</v>
      </c>
      <c r="J2001" s="88">
        <v>1556008</v>
      </c>
      <c r="K2001" s="88">
        <v>1286245</v>
      </c>
      <c r="L2001" s="88">
        <v>0</v>
      </c>
      <c r="M2001" s="88">
        <v>0</v>
      </c>
      <c r="N2001" s="88">
        <v>0</v>
      </c>
      <c r="O2001" s="88">
        <v>0</v>
      </c>
      <c r="P2001" s="88">
        <v>683344</v>
      </c>
      <c r="Q2001" s="89">
        <v>0</v>
      </c>
      <c r="R2001" s="89">
        <v>0</v>
      </c>
      <c r="S2001" s="89">
        <v>0</v>
      </c>
      <c r="T2001" s="89">
        <v>1.7304405861000001E-3</v>
      </c>
      <c r="U2001" s="89">
        <v>0</v>
      </c>
      <c r="V2001" s="89">
        <v>0</v>
      </c>
      <c r="W2001" s="89">
        <v>0</v>
      </c>
      <c r="X2001" s="89">
        <v>0</v>
      </c>
      <c r="Y2001" s="89">
        <v>0</v>
      </c>
      <c r="Z2001" s="89">
        <v>1.3743165828799999E-3</v>
      </c>
      <c r="AA2001" s="89">
        <v>1.0078862660599999E-3</v>
      </c>
    </row>
    <row r="2002" spans="1:27" x14ac:dyDescent="0.25">
      <c r="A2002" s="87">
        <v>18823</v>
      </c>
      <c r="B2002" s="134">
        <v>45473</v>
      </c>
      <c r="C2002" s="87">
        <v>9909</v>
      </c>
      <c r="D2002" s="86" t="s">
        <v>2380</v>
      </c>
      <c r="E2002" s="88">
        <v>848475</v>
      </c>
      <c r="F2002" s="88">
        <v>7352</v>
      </c>
      <c r="G2002" s="88">
        <v>0</v>
      </c>
      <c r="H2002" s="88">
        <v>0</v>
      </c>
      <c r="I2002" s="88">
        <v>0</v>
      </c>
      <c r="J2002" s="88">
        <v>0</v>
      </c>
      <c r="K2002" s="88">
        <v>0</v>
      </c>
      <c r="L2002" s="88">
        <v>0</v>
      </c>
      <c r="M2002" s="88">
        <v>0</v>
      </c>
      <c r="N2002" s="88">
        <v>0</v>
      </c>
      <c r="O2002" s="88">
        <v>0</v>
      </c>
      <c r="P2002" s="88">
        <v>7352</v>
      </c>
      <c r="Q2002" s="89">
        <v>0</v>
      </c>
      <c r="R2002" s="89">
        <v>0</v>
      </c>
      <c r="S2002" s="89">
        <v>0</v>
      </c>
      <c r="T2002" s="89">
        <v>0</v>
      </c>
      <c r="U2002" s="89">
        <v>0</v>
      </c>
      <c r="V2002" s="89">
        <v>0</v>
      </c>
      <c r="W2002" s="89">
        <v>0</v>
      </c>
      <c r="X2002" s="89">
        <v>0</v>
      </c>
      <c r="Y2002" s="89">
        <v>0</v>
      </c>
      <c r="Z2002" s="89">
        <v>0.25106171664459997</v>
      </c>
      <c r="AA2002" s="89">
        <v>0.25106171664459997</v>
      </c>
    </row>
    <row r="2003" spans="1:27" x14ac:dyDescent="0.25">
      <c r="A2003" s="87">
        <v>18857</v>
      </c>
      <c r="B2003" s="134">
        <v>45473</v>
      </c>
      <c r="C2003" s="87">
        <v>9923</v>
      </c>
      <c r="D2003" s="86" t="s">
        <v>2381</v>
      </c>
      <c r="E2003" s="88">
        <v>3262856</v>
      </c>
      <c r="F2003" s="88">
        <v>2079836</v>
      </c>
      <c r="G2003" s="88">
        <v>0</v>
      </c>
      <c r="H2003" s="88">
        <v>0</v>
      </c>
      <c r="I2003" s="88">
        <v>0</v>
      </c>
      <c r="J2003" s="88">
        <v>432627</v>
      </c>
      <c r="K2003" s="88">
        <v>1141150</v>
      </c>
      <c r="L2003" s="88">
        <v>0</v>
      </c>
      <c r="M2003" s="88">
        <v>0</v>
      </c>
      <c r="N2003" s="88">
        <v>0</v>
      </c>
      <c r="O2003" s="88">
        <v>0</v>
      </c>
      <c r="P2003" s="88">
        <v>506059</v>
      </c>
      <c r="Q2003" s="89">
        <v>0</v>
      </c>
      <c r="R2003" s="89">
        <v>0</v>
      </c>
      <c r="S2003" s="89">
        <v>0</v>
      </c>
      <c r="T2003" s="89">
        <v>0</v>
      </c>
      <c r="U2003" s="89">
        <v>6.8664966783599998E-3</v>
      </c>
      <c r="V2003" s="89">
        <v>0</v>
      </c>
      <c r="W2003" s="89">
        <v>0</v>
      </c>
      <c r="X2003" s="89">
        <v>0</v>
      </c>
      <c r="Y2003" s="89">
        <v>0</v>
      </c>
      <c r="Z2003" s="89">
        <v>9.0603134773000003E-3</v>
      </c>
      <c r="AA2003" s="89">
        <v>5.7833651186599997E-3</v>
      </c>
    </row>
    <row r="2004" spans="1:27" x14ac:dyDescent="0.25">
      <c r="A2004" s="87">
        <v>18858</v>
      </c>
      <c r="B2004" s="134">
        <v>45473</v>
      </c>
      <c r="C2004" s="87">
        <v>9924</v>
      </c>
      <c r="D2004" s="86" t="s">
        <v>2382</v>
      </c>
      <c r="E2004" s="88">
        <v>413840</v>
      </c>
      <c r="F2004" s="88">
        <v>45219</v>
      </c>
      <c r="G2004" s="88">
        <v>0</v>
      </c>
      <c r="H2004" s="88">
        <v>0</v>
      </c>
      <c r="I2004" s="88">
        <v>0</v>
      </c>
      <c r="J2004" s="88">
        <v>0</v>
      </c>
      <c r="K2004" s="88">
        <v>0</v>
      </c>
      <c r="L2004" s="88">
        <v>0</v>
      </c>
      <c r="M2004" s="88">
        <v>0</v>
      </c>
      <c r="N2004" s="88">
        <v>0</v>
      </c>
      <c r="O2004" s="88">
        <v>0</v>
      </c>
      <c r="P2004" s="88">
        <v>45219</v>
      </c>
      <c r="Q2004" s="89">
        <v>0</v>
      </c>
      <c r="R2004" s="89">
        <v>0</v>
      </c>
      <c r="S2004" s="89">
        <v>0</v>
      </c>
      <c r="T2004" s="89">
        <v>0</v>
      </c>
      <c r="U2004" s="89">
        <v>0</v>
      </c>
      <c r="V2004" s="89">
        <v>0</v>
      </c>
      <c r="W2004" s="89">
        <v>0</v>
      </c>
      <c r="X2004" s="89">
        <v>0</v>
      </c>
      <c r="Y2004" s="89">
        <v>0</v>
      </c>
      <c r="Z2004" s="89">
        <v>-1.12702527135E-2</v>
      </c>
      <c r="AA2004" s="89">
        <v>-1.12702527135E-2</v>
      </c>
    </row>
    <row r="2005" spans="1:27" x14ac:dyDescent="0.25">
      <c r="A2005" s="87">
        <v>18861</v>
      </c>
      <c r="B2005" s="134">
        <v>45473</v>
      </c>
      <c r="C2005" s="87">
        <v>9926</v>
      </c>
      <c r="D2005" s="86" t="s">
        <v>2383</v>
      </c>
      <c r="E2005" s="88">
        <v>1721635</v>
      </c>
      <c r="F2005" s="88">
        <v>1547775</v>
      </c>
      <c r="G2005" s="88">
        <v>0</v>
      </c>
      <c r="H2005" s="88">
        <v>0</v>
      </c>
      <c r="I2005" s="88">
        <v>35830</v>
      </c>
      <c r="J2005" s="88">
        <v>163515</v>
      </c>
      <c r="K2005" s="88">
        <v>46383</v>
      </c>
      <c r="L2005" s="88">
        <v>0</v>
      </c>
      <c r="M2005" s="88">
        <v>564458</v>
      </c>
      <c r="N2005" s="88">
        <v>0</v>
      </c>
      <c r="O2005" s="88">
        <v>59652</v>
      </c>
      <c r="P2005" s="88">
        <v>677937</v>
      </c>
      <c r="Q2005" s="89">
        <v>0</v>
      </c>
      <c r="R2005" s="89">
        <v>0</v>
      </c>
      <c r="S2005" s="89">
        <v>0</v>
      </c>
      <c r="T2005" s="89">
        <v>0</v>
      </c>
      <c r="U2005" s="89">
        <v>0</v>
      </c>
      <c r="V2005" s="89">
        <v>0</v>
      </c>
      <c r="W2005" s="89">
        <v>0</v>
      </c>
      <c r="X2005" s="89">
        <v>0</v>
      </c>
      <c r="Y2005" s="89">
        <v>0</v>
      </c>
      <c r="Z2005" s="89">
        <v>4.1097378884800001E-3</v>
      </c>
      <c r="AA2005" s="89">
        <v>1.83317232917E-3</v>
      </c>
    </row>
    <row r="2006" spans="1:27" x14ac:dyDescent="0.25">
      <c r="A2006" s="87">
        <v>18868</v>
      </c>
      <c r="B2006" s="134">
        <v>45473</v>
      </c>
      <c r="C2006" s="87">
        <v>9928</v>
      </c>
      <c r="D2006" s="86" t="s">
        <v>2384</v>
      </c>
      <c r="E2006" s="88">
        <v>227470238</v>
      </c>
      <c r="F2006" s="88">
        <v>74177896</v>
      </c>
      <c r="G2006" s="88">
        <v>277772</v>
      </c>
      <c r="H2006" s="88">
        <v>0</v>
      </c>
      <c r="I2006" s="88">
        <v>0</v>
      </c>
      <c r="J2006" s="88">
        <v>13884508</v>
      </c>
      <c r="K2006" s="88">
        <v>29276397</v>
      </c>
      <c r="L2006" s="88">
        <v>0</v>
      </c>
      <c r="M2006" s="88">
        <v>5746292</v>
      </c>
      <c r="N2006" s="88">
        <v>8003590</v>
      </c>
      <c r="O2006" s="88">
        <v>757733</v>
      </c>
      <c r="P2006" s="88">
        <v>16231604</v>
      </c>
      <c r="Q2006" s="89">
        <v>4.9611484819000002E-3</v>
      </c>
      <c r="R2006" s="89">
        <v>0</v>
      </c>
      <c r="S2006" s="89">
        <v>0</v>
      </c>
      <c r="T2006" s="89">
        <v>9.8526898981000002E-3</v>
      </c>
      <c r="U2006" s="89">
        <v>7.3869206644900003E-3</v>
      </c>
      <c r="V2006" s="89">
        <v>0</v>
      </c>
      <c r="W2006" s="89">
        <v>-2.4489865286999998E-3</v>
      </c>
      <c r="X2006" s="89">
        <v>0</v>
      </c>
      <c r="Y2006" s="89">
        <v>0</v>
      </c>
      <c r="Z2006" s="89">
        <v>1.124089422451E-2</v>
      </c>
      <c r="AA2006" s="89">
        <v>7.1223526639799997E-3</v>
      </c>
    </row>
    <row r="2007" spans="1:27" x14ac:dyDescent="0.25">
      <c r="A2007" s="87">
        <v>18882</v>
      </c>
      <c r="B2007" s="134">
        <v>45473</v>
      </c>
      <c r="C2007" s="87">
        <v>9936</v>
      </c>
      <c r="D2007" s="86" t="s">
        <v>2385</v>
      </c>
      <c r="E2007" s="88">
        <v>713941</v>
      </c>
      <c r="F2007" s="88">
        <v>150896</v>
      </c>
      <c r="G2007" s="88">
        <v>0</v>
      </c>
      <c r="H2007" s="88">
        <v>0</v>
      </c>
      <c r="I2007" s="88">
        <v>0</v>
      </c>
      <c r="J2007" s="88">
        <v>41814</v>
      </c>
      <c r="K2007" s="88">
        <v>87129</v>
      </c>
      <c r="L2007" s="88">
        <v>0</v>
      </c>
      <c r="M2007" s="88">
        <v>0</v>
      </c>
      <c r="N2007" s="88">
        <v>0</v>
      </c>
      <c r="O2007" s="88">
        <v>0</v>
      </c>
      <c r="P2007" s="88">
        <v>21953</v>
      </c>
      <c r="Q2007" s="89">
        <v>0</v>
      </c>
      <c r="R2007" s="89">
        <v>0</v>
      </c>
      <c r="S2007" s="89">
        <v>0</v>
      </c>
      <c r="T2007" s="89">
        <v>0</v>
      </c>
      <c r="U2007" s="89">
        <v>0</v>
      </c>
      <c r="V2007" s="89">
        <v>0</v>
      </c>
      <c r="W2007" s="89">
        <v>0</v>
      </c>
      <c r="X2007" s="89">
        <v>0</v>
      </c>
      <c r="Y2007" s="89">
        <v>0</v>
      </c>
      <c r="Z2007" s="89">
        <v>7.2018008860679994E-2</v>
      </c>
      <c r="AA2007" s="89">
        <v>1.256120391531E-2</v>
      </c>
    </row>
    <row r="2008" spans="1:27" x14ac:dyDescent="0.25">
      <c r="A2008" s="87">
        <v>18917</v>
      </c>
      <c r="B2008" s="134">
        <v>45473</v>
      </c>
      <c r="C2008" s="87">
        <v>9950</v>
      </c>
      <c r="D2008" s="86" t="s">
        <v>2386</v>
      </c>
      <c r="E2008" s="88">
        <v>214548205</v>
      </c>
      <c r="F2008" s="88">
        <v>162947774</v>
      </c>
      <c r="G2008" s="88">
        <v>17397446</v>
      </c>
      <c r="H2008" s="88">
        <v>350311</v>
      </c>
      <c r="I2008" s="88">
        <v>0</v>
      </c>
      <c r="J2008" s="88">
        <v>13209178</v>
      </c>
      <c r="K2008" s="88">
        <v>20100591</v>
      </c>
      <c r="L2008" s="88">
        <v>0</v>
      </c>
      <c r="M2008" s="88">
        <v>91602640</v>
      </c>
      <c r="N2008" s="88">
        <v>951690</v>
      </c>
      <c r="O2008" s="88">
        <v>0</v>
      </c>
      <c r="P2008" s="88">
        <v>19335918</v>
      </c>
      <c r="Q2008" s="89">
        <v>1.229122457631E-2</v>
      </c>
      <c r="R2008" s="89">
        <v>5.3436574106959997E-2</v>
      </c>
      <c r="S2008" s="89">
        <v>0</v>
      </c>
      <c r="T2008" s="89">
        <v>2.2243633371999999E-4</v>
      </c>
      <c r="U2008" s="89">
        <v>1.07321783358E-3</v>
      </c>
      <c r="V2008" s="89">
        <v>0</v>
      </c>
      <c r="W2008" s="89">
        <v>0</v>
      </c>
      <c r="X2008" s="89">
        <v>0</v>
      </c>
      <c r="Y2008" s="89">
        <v>0</v>
      </c>
      <c r="Z2008" s="89">
        <v>8.5573840978899994E-3</v>
      </c>
      <c r="AA2008" s="89">
        <v>2.45639236708E-3</v>
      </c>
    </row>
    <row r="2009" spans="1:27" x14ac:dyDescent="0.25">
      <c r="A2009" s="87">
        <v>18935</v>
      </c>
      <c r="B2009" s="134">
        <v>45473</v>
      </c>
      <c r="C2009" s="87">
        <v>9961</v>
      </c>
      <c r="D2009" s="86" t="s">
        <v>2387</v>
      </c>
      <c r="E2009" s="88">
        <v>185078724</v>
      </c>
      <c r="F2009" s="88">
        <v>117297279</v>
      </c>
      <c r="G2009" s="88">
        <v>981640</v>
      </c>
      <c r="H2009" s="88">
        <v>0</v>
      </c>
      <c r="I2009" s="88">
        <v>0</v>
      </c>
      <c r="J2009" s="88">
        <v>61298334</v>
      </c>
      <c r="K2009" s="88">
        <v>47912397</v>
      </c>
      <c r="L2009" s="88">
        <v>0</v>
      </c>
      <c r="M2009" s="88">
        <v>0</v>
      </c>
      <c r="N2009" s="88">
        <v>0</v>
      </c>
      <c r="O2009" s="88">
        <v>0</v>
      </c>
      <c r="P2009" s="88">
        <v>7104908</v>
      </c>
      <c r="Q2009" s="89">
        <v>1.41563655668E-2</v>
      </c>
      <c r="R2009" s="89">
        <v>0</v>
      </c>
      <c r="S2009" s="89">
        <v>0</v>
      </c>
      <c r="T2009" s="89">
        <v>7.1182325442000003E-4</v>
      </c>
      <c r="U2009" s="89">
        <v>1.3824335771699999E-3</v>
      </c>
      <c r="V2009" s="89">
        <v>0</v>
      </c>
      <c r="W2009" s="89">
        <v>0</v>
      </c>
      <c r="X2009" s="89">
        <v>0</v>
      </c>
      <c r="Y2009" s="89">
        <v>0</v>
      </c>
      <c r="Z2009" s="89">
        <v>2.0682872109100001E-2</v>
      </c>
      <c r="AA2009" s="89">
        <v>2.3949415851600001E-3</v>
      </c>
    </row>
    <row r="2010" spans="1:27" x14ac:dyDescent="0.25">
      <c r="A2010" s="87">
        <v>18948</v>
      </c>
      <c r="B2010" s="134">
        <v>45473</v>
      </c>
      <c r="C2010" s="87">
        <v>9967</v>
      </c>
      <c r="D2010" s="86" t="s">
        <v>2388</v>
      </c>
      <c r="E2010" s="88">
        <v>14793604</v>
      </c>
      <c r="F2010" s="88">
        <v>8806654</v>
      </c>
      <c r="G2010" s="88">
        <v>0</v>
      </c>
      <c r="H2010" s="88">
        <v>0</v>
      </c>
      <c r="I2010" s="88">
        <v>0</v>
      </c>
      <c r="J2010" s="88">
        <v>4329260</v>
      </c>
      <c r="K2010" s="88">
        <v>733209</v>
      </c>
      <c r="L2010" s="88">
        <v>0</v>
      </c>
      <c r="M2010" s="88">
        <v>1364638</v>
      </c>
      <c r="N2010" s="88">
        <v>0</v>
      </c>
      <c r="O2010" s="88">
        <v>0</v>
      </c>
      <c r="P2010" s="88">
        <v>2379547</v>
      </c>
      <c r="Q2010" s="89">
        <v>0</v>
      </c>
      <c r="R2010" s="89">
        <v>0</v>
      </c>
      <c r="S2010" s="89">
        <v>0</v>
      </c>
      <c r="T2010" s="89">
        <v>0</v>
      </c>
      <c r="U2010" s="89">
        <v>4.0940565493400001E-3</v>
      </c>
      <c r="V2010" s="89">
        <v>0</v>
      </c>
      <c r="W2010" s="89">
        <v>-4.5728508393999999E-3</v>
      </c>
      <c r="X2010" s="89">
        <v>0</v>
      </c>
      <c r="Y2010" s="89">
        <v>0</v>
      </c>
      <c r="Z2010" s="89">
        <v>5.3618537390200003E-3</v>
      </c>
      <c r="AA2010" s="89">
        <v>1.3812020378700001E-3</v>
      </c>
    </row>
    <row r="2011" spans="1:27" x14ac:dyDescent="0.25">
      <c r="A2011" s="87">
        <v>18950</v>
      </c>
      <c r="B2011" s="134">
        <v>45473</v>
      </c>
      <c r="C2011" s="87">
        <v>9969</v>
      </c>
      <c r="D2011" s="86" t="s">
        <v>2389</v>
      </c>
      <c r="E2011" s="88">
        <v>98961</v>
      </c>
      <c r="F2011" s="88">
        <v>21071</v>
      </c>
      <c r="G2011" s="88">
        <v>0</v>
      </c>
      <c r="H2011" s="88">
        <v>0</v>
      </c>
      <c r="I2011" s="88">
        <v>0</v>
      </c>
      <c r="J2011" s="88">
        <v>0</v>
      </c>
      <c r="K2011" s="88">
        <v>0</v>
      </c>
      <c r="L2011" s="88">
        <v>0</v>
      </c>
      <c r="M2011" s="88">
        <v>0</v>
      </c>
      <c r="N2011" s="88">
        <v>0</v>
      </c>
      <c r="O2011" s="88">
        <v>0</v>
      </c>
      <c r="P2011" s="88">
        <v>21071</v>
      </c>
      <c r="Q2011" s="89">
        <v>0</v>
      </c>
      <c r="R2011" s="89">
        <v>0</v>
      </c>
      <c r="S2011" s="89">
        <v>0</v>
      </c>
      <c r="T2011" s="89">
        <v>0</v>
      </c>
      <c r="U2011" s="89">
        <v>0</v>
      </c>
      <c r="V2011" s="89">
        <v>0</v>
      </c>
      <c r="W2011" s="89">
        <v>0</v>
      </c>
      <c r="X2011" s="89">
        <v>0</v>
      </c>
      <c r="Y2011" s="89">
        <v>0</v>
      </c>
      <c r="Z2011" s="89">
        <v>1.5777350965110001E-2</v>
      </c>
      <c r="AA2011" s="89">
        <v>1.5777350965110001E-2</v>
      </c>
    </row>
    <row r="2012" spans="1:27" x14ac:dyDescent="0.25">
      <c r="A2012" s="87">
        <v>18962</v>
      </c>
      <c r="B2012" s="134">
        <v>45473</v>
      </c>
      <c r="C2012" s="87">
        <v>9973</v>
      </c>
      <c r="D2012" s="86" t="s">
        <v>2390</v>
      </c>
      <c r="E2012" s="88">
        <v>15960908</v>
      </c>
      <c r="F2012" s="88">
        <v>10879163</v>
      </c>
      <c r="G2012" s="88">
        <v>0</v>
      </c>
      <c r="H2012" s="88">
        <v>0</v>
      </c>
      <c r="I2012" s="88">
        <v>0</v>
      </c>
      <c r="J2012" s="88">
        <v>4294441</v>
      </c>
      <c r="K2012" s="88">
        <v>2729790</v>
      </c>
      <c r="L2012" s="88">
        <v>0</v>
      </c>
      <c r="M2012" s="88">
        <v>0</v>
      </c>
      <c r="N2012" s="88">
        <v>0</v>
      </c>
      <c r="O2012" s="88">
        <v>0</v>
      </c>
      <c r="P2012" s="88">
        <v>3854931</v>
      </c>
      <c r="Q2012" s="89">
        <v>0</v>
      </c>
      <c r="R2012" s="89">
        <v>0</v>
      </c>
      <c r="S2012" s="89">
        <v>0</v>
      </c>
      <c r="T2012" s="89">
        <v>-2.5780534909000002E-3</v>
      </c>
      <c r="U2012" s="89">
        <v>4.2658550323199998E-3</v>
      </c>
      <c r="V2012" s="89">
        <v>0</v>
      </c>
      <c r="W2012" s="89">
        <v>0</v>
      </c>
      <c r="X2012" s="89">
        <v>0</v>
      </c>
      <c r="Y2012" s="89">
        <v>0</v>
      </c>
      <c r="Z2012" s="89">
        <v>9.2090913387100001E-3</v>
      </c>
      <c r="AA2012" s="89">
        <v>3.1044323282900001E-3</v>
      </c>
    </row>
    <row r="2013" spans="1:27" x14ac:dyDescent="0.25">
      <c r="A2013" s="87">
        <v>18964</v>
      </c>
      <c r="B2013" s="134">
        <v>45473</v>
      </c>
      <c r="C2013" s="87">
        <v>9974</v>
      </c>
      <c r="D2013" s="86" t="s">
        <v>2391</v>
      </c>
      <c r="E2013" s="88">
        <v>17952053</v>
      </c>
      <c r="F2013" s="88">
        <v>9010385</v>
      </c>
      <c r="G2013" s="88">
        <v>0</v>
      </c>
      <c r="H2013" s="88">
        <v>0</v>
      </c>
      <c r="I2013" s="88">
        <v>0</v>
      </c>
      <c r="J2013" s="88">
        <v>4585072</v>
      </c>
      <c r="K2013" s="88">
        <v>1748480</v>
      </c>
      <c r="L2013" s="88">
        <v>0</v>
      </c>
      <c r="M2013" s="88">
        <v>22964</v>
      </c>
      <c r="N2013" s="88">
        <v>0</v>
      </c>
      <c r="O2013" s="88">
        <v>0</v>
      </c>
      <c r="P2013" s="88">
        <v>2653869</v>
      </c>
      <c r="Q2013" s="89">
        <v>0</v>
      </c>
      <c r="R2013" s="89">
        <v>0</v>
      </c>
      <c r="S2013" s="89">
        <v>0</v>
      </c>
      <c r="T2013" s="89">
        <v>0</v>
      </c>
      <c r="U2013" s="89">
        <v>8.4987254815100007E-3</v>
      </c>
      <c r="V2013" s="89">
        <v>0</v>
      </c>
      <c r="W2013" s="89">
        <v>0</v>
      </c>
      <c r="X2013" s="89">
        <v>0</v>
      </c>
      <c r="Y2013" s="89">
        <v>0</v>
      </c>
      <c r="Z2013" s="89">
        <v>8.1293536797999997E-4</v>
      </c>
      <c r="AA2013" s="89">
        <v>1.94548680427E-3</v>
      </c>
    </row>
    <row r="2014" spans="1:27" x14ac:dyDescent="0.25">
      <c r="A2014" s="87">
        <v>18965</v>
      </c>
      <c r="B2014" s="134">
        <v>45473</v>
      </c>
      <c r="C2014" s="87">
        <v>9975</v>
      </c>
      <c r="D2014" s="86" t="s">
        <v>2392</v>
      </c>
      <c r="E2014" s="88">
        <v>207104423</v>
      </c>
      <c r="F2014" s="88">
        <v>167571562</v>
      </c>
      <c r="G2014" s="88">
        <v>0</v>
      </c>
      <c r="H2014" s="88">
        <v>0</v>
      </c>
      <c r="I2014" s="88">
        <v>0</v>
      </c>
      <c r="J2014" s="88">
        <v>51791482</v>
      </c>
      <c r="K2014" s="88">
        <v>37174762</v>
      </c>
      <c r="L2014" s="88">
        <v>0</v>
      </c>
      <c r="M2014" s="88">
        <v>67319108</v>
      </c>
      <c r="N2014" s="88">
        <v>4311960</v>
      </c>
      <c r="O2014" s="88">
        <v>771745</v>
      </c>
      <c r="P2014" s="88">
        <v>6202506</v>
      </c>
      <c r="Q2014" s="89">
        <v>2.771049060022E-2</v>
      </c>
      <c r="R2014" s="89">
        <v>0</v>
      </c>
      <c r="S2014" s="89">
        <v>0</v>
      </c>
      <c r="T2014" s="89">
        <v>6.6359982829999995E-5</v>
      </c>
      <c r="U2014" s="89">
        <v>1.8432668113699999E-3</v>
      </c>
      <c r="V2014" s="89">
        <v>0</v>
      </c>
      <c r="W2014" s="89">
        <v>0</v>
      </c>
      <c r="X2014" s="89">
        <v>0</v>
      </c>
      <c r="Y2014" s="89">
        <v>0</v>
      </c>
      <c r="Z2014" s="89">
        <v>3.0304572100600001E-3</v>
      </c>
      <c r="AA2014" s="89">
        <v>6.5427078305999996E-4</v>
      </c>
    </row>
    <row r="2015" spans="1:27" x14ac:dyDescent="0.25">
      <c r="A2015" s="87">
        <v>19017</v>
      </c>
      <c r="B2015" s="134">
        <v>45473</v>
      </c>
      <c r="C2015" s="87">
        <v>10002</v>
      </c>
      <c r="D2015" s="86" t="s">
        <v>2393</v>
      </c>
      <c r="E2015" s="88">
        <v>5363376</v>
      </c>
      <c r="F2015" s="88">
        <v>2595371</v>
      </c>
      <c r="G2015" s="88">
        <v>0</v>
      </c>
      <c r="H2015" s="88">
        <v>0</v>
      </c>
      <c r="I2015" s="88">
        <v>0</v>
      </c>
      <c r="J2015" s="88">
        <v>578221</v>
      </c>
      <c r="K2015" s="88">
        <v>1468636</v>
      </c>
      <c r="L2015" s="88">
        <v>0</v>
      </c>
      <c r="M2015" s="88">
        <v>0</v>
      </c>
      <c r="N2015" s="88">
        <v>0</v>
      </c>
      <c r="O2015" s="88">
        <v>0</v>
      </c>
      <c r="P2015" s="88">
        <v>548514</v>
      </c>
      <c r="Q2015" s="89">
        <v>0</v>
      </c>
      <c r="R2015" s="89">
        <v>0</v>
      </c>
      <c r="S2015" s="89">
        <v>0</v>
      </c>
      <c r="T2015" s="89">
        <v>0</v>
      </c>
      <c r="U2015" s="89">
        <v>1.4582183277900001E-3</v>
      </c>
      <c r="V2015" s="89">
        <v>0</v>
      </c>
      <c r="W2015" s="89">
        <v>0</v>
      </c>
      <c r="X2015" s="89">
        <v>0</v>
      </c>
      <c r="Y2015" s="89">
        <v>0</v>
      </c>
      <c r="Z2015" s="89">
        <v>1.5620695659500001E-3</v>
      </c>
      <c r="AA2015" s="89">
        <v>1.17226572038E-3</v>
      </c>
    </row>
    <row r="2016" spans="1:27" x14ac:dyDescent="0.25">
      <c r="A2016" s="87">
        <v>19027</v>
      </c>
      <c r="B2016" s="134">
        <v>45473</v>
      </c>
      <c r="C2016" s="87">
        <v>10007</v>
      </c>
      <c r="D2016" s="86" t="s">
        <v>2394</v>
      </c>
      <c r="E2016" s="88">
        <v>17135128</v>
      </c>
      <c r="F2016" s="88">
        <v>9461099</v>
      </c>
      <c r="G2016" s="88">
        <v>0</v>
      </c>
      <c r="H2016" s="88">
        <v>0</v>
      </c>
      <c r="I2016" s="88">
        <v>0</v>
      </c>
      <c r="J2016" s="88">
        <v>2587198</v>
      </c>
      <c r="K2016" s="88">
        <v>2431795</v>
      </c>
      <c r="L2016" s="88">
        <v>0</v>
      </c>
      <c r="M2016" s="88">
        <v>2745730</v>
      </c>
      <c r="N2016" s="88">
        <v>0</v>
      </c>
      <c r="O2016" s="88">
        <v>0</v>
      </c>
      <c r="P2016" s="88">
        <v>1696376</v>
      </c>
      <c r="Q2016" s="89">
        <v>0</v>
      </c>
      <c r="R2016" s="89">
        <v>0</v>
      </c>
      <c r="S2016" s="89">
        <v>0</v>
      </c>
      <c r="T2016" s="89">
        <v>3.2581083882800002E-3</v>
      </c>
      <c r="U2016" s="89">
        <v>8.3787306749999999E-4</v>
      </c>
      <c r="V2016" s="89">
        <v>0</v>
      </c>
      <c r="W2016" s="89">
        <v>0</v>
      </c>
      <c r="X2016" s="89">
        <v>0</v>
      </c>
      <c r="Y2016" s="89">
        <v>0</v>
      </c>
      <c r="Z2016" s="89">
        <v>8.5956401896800008E-3</v>
      </c>
      <c r="AA2016" s="89">
        <v>2.7665271069799999E-3</v>
      </c>
    </row>
    <row r="2017" spans="1:27" x14ac:dyDescent="0.25">
      <c r="A2017" s="87">
        <v>19045</v>
      </c>
      <c r="B2017" s="134">
        <v>45473</v>
      </c>
      <c r="C2017" s="87">
        <v>10017</v>
      </c>
      <c r="D2017" s="86" t="s">
        <v>2395</v>
      </c>
      <c r="E2017" s="88">
        <v>6468085</v>
      </c>
      <c r="F2017" s="88">
        <v>2994662</v>
      </c>
      <c r="G2017" s="88">
        <v>0</v>
      </c>
      <c r="H2017" s="88">
        <v>0</v>
      </c>
      <c r="I2017" s="88">
        <v>0</v>
      </c>
      <c r="J2017" s="88">
        <v>2044087</v>
      </c>
      <c r="K2017" s="88">
        <v>524499</v>
      </c>
      <c r="L2017" s="88">
        <v>0</v>
      </c>
      <c r="M2017" s="88">
        <v>0</v>
      </c>
      <c r="N2017" s="88">
        <v>0</v>
      </c>
      <c r="O2017" s="88">
        <v>0</v>
      </c>
      <c r="P2017" s="88">
        <v>426076</v>
      </c>
      <c r="Q2017" s="89">
        <v>0</v>
      </c>
      <c r="R2017" s="89">
        <v>0</v>
      </c>
      <c r="S2017" s="89">
        <v>0</v>
      </c>
      <c r="T2017" s="89">
        <v>0</v>
      </c>
      <c r="U2017" s="89">
        <v>0</v>
      </c>
      <c r="V2017" s="89">
        <v>0</v>
      </c>
      <c r="W2017" s="89">
        <v>0</v>
      </c>
      <c r="X2017" s="89">
        <v>0</v>
      </c>
      <c r="Y2017" s="89">
        <v>0</v>
      </c>
      <c r="Z2017" s="89">
        <v>1.922948496742E-2</v>
      </c>
      <c r="AA2017" s="89">
        <v>3.73042559596E-3</v>
      </c>
    </row>
    <row r="2018" spans="1:27" x14ac:dyDescent="0.25">
      <c r="A2018" s="87">
        <v>19047</v>
      </c>
      <c r="B2018" s="134">
        <v>45473</v>
      </c>
      <c r="C2018" s="87">
        <v>10019</v>
      </c>
      <c r="D2018" s="86" t="s">
        <v>2396</v>
      </c>
      <c r="E2018" s="88">
        <v>9055486</v>
      </c>
      <c r="F2018" s="88">
        <v>6908305</v>
      </c>
      <c r="G2018" s="88">
        <v>0</v>
      </c>
      <c r="H2018" s="88">
        <v>0</v>
      </c>
      <c r="I2018" s="88">
        <v>0</v>
      </c>
      <c r="J2018" s="88">
        <v>1533782</v>
      </c>
      <c r="K2018" s="88">
        <v>4744815</v>
      </c>
      <c r="L2018" s="88">
        <v>0</v>
      </c>
      <c r="M2018" s="88">
        <v>0</v>
      </c>
      <c r="N2018" s="88">
        <v>0</v>
      </c>
      <c r="O2018" s="88">
        <v>0</v>
      </c>
      <c r="P2018" s="88">
        <v>629709</v>
      </c>
      <c r="Q2018" s="89">
        <v>0</v>
      </c>
      <c r="R2018" s="89">
        <v>0</v>
      </c>
      <c r="S2018" s="89">
        <v>0</v>
      </c>
      <c r="T2018" s="89">
        <v>0</v>
      </c>
      <c r="U2018" s="89">
        <v>0</v>
      </c>
      <c r="V2018" s="89">
        <v>0</v>
      </c>
      <c r="W2018" s="89">
        <v>0</v>
      </c>
      <c r="X2018" s="89">
        <v>0</v>
      </c>
      <c r="Y2018" s="89">
        <v>0</v>
      </c>
      <c r="Z2018" s="89">
        <v>2.2453717139000001E-4</v>
      </c>
      <c r="AA2018" s="89">
        <v>2.4681309329999999E-5</v>
      </c>
    </row>
    <row r="2019" spans="1:27" x14ac:dyDescent="0.25">
      <c r="A2019" s="87">
        <v>19085</v>
      </c>
      <c r="B2019" s="134">
        <v>45473</v>
      </c>
      <c r="C2019" s="87">
        <v>10040</v>
      </c>
      <c r="D2019" s="86" t="s">
        <v>2397</v>
      </c>
      <c r="E2019" s="88">
        <v>529333963</v>
      </c>
      <c r="F2019" s="88">
        <v>387814643</v>
      </c>
      <c r="G2019" s="88">
        <v>5187362</v>
      </c>
      <c r="H2019" s="88">
        <v>0</v>
      </c>
      <c r="I2019" s="88">
        <v>0</v>
      </c>
      <c r="J2019" s="88">
        <v>9468651</v>
      </c>
      <c r="K2019" s="88">
        <v>23485782</v>
      </c>
      <c r="L2019" s="88">
        <v>0</v>
      </c>
      <c r="M2019" s="88">
        <v>342636114</v>
      </c>
      <c r="N2019" s="88">
        <v>0</v>
      </c>
      <c r="O2019" s="88">
        <v>0</v>
      </c>
      <c r="P2019" s="88">
        <v>7036734</v>
      </c>
      <c r="Q2019" s="89">
        <v>5.8025491120800004E-3</v>
      </c>
      <c r="R2019" s="89">
        <v>0</v>
      </c>
      <c r="S2019" s="89">
        <v>0</v>
      </c>
      <c r="T2019" s="89">
        <v>3.6443435400999999E-4</v>
      </c>
      <c r="U2019" s="89">
        <v>-2.9142547440000002E-4</v>
      </c>
      <c r="V2019" s="89">
        <v>0</v>
      </c>
      <c r="W2019" s="89">
        <v>1.504934568E-5</v>
      </c>
      <c r="X2019" s="89">
        <v>0</v>
      </c>
      <c r="Y2019" s="89">
        <v>0</v>
      </c>
      <c r="Z2019" s="89">
        <v>5.8081213943699996E-3</v>
      </c>
      <c r="AA2019" s="89">
        <v>1.6825714149E-4</v>
      </c>
    </row>
    <row r="2020" spans="1:27" x14ac:dyDescent="0.25">
      <c r="A2020" s="87">
        <v>19116</v>
      </c>
      <c r="B2020" s="134">
        <v>45473</v>
      </c>
      <c r="C2020" s="87">
        <v>10057</v>
      </c>
      <c r="D2020" s="86" t="s">
        <v>2398</v>
      </c>
      <c r="E2020" s="88">
        <v>438944210</v>
      </c>
      <c r="F2020" s="88">
        <v>332914874</v>
      </c>
      <c r="G2020" s="88">
        <v>19045004</v>
      </c>
      <c r="H2020" s="88">
        <v>0</v>
      </c>
      <c r="I2020" s="88">
        <v>0</v>
      </c>
      <c r="J2020" s="88">
        <v>29570327</v>
      </c>
      <c r="K2020" s="88">
        <v>34554051</v>
      </c>
      <c r="L2020" s="88">
        <v>0</v>
      </c>
      <c r="M2020" s="88">
        <v>124274903</v>
      </c>
      <c r="N2020" s="88">
        <v>110644489</v>
      </c>
      <c r="O2020" s="88">
        <v>796833</v>
      </c>
      <c r="P2020" s="88">
        <v>14029267</v>
      </c>
      <c r="Q2020" s="89">
        <v>1.519400524422E-2</v>
      </c>
      <c r="R2020" s="89">
        <v>0</v>
      </c>
      <c r="S2020" s="89">
        <v>0</v>
      </c>
      <c r="T2020" s="89">
        <v>8.8916621377000001E-4</v>
      </c>
      <c r="U2020" s="89">
        <v>2.6119609452199999E-3</v>
      </c>
      <c r="V2020" s="89">
        <v>0</v>
      </c>
      <c r="W2020" s="89">
        <v>0</v>
      </c>
      <c r="X2020" s="89">
        <v>0</v>
      </c>
      <c r="Y2020" s="89">
        <v>2.3785259320999999E-4</v>
      </c>
      <c r="Z2020" s="89">
        <v>2.2530959469289999E-2</v>
      </c>
      <c r="AA2020" s="89">
        <v>2.19893669103E-3</v>
      </c>
    </row>
    <row r="2021" spans="1:27" x14ac:dyDescent="0.25">
      <c r="A2021" s="87">
        <v>19131</v>
      </c>
      <c r="B2021" s="134">
        <v>45473</v>
      </c>
      <c r="C2021" s="87">
        <v>10067</v>
      </c>
      <c r="D2021" s="86" t="s">
        <v>2399</v>
      </c>
      <c r="E2021" s="88">
        <v>7154168</v>
      </c>
      <c r="F2021" s="88">
        <v>1361185</v>
      </c>
      <c r="G2021" s="88">
        <v>0</v>
      </c>
      <c r="H2021" s="88">
        <v>0</v>
      </c>
      <c r="I2021" s="88">
        <v>0</v>
      </c>
      <c r="J2021" s="88">
        <v>310922</v>
      </c>
      <c r="K2021" s="88">
        <v>45266</v>
      </c>
      <c r="L2021" s="88">
        <v>0</v>
      </c>
      <c r="M2021" s="88">
        <v>0</v>
      </c>
      <c r="N2021" s="88">
        <v>0</v>
      </c>
      <c r="O2021" s="88">
        <v>0</v>
      </c>
      <c r="P2021" s="88">
        <v>1004997</v>
      </c>
      <c r="Q2021" s="89">
        <v>0</v>
      </c>
      <c r="R2021" s="89">
        <v>0</v>
      </c>
      <c r="S2021" s="89">
        <v>0</v>
      </c>
      <c r="T2021" s="89">
        <v>0</v>
      </c>
      <c r="U2021" s="89">
        <v>0</v>
      </c>
      <c r="V2021" s="89">
        <v>0</v>
      </c>
      <c r="W2021" s="89">
        <v>0</v>
      </c>
      <c r="X2021" s="89">
        <v>0</v>
      </c>
      <c r="Y2021" s="89">
        <v>0</v>
      </c>
      <c r="Z2021" s="89">
        <v>8.1182149964499992E-3</v>
      </c>
      <c r="AA2021" s="89">
        <v>6.0351224301199999E-3</v>
      </c>
    </row>
    <row r="2022" spans="1:27" x14ac:dyDescent="0.25">
      <c r="A2022" s="87">
        <v>19158</v>
      </c>
      <c r="B2022" s="134">
        <v>45473</v>
      </c>
      <c r="C2022" s="87">
        <v>10084</v>
      </c>
      <c r="D2022" s="86" t="s">
        <v>2400</v>
      </c>
      <c r="E2022" s="88">
        <v>701906</v>
      </c>
      <c r="F2022" s="88">
        <v>522012</v>
      </c>
      <c r="G2022" s="88">
        <v>0</v>
      </c>
      <c r="H2022" s="88">
        <v>0</v>
      </c>
      <c r="I2022" s="88">
        <v>0</v>
      </c>
      <c r="J2022" s="88">
        <v>108623</v>
      </c>
      <c r="K2022" s="88">
        <v>255890</v>
      </c>
      <c r="L2022" s="88">
        <v>0</v>
      </c>
      <c r="M2022" s="88">
        <v>0</v>
      </c>
      <c r="N2022" s="88">
        <v>0</v>
      </c>
      <c r="O2022" s="88">
        <v>0</v>
      </c>
      <c r="P2022" s="88">
        <v>157500</v>
      </c>
      <c r="Q2022" s="89">
        <v>0</v>
      </c>
      <c r="R2022" s="89">
        <v>0</v>
      </c>
      <c r="S2022" s="89">
        <v>0</v>
      </c>
      <c r="T2022" s="89">
        <v>0</v>
      </c>
      <c r="U2022" s="89">
        <v>2.2061095801549999E-2</v>
      </c>
      <c r="V2022" s="89">
        <v>0</v>
      </c>
      <c r="W2022" s="89">
        <v>0</v>
      </c>
      <c r="X2022" s="89">
        <v>0</v>
      </c>
      <c r="Y2022" s="89">
        <v>0</v>
      </c>
      <c r="Z2022" s="89">
        <v>0</v>
      </c>
      <c r="AA2022" s="89">
        <v>1.265176355557E-2</v>
      </c>
    </row>
    <row r="2023" spans="1:27" x14ac:dyDescent="0.25">
      <c r="A2023" s="87">
        <v>19171</v>
      </c>
      <c r="B2023" s="134">
        <v>45473</v>
      </c>
      <c r="C2023" s="87">
        <v>10091</v>
      </c>
      <c r="D2023" s="86" t="s">
        <v>2401</v>
      </c>
      <c r="E2023" s="88">
        <v>22406923</v>
      </c>
      <c r="F2023" s="88">
        <v>14673027</v>
      </c>
      <c r="G2023" s="88">
        <v>0</v>
      </c>
      <c r="H2023" s="88">
        <v>0</v>
      </c>
      <c r="I2023" s="88">
        <v>0</v>
      </c>
      <c r="J2023" s="88">
        <v>5104308</v>
      </c>
      <c r="K2023" s="88">
        <v>7442909</v>
      </c>
      <c r="L2023" s="88">
        <v>0</v>
      </c>
      <c r="M2023" s="88">
        <v>0</v>
      </c>
      <c r="N2023" s="88">
        <v>0</v>
      </c>
      <c r="O2023" s="88">
        <v>0</v>
      </c>
      <c r="P2023" s="88">
        <v>2125810</v>
      </c>
      <c r="Q2023" s="89">
        <v>0</v>
      </c>
      <c r="R2023" s="89">
        <v>0</v>
      </c>
      <c r="S2023" s="89">
        <v>0</v>
      </c>
      <c r="T2023" s="89">
        <v>0</v>
      </c>
      <c r="U2023" s="89">
        <v>0</v>
      </c>
      <c r="V2023" s="89">
        <v>0</v>
      </c>
      <c r="W2023" s="89">
        <v>0</v>
      </c>
      <c r="X2023" s="89">
        <v>0</v>
      </c>
      <c r="Y2023" s="89">
        <v>0</v>
      </c>
      <c r="Z2023" s="89">
        <v>0</v>
      </c>
      <c r="AA2023" s="89">
        <v>0</v>
      </c>
    </row>
    <row r="2024" spans="1:27" x14ac:dyDescent="0.25">
      <c r="A2024" s="87">
        <v>19185</v>
      </c>
      <c r="B2024" s="134">
        <v>45473</v>
      </c>
      <c r="C2024" s="87">
        <v>10098</v>
      </c>
      <c r="D2024" s="86" t="s">
        <v>2402</v>
      </c>
      <c r="E2024" s="88">
        <v>87775138</v>
      </c>
      <c r="F2024" s="88">
        <v>47752599</v>
      </c>
      <c r="G2024" s="88">
        <v>2609066</v>
      </c>
      <c r="H2024" s="88">
        <v>39554</v>
      </c>
      <c r="I2024" s="88">
        <v>3708</v>
      </c>
      <c r="J2024" s="88">
        <v>8538788</v>
      </c>
      <c r="K2024" s="88">
        <v>15506009</v>
      </c>
      <c r="L2024" s="88">
        <v>0</v>
      </c>
      <c r="M2024" s="88">
        <v>16152186</v>
      </c>
      <c r="N2024" s="88">
        <v>0</v>
      </c>
      <c r="O2024" s="88">
        <v>0</v>
      </c>
      <c r="P2024" s="88">
        <v>4903288</v>
      </c>
      <c r="Q2024" s="89">
        <v>1.8137892609989999E-2</v>
      </c>
      <c r="R2024" s="89">
        <v>-4.0960808290000001E-4</v>
      </c>
      <c r="S2024" s="89">
        <v>-1.5639981370799999E-2</v>
      </c>
      <c r="T2024" s="89">
        <v>3.0184055652999998E-4</v>
      </c>
      <c r="U2024" s="89">
        <v>2.6112771196000001E-4</v>
      </c>
      <c r="V2024" s="89">
        <v>0</v>
      </c>
      <c r="W2024" s="89">
        <v>1.1962870652E-4</v>
      </c>
      <c r="X2024" s="89">
        <v>0</v>
      </c>
      <c r="Y2024" s="89">
        <v>0</v>
      </c>
      <c r="Z2024" s="89">
        <v>6.8094374305099998E-3</v>
      </c>
      <c r="AA2024" s="89">
        <v>1.8494016693199999E-3</v>
      </c>
    </row>
    <row r="2025" spans="1:27" x14ac:dyDescent="0.25">
      <c r="A2025" s="87">
        <v>19203</v>
      </c>
      <c r="B2025" s="134">
        <v>45473</v>
      </c>
      <c r="C2025" s="87">
        <v>10108</v>
      </c>
      <c r="D2025" s="86" t="s">
        <v>2403</v>
      </c>
      <c r="E2025" s="88">
        <v>31180819</v>
      </c>
      <c r="F2025" s="88">
        <v>9741963</v>
      </c>
      <c r="G2025" s="88">
        <v>0</v>
      </c>
      <c r="H2025" s="88">
        <v>0</v>
      </c>
      <c r="I2025" s="88">
        <v>0</v>
      </c>
      <c r="J2025" s="88">
        <v>2387165</v>
      </c>
      <c r="K2025" s="88">
        <v>3058943</v>
      </c>
      <c r="L2025" s="88">
        <v>0</v>
      </c>
      <c r="M2025" s="88">
        <v>1980573</v>
      </c>
      <c r="N2025" s="88">
        <v>0</v>
      </c>
      <c r="O2025" s="88">
        <v>0</v>
      </c>
      <c r="P2025" s="88">
        <v>2315281</v>
      </c>
      <c r="Q2025" s="89">
        <v>0</v>
      </c>
      <c r="R2025" s="89">
        <v>0</v>
      </c>
      <c r="S2025" s="89">
        <v>0</v>
      </c>
      <c r="T2025" s="89">
        <v>0</v>
      </c>
      <c r="U2025" s="89">
        <v>0</v>
      </c>
      <c r="V2025" s="89">
        <v>0</v>
      </c>
      <c r="W2025" s="89">
        <v>0</v>
      </c>
      <c r="X2025" s="89">
        <v>0</v>
      </c>
      <c r="Y2025" s="89">
        <v>0</v>
      </c>
      <c r="Z2025" s="89">
        <v>3.5743086685700001E-3</v>
      </c>
      <c r="AA2025" s="89">
        <v>9.1566176531999999E-4</v>
      </c>
    </row>
    <row r="2026" spans="1:27" x14ac:dyDescent="0.25">
      <c r="A2026" s="87">
        <v>19216</v>
      </c>
      <c r="B2026" s="134">
        <v>45473</v>
      </c>
      <c r="C2026" s="87">
        <v>10115</v>
      </c>
      <c r="D2026" s="86" t="s">
        <v>2404</v>
      </c>
      <c r="E2026" s="88">
        <v>41257819</v>
      </c>
      <c r="F2026" s="88">
        <v>20710849</v>
      </c>
      <c r="G2026" s="88">
        <v>1423400</v>
      </c>
      <c r="H2026" s="88">
        <v>0</v>
      </c>
      <c r="I2026" s="88">
        <v>0</v>
      </c>
      <c r="J2026" s="88">
        <v>1530753</v>
      </c>
      <c r="K2026" s="88">
        <v>4003091</v>
      </c>
      <c r="L2026" s="88">
        <v>0</v>
      </c>
      <c r="M2026" s="88">
        <v>8627486</v>
      </c>
      <c r="N2026" s="88">
        <v>0</v>
      </c>
      <c r="O2026" s="88">
        <v>0</v>
      </c>
      <c r="P2026" s="88">
        <v>5126119</v>
      </c>
      <c r="Q2026" s="89">
        <v>2.1412382478170001E-2</v>
      </c>
      <c r="R2026" s="89">
        <v>0</v>
      </c>
      <c r="S2026" s="89">
        <v>0</v>
      </c>
      <c r="T2026" s="89">
        <v>1.0292370482E-4</v>
      </c>
      <c r="U2026" s="89">
        <v>5.4874150225E-4</v>
      </c>
      <c r="V2026" s="89">
        <v>0</v>
      </c>
      <c r="W2026" s="89">
        <v>0</v>
      </c>
      <c r="X2026" s="89">
        <v>0</v>
      </c>
      <c r="Y2026" s="89">
        <v>0</v>
      </c>
      <c r="Z2026" s="89">
        <v>1.27309781959E-2</v>
      </c>
      <c r="AA2026" s="89">
        <v>5.2753787115400004E-3</v>
      </c>
    </row>
    <row r="2027" spans="1:27" x14ac:dyDescent="0.25">
      <c r="A2027" s="87">
        <v>19228</v>
      </c>
      <c r="B2027" s="134">
        <v>45473</v>
      </c>
      <c r="C2027" s="87">
        <v>10121</v>
      </c>
      <c r="D2027" s="86" t="s">
        <v>2405</v>
      </c>
      <c r="E2027" s="88">
        <v>230030388</v>
      </c>
      <c r="F2027" s="88">
        <v>110996892</v>
      </c>
      <c r="G2027" s="88">
        <v>0</v>
      </c>
      <c r="H2027" s="88">
        <v>0</v>
      </c>
      <c r="I2027" s="88">
        <v>254155</v>
      </c>
      <c r="J2027" s="88">
        <v>21391209</v>
      </c>
      <c r="K2027" s="88">
        <v>39215847</v>
      </c>
      <c r="L2027" s="88">
        <v>0</v>
      </c>
      <c r="M2027" s="88">
        <v>36915668</v>
      </c>
      <c r="N2027" s="88">
        <v>1546865</v>
      </c>
      <c r="O2027" s="88">
        <v>27982</v>
      </c>
      <c r="P2027" s="88">
        <v>11645165</v>
      </c>
      <c r="Q2027" s="89">
        <v>0</v>
      </c>
      <c r="R2027" s="89">
        <v>0</v>
      </c>
      <c r="S2027" s="89">
        <v>0</v>
      </c>
      <c r="T2027" s="89">
        <v>2.2007238796999999E-4</v>
      </c>
      <c r="U2027" s="89">
        <v>8.8155958276999998E-4</v>
      </c>
      <c r="V2027" s="89">
        <v>0</v>
      </c>
      <c r="W2027" s="89">
        <v>8.5136539876000004E-4</v>
      </c>
      <c r="X2027" s="89">
        <v>0</v>
      </c>
      <c r="Y2027" s="89">
        <v>0</v>
      </c>
      <c r="Z2027" s="89">
        <v>5.2812487327400003E-3</v>
      </c>
      <c r="AA2027" s="89">
        <v>1.2753037694999999E-3</v>
      </c>
    </row>
    <row r="2028" spans="1:27" x14ac:dyDescent="0.25">
      <c r="A2028" s="87">
        <v>19249</v>
      </c>
      <c r="B2028" s="134">
        <v>45473</v>
      </c>
      <c r="C2028" s="87">
        <v>10135</v>
      </c>
      <c r="D2028" s="86" t="s">
        <v>2406</v>
      </c>
      <c r="E2028" s="88">
        <v>13988704</v>
      </c>
      <c r="F2028" s="88">
        <v>6760894</v>
      </c>
      <c r="G2028" s="88">
        <v>460822</v>
      </c>
      <c r="H2028" s="88">
        <v>50552</v>
      </c>
      <c r="I2028" s="88">
        <v>0</v>
      </c>
      <c r="J2028" s="88">
        <v>2482535</v>
      </c>
      <c r="K2028" s="88">
        <v>1033868</v>
      </c>
      <c r="L2028" s="88">
        <v>0</v>
      </c>
      <c r="M2028" s="88">
        <v>2104117</v>
      </c>
      <c r="N2028" s="88">
        <v>0</v>
      </c>
      <c r="O2028" s="88">
        <v>0</v>
      </c>
      <c r="P2028" s="88">
        <v>629001</v>
      </c>
      <c r="Q2028" s="89">
        <v>-6.1204107170000001E-4</v>
      </c>
      <c r="R2028" s="89">
        <v>1.6740254792799999E-2</v>
      </c>
      <c r="S2028" s="89">
        <v>0</v>
      </c>
      <c r="T2028" s="89">
        <v>-1.8335521869E-3</v>
      </c>
      <c r="U2028" s="89">
        <v>-7.2788042928000002E-3</v>
      </c>
      <c r="V2028" s="89">
        <v>0</v>
      </c>
      <c r="W2028" s="89">
        <v>0</v>
      </c>
      <c r="X2028" s="89">
        <v>0</v>
      </c>
      <c r="Y2028" s="89">
        <v>0</v>
      </c>
      <c r="Z2028" s="89">
        <v>-1.985615968E-4</v>
      </c>
      <c r="AA2028" s="89">
        <v>-1.7240501224999999E-3</v>
      </c>
    </row>
    <row r="2029" spans="1:27" x14ac:dyDescent="0.25">
      <c r="A2029" s="87">
        <v>19253</v>
      </c>
      <c r="B2029" s="134">
        <v>45473</v>
      </c>
      <c r="C2029" s="87">
        <v>10136</v>
      </c>
      <c r="D2029" s="86" t="s">
        <v>2407</v>
      </c>
      <c r="E2029" s="88">
        <v>1306767</v>
      </c>
      <c r="F2029" s="88">
        <v>584692</v>
      </c>
      <c r="G2029" s="88">
        <v>0</v>
      </c>
      <c r="H2029" s="88">
        <v>0</v>
      </c>
      <c r="I2029" s="88">
        <v>0</v>
      </c>
      <c r="J2029" s="88">
        <v>0</v>
      </c>
      <c r="K2029" s="88">
        <v>584692</v>
      </c>
      <c r="L2029" s="88">
        <v>0</v>
      </c>
      <c r="M2029" s="88">
        <v>0</v>
      </c>
      <c r="N2029" s="88">
        <v>0</v>
      </c>
      <c r="O2029" s="88">
        <v>0</v>
      </c>
      <c r="P2029" s="88">
        <v>0</v>
      </c>
      <c r="Q2029" s="89">
        <v>0</v>
      </c>
      <c r="R2029" s="89">
        <v>0</v>
      </c>
      <c r="S2029" s="89">
        <v>0</v>
      </c>
      <c r="T2029" s="89">
        <v>0</v>
      </c>
      <c r="U2029" s="89">
        <v>3.3456992182579998E-2</v>
      </c>
      <c r="V2029" s="89">
        <v>0</v>
      </c>
      <c r="W2029" s="89">
        <v>0</v>
      </c>
      <c r="X2029" s="89">
        <v>0</v>
      </c>
      <c r="Y2029" s="89">
        <v>0</v>
      </c>
      <c r="Z2029" s="89">
        <v>0</v>
      </c>
      <c r="AA2029" s="89">
        <v>3.3095329083889999E-2</v>
      </c>
    </row>
    <row r="2030" spans="1:27" x14ac:dyDescent="0.25">
      <c r="A2030" s="87">
        <v>19269</v>
      </c>
      <c r="B2030" s="134">
        <v>45473</v>
      </c>
      <c r="C2030" s="87">
        <v>10148</v>
      </c>
      <c r="D2030" s="86" t="s">
        <v>2408</v>
      </c>
      <c r="E2030" s="88">
        <v>359011115</v>
      </c>
      <c r="F2030" s="88">
        <v>237918608</v>
      </c>
      <c r="G2030" s="88">
        <v>3389128</v>
      </c>
      <c r="H2030" s="88">
        <v>0</v>
      </c>
      <c r="I2030" s="88">
        <v>0</v>
      </c>
      <c r="J2030" s="88">
        <v>7394629</v>
      </c>
      <c r="K2030" s="88">
        <v>35217385</v>
      </c>
      <c r="L2030" s="88">
        <v>0</v>
      </c>
      <c r="M2030" s="88">
        <v>154770680</v>
      </c>
      <c r="N2030" s="88">
        <v>28368578</v>
      </c>
      <c r="O2030" s="88">
        <v>5030013</v>
      </c>
      <c r="P2030" s="88">
        <v>3748195</v>
      </c>
      <c r="Q2030" s="89">
        <v>3.1969742547199999E-3</v>
      </c>
      <c r="R2030" s="89">
        <v>0</v>
      </c>
      <c r="S2030" s="89">
        <v>0</v>
      </c>
      <c r="T2030" s="89">
        <v>-4.5256349500000001E-5</v>
      </c>
      <c r="U2030" s="89">
        <v>3.9310710408199997E-3</v>
      </c>
      <c r="V2030" s="89">
        <v>0</v>
      </c>
      <c r="W2030" s="89">
        <v>-1.071677922E-4</v>
      </c>
      <c r="X2030" s="89">
        <v>0</v>
      </c>
      <c r="Y2030" s="89">
        <v>0</v>
      </c>
      <c r="Z2030" s="89">
        <v>2.9426560143999999E-3</v>
      </c>
      <c r="AA2030" s="89">
        <v>5.8504798112000002E-4</v>
      </c>
    </row>
    <row r="2031" spans="1:27" x14ac:dyDescent="0.25">
      <c r="A2031" s="87">
        <v>19280</v>
      </c>
      <c r="B2031" s="134">
        <v>45473</v>
      </c>
      <c r="C2031" s="87">
        <v>10156</v>
      </c>
      <c r="D2031" s="86" t="s">
        <v>2409</v>
      </c>
      <c r="E2031" s="88">
        <v>6452518</v>
      </c>
      <c r="F2031" s="88">
        <v>4558035</v>
      </c>
      <c r="G2031" s="88">
        <v>0</v>
      </c>
      <c r="H2031" s="88">
        <v>0</v>
      </c>
      <c r="I2031" s="88">
        <v>0</v>
      </c>
      <c r="J2031" s="88">
        <v>1033839</v>
      </c>
      <c r="K2031" s="88">
        <v>1235134</v>
      </c>
      <c r="L2031" s="88">
        <v>0</v>
      </c>
      <c r="M2031" s="88">
        <v>244287</v>
      </c>
      <c r="N2031" s="88">
        <v>0</v>
      </c>
      <c r="O2031" s="88">
        <v>0</v>
      </c>
      <c r="P2031" s="88">
        <v>2044775</v>
      </c>
      <c r="Q2031" s="89">
        <v>0</v>
      </c>
      <c r="R2031" s="89">
        <v>0</v>
      </c>
      <c r="S2031" s="89">
        <v>0</v>
      </c>
      <c r="T2031" s="89">
        <v>6.9243908224799998E-3</v>
      </c>
      <c r="U2031" s="89">
        <v>1.3504685737579999E-2</v>
      </c>
      <c r="V2031" s="89">
        <v>0</v>
      </c>
      <c r="W2031" s="89">
        <v>0</v>
      </c>
      <c r="X2031" s="89">
        <v>0</v>
      </c>
      <c r="Y2031" s="89">
        <v>0</v>
      </c>
      <c r="Z2031" s="89">
        <v>2.0275486032559999E-2</v>
      </c>
      <c r="AA2031" s="89">
        <v>1.4141168770059999E-2</v>
      </c>
    </row>
    <row r="2032" spans="1:27" x14ac:dyDescent="0.25">
      <c r="A2032" s="87">
        <v>19285</v>
      </c>
      <c r="B2032" s="134">
        <v>45473</v>
      </c>
      <c r="C2032" s="87">
        <v>10160</v>
      </c>
      <c r="D2032" s="86" t="s">
        <v>2410</v>
      </c>
      <c r="E2032" s="88">
        <v>939489</v>
      </c>
      <c r="F2032" s="88">
        <v>546831</v>
      </c>
      <c r="G2032" s="88">
        <v>0</v>
      </c>
      <c r="H2032" s="88">
        <v>0</v>
      </c>
      <c r="I2032" s="88">
        <v>0</v>
      </c>
      <c r="J2032" s="88">
        <v>161388</v>
      </c>
      <c r="K2032" s="88">
        <v>296787</v>
      </c>
      <c r="L2032" s="88">
        <v>0</v>
      </c>
      <c r="M2032" s="88">
        <v>0</v>
      </c>
      <c r="N2032" s="88">
        <v>0</v>
      </c>
      <c r="O2032" s="88">
        <v>0</v>
      </c>
      <c r="P2032" s="88">
        <v>88656</v>
      </c>
      <c r="Q2032" s="89">
        <v>0</v>
      </c>
      <c r="R2032" s="89">
        <v>0</v>
      </c>
      <c r="S2032" s="89">
        <v>0</v>
      </c>
      <c r="T2032" s="89">
        <v>0</v>
      </c>
      <c r="U2032" s="89">
        <v>0</v>
      </c>
      <c r="V2032" s="89">
        <v>0</v>
      </c>
      <c r="W2032" s="89">
        <v>0</v>
      </c>
      <c r="X2032" s="89">
        <v>0</v>
      </c>
      <c r="Y2032" s="89">
        <v>0</v>
      </c>
      <c r="Z2032" s="89">
        <v>2.0289201046370001E-2</v>
      </c>
      <c r="AA2032" s="89">
        <v>4.3793293528899997E-3</v>
      </c>
    </row>
    <row r="2033" spans="1:27" x14ac:dyDescent="0.25">
      <c r="A2033" s="87">
        <v>19295</v>
      </c>
      <c r="B2033" s="134">
        <v>45473</v>
      </c>
      <c r="C2033" s="87">
        <v>10167</v>
      </c>
      <c r="D2033" s="86" t="s">
        <v>2411</v>
      </c>
      <c r="E2033" s="88">
        <v>10371352</v>
      </c>
      <c r="F2033" s="88">
        <v>4995485</v>
      </c>
      <c r="G2033" s="88">
        <v>0</v>
      </c>
      <c r="H2033" s="88">
        <v>0</v>
      </c>
      <c r="I2033" s="88">
        <v>0</v>
      </c>
      <c r="J2033" s="88">
        <v>1709359</v>
      </c>
      <c r="K2033" s="88">
        <v>1288921</v>
      </c>
      <c r="L2033" s="88">
        <v>0</v>
      </c>
      <c r="M2033" s="88">
        <v>333237</v>
      </c>
      <c r="N2033" s="88">
        <v>0</v>
      </c>
      <c r="O2033" s="88">
        <v>0</v>
      </c>
      <c r="P2033" s="88">
        <v>1663969</v>
      </c>
      <c r="Q2033" s="89">
        <v>0</v>
      </c>
      <c r="R2033" s="89">
        <v>0</v>
      </c>
      <c r="S2033" s="89">
        <v>0</v>
      </c>
      <c r="T2033" s="89">
        <v>1.18909800658E-3</v>
      </c>
      <c r="U2033" s="89">
        <v>1.1159995587989999E-2</v>
      </c>
      <c r="V2033" s="89">
        <v>0</v>
      </c>
      <c r="W2033" s="89">
        <v>4.3972046305560002E-2</v>
      </c>
      <c r="X2033" s="89">
        <v>0</v>
      </c>
      <c r="Y2033" s="89">
        <v>0</v>
      </c>
      <c r="Z2033" s="89">
        <v>-1.18561031696E-2</v>
      </c>
      <c r="AA2033" s="89">
        <v>4.4918036094199996E-3</v>
      </c>
    </row>
    <row r="2034" spans="1:27" x14ac:dyDescent="0.25">
      <c r="A2034" s="87">
        <v>19304</v>
      </c>
      <c r="B2034" s="134">
        <v>45473</v>
      </c>
      <c r="C2034" s="87">
        <v>10172</v>
      </c>
      <c r="D2034" s="86" t="s">
        <v>2412</v>
      </c>
      <c r="E2034" s="88">
        <v>318975359</v>
      </c>
      <c r="F2034" s="88">
        <v>260512279</v>
      </c>
      <c r="G2034" s="88">
        <v>4208006</v>
      </c>
      <c r="H2034" s="88">
        <v>0</v>
      </c>
      <c r="I2034" s="88">
        <v>18189695</v>
      </c>
      <c r="J2034" s="88">
        <v>9720229</v>
      </c>
      <c r="K2034" s="88">
        <v>15558358</v>
      </c>
      <c r="L2034" s="88">
        <v>434580</v>
      </c>
      <c r="M2034" s="88">
        <v>167983847</v>
      </c>
      <c r="N2034" s="88">
        <v>35051493</v>
      </c>
      <c r="O2034" s="88">
        <v>286756</v>
      </c>
      <c r="P2034" s="88">
        <v>9079316</v>
      </c>
      <c r="Q2034" s="89">
        <v>1.345213636361E-2</v>
      </c>
      <c r="R2034" s="89">
        <v>0</v>
      </c>
      <c r="S2034" s="89">
        <v>3.66415069416E-3</v>
      </c>
      <c r="T2034" s="89">
        <v>-9.3132496850000001E-4</v>
      </c>
      <c r="U2034" s="89">
        <v>1.3486347678999999E-4</v>
      </c>
      <c r="V2034" s="89">
        <v>-5.4905957839999995E-4</v>
      </c>
      <c r="W2034" s="89">
        <v>5.1890375419999998E-5</v>
      </c>
      <c r="X2034" s="89">
        <v>0</v>
      </c>
      <c r="Y2034" s="89">
        <v>0</v>
      </c>
      <c r="Z2034" s="89">
        <v>2.599780815566E-2</v>
      </c>
      <c r="AA2034" s="89">
        <v>1.2005108979600001E-3</v>
      </c>
    </row>
    <row r="2035" spans="1:27" x14ac:dyDescent="0.25">
      <c r="A2035" s="87">
        <v>19319</v>
      </c>
      <c r="B2035" s="134">
        <v>45473</v>
      </c>
      <c r="C2035" s="87">
        <v>10182</v>
      </c>
      <c r="D2035" s="86" t="s">
        <v>2413</v>
      </c>
      <c r="E2035" s="88">
        <v>17099908</v>
      </c>
      <c r="F2035" s="88">
        <v>7856090</v>
      </c>
      <c r="G2035" s="88">
        <v>136897</v>
      </c>
      <c r="H2035" s="88">
        <v>0</v>
      </c>
      <c r="I2035" s="88">
        <v>0</v>
      </c>
      <c r="J2035" s="88">
        <v>1814253</v>
      </c>
      <c r="K2035" s="88">
        <v>4176455</v>
      </c>
      <c r="L2035" s="88">
        <v>0</v>
      </c>
      <c r="M2035" s="88">
        <v>962368</v>
      </c>
      <c r="N2035" s="88">
        <v>0</v>
      </c>
      <c r="O2035" s="88">
        <v>0</v>
      </c>
      <c r="P2035" s="88">
        <v>766117</v>
      </c>
      <c r="Q2035" s="89">
        <v>9.6680583551800002E-3</v>
      </c>
      <c r="R2035" s="89">
        <v>0</v>
      </c>
      <c r="S2035" s="89">
        <v>0</v>
      </c>
      <c r="T2035" s="89">
        <v>0</v>
      </c>
      <c r="U2035" s="89">
        <v>-8.1767355879999997E-4</v>
      </c>
      <c r="V2035" s="89">
        <v>0</v>
      </c>
      <c r="W2035" s="89">
        <v>0</v>
      </c>
      <c r="X2035" s="89">
        <v>0</v>
      </c>
      <c r="Y2035" s="89">
        <v>0</v>
      </c>
      <c r="Z2035" s="89">
        <v>2.3252456931000001E-4</v>
      </c>
      <c r="AA2035" s="89">
        <v>-2.5237651169999998E-4</v>
      </c>
    </row>
    <row r="2036" spans="1:27" x14ac:dyDescent="0.25">
      <c r="A2036" s="87">
        <v>19320</v>
      </c>
      <c r="B2036" s="134">
        <v>45473</v>
      </c>
      <c r="C2036" s="87">
        <v>10183</v>
      </c>
      <c r="D2036" s="86" t="s">
        <v>2414</v>
      </c>
      <c r="E2036" s="88">
        <v>47098122</v>
      </c>
      <c r="F2036" s="88">
        <v>30881454</v>
      </c>
      <c r="G2036" s="88">
        <v>1066365</v>
      </c>
      <c r="H2036" s="88">
        <v>144515</v>
      </c>
      <c r="I2036" s="88">
        <v>0</v>
      </c>
      <c r="J2036" s="88">
        <v>9193163</v>
      </c>
      <c r="K2036" s="88">
        <v>10944661</v>
      </c>
      <c r="L2036" s="88">
        <v>0</v>
      </c>
      <c r="M2036" s="88">
        <v>543918</v>
      </c>
      <c r="N2036" s="88">
        <v>0</v>
      </c>
      <c r="O2036" s="88">
        <v>0</v>
      </c>
      <c r="P2036" s="88">
        <v>8988832</v>
      </c>
      <c r="Q2036" s="89">
        <v>1.5959956953989999E-2</v>
      </c>
      <c r="R2036" s="89">
        <v>5.8027182838580001E-2</v>
      </c>
      <c r="S2036" s="89">
        <v>0</v>
      </c>
      <c r="T2036" s="89">
        <v>4.9481748321200001E-3</v>
      </c>
      <c r="U2036" s="89">
        <v>1.023088812525E-2</v>
      </c>
      <c r="V2036" s="89">
        <v>0</v>
      </c>
      <c r="W2036" s="89">
        <v>0</v>
      </c>
      <c r="X2036" s="89">
        <v>0</v>
      </c>
      <c r="Y2036" s="89">
        <v>0</v>
      </c>
      <c r="Z2036" s="89">
        <v>8.6051481661600007E-3</v>
      </c>
      <c r="AA2036" s="89">
        <v>8.4965243458199995E-3</v>
      </c>
    </row>
    <row r="2037" spans="1:27" x14ac:dyDescent="0.25">
      <c r="A2037" s="87">
        <v>19355</v>
      </c>
      <c r="B2037" s="134">
        <v>45473</v>
      </c>
      <c r="C2037" s="87">
        <v>10205</v>
      </c>
      <c r="D2037" s="86" t="s">
        <v>4255</v>
      </c>
      <c r="E2037" s="88">
        <v>57394289</v>
      </c>
      <c r="F2037" s="88">
        <v>42500502</v>
      </c>
      <c r="G2037" s="88">
        <v>731678</v>
      </c>
      <c r="H2037" s="88">
        <v>0</v>
      </c>
      <c r="I2037" s="88">
        <v>0</v>
      </c>
      <c r="J2037" s="88">
        <v>9472320</v>
      </c>
      <c r="K2037" s="88">
        <v>29327543</v>
      </c>
      <c r="L2037" s="88">
        <v>0</v>
      </c>
      <c r="M2037" s="88">
        <v>2074943</v>
      </c>
      <c r="N2037" s="88">
        <v>0</v>
      </c>
      <c r="O2037" s="88">
        <v>0</v>
      </c>
      <c r="P2037" s="88">
        <v>894018</v>
      </c>
      <c r="Q2037" s="89">
        <v>4.180254155516E-2</v>
      </c>
      <c r="R2037" s="89">
        <v>0</v>
      </c>
      <c r="S2037" s="89">
        <v>0</v>
      </c>
      <c r="T2037" s="89">
        <v>-4.488712047E-4</v>
      </c>
      <c r="U2037" s="89">
        <v>6.3981501090999997E-4</v>
      </c>
      <c r="V2037" s="89">
        <v>0</v>
      </c>
      <c r="W2037" s="89">
        <v>0</v>
      </c>
      <c r="X2037" s="89">
        <v>0</v>
      </c>
      <c r="Y2037" s="89">
        <v>0</v>
      </c>
      <c r="Z2037" s="89">
        <v>1.3144055860520001E-2</v>
      </c>
      <c r="AA2037" s="89">
        <v>2.4879634814800001E-3</v>
      </c>
    </row>
    <row r="2038" spans="1:27" x14ac:dyDescent="0.25">
      <c r="A2038" s="87">
        <v>19390</v>
      </c>
      <c r="B2038" s="134">
        <v>45473</v>
      </c>
      <c r="C2038" s="87">
        <v>10228</v>
      </c>
      <c r="D2038" s="86" t="s">
        <v>2415</v>
      </c>
      <c r="E2038" s="88">
        <v>8857365</v>
      </c>
      <c r="F2038" s="88">
        <v>2082923</v>
      </c>
      <c r="G2038" s="88">
        <v>123459</v>
      </c>
      <c r="H2038" s="88">
        <v>0</v>
      </c>
      <c r="I2038" s="88">
        <v>0</v>
      </c>
      <c r="J2038" s="88">
        <v>444560</v>
      </c>
      <c r="K2038" s="88">
        <v>1288296</v>
      </c>
      <c r="L2038" s="88">
        <v>0</v>
      </c>
      <c r="M2038" s="88">
        <v>0</v>
      </c>
      <c r="N2038" s="88">
        <v>0</v>
      </c>
      <c r="O2038" s="88">
        <v>0</v>
      </c>
      <c r="P2038" s="88">
        <v>226608</v>
      </c>
      <c r="Q2038" s="89">
        <v>-7.2515533634000002E-3</v>
      </c>
      <c r="R2038" s="89">
        <v>0</v>
      </c>
      <c r="S2038" s="89">
        <v>0</v>
      </c>
      <c r="T2038" s="89">
        <v>0</v>
      </c>
      <c r="U2038" s="89">
        <v>4.0248726068600003E-3</v>
      </c>
      <c r="V2038" s="89">
        <v>0</v>
      </c>
      <c r="W2038" s="89">
        <v>0</v>
      </c>
      <c r="X2038" s="89">
        <v>0</v>
      </c>
      <c r="Y2038" s="89">
        <v>0</v>
      </c>
      <c r="Z2038" s="89">
        <v>2.7714621055999998E-3</v>
      </c>
      <c r="AA2038" s="89">
        <v>2.7731343940399999E-3</v>
      </c>
    </row>
    <row r="2039" spans="1:27" x14ac:dyDescent="0.25">
      <c r="A2039" s="87">
        <v>19401</v>
      </c>
      <c r="B2039" s="134">
        <v>45473</v>
      </c>
      <c r="C2039" s="87">
        <v>10237</v>
      </c>
      <c r="D2039" s="86" t="s">
        <v>2416</v>
      </c>
      <c r="E2039" s="88">
        <v>431321954</v>
      </c>
      <c r="F2039" s="88">
        <v>327737795</v>
      </c>
      <c r="G2039" s="88">
        <v>8535063</v>
      </c>
      <c r="H2039" s="88">
        <v>0</v>
      </c>
      <c r="I2039" s="88">
        <v>0</v>
      </c>
      <c r="J2039" s="88">
        <v>15579619</v>
      </c>
      <c r="K2039" s="88">
        <v>77271187</v>
      </c>
      <c r="L2039" s="88">
        <v>24031337</v>
      </c>
      <c r="M2039" s="88">
        <v>138361331</v>
      </c>
      <c r="N2039" s="88">
        <v>43669186</v>
      </c>
      <c r="O2039" s="88">
        <v>2165851</v>
      </c>
      <c r="P2039" s="88">
        <v>18124220</v>
      </c>
      <c r="Q2039" s="89">
        <v>2.863848119848E-2</v>
      </c>
      <c r="R2039" s="89">
        <v>0</v>
      </c>
      <c r="S2039" s="89">
        <v>0</v>
      </c>
      <c r="T2039" s="89">
        <v>-5.0212252100000001E-5</v>
      </c>
      <c r="U2039" s="89">
        <v>2.6052861802800002E-3</v>
      </c>
      <c r="V2039" s="89">
        <v>0</v>
      </c>
      <c r="W2039" s="89">
        <v>-6.3129764069999995E-4</v>
      </c>
      <c r="X2039" s="89">
        <v>3.6006593230000002E-4</v>
      </c>
      <c r="Y2039" s="89">
        <v>-6.0153777229999996E-4</v>
      </c>
      <c r="Z2039" s="89">
        <v>1.799814249942E-2</v>
      </c>
      <c r="AA2039" s="89">
        <v>2.4803423852600001E-3</v>
      </c>
    </row>
    <row r="2040" spans="1:27" x14ac:dyDescent="0.25">
      <c r="A2040" s="87">
        <v>19416</v>
      </c>
      <c r="B2040" s="134">
        <v>45473</v>
      </c>
      <c r="C2040" s="87">
        <v>10246</v>
      </c>
      <c r="D2040" s="86" t="s">
        <v>2417</v>
      </c>
      <c r="E2040" s="88">
        <v>2003832</v>
      </c>
      <c r="F2040" s="88">
        <v>937066</v>
      </c>
      <c r="G2040" s="88">
        <v>0</v>
      </c>
      <c r="H2040" s="88">
        <v>9852</v>
      </c>
      <c r="I2040" s="88">
        <v>0</v>
      </c>
      <c r="J2040" s="88">
        <v>50023</v>
      </c>
      <c r="K2040" s="88">
        <v>490606</v>
      </c>
      <c r="L2040" s="88">
        <v>0</v>
      </c>
      <c r="M2040" s="88">
        <v>0</v>
      </c>
      <c r="N2040" s="88">
        <v>0</v>
      </c>
      <c r="O2040" s="88">
        <v>0</v>
      </c>
      <c r="P2040" s="88">
        <v>386585</v>
      </c>
      <c r="Q2040" s="89">
        <v>0</v>
      </c>
      <c r="R2040" s="89">
        <v>0</v>
      </c>
      <c r="S2040" s="89">
        <v>0</v>
      </c>
      <c r="T2040" s="89">
        <v>0</v>
      </c>
      <c r="U2040" s="89">
        <v>7.6087036999200001E-3</v>
      </c>
      <c r="V2040" s="89">
        <v>0</v>
      </c>
      <c r="W2040" s="89">
        <v>0</v>
      </c>
      <c r="X2040" s="89">
        <v>0</v>
      </c>
      <c r="Y2040" s="89">
        <v>0</v>
      </c>
      <c r="Z2040" s="89">
        <v>1.218724534344E-2</v>
      </c>
      <c r="AA2040" s="89">
        <v>8.5560579980200006E-3</v>
      </c>
    </row>
    <row r="2041" spans="1:27" x14ac:dyDescent="0.25">
      <c r="A2041" s="87">
        <v>19429</v>
      </c>
      <c r="B2041" s="134">
        <v>45473</v>
      </c>
      <c r="C2041" s="87">
        <v>10253</v>
      </c>
      <c r="D2041" s="86" t="s">
        <v>2418</v>
      </c>
      <c r="E2041" s="88">
        <v>43167487</v>
      </c>
      <c r="F2041" s="88">
        <v>15004683</v>
      </c>
      <c r="G2041" s="88">
        <v>369284</v>
      </c>
      <c r="H2041" s="88">
        <v>0</v>
      </c>
      <c r="I2041" s="88">
        <v>2242768</v>
      </c>
      <c r="J2041" s="88">
        <v>1493336</v>
      </c>
      <c r="K2041" s="88">
        <v>2656347</v>
      </c>
      <c r="L2041" s="88">
        <v>0</v>
      </c>
      <c r="M2041" s="88">
        <v>6519974</v>
      </c>
      <c r="N2041" s="88">
        <v>0</v>
      </c>
      <c r="O2041" s="88">
        <v>0</v>
      </c>
      <c r="P2041" s="88">
        <v>1722974</v>
      </c>
      <c r="Q2041" s="89">
        <v>8.0014946891000002E-4</v>
      </c>
      <c r="R2041" s="89">
        <v>0</v>
      </c>
      <c r="S2041" s="89">
        <v>1.9429380935790001E-2</v>
      </c>
      <c r="T2041" s="89">
        <v>0</v>
      </c>
      <c r="U2041" s="89">
        <v>2.3340502241700001E-3</v>
      </c>
      <c r="V2041" s="89">
        <v>0</v>
      </c>
      <c r="W2041" s="89">
        <v>0</v>
      </c>
      <c r="X2041" s="89">
        <v>0</v>
      </c>
      <c r="Y2041" s="89">
        <v>0</v>
      </c>
      <c r="Z2041" s="89">
        <v>8.5710534920300004E-3</v>
      </c>
      <c r="AA2041" s="89">
        <v>5.1771131231699999E-3</v>
      </c>
    </row>
    <row r="2042" spans="1:27" x14ac:dyDescent="0.25">
      <c r="A2042" s="87">
        <v>19430</v>
      </c>
      <c r="B2042" s="134">
        <v>45473</v>
      </c>
      <c r="C2042" s="87">
        <v>10254</v>
      </c>
      <c r="D2042" s="86" t="s">
        <v>2419</v>
      </c>
      <c r="E2042" s="88">
        <v>2704847</v>
      </c>
      <c r="F2042" s="88">
        <v>1552329</v>
      </c>
      <c r="G2042" s="88">
        <v>0</v>
      </c>
      <c r="H2042" s="88">
        <v>11340</v>
      </c>
      <c r="I2042" s="88">
        <v>0</v>
      </c>
      <c r="J2042" s="88">
        <v>211748</v>
      </c>
      <c r="K2042" s="88">
        <v>1066997</v>
      </c>
      <c r="L2042" s="88">
        <v>0</v>
      </c>
      <c r="M2042" s="88">
        <v>0</v>
      </c>
      <c r="N2042" s="88">
        <v>0</v>
      </c>
      <c r="O2042" s="88">
        <v>0</v>
      </c>
      <c r="P2042" s="88">
        <v>262245</v>
      </c>
      <c r="Q2042" s="89">
        <v>0</v>
      </c>
      <c r="R2042" s="89">
        <v>4.3942084503540001E-2</v>
      </c>
      <c r="S2042" s="89">
        <v>0</v>
      </c>
      <c r="T2042" s="89">
        <v>0</v>
      </c>
      <c r="U2042" s="89">
        <v>1.2868231458999999E-4</v>
      </c>
      <c r="V2042" s="89">
        <v>0</v>
      </c>
      <c r="W2042" s="89">
        <v>0</v>
      </c>
      <c r="X2042" s="89">
        <v>0</v>
      </c>
      <c r="Y2042" s="89">
        <v>0</v>
      </c>
      <c r="Z2042" s="89">
        <v>3.4936450509099998E-3</v>
      </c>
      <c r="AA2042" s="89">
        <v>9.7362796866E-4</v>
      </c>
    </row>
    <row r="2043" spans="1:27" x14ac:dyDescent="0.25">
      <c r="A2043" s="87">
        <v>19432</v>
      </c>
      <c r="B2043" s="134">
        <v>45473</v>
      </c>
      <c r="C2043" s="87">
        <v>10256</v>
      </c>
      <c r="D2043" s="86" t="s">
        <v>2420</v>
      </c>
      <c r="E2043" s="88">
        <v>4379563</v>
      </c>
      <c r="F2043" s="88">
        <v>2517573</v>
      </c>
      <c r="G2043" s="88">
        <v>0</v>
      </c>
      <c r="H2043" s="88">
        <v>0</v>
      </c>
      <c r="I2043" s="88">
        <v>0</v>
      </c>
      <c r="J2043" s="88">
        <v>353604</v>
      </c>
      <c r="K2043" s="88">
        <v>1878104</v>
      </c>
      <c r="L2043" s="88">
        <v>0</v>
      </c>
      <c r="M2043" s="88">
        <v>0</v>
      </c>
      <c r="N2043" s="88">
        <v>0</v>
      </c>
      <c r="O2043" s="88">
        <v>0</v>
      </c>
      <c r="P2043" s="88">
        <v>285866</v>
      </c>
      <c r="Q2043" s="89">
        <v>0</v>
      </c>
      <c r="R2043" s="89">
        <v>0</v>
      </c>
      <c r="S2043" s="89">
        <v>0</v>
      </c>
      <c r="T2043" s="89">
        <v>0</v>
      </c>
      <c r="U2043" s="89">
        <v>0</v>
      </c>
      <c r="V2043" s="89">
        <v>0</v>
      </c>
      <c r="W2043" s="89">
        <v>0</v>
      </c>
      <c r="X2043" s="89">
        <v>0</v>
      </c>
      <c r="Y2043" s="89">
        <v>0</v>
      </c>
      <c r="Z2043" s="89">
        <v>0</v>
      </c>
      <c r="AA2043" s="89">
        <v>0</v>
      </c>
    </row>
    <row r="2044" spans="1:27" x14ac:dyDescent="0.25">
      <c r="A2044" s="87">
        <v>19433</v>
      </c>
      <c r="B2044" s="134">
        <v>45473</v>
      </c>
      <c r="C2044" s="87">
        <v>10257</v>
      </c>
      <c r="D2044" s="86" t="s">
        <v>2421</v>
      </c>
      <c r="E2044" s="88">
        <v>35592486</v>
      </c>
      <c r="F2044" s="88">
        <v>18569302</v>
      </c>
      <c r="G2044" s="88">
        <v>0</v>
      </c>
      <c r="H2044" s="88">
        <v>346</v>
      </c>
      <c r="I2044" s="88">
        <v>0</v>
      </c>
      <c r="J2044" s="88">
        <v>2264249</v>
      </c>
      <c r="K2044" s="88">
        <v>6726879</v>
      </c>
      <c r="L2044" s="88">
        <v>0</v>
      </c>
      <c r="M2044" s="88">
        <v>7481598</v>
      </c>
      <c r="N2044" s="88">
        <v>0</v>
      </c>
      <c r="O2044" s="88">
        <v>0</v>
      </c>
      <c r="P2044" s="88">
        <v>2096230</v>
      </c>
      <c r="Q2044" s="89">
        <v>0</v>
      </c>
      <c r="R2044" s="89">
        <v>0.14564956663062001</v>
      </c>
      <c r="S2044" s="89">
        <v>0</v>
      </c>
      <c r="T2044" s="89">
        <v>0</v>
      </c>
      <c r="U2044" s="89">
        <v>8.9736091213300003E-3</v>
      </c>
      <c r="V2044" s="89">
        <v>0</v>
      </c>
      <c r="W2044" s="89">
        <v>5.5751217885999997E-4</v>
      </c>
      <c r="X2044" s="89">
        <v>0</v>
      </c>
      <c r="Y2044" s="89">
        <v>0</v>
      </c>
      <c r="Z2044" s="89">
        <v>5.3709762048000003E-3</v>
      </c>
      <c r="AA2044" s="89">
        <v>4.1914234691700003E-3</v>
      </c>
    </row>
    <row r="2045" spans="1:27" x14ac:dyDescent="0.25">
      <c r="A2045" s="87">
        <v>19440</v>
      </c>
      <c r="B2045" s="134">
        <v>45473</v>
      </c>
      <c r="C2045" s="87">
        <v>10261</v>
      </c>
      <c r="D2045" s="86" t="s">
        <v>2422</v>
      </c>
      <c r="E2045" s="88">
        <v>283393874</v>
      </c>
      <c r="F2045" s="88">
        <v>143008017</v>
      </c>
      <c r="G2045" s="88">
        <v>1336724</v>
      </c>
      <c r="H2045" s="88">
        <v>943</v>
      </c>
      <c r="I2045" s="88">
        <v>278684</v>
      </c>
      <c r="J2045" s="88">
        <v>10438660</v>
      </c>
      <c r="K2045" s="88">
        <v>39577547</v>
      </c>
      <c r="L2045" s="88">
        <v>0</v>
      </c>
      <c r="M2045" s="88">
        <v>76198378</v>
      </c>
      <c r="N2045" s="88">
        <v>2810312</v>
      </c>
      <c r="O2045" s="88">
        <v>411257</v>
      </c>
      <c r="P2045" s="88">
        <v>11955511</v>
      </c>
      <c r="Q2045" s="89">
        <v>4.8712314244100004E-3</v>
      </c>
      <c r="R2045" s="89">
        <v>5.18023211129E-2</v>
      </c>
      <c r="S2045" s="89">
        <v>0</v>
      </c>
      <c r="T2045" s="89">
        <v>3.4255437249999999E-4</v>
      </c>
      <c r="U2045" s="89">
        <v>6.5537223393000003E-4</v>
      </c>
      <c r="V2045" s="89">
        <v>0</v>
      </c>
      <c r="W2045" s="89">
        <v>-5.7154568359999997E-4</v>
      </c>
      <c r="X2045" s="89">
        <v>0</v>
      </c>
      <c r="Y2045" s="89">
        <v>0</v>
      </c>
      <c r="Z2045" s="89">
        <v>2.31381581054E-3</v>
      </c>
      <c r="AA2045" s="89">
        <v>1.7758951766000001E-4</v>
      </c>
    </row>
    <row r="2046" spans="1:27" x14ac:dyDescent="0.25">
      <c r="A2046" s="87">
        <v>19446</v>
      </c>
      <c r="B2046" s="134">
        <v>45473</v>
      </c>
      <c r="C2046" s="87">
        <v>10266</v>
      </c>
      <c r="D2046" s="86" t="s">
        <v>2423</v>
      </c>
      <c r="E2046" s="88">
        <v>5076396</v>
      </c>
      <c r="F2046" s="88">
        <v>2116066</v>
      </c>
      <c r="G2046" s="88">
        <v>0</v>
      </c>
      <c r="H2046" s="88">
        <v>0</v>
      </c>
      <c r="I2046" s="88">
        <v>0</v>
      </c>
      <c r="J2046" s="88">
        <v>895943</v>
      </c>
      <c r="K2046" s="88">
        <v>771478</v>
      </c>
      <c r="L2046" s="88">
        <v>0</v>
      </c>
      <c r="M2046" s="88">
        <v>0</v>
      </c>
      <c r="N2046" s="88">
        <v>0</v>
      </c>
      <c r="O2046" s="88">
        <v>0</v>
      </c>
      <c r="P2046" s="88">
        <v>448645</v>
      </c>
      <c r="Q2046" s="89">
        <v>0</v>
      </c>
      <c r="R2046" s="89">
        <v>0</v>
      </c>
      <c r="S2046" s="89">
        <v>0</v>
      </c>
      <c r="T2046" s="89">
        <v>0</v>
      </c>
      <c r="U2046" s="89">
        <v>0</v>
      </c>
      <c r="V2046" s="89">
        <v>0</v>
      </c>
      <c r="W2046" s="89">
        <v>0</v>
      </c>
      <c r="X2046" s="89">
        <v>0</v>
      </c>
      <c r="Y2046" s="89">
        <v>0</v>
      </c>
      <c r="Z2046" s="89">
        <v>2.1854672548849999E-2</v>
      </c>
      <c r="AA2046" s="89">
        <v>5.2710811034300002E-3</v>
      </c>
    </row>
    <row r="2047" spans="1:27" x14ac:dyDescent="0.25">
      <c r="A2047" s="87">
        <v>19448</v>
      </c>
      <c r="B2047" s="134">
        <v>45473</v>
      </c>
      <c r="C2047" s="87">
        <v>10267</v>
      </c>
      <c r="D2047" s="86" t="s">
        <v>2424</v>
      </c>
      <c r="E2047" s="88">
        <v>479063265</v>
      </c>
      <c r="F2047" s="88">
        <v>395790574</v>
      </c>
      <c r="G2047" s="88">
        <v>5655814</v>
      </c>
      <c r="H2047" s="88">
        <v>7774</v>
      </c>
      <c r="I2047" s="88">
        <v>0</v>
      </c>
      <c r="J2047" s="88">
        <v>164701814</v>
      </c>
      <c r="K2047" s="88">
        <v>14299711</v>
      </c>
      <c r="L2047" s="88">
        <v>0</v>
      </c>
      <c r="M2047" s="88">
        <v>120962526</v>
      </c>
      <c r="N2047" s="88">
        <v>76712677</v>
      </c>
      <c r="O2047" s="88">
        <v>876539</v>
      </c>
      <c r="P2047" s="88">
        <v>12573719</v>
      </c>
      <c r="Q2047" s="89">
        <v>7.0105448422299998E-3</v>
      </c>
      <c r="R2047" s="89">
        <v>4.6081176192539999E-2</v>
      </c>
      <c r="S2047" s="89">
        <v>0</v>
      </c>
      <c r="T2047" s="89">
        <v>1.4990187081E-3</v>
      </c>
      <c r="U2047" s="89">
        <v>4.7533343667599997E-3</v>
      </c>
      <c r="V2047" s="89">
        <v>0</v>
      </c>
      <c r="W2047" s="89">
        <v>-9.8113019474999993E-6</v>
      </c>
      <c r="X2047" s="89">
        <v>0</v>
      </c>
      <c r="Y2047" s="89">
        <v>0</v>
      </c>
      <c r="Z2047" s="89">
        <v>5.4455071190200001E-3</v>
      </c>
      <c r="AA2047" s="89">
        <v>1.1142699831100001E-3</v>
      </c>
    </row>
    <row r="2048" spans="1:27" x14ac:dyDescent="0.25">
      <c r="A2048" s="87">
        <v>19454</v>
      </c>
      <c r="B2048" s="134">
        <v>45473</v>
      </c>
      <c r="C2048" s="87">
        <v>10272</v>
      </c>
      <c r="D2048" s="86" t="s">
        <v>2425</v>
      </c>
      <c r="E2048" s="88">
        <v>29287148</v>
      </c>
      <c r="F2048" s="88">
        <v>4937654</v>
      </c>
      <c r="G2048" s="88">
        <v>383568</v>
      </c>
      <c r="H2048" s="88">
        <v>0</v>
      </c>
      <c r="I2048" s="88">
        <v>11098</v>
      </c>
      <c r="J2048" s="88">
        <v>270525</v>
      </c>
      <c r="K2048" s="88">
        <v>1048843</v>
      </c>
      <c r="L2048" s="88">
        <v>0</v>
      </c>
      <c r="M2048" s="88">
        <v>2838537</v>
      </c>
      <c r="N2048" s="88">
        <v>0</v>
      </c>
      <c r="O2048" s="88">
        <v>0</v>
      </c>
      <c r="P2048" s="88">
        <v>385083</v>
      </c>
      <c r="Q2048" s="89">
        <v>9.65469852327E-3</v>
      </c>
      <c r="R2048" s="89">
        <v>0</v>
      </c>
      <c r="S2048" s="89">
        <v>-7.4833636489000002E-2</v>
      </c>
      <c r="T2048" s="89">
        <v>0</v>
      </c>
      <c r="U2048" s="89">
        <v>0</v>
      </c>
      <c r="V2048" s="89">
        <v>0</v>
      </c>
      <c r="W2048" s="89">
        <v>0</v>
      </c>
      <c r="X2048" s="89">
        <v>0</v>
      </c>
      <c r="Y2048" s="89">
        <v>0</v>
      </c>
      <c r="Z2048" s="89">
        <v>-2.2283315663999999E-3</v>
      </c>
      <c r="AA2048" s="89">
        <v>5.7240140509000001E-4</v>
      </c>
    </row>
    <row r="2049" spans="1:27" x14ac:dyDescent="0.25">
      <c r="A2049" s="87">
        <v>19501</v>
      </c>
      <c r="B2049" s="134">
        <v>45473</v>
      </c>
      <c r="C2049" s="87">
        <v>10299</v>
      </c>
      <c r="D2049" s="86" t="s">
        <v>2426</v>
      </c>
      <c r="E2049" s="88">
        <v>6442319</v>
      </c>
      <c r="F2049" s="88">
        <v>2050058</v>
      </c>
      <c r="G2049" s="88">
        <v>202191</v>
      </c>
      <c r="H2049" s="88">
        <v>0</v>
      </c>
      <c r="I2049" s="88">
        <v>0</v>
      </c>
      <c r="J2049" s="88">
        <v>185642</v>
      </c>
      <c r="K2049" s="88">
        <v>852504</v>
      </c>
      <c r="L2049" s="88">
        <v>0</v>
      </c>
      <c r="M2049" s="88">
        <v>474744</v>
      </c>
      <c r="N2049" s="88">
        <v>0</v>
      </c>
      <c r="O2049" s="88">
        <v>0</v>
      </c>
      <c r="P2049" s="88">
        <v>334976</v>
      </c>
      <c r="Q2049" s="89">
        <v>-4.5038615854999997E-3</v>
      </c>
      <c r="R2049" s="89">
        <v>0</v>
      </c>
      <c r="S2049" s="89">
        <v>0</v>
      </c>
      <c r="T2049" s="89">
        <v>0</v>
      </c>
      <c r="U2049" s="89">
        <v>0</v>
      </c>
      <c r="V2049" s="89">
        <v>0</v>
      </c>
      <c r="W2049" s="89">
        <v>0</v>
      </c>
      <c r="X2049" s="89">
        <v>0</v>
      </c>
      <c r="Y2049" s="89">
        <v>0</v>
      </c>
      <c r="Z2049" s="89">
        <v>1.344567682158E-2</v>
      </c>
      <c r="AA2049" s="89">
        <v>1.7587748393499999E-3</v>
      </c>
    </row>
    <row r="2050" spans="1:27" x14ac:dyDescent="0.25">
      <c r="A2050" s="87">
        <v>19508</v>
      </c>
      <c r="B2050" s="134">
        <v>45473</v>
      </c>
      <c r="C2050" s="87">
        <v>10304</v>
      </c>
      <c r="D2050" s="86" t="s">
        <v>2427</v>
      </c>
      <c r="E2050" s="88">
        <v>183849440</v>
      </c>
      <c r="F2050" s="88">
        <v>123876394</v>
      </c>
      <c r="G2050" s="88">
        <v>3365277</v>
      </c>
      <c r="H2050" s="88">
        <v>0</v>
      </c>
      <c r="I2050" s="88">
        <v>1514806</v>
      </c>
      <c r="J2050" s="88">
        <v>2074443</v>
      </c>
      <c r="K2050" s="88">
        <v>26494673</v>
      </c>
      <c r="L2050" s="88">
        <v>0</v>
      </c>
      <c r="M2050" s="88">
        <v>59734730</v>
      </c>
      <c r="N2050" s="88">
        <v>8964803</v>
      </c>
      <c r="O2050" s="88">
        <v>5546180</v>
      </c>
      <c r="P2050" s="88">
        <v>16181482</v>
      </c>
      <c r="Q2050" s="89">
        <v>5.4534409750399996E-3</v>
      </c>
      <c r="R2050" s="89">
        <v>0</v>
      </c>
      <c r="S2050" s="89">
        <v>1.9973908094E-4</v>
      </c>
      <c r="T2050" s="89">
        <v>-6.0645549956999997E-3</v>
      </c>
      <c r="U2050" s="89">
        <v>5.3334174713999998E-3</v>
      </c>
      <c r="V2050" s="89">
        <v>0</v>
      </c>
      <c r="W2050" s="89">
        <v>-2.93476778E-5</v>
      </c>
      <c r="X2050" s="89">
        <v>0</v>
      </c>
      <c r="Y2050" s="89">
        <v>1.0899362901860001E-2</v>
      </c>
      <c r="Z2050" s="89">
        <v>4.5351795433499998E-3</v>
      </c>
      <c r="AA2050" s="89">
        <v>2.1012062859699998E-3</v>
      </c>
    </row>
    <row r="2051" spans="1:27" x14ac:dyDescent="0.25">
      <c r="A2051" s="87">
        <v>19510</v>
      </c>
      <c r="B2051" s="134">
        <v>45473</v>
      </c>
      <c r="C2051" s="87">
        <v>10305</v>
      </c>
      <c r="D2051" s="86" t="s">
        <v>2428</v>
      </c>
      <c r="E2051" s="88">
        <v>469555334</v>
      </c>
      <c r="F2051" s="88">
        <v>339879929</v>
      </c>
      <c r="G2051" s="88">
        <v>6739053</v>
      </c>
      <c r="H2051" s="88">
        <v>0</v>
      </c>
      <c r="I2051" s="88">
        <v>9598947</v>
      </c>
      <c r="J2051" s="88">
        <v>16203136</v>
      </c>
      <c r="K2051" s="88">
        <v>83818132</v>
      </c>
      <c r="L2051" s="88">
        <v>0</v>
      </c>
      <c r="M2051" s="88">
        <v>166239495</v>
      </c>
      <c r="N2051" s="88">
        <v>43502075</v>
      </c>
      <c r="O2051" s="88">
        <v>1471044</v>
      </c>
      <c r="P2051" s="88">
        <v>12308047</v>
      </c>
      <c r="Q2051" s="89">
        <v>1.430439998333E-2</v>
      </c>
      <c r="R2051" s="89">
        <v>0</v>
      </c>
      <c r="S2051" s="89">
        <v>0</v>
      </c>
      <c r="T2051" s="89">
        <v>3.3148730969200001E-3</v>
      </c>
      <c r="U2051" s="89">
        <v>5.25982155586E-3</v>
      </c>
      <c r="V2051" s="89">
        <v>0</v>
      </c>
      <c r="W2051" s="89">
        <v>-3.3933743400000001E-5</v>
      </c>
      <c r="X2051" s="89">
        <v>0</v>
      </c>
      <c r="Y2051" s="89">
        <v>3.9448463987500001E-3</v>
      </c>
      <c r="Z2051" s="89">
        <v>1.383793001633E-2</v>
      </c>
      <c r="AA2051" s="89">
        <v>2.2898543234999998E-3</v>
      </c>
    </row>
    <row r="2052" spans="1:27" x14ac:dyDescent="0.25">
      <c r="A2052" s="87">
        <v>19514</v>
      </c>
      <c r="B2052" s="134">
        <v>45473</v>
      </c>
      <c r="C2052" s="87">
        <v>10309</v>
      </c>
      <c r="D2052" s="86" t="s">
        <v>2429</v>
      </c>
      <c r="E2052" s="88">
        <v>17467481</v>
      </c>
      <c r="F2052" s="88">
        <v>5951419</v>
      </c>
      <c r="G2052" s="88">
        <v>0</v>
      </c>
      <c r="H2052" s="88">
        <v>0</v>
      </c>
      <c r="I2052" s="88">
        <v>0</v>
      </c>
      <c r="J2052" s="88">
        <v>2237955</v>
      </c>
      <c r="K2052" s="88">
        <v>1370781</v>
      </c>
      <c r="L2052" s="88">
        <v>0</v>
      </c>
      <c r="M2052" s="88">
        <v>0</v>
      </c>
      <c r="N2052" s="88">
        <v>0</v>
      </c>
      <c r="O2052" s="88">
        <v>0</v>
      </c>
      <c r="P2052" s="88">
        <v>2342683</v>
      </c>
      <c r="Q2052" s="89">
        <v>0</v>
      </c>
      <c r="R2052" s="89">
        <v>0</v>
      </c>
      <c r="S2052" s="89">
        <v>0</v>
      </c>
      <c r="T2052" s="89">
        <v>0</v>
      </c>
      <c r="U2052" s="89">
        <v>4.8391754669399999E-3</v>
      </c>
      <c r="V2052" s="89">
        <v>0</v>
      </c>
      <c r="W2052" s="89">
        <v>0</v>
      </c>
      <c r="X2052" s="89">
        <v>0</v>
      </c>
      <c r="Y2052" s="89">
        <v>0</v>
      </c>
      <c r="Z2052" s="89">
        <v>3.5184117357799998E-3</v>
      </c>
      <c r="AA2052" s="89">
        <v>2.8986357039400001E-3</v>
      </c>
    </row>
    <row r="2053" spans="1:27" x14ac:dyDescent="0.25">
      <c r="A2053" s="87">
        <v>19522</v>
      </c>
      <c r="B2053" s="134">
        <v>45473</v>
      </c>
      <c r="C2053" s="87">
        <v>10313</v>
      </c>
      <c r="D2053" s="86" t="s">
        <v>2430</v>
      </c>
      <c r="E2053" s="88">
        <v>172293751</v>
      </c>
      <c r="F2053" s="88">
        <v>107451922</v>
      </c>
      <c r="G2053" s="88">
        <v>6466516</v>
      </c>
      <c r="H2053" s="88">
        <v>36477</v>
      </c>
      <c r="I2053" s="88">
        <v>1780802</v>
      </c>
      <c r="J2053" s="88">
        <v>13155432</v>
      </c>
      <c r="K2053" s="88">
        <v>19230444</v>
      </c>
      <c r="L2053" s="88">
        <v>0</v>
      </c>
      <c r="M2053" s="88">
        <v>54663018</v>
      </c>
      <c r="N2053" s="88">
        <v>3523492</v>
      </c>
      <c r="O2053" s="88">
        <v>0</v>
      </c>
      <c r="P2053" s="88">
        <v>8595742</v>
      </c>
      <c r="Q2053" s="89">
        <v>1.595799931818E-2</v>
      </c>
      <c r="R2053" s="89">
        <v>0.18124749917411001</v>
      </c>
      <c r="S2053" s="89">
        <v>0</v>
      </c>
      <c r="T2053" s="89">
        <v>1.8718043453999999E-4</v>
      </c>
      <c r="U2053" s="89">
        <v>3.8409002822600001E-3</v>
      </c>
      <c r="V2053" s="89">
        <v>0</v>
      </c>
      <c r="W2053" s="89">
        <v>1.20958176597E-3</v>
      </c>
      <c r="X2053" s="89">
        <v>0</v>
      </c>
      <c r="Y2053" s="89">
        <v>0</v>
      </c>
      <c r="Z2053" s="89">
        <v>1.636599156995E-2</v>
      </c>
      <c r="AA2053" s="89">
        <v>3.63131159359E-3</v>
      </c>
    </row>
    <row r="2054" spans="1:27" x14ac:dyDescent="0.25">
      <c r="A2054" s="87">
        <v>19538</v>
      </c>
      <c r="B2054" s="134">
        <v>45473</v>
      </c>
      <c r="C2054" s="87">
        <v>10323</v>
      </c>
      <c r="D2054" s="86" t="s">
        <v>2431</v>
      </c>
      <c r="E2054" s="88">
        <v>15682389</v>
      </c>
      <c r="F2054" s="88">
        <v>7385478</v>
      </c>
      <c r="G2054" s="88">
        <v>0</v>
      </c>
      <c r="H2054" s="88">
        <v>0</v>
      </c>
      <c r="I2054" s="88">
        <v>0</v>
      </c>
      <c r="J2054" s="88">
        <v>1559150</v>
      </c>
      <c r="K2054" s="88">
        <v>3788090</v>
      </c>
      <c r="L2054" s="88">
        <v>0</v>
      </c>
      <c r="M2054" s="88">
        <v>0</v>
      </c>
      <c r="N2054" s="88">
        <v>0</v>
      </c>
      <c r="O2054" s="88">
        <v>0</v>
      </c>
      <c r="P2054" s="88">
        <v>2038238</v>
      </c>
      <c r="Q2054" s="89">
        <v>0</v>
      </c>
      <c r="R2054" s="89">
        <v>0</v>
      </c>
      <c r="S2054" s="89">
        <v>0</v>
      </c>
      <c r="T2054" s="89">
        <v>0</v>
      </c>
      <c r="U2054" s="89">
        <v>1.376437218964E-2</v>
      </c>
      <c r="V2054" s="89">
        <v>0</v>
      </c>
      <c r="W2054" s="89">
        <v>0</v>
      </c>
      <c r="X2054" s="89">
        <v>0</v>
      </c>
      <c r="Y2054" s="89">
        <v>0</v>
      </c>
      <c r="Z2054" s="89">
        <v>2.0265434783869999E-2</v>
      </c>
      <c r="AA2054" s="89">
        <v>1.377634874515E-2</v>
      </c>
    </row>
    <row r="2055" spans="1:27" x14ac:dyDescent="0.25">
      <c r="A2055" s="87">
        <v>19541</v>
      </c>
      <c r="B2055" s="134">
        <v>45473</v>
      </c>
      <c r="C2055" s="87">
        <v>10325</v>
      </c>
      <c r="D2055" s="86" t="s">
        <v>2432</v>
      </c>
      <c r="E2055" s="88">
        <v>372100951</v>
      </c>
      <c r="F2055" s="88">
        <v>318813066</v>
      </c>
      <c r="G2055" s="88">
        <v>0</v>
      </c>
      <c r="H2055" s="88">
        <v>88882</v>
      </c>
      <c r="I2055" s="88">
        <v>4717809</v>
      </c>
      <c r="J2055" s="88">
        <v>6168884</v>
      </c>
      <c r="K2055" s="88">
        <v>16566679</v>
      </c>
      <c r="L2055" s="88">
        <v>0</v>
      </c>
      <c r="M2055" s="88">
        <v>218475699</v>
      </c>
      <c r="N2055" s="88">
        <v>54552562</v>
      </c>
      <c r="O2055" s="88">
        <v>10807847</v>
      </c>
      <c r="P2055" s="88">
        <v>7434704</v>
      </c>
      <c r="Q2055" s="89">
        <v>8.2848626365000008E-3</v>
      </c>
      <c r="R2055" s="89">
        <v>1.5241825207380001E-2</v>
      </c>
      <c r="S2055" s="89">
        <v>3.9145759026300003E-3</v>
      </c>
      <c r="T2055" s="89">
        <v>1.6100218864000001E-4</v>
      </c>
      <c r="U2055" s="89">
        <v>7.0132198039999998E-4</v>
      </c>
      <c r="V2055" s="89">
        <v>0</v>
      </c>
      <c r="W2055" s="89">
        <v>4.9242576900000001E-5</v>
      </c>
      <c r="X2055" s="89">
        <v>0</v>
      </c>
      <c r="Y2055" s="89">
        <v>-1.7280284699999999E-5</v>
      </c>
      <c r="Z2055" s="89">
        <v>9.9258691709100001E-3</v>
      </c>
      <c r="AA2055" s="89">
        <v>5.0638538033999998E-4</v>
      </c>
    </row>
    <row r="2056" spans="1:27" x14ac:dyDescent="0.25">
      <c r="A2056" s="87">
        <v>19552</v>
      </c>
      <c r="B2056" s="134">
        <v>45473</v>
      </c>
      <c r="C2056" s="87">
        <v>10332</v>
      </c>
      <c r="D2056" s="86" t="s">
        <v>2433</v>
      </c>
      <c r="E2056" s="88">
        <v>66602927</v>
      </c>
      <c r="F2056" s="88">
        <v>54493851</v>
      </c>
      <c r="G2056" s="88">
        <v>1323822</v>
      </c>
      <c r="H2056" s="88">
        <v>11267</v>
      </c>
      <c r="I2056" s="88">
        <v>0</v>
      </c>
      <c r="J2056" s="88">
        <v>9322086</v>
      </c>
      <c r="K2056" s="88">
        <v>28533949</v>
      </c>
      <c r="L2056" s="88">
        <v>0</v>
      </c>
      <c r="M2056" s="88">
        <v>9078062</v>
      </c>
      <c r="N2056" s="88">
        <v>0</v>
      </c>
      <c r="O2056" s="88">
        <v>0</v>
      </c>
      <c r="P2056" s="88">
        <v>6224665</v>
      </c>
      <c r="Q2056" s="89">
        <v>1.511386058928E-2</v>
      </c>
      <c r="R2056" s="89">
        <v>-7.8930870675799999E-2</v>
      </c>
      <c r="S2056" s="89">
        <v>0</v>
      </c>
      <c r="T2056" s="89">
        <v>0</v>
      </c>
      <c r="U2056" s="89">
        <v>1.4501534926700001E-3</v>
      </c>
      <c r="V2056" s="89">
        <v>0</v>
      </c>
      <c r="W2056" s="89">
        <v>0</v>
      </c>
      <c r="X2056" s="89">
        <v>0</v>
      </c>
      <c r="Y2056" s="89">
        <v>0</v>
      </c>
      <c r="Z2056" s="89">
        <v>3.5192389014300001E-3</v>
      </c>
      <c r="AA2056" s="89">
        <v>1.4852702023399999E-3</v>
      </c>
    </row>
    <row r="2057" spans="1:27" x14ac:dyDescent="0.25">
      <c r="A2057" s="87">
        <v>19567</v>
      </c>
      <c r="B2057" s="134">
        <v>45473</v>
      </c>
      <c r="C2057" s="87">
        <v>10343</v>
      </c>
      <c r="D2057" s="86" t="s">
        <v>2434</v>
      </c>
      <c r="E2057" s="88">
        <v>7152070</v>
      </c>
      <c r="F2057" s="88">
        <v>5207796</v>
      </c>
      <c r="G2057" s="88">
        <v>208874</v>
      </c>
      <c r="H2057" s="88">
        <v>0</v>
      </c>
      <c r="I2057" s="88">
        <v>0</v>
      </c>
      <c r="J2057" s="88">
        <v>1287154</v>
      </c>
      <c r="K2057" s="88">
        <v>1425065</v>
      </c>
      <c r="L2057" s="88">
        <v>0</v>
      </c>
      <c r="M2057" s="88">
        <v>1618484</v>
      </c>
      <c r="N2057" s="88">
        <v>109913</v>
      </c>
      <c r="O2057" s="88">
        <v>0</v>
      </c>
      <c r="P2057" s="88">
        <v>558306</v>
      </c>
      <c r="Q2057" s="89">
        <v>0</v>
      </c>
      <c r="R2057" s="89">
        <v>0</v>
      </c>
      <c r="S2057" s="89">
        <v>0</v>
      </c>
      <c r="T2057" s="89">
        <v>-3.2620920417200001E-2</v>
      </c>
      <c r="U2057" s="89">
        <v>2.36566484347E-3</v>
      </c>
      <c r="V2057" s="89">
        <v>0</v>
      </c>
      <c r="W2057" s="89">
        <v>0</v>
      </c>
      <c r="X2057" s="89">
        <v>0</v>
      </c>
      <c r="Y2057" s="89">
        <v>0</v>
      </c>
      <c r="Z2057" s="89">
        <v>-1.6148227799999999E-5</v>
      </c>
      <c r="AA2057" s="89">
        <v>-2.0852705085000001E-3</v>
      </c>
    </row>
    <row r="2058" spans="1:27" x14ac:dyDescent="0.25">
      <c r="A2058" s="87">
        <v>19593</v>
      </c>
      <c r="B2058" s="134">
        <v>45473</v>
      </c>
      <c r="C2058" s="87">
        <v>10357</v>
      </c>
      <c r="D2058" s="86" t="s">
        <v>2435</v>
      </c>
      <c r="E2058" s="88">
        <v>43117732</v>
      </c>
      <c r="F2058" s="88">
        <v>17715861</v>
      </c>
      <c r="G2058" s="88">
        <v>155972</v>
      </c>
      <c r="H2058" s="88">
        <v>0</v>
      </c>
      <c r="I2058" s="88">
        <v>0</v>
      </c>
      <c r="J2058" s="88">
        <v>4485970</v>
      </c>
      <c r="K2058" s="88">
        <v>10035015</v>
      </c>
      <c r="L2058" s="88">
        <v>0</v>
      </c>
      <c r="M2058" s="88">
        <v>1302825</v>
      </c>
      <c r="N2058" s="88">
        <v>0</v>
      </c>
      <c r="O2058" s="88">
        <v>0</v>
      </c>
      <c r="P2058" s="88">
        <v>1736079</v>
      </c>
      <c r="Q2058" s="89">
        <v>1.321109749331E-2</v>
      </c>
      <c r="R2058" s="89">
        <v>0</v>
      </c>
      <c r="S2058" s="89">
        <v>0</v>
      </c>
      <c r="T2058" s="89">
        <v>1.2949062264000001E-4</v>
      </c>
      <c r="U2058" s="89">
        <v>5.0865286551E-4</v>
      </c>
      <c r="V2058" s="89">
        <v>0</v>
      </c>
      <c r="W2058" s="89">
        <v>0</v>
      </c>
      <c r="X2058" s="89">
        <v>0</v>
      </c>
      <c r="Y2058" s="89">
        <v>0</v>
      </c>
      <c r="Z2058" s="89">
        <v>1.5618623637450001E-2</v>
      </c>
      <c r="AA2058" s="89">
        <v>2.21990282302E-3</v>
      </c>
    </row>
    <row r="2059" spans="1:27" x14ac:dyDescent="0.25">
      <c r="A2059" s="87">
        <v>19605</v>
      </c>
      <c r="B2059" s="134">
        <v>45473</v>
      </c>
      <c r="C2059" s="87">
        <v>10361</v>
      </c>
      <c r="D2059" s="86" t="s">
        <v>2436</v>
      </c>
      <c r="E2059" s="88">
        <v>22920961</v>
      </c>
      <c r="F2059" s="88">
        <v>12526806</v>
      </c>
      <c r="G2059" s="88">
        <v>593232</v>
      </c>
      <c r="H2059" s="88">
        <v>7463</v>
      </c>
      <c r="I2059" s="88">
        <v>0</v>
      </c>
      <c r="J2059" s="88">
        <v>893018</v>
      </c>
      <c r="K2059" s="88">
        <v>2794251</v>
      </c>
      <c r="L2059" s="88">
        <v>0</v>
      </c>
      <c r="M2059" s="88">
        <v>7060743</v>
      </c>
      <c r="N2059" s="88">
        <v>0</v>
      </c>
      <c r="O2059" s="88">
        <v>0</v>
      </c>
      <c r="P2059" s="88">
        <v>1178099</v>
      </c>
      <c r="Q2059" s="89">
        <v>1.1926616013730001E-2</v>
      </c>
      <c r="R2059" s="89">
        <v>0.10141012487047001</v>
      </c>
      <c r="S2059" s="89">
        <v>0</v>
      </c>
      <c r="T2059" s="89">
        <v>0</v>
      </c>
      <c r="U2059" s="89">
        <v>1.6469269017499999E-3</v>
      </c>
      <c r="V2059" s="89">
        <v>0</v>
      </c>
      <c r="W2059" s="89">
        <v>-3.3019613336999999E-3</v>
      </c>
      <c r="X2059" s="89">
        <v>0</v>
      </c>
      <c r="Y2059" s="89">
        <v>0</v>
      </c>
      <c r="Z2059" s="89">
        <v>2.214761940051E-2</v>
      </c>
      <c r="AA2059" s="89">
        <v>1.64781419874E-3</v>
      </c>
    </row>
    <row r="2060" spans="1:27" x14ac:dyDescent="0.25">
      <c r="A2060" s="87">
        <v>19608</v>
      </c>
      <c r="B2060" s="134">
        <v>45473</v>
      </c>
      <c r="C2060" s="87">
        <v>10364</v>
      </c>
      <c r="D2060" s="86" t="s">
        <v>2437</v>
      </c>
      <c r="E2060" s="88">
        <v>74643621</v>
      </c>
      <c r="F2060" s="88">
        <v>59679534</v>
      </c>
      <c r="G2060" s="88">
        <v>468647</v>
      </c>
      <c r="H2060" s="88">
        <v>0</v>
      </c>
      <c r="I2060" s="88">
        <v>0</v>
      </c>
      <c r="J2060" s="88">
        <v>2288578</v>
      </c>
      <c r="K2060" s="88">
        <v>5674048</v>
      </c>
      <c r="L2060" s="88">
        <v>0</v>
      </c>
      <c r="M2060" s="88">
        <v>36557842</v>
      </c>
      <c r="N2060" s="88">
        <v>0</v>
      </c>
      <c r="O2060" s="88">
        <v>0</v>
      </c>
      <c r="P2060" s="88">
        <v>14690419</v>
      </c>
      <c r="Q2060" s="89">
        <v>7.7880756748999998E-3</v>
      </c>
      <c r="R2060" s="89">
        <v>0</v>
      </c>
      <c r="S2060" s="89">
        <v>0</v>
      </c>
      <c r="T2060" s="89">
        <v>0</v>
      </c>
      <c r="U2060" s="89">
        <v>4.0179233573E-3</v>
      </c>
      <c r="V2060" s="89">
        <v>0</v>
      </c>
      <c r="W2060" s="89">
        <v>8.6442206985700003E-6</v>
      </c>
      <c r="X2060" s="89">
        <v>0</v>
      </c>
      <c r="Y2060" s="89">
        <v>0</v>
      </c>
      <c r="Z2060" s="89">
        <v>1.432235735E-5</v>
      </c>
      <c r="AA2060" s="89">
        <v>5.2227980691000003E-4</v>
      </c>
    </row>
    <row r="2061" spans="1:27" x14ac:dyDescent="0.25">
      <c r="A2061" s="87">
        <v>19619</v>
      </c>
      <c r="B2061" s="134">
        <v>45473</v>
      </c>
      <c r="C2061" s="87">
        <v>10374</v>
      </c>
      <c r="D2061" s="86" t="s">
        <v>2438</v>
      </c>
      <c r="E2061" s="88">
        <v>2455312</v>
      </c>
      <c r="F2061" s="88">
        <v>790280</v>
      </c>
      <c r="G2061" s="88">
        <v>0</v>
      </c>
      <c r="H2061" s="88">
        <v>0</v>
      </c>
      <c r="I2061" s="88">
        <v>0</v>
      </c>
      <c r="J2061" s="88">
        <v>279161</v>
      </c>
      <c r="K2061" s="88">
        <v>67363</v>
      </c>
      <c r="L2061" s="88">
        <v>0</v>
      </c>
      <c r="M2061" s="88">
        <v>0</v>
      </c>
      <c r="N2061" s="88">
        <v>0</v>
      </c>
      <c r="O2061" s="88">
        <v>0</v>
      </c>
      <c r="P2061" s="88">
        <v>443755</v>
      </c>
      <c r="Q2061" s="89">
        <v>0</v>
      </c>
      <c r="R2061" s="89">
        <v>0</v>
      </c>
      <c r="S2061" s="89">
        <v>0</v>
      </c>
      <c r="T2061" s="89">
        <v>0</v>
      </c>
      <c r="U2061" s="89">
        <v>0</v>
      </c>
      <c r="V2061" s="89">
        <v>0</v>
      </c>
      <c r="W2061" s="89">
        <v>0.48036886963811998</v>
      </c>
      <c r="X2061" s="89">
        <v>0</v>
      </c>
      <c r="Y2061" s="89">
        <v>0</v>
      </c>
      <c r="Z2061" s="89">
        <v>3.9777395462500002E-3</v>
      </c>
      <c r="AA2061" s="89">
        <v>2.8178135766700001E-3</v>
      </c>
    </row>
    <row r="2062" spans="1:27" x14ac:dyDescent="0.25">
      <c r="A2062" s="87">
        <v>19655</v>
      </c>
      <c r="B2062" s="134">
        <v>45473</v>
      </c>
      <c r="C2062" s="87">
        <v>10397</v>
      </c>
      <c r="D2062" s="86" t="s">
        <v>2439</v>
      </c>
      <c r="E2062" s="88">
        <v>133294886</v>
      </c>
      <c r="F2062" s="88">
        <v>83932168</v>
      </c>
      <c r="G2062" s="88">
        <v>1480090</v>
      </c>
      <c r="H2062" s="88">
        <v>0</v>
      </c>
      <c r="I2062" s="88">
        <v>1958710</v>
      </c>
      <c r="J2062" s="88">
        <v>16227424</v>
      </c>
      <c r="K2062" s="88">
        <v>34090026</v>
      </c>
      <c r="L2062" s="88">
        <v>0</v>
      </c>
      <c r="M2062" s="88">
        <v>21227869</v>
      </c>
      <c r="N2062" s="88">
        <v>600437</v>
      </c>
      <c r="O2062" s="88">
        <v>870169</v>
      </c>
      <c r="P2062" s="88">
        <v>7477443</v>
      </c>
      <c r="Q2062" s="89">
        <v>5.5321089533899998E-3</v>
      </c>
      <c r="R2062" s="89">
        <v>0</v>
      </c>
      <c r="S2062" s="89">
        <v>-1.897087283E-4</v>
      </c>
      <c r="T2062" s="89">
        <v>7.7694720908E-4</v>
      </c>
      <c r="U2062" s="89">
        <v>1.1278231663E-3</v>
      </c>
      <c r="V2062" s="89">
        <v>0</v>
      </c>
      <c r="W2062" s="89">
        <v>9.8927044589999997E-5</v>
      </c>
      <c r="X2062" s="89">
        <v>0</v>
      </c>
      <c r="Y2062" s="89">
        <v>0</v>
      </c>
      <c r="Z2062" s="89">
        <v>5.7923561998899998E-3</v>
      </c>
      <c r="AA2062" s="89">
        <v>1.25131961205E-3</v>
      </c>
    </row>
    <row r="2063" spans="1:27" x14ac:dyDescent="0.25">
      <c r="A2063" s="87">
        <v>19665</v>
      </c>
      <c r="B2063" s="134">
        <v>45473</v>
      </c>
      <c r="C2063" s="87">
        <v>10403</v>
      </c>
      <c r="D2063" s="86" t="s">
        <v>2440</v>
      </c>
      <c r="E2063" s="88">
        <v>313478</v>
      </c>
      <c r="F2063" s="88">
        <v>55277</v>
      </c>
      <c r="G2063" s="88">
        <v>0</v>
      </c>
      <c r="H2063" s="88">
        <v>0</v>
      </c>
      <c r="I2063" s="88">
        <v>0</v>
      </c>
      <c r="J2063" s="88">
        <v>0</v>
      </c>
      <c r="K2063" s="88">
        <v>16893</v>
      </c>
      <c r="L2063" s="88">
        <v>0</v>
      </c>
      <c r="M2063" s="88">
        <v>0</v>
      </c>
      <c r="N2063" s="88">
        <v>0</v>
      </c>
      <c r="O2063" s="88">
        <v>0</v>
      </c>
      <c r="P2063" s="88">
        <v>38384</v>
      </c>
      <c r="Q2063" s="89">
        <v>0</v>
      </c>
      <c r="R2063" s="89">
        <v>0</v>
      </c>
      <c r="S2063" s="89">
        <v>0</v>
      </c>
      <c r="T2063" s="89">
        <v>0</v>
      </c>
      <c r="U2063" s="89">
        <v>0</v>
      </c>
      <c r="V2063" s="89">
        <v>0</v>
      </c>
      <c r="W2063" s="89">
        <v>0</v>
      </c>
      <c r="X2063" s="89">
        <v>0</v>
      </c>
      <c r="Y2063" s="89">
        <v>0</v>
      </c>
      <c r="Z2063" s="89">
        <v>0.10493822662699</v>
      </c>
      <c r="AA2063" s="89">
        <v>7.2860026393819999E-2</v>
      </c>
    </row>
    <row r="2064" spans="1:27" x14ac:dyDescent="0.25">
      <c r="A2064" s="87">
        <v>19668</v>
      </c>
      <c r="B2064" s="134">
        <v>45473</v>
      </c>
      <c r="C2064" s="87">
        <v>10405</v>
      </c>
      <c r="D2064" s="86" t="s">
        <v>2441</v>
      </c>
      <c r="E2064" s="88">
        <v>56990277</v>
      </c>
      <c r="F2064" s="88">
        <v>26492759</v>
      </c>
      <c r="G2064" s="88">
        <v>2007742</v>
      </c>
      <c r="H2064" s="88">
        <v>0</v>
      </c>
      <c r="I2064" s="88">
        <v>0</v>
      </c>
      <c r="J2064" s="88">
        <v>3572604</v>
      </c>
      <c r="K2064" s="88">
        <v>2818971</v>
      </c>
      <c r="L2064" s="88">
        <v>0</v>
      </c>
      <c r="M2064" s="88">
        <v>14822328</v>
      </c>
      <c r="N2064" s="88">
        <v>55097</v>
      </c>
      <c r="O2064" s="88">
        <v>0</v>
      </c>
      <c r="P2064" s="88">
        <v>3216017</v>
      </c>
      <c r="Q2064" s="89">
        <v>1.6551903819000001E-3</v>
      </c>
      <c r="R2064" s="89">
        <v>0</v>
      </c>
      <c r="S2064" s="89">
        <v>0</v>
      </c>
      <c r="T2064" s="89">
        <v>-3.7594892200000003E-5</v>
      </c>
      <c r="U2064" s="89">
        <v>-2.2393239404000002E-3</v>
      </c>
      <c r="V2064" s="89">
        <v>0</v>
      </c>
      <c r="W2064" s="89">
        <v>0</v>
      </c>
      <c r="X2064" s="89">
        <v>0</v>
      </c>
      <c r="Y2064" s="89">
        <v>0</v>
      </c>
      <c r="Z2064" s="89">
        <v>3.0472564433299998E-3</v>
      </c>
      <c r="AA2064" s="89">
        <v>8.794908519E-5</v>
      </c>
    </row>
    <row r="2065" spans="1:27" x14ac:dyDescent="0.25">
      <c r="A2065" s="87">
        <v>19678</v>
      </c>
      <c r="B2065" s="134">
        <v>45473</v>
      </c>
      <c r="C2065" s="87">
        <v>10410</v>
      </c>
      <c r="D2065" s="86" t="s">
        <v>2442</v>
      </c>
      <c r="E2065" s="88">
        <v>74772748</v>
      </c>
      <c r="F2065" s="88">
        <v>39780925</v>
      </c>
      <c r="G2065" s="88">
        <v>1477044</v>
      </c>
      <c r="H2065" s="88">
        <v>0</v>
      </c>
      <c r="I2065" s="88">
        <v>0</v>
      </c>
      <c r="J2065" s="88">
        <v>2970228</v>
      </c>
      <c r="K2065" s="88">
        <v>3269602</v>
      </c>
      <c r="L2065" s="88">
        <v>0</v>
      </c>
      <c r="M2065" s="88">
        <v>21157940</v>
      </c>
      <c r="N2065" s="88">
        <v>8565405</v>
      </c>
      <c r="O2065" s="88">
        <v>112206</v>
      </c>
      <c r="P2065" s="88">
        <v>2228500</v>
      </c>
      <c r="Q2065" s="89">
        <v>1.985858221997E-2</v>
      </c>
      <c r="R2065" s="89">
        <v>0</v>
      </c>
      <c r="S2065" s="89">
        <v>0</v>
      </c>
      <c r="T2065" s="89">
        <v>0</v>
      </c>
      <c r="U2065" s="89">
        <v>2.2341002121200001E-3</v>
      </c>
      <c r="V2065" s="89">
        <v>0</v>
      </c>
      <c r="W2065" s="89">
        <v>6.48020214991E-6</v>
      </c>
      <c r="X2065" s="89">
        <v>0</v>
      </c>
      <c r="Y2065" s="89">
        <v>0</v>
      </c>
      <c r="Z2065" s="89">
        <v>1.9391320110900001E-2</v>
      </c>
      <c r="AA2065" s="89">
        <v>2.15817919508E-3</v>
      </c>
    </row>
    <row r="2066" spans="1:27" x14ac:dyDescent="0.25">
      <c r="A2066" s="87">
        <v>19700</v>
      </c>
      <c r="B2066" s="134">
        <v>45473</v>
      </c>
      <c r="C2066" s="87">
        <v>10423</v>
      </c>
      <c r="D2066" s="86" t="s">
        <v>2443</v>
      </c>
      <c r="E2066" s="88">
        <v>61631907</v>
      </c>
      <c r="F2066" s="88">
        <v>37063491</v>
      </c>
      <c r="G2066" s="88">
        <v>545546</v>
      </c>
      <c r="H2066" s="88">
        <v>50756</v>
      </c>
      <c r="I2066" s="88">
        <v>0</v>
      </c>
      <c r="J2066" s="88">
        <v>4446791</v>
      </c>
      <c r="K2066" s="88">
        <v>18985225</v>
      </c>
      <c r="L2066" s="88">
        <v>0</v>
      </c>
      <c r="M2066" s="88">
        <v>6924741</v>
      </c>
      <c r="N2066" s="88">
        <v>0</v>
      </c>
      <c r="O2066" s="88">
        <v>0</v>
      </c>
      <c r="P2066" s="88">
        <v>6110432</v>
      </c>
      <c r="Q2066" s="89">
        <v>1.2579230037790001E-2</v>
      </c>
      <c r="R2066" s="89">
        <v>6.1908681871180003E-2</v>
      </c>
      <c r="S2066" s="89">
        <v>0</v>
      </c>
      <c r="T2066" s="89">
        <v>0</v>
      </c>
      <c r="U2066" s="89">
        <v>5.3681393166399999E-3</v>
      </c>
      <c r="V2066" s="89">
        <v>0</v>
      </c>
      <c r="W2066" s="89">
        <v>0</v>
      </c>
      <c r="X2066" s="89">
        <v>0</v>
      </c>
      <c r="Y2066" s="89">
        <v>0</v>
      </c>
      <c r="Z2066" s="89">
        <v>5.92057932005E-3</v>
      </c>
      <c r="AA2066" s="89">
        <v>4.0916197260099998E-3</v>
      </c>
    </row>
    <row r="2067" spans="1:27" x14ac:dyDescent="0.25">
      <c r="A2067" s="87">
        <v>19708</v>
      </c>
      <c r="B2067" s="134">
        <v>45473</v>
      </c>
      <c r="C2067" s="87">
        <v>10428</v>
      </c>
      <c r="D2067" s="86" t="s">
        <v>2444</v>
      </c>
      <c r="E2067" s="88">
        <v>18491977</v>
      </c>
      <c r="F2067" s="88">
        <v>13887044</v>
      </c>
      <c r="G2067" s="88">
        <v>0</v>
      </c>
      <c r="H2067" s="88">
        <v>84201</v>
      </c>
      <c r="I2067" s="88">
        <v>0</v>
      </c>
      <c r="J2067" s="88">
        <v>2811509</v>
      </c>
      <c r="K2067" s="88">
        <v>6090350</v>
      </c>
      <c r="L2067" s="88">
        <v>0</v>
      </c>
      <c r="M2067" s="88">
        <v>3262250</v>
      </c>
      <c r="N2067" s="88">
        <v>0</v>
      </c>
      <c r="O2067" s="88">
        <v>0</v>
      </c>
      <c r="P2067" s="88">
        <v>1638734</v>
      </c>
      <c r="Q2067" s="89">
        <v>0</v>
      </c>
      <c r="R2067" s="89">
        <v>2.6822705754980001E-2</v>
      </c>
      <c r="S2067" s="89">
        <v>0</v>
      </c>
      <c r="T2067" s="89">
        <v>-1.7491133090000001E-4</v>
      </c>
      <c r="U2067" s="89">
        <v>-4.1445956559999999E-4</v>
      </c>
      <c r="V2067" s="89">
        <v>0</v>
      </c>
      <c r="W2067" s="89">
        <v>-2.5960609041E-3</v>
      </c>
      <c r="X2067" s="89">
        <v>0</v>
      </c>
      <c r="Y2067" s="89">
        <v>0</v>
      </c>
      <c r="Z2067" s="89">
        <v>8.8235454266500004E-3</v>
      </c>
      <c r="AA2067" s="89">
        <v>5.8924293510999998E-4</v>
      </c>
    </row>
    <row r="2068" spans="1:27" x14ac:dyDescent="0.25">
      <c r="A2068" s="87">
        <v>19723</v>
      </c>
      <c r="B2068" s="134">
        <v>45473</v>
      </c>
      <c r="C2068" s="87">
        <v>10437</v>
      </c>
      <c r="D2068" s="86" t="s">
        <v>2445</v>
      </c>
      <c r="E2068" s="88">
        <v>11187556</v>
      </c>
      <c r="F2068" s="88">
        <v>7366725</v>
      </c>
      <c r="G2068" s="88">
        <v>0</v>
      </c>
      <c r="H2068" s="88">
        <v>0</v>
      </c>
      <c r="I2068" s="88">
        <v>0</v>
      </c>
      <c r="J2068" s="88">
        <v>2051163</v>
      </c>
      <c r="K2068" s="88">
        <v>3977082</v>
      </c>
      <c r="L2068" s="88">
        <v>0</v>
      </c>
      <c r="M2068" s="88">
        <v>0</v>
      </c>
      <c r="N2068" s="88">
        <v>0</v>
      </c>
      <c r="O2068" s="88">
        <v>0</v>
      </c>
      <c r="P2068" s="88">
        <v>1338480</v>
      </c>
      <c r="Q2068" s="89">
        <v>0</v>
      </c>
      <c r="R2068" s="89">
        <v>0</v>
      </c>
      <c r="S2068" s="89">
        <v>0</v>
      </c>
      <c r="T2068" s="89">
        <v>-6.0176239789999999E-4</v>
      </c>
      <c r="U2068" s="89">
        <v>2.1471692364000001E-4</v>
      </c>
      <c r="V2068" s="89">
        <v>0</v>
      </c>
      <c r="W2068" s="89">
        <v>0</v>
      </c>
      <c r="X2068" s="89">
        <v>0</v>
      </c>
      <c r="Y2068" s="89">
        <v>0</v>
      </c>
      <c r="Z2068" s="89">
        <v>3.4492234672900001E-3</v>
      </c>
      <c r="AA2068" s="89">
        <v>6.9957364079999997E-4</v>
      </c>
    </row>
    <row r="2069" spans="1:27" x14ac:dyDescent="0.25">
      <c r="A2069" s="87">
        <v>19732</v>
      </c>
      <c r="B2069" s="134">
        <v>45473</v>
      </c>
      <c r="C2069" s="87">
        <v>10442</v>
      </c>
      <c r="D2069" s="86" t="s">
        <v>2446</v>
      </c>
      <c r="E2069" s="88">
        <v>73114065</v>
      </c>
      <c r="F2069" s="88">
        <v>50482000</v>
      </c>
      <c r="G2069" s="88">
        <v>1052892</v>
      </c>
      <c r="H2069" s="88">
        <v>0</v>
      </c>
      <c r="I2069" s="88">
        <v>0</v>
      </c>
      <c r="J2069" s="88">
        <v>17067069</v>
      </c>
      <c r="K2069" s="88">
        <v>1430981</v>
      </c>
      <c r="L2069" s="88">
        <v>0</v>
      </c>
      <c r="M2069" s="88">
        <v>23417983</v>
      </c>
      <c r="N2069" s="88">
        <v>89052</v>
      </c>
      <c r="O2069" s="88">
        <v>38594</v>
      </c>
      <c r="P2069" s="88">
        <v>7385428</v>
      </c>
      <c r="Q2069" s="89">
        <v>1.000985942062E-2</v>
      </c>
      <c r="R2069" s="89">
        <v>0</v>
      </c>
      <c r="S2069" s="89">
        <v>0</v>
      </c>
      <c r="T2069" s="89">
        <v>1.9043885478E-4</v>
      </c>
      <c r="U2069" s="89">
        <v>2.6032425184299999E-3</v>
      </c>
      <c r="V2069" s="89">
        <v>0</v>
      </c>
      <c r="W2069" s="89">
        <v>-3.0497306100000002E-5</v>
      </c>
      <c r="X2069" s="89">
        <v>0</v>
      </c>
      <c r="Y2069" s="89">
        <v>0</v>
      </c>
      <c r="Z2069" s="89">
        <v>8.0516421571500008E-3</v>
      </c>
      <c r="AA2069" s="89">
        <v>1.6038019192400001E-3</v>
      </c>
    </row>
    <row r="2070" spans="1:27" x14ac:dyDescent="0.25">
      <c r="A2070" s="87">
        <v>19739</v>
      </c>
      <c r="B2070" s="134">
        <v>45473</v>
      </c>
      <c r="C2070" s="87">
        <v>10447</v>
      </c>
      <c r="D2070" s="86" t="s">
        <v>2447</v>
      </c>
      <c r="E2070" s="88">
        <v>72586549</v>
      </c>
      <c r="F2070" s="88">
        <v>36711532</v>
      </c>
      <c r="G2070" s="88">
        <v>268813</v>
      </c>
      <c r="H2070" s="88">
        <v>0</v>
      </c>
      <c r="I2070" s="88">
        <v>0</v>
      </c>
      <c r="J2070" s="88">
        <v>1548700</v>
      </c>
      <c r="K2070" s="88">
        <v>2026392</v>
      </c>
      <c r="L2070" s="88">
        <v>0</v>
      </c>
      <c r="M2070" s="88">
        <v>32714150</v>
      </c>
      <c r="N2070" s="88">
        <v>0</v>
      </c>
      <c r="O2070" s="88">
        <v>0</v>
      </c>
      <c r="P2070" s="88">
        <v>153477</v>
      </c>
      <c r="Q2070" s="89">
        <v>2.4333932820939999E-2</v>
      </c>
      <c r="R2070" s="89">
        <v>0</v>
      </c>
      <c r="S2070" s="89">
        <v>0</v>
      </c>
      <c r="T2070" s="89">
        <v>0</v>
      </c>
      <c r="U2070" s="89">
        <v>0</v>
      </c>
      <c r="V2070" s="89">
        <v>0</v>
      </c>
      <c r="W2070" s="89">
        <v>0</v>
      </c>
      <c r="X2070" s="89">
        <v>0</v>
      </c>
      <c r="Y2070" s="89">
        <v>0</v>
      </c>
      <c r="Z2070" s="89">
        <v>0</v>
      </c>
      <c r="AA2070" s="89">
        <v>1.8176917265000001E-4</v>
      </c>
    </row>
    <row r="2071" spans="1:27" x14ac:dyDescent="0.25">
      <c r="A2071" s="87">
        <v>19741</v>
      </c>
      <c r="B2071" s="134">
        <v>45473</v>
      </c>
      <c r="C2071" s="87">
        <v>10448</v>
      </c>
      <c r="D2071" s="86" t="s">
        <v>2448</v>
      </c>
      <c r="E2071" s="88">
        <v>10607885</v>
      </c>
      <c r="F2071" s="88">
        <v>8087308</v>
      </c>
      <c r="G2071" s="88">
        <v>104437</v>
      </c>
      <c r="H2071" s="88">
        <v>0</v>
      </c>
      <c r="I2071" s="88">
        <v>0</v>
      </c>
      <c r="J2071" s="88">
        <v>3317749</v>
      </c>
      <c r="K2071" s="88">
        <v>2751830</v>
      </c>
      <c r="L2071" s="88">
        <v>0</v>
      </c>
      <c r="M2071" s="88">
        <v>0</v>
      </c>
      <c r="N2071" s="88">
        <v>0</v>
      </c>
      <c r="O2071" s="88">
        <v>0</v>
      </c>
      <c r="P2071" s="88">
        <v>1913292</v>
      </c>
      <c r="Q2071" s="89">
        <v>4.6655749057000003E-4</v>
      </c>
      <c r="R2071" s="89">
        <v>0</v>
      </c>
      <c r="S2071" s="89">
        <v>0</v>
      </c>
      <c r="T2071" s="89">
        <v>2.1821186559999999E-5</v>
      </c>
      <c r="U2071" s="89">
        <v>2.8218853569700001E-3</v>
      </c>
      <c r="V2071" s="89">
        <v>0</v>
      </c>
      <c r="W2071" s="89">
        <v>0</v>
      </c>
      <c r="X2071" s="89">
        <v>0</v>
      </c>
      <c r="Y2071" s="89">
        <v>0</v>
      </c>
      <c r="Z2071" s="89">
        <v>5.6160367560999995E-4</v>
      </c>
      <c r="AA2071" s="89">
        <v>1.12521473273E-3</v>
      </c>
    </row>
    <row r="2072" spans="1:27" x14ac:dyDescent="0.25">
      <c r="A2072" s="87">
        <v>19745</v>
      </c>
      <c r="B2072" s="134">
        <v>45473</v>
      </c>
      <c r="C2072" s="87">
        <v>10451</v>
      </c>
      <c r="D2072" s="86" t="s">
        <v>2449</v>
      </c>
      <c r="E2072" s="88">
        <v>17592568</v>
      </c>
      <c r="F2072" s="88">
        <v>2385160</v>
      </c>
      <c r="G2072" s="88">
        <v>160167</v>
      </c>
      <c r="H2072" s="88">
        <v>0</v>
      </c>
      <c r="I2072" s="88">
        <v>0</v>
      </c>
      <c r="J2072" s="88">
        <v>1158588</v>
      </c>
      <c r="K2072" s="88">
        <v>346847</v>
      </c>
      <c r="L2072" s="88">
        <v>0</v>
      </c>
      <c r="M2072" s="88">
        <v>2449</v>
      </c>
      <c r="N2072" s="88">
        <v>0</v>
      </c>
      <c r="O2072" s="88">
        <v>0</v>
      </c>
      <c r="P2072" s="88">
        <v>717109</v>
      </c>
      <c r="Q2072" s="89">
        <v>2.4369590813299999E-3</v>
      </c>
      <c r="R2072" s="89">
        <v>0</v>
      </c>
      <c r="S2072" s="89">
        <v>0</v>
      </c>
      <c r="T2072" s="89">
        <v>0</v>
      </c>
      <c r="U2072" s="89">
        <v>0</v>
      </c>
      <c r="V2072" s="89">
        <v>0</v>
      </c>
      <c r="W2072" s="89">
        <v>0</v>
      </c>
      <c r="X2072" s="89">
        <v>0</v>
      </c>
      <c r="Y2072" s="89">
        <v>0</v>
      </c>
      <c r="Z2072" s="89">
        <v>5.1976100914200001E-3</v>
      </c>
      <c r="AA2072" s="89">
        <v>1.8929783525500001E-3</v>
      </c>
    </row>
    <row r="2073" spans="1:27" x14ac:dyDescent="0.25">
      <c r="A2073" s="87">
        <v>19775</v>
      </c>
      <c r="B2073" s="134">
        <v>45473</v>
      </c>
      <c r="C2073" s="87">
        <v>10470</v>
      </c>
      <c r="D2073" s="86" t="s">
        <v>2450</v>
      </c>
      <c r="E2073" s="88">
        <v>195349</v>
      </c>
      <c r="F2073" s="88">
        <v>43020</v>
      </c>
      <c r="G2073" s="88">
        <v>0</v>
      </c>
      <c r="H2073" s="88">
        <v>0</v>
      </c>
      <c r="I2073" s="88">
        <v>0</v>
      </c>
      <c r="J2073" s="88">
        <v>0</v>
      </c>
      <c r="K2073" s="88">
        <v>0</v>
      </c>
      <c r="L2073" s="88">
        <v>0</v>
      </c>
      <c r="M2073" s="88">
        <v>0</v>
      </c>
      <c r="N2073" s="88">
        <v>0</v>
      </c>
      <c r="O2073" s="88">
        <v>0</v>
      </c>
      <c r="P2073" s="88">
        <v>43020</v>
      </c>
      <c r="Q2073" s="89">
        <v>0</v>
      </c>
      <c r="R2073" s="89">
        <v>0</v>
      </c>
      <c r="S2073" s="89">
        <v>0</v>
      </c>
      <c r="T2073" s="89">
        <v>0</v>
      </c>
      <c r="U2073" s="89">
        <v>0</v>
      </c>
      <c r="V2073" s="89">
        <v>0</v>
      </c>
      <c r="W2073" s="89">
        <v>0</v>
      </c>
      <c r="X2073" s="89">
        <v>0</v>
      </c>
      <c r="Y2073" s="89">
        <v>0</v>
      </c>
      <c r="Z2073" s="89">
        <v>3.2849633620409997E-2</v>
      </c>
      <c r="AA2073" s="89">
        <v>3.2849633620409997E-2</v>
      </c>
    </row>
    <row r="2074" spans="1:27" x14ac:dyDescent="0.25">
      <c r="A2074" s="87">
        <v>19788</v>
      </c>
      <c r="B2074" s="134">
        <v>45473</v>
      </c>
      <c r="C2074" s="87">
        <v>10477</v>
      </c>
      <c r="D2074" s="86" t="s">
        <v>2451</v>
      </c>
      <c r="E2074" s="88">
        <v>71128468</v>
      </c>
      <c r="F2074" s="88">
        <v>49603680</v>
      </c>
      <c r="G2074" s="88">
        <v>1165942</v>
      </c>
      <c r="H2074" s="88">
        <v>25164</v>
      </c>
      <c r="I2074" s="88">
        <v>0</v>
      </c>
      <c r="J2074" s="88">
        <v>4175045</v>
      </c>
      <c r="K2074" s="88">
        <v>28825085</v>
      </c>
      <c r="L2074" s="88">
        <v>0</v>
      </c>
      <c r="M2074" s="88">
        <v>6649467</v>
      </c>
      <c r="N2074" s="88">
        <v>0</v>
      </c>
      <c r="O2074" s="88">
        <v>0</v>
      </c>
      <c r="P2074" s="88">
        <v>8762977</v>
      </c>
      <c r="Q2074" s="89">
        <v>1.393272280482E-2</v>
      </c>
      <c r="R2074" s="89">
        <v>1.475506202872E-2</v>
      </c>
      <c r="S2074" s="89">
        <v>0</v>
      </c>
      <c r="T2074" s="89">
        <v>6.7648523936999995E-4</v>
      </c>
      <c r="U2074" s="89">
        <v>4.2909180802600004E-3</v>
      </c>
      <c r="V2074" s="89">
        <v>0</v>
      </c>
      <c r="W2074" s="89">
        <v>0</v>
      </c>
      <c r="X2074" s="89">
        <v>0</v>
      </c>
      <c r="Y2074" s="89">
        <v>0</v>
      </c>
      <c r="Z2074" s="89">
        <v>4.2325512079699999E-3</v>
      </c>
      <c r="AA2074" s="89">
        <v>3.7336571134999998E-3</v>
      </c>
    </row>
    <row r="2075" spans="1:27" x14ac:dyDescent="0.25">
      <c r="A2075" s="87">
        <v>19826</v>
      </c>
      <c r="B2075" s="134">
        <v>45473</v>
      </c>
      <c r="C2075" s="87">
        <v>10501</v>
      </c>
      <c r="D2075" s="86" t="s">
        <v>2452</v>
      </c>
      <c r="E2075" s="88">
        <v>580512</v>
      </c>
      <c r="F2075" s="88">
        <v>144937</v>
      </c>
      <c r="G2075" s="88">
        <v>0</v>
      </c>
      <c r="H2075" s="88">
        <v>0</v>
      </c>
      <c r="I2075" s="88">
        <v>0</v>
      </c>
      <c r="J2075" s="88">
        <v>0</v>
      </c>
      <c r="K2075" s="88">
        <v>13744</v>
      </c>
      <c r="L2075" s="88">
        <v>0</v>
      </c>
      <c r="M2075" s="88">
        <v>0</v>
      </c>
      <c r="N2075" s="88">
        <v>0</v>
      </c>
      <c r="O2075" s="88">
        <v>0</v>
      </c>
      <c r="P2075" s="88">
        <v>131193</v>
      </c>
      <c r="Q2075" s="89">
        <v>0</v>
      </c>
      <c r="R2075" s="89">
        <v>0</v>
      </c>
      <c r="S2075" s="89">
        <v>0</v>
      </c>
      <c r="T2075" s="89">
        <v>0</v>
      </c>
      <c r="U2075" s="89">
        <v>0</v>
      </c>
      <c r="V2075" s="89">
        <v>0</v>
      </c>
      <c r="W2075" s="89">
        <v>0</v>
      </c>
      <c r="X2075" s="89">
        <v>0</v>
      </c>
      <c r="Y2075" s="89">
        <v>0</v>
      </c>
      <c r="Z2075" s="89">
        <v>1.6119565846399999E-3</v>
      </c>
      <c r="AA2075" s="89">
        <v>1.3804234714499999E-3</v>
      </c>
    </row>
    <row r="2076" spans="1:27" x14ac:dyDescent="0.25">
      <c r="A2076" s="87">
        <v>19853</v>
      </c>
      <c r="B2076" s="134">
        <v>45473</v>
      </c>
      <c r="C2076" s="87">
        <v>10518</v>
      </c>
      <c r="D2076" s="86" t="s">
        <v>2453</v>
      </c>
      <c r="E2076" s="88">
        <v>150283780</v>
      </c>
      <c r="F2076" s="88">
        <v>72181115</v>
      </c>
      <c r="G2076" s="88">
        <v>1372791</v>
      </c>
      <c r="H2076" s="88">
        <v>0</v>
      </c>
      <c r="I2076" s="88">
        <v>0</v>
      </c>
      <c r="J2076" s="88">
        <v>4133427</v>
      </c>
      <c r="K2076" s="88">
        <v>30556841</v>
      </c>
      <c r="L2076" s="88">
        <v>0</v>
      </c>
      <c r="M2076" s="88">
        <v>29655438</v>
      </c>
      <c r="N2076" s="88">
        <v>0</v>
      </c>
      <c r="O2076" s="88">
        <v>0</v>
      </c>
      <c r="P2076" s="88">
        <v>6462618</v>
      </c>
      <c r="Q2076" s="89">
        <v>3.6996551659179998E-2</v>
      </c>
      <c r="R2076" s="89">
        <v>0</v>
      </c>
      <c r="S2076" s="89">
        <v>0</v>
      </c>
      <c r="T2076" s="89">
        <v>-4.8813172630000001E-4</v>
      </c>
      <c r="U2076" s="89">
        <v>2.0502241829200001E-3</v>
      </c>
      <c r="V2076" s="89">
        <v>0</v>
      </c>
      <c r="W2076" s="89">
        <v>-1.2589127285E-3</v>
      </c>
      <c r="X2076" s="89">
        <v>0</v>
      </c>
      <c r="Y2076" s="89">
        <v>0</v>
      </c>
      <c r="Z2076" s="89">
        <v>1.6712756074020001E-2</v>
      </c>
      <c r="AA2076" s="89">
        <v>2.44922558923E-3</v>
      </c>
    </row>
    <row r="2077" spans="1:27" x14ac:dyDescent="0.25">
      <c r="A2077" s="87">
        <v>19867</v>
      </c>
      <c r="B2077" s="134">
        <v>45473</v>
      </c>
      <c r="C2077" s="87">
        <v>10525</v>
      </c>
      <c r="D2077" s="86" t="s">
        <v>2454</v>
      </c>
      <c r="E2077" s="88">
        <v>226744813</v>
      </c>
      <c r="F2077" s="88">
        <v>190824202</v>
      </c>
      <c r="G2077" s="88">
        <v>2700985</v>
      </c>
      <c r="H2077" s="88">
        <v>376</v>
      </c>
      <c r="I2077" s="88">
        <v>0</v>
      </c>
      <c r="J2077" s="88">
        <v>33551686</v>
      </c>
      <c r="K2077" s="88">
        <v>112122795</v>
      </c>
      <c r="L2077" s="88">
        <v>0</v>
      </c>
      <c r="M2077" s="88">
        <v>8845478</v>
      </c>
      <c r="N2077" s="88">
        <v>387637</v>
      </c>
      <c r="O2077" s="88">
        <v>1035218</v>
      </c>
      <c r="P2077" s="88">
        <v>32180027</v>
      </c>
      <c r="Q2077" s="89">
        <v>1.314811029259E-2</v>
      </c>
      <c r="R2077" s="89">
        <v>0.51360977512023998</v>
      </c>
      <c r="S2077" s="89">
        <v>0</v>
      </c>
      <c r="T2077" s="89">
        <v>9.4901311232000005E-4</v>
      </c>
      <c r="U2077" s="89">
        <v>4.8308085608E-3</v>
      </c>
      <c r="V2077" s="89">
        <v>0</v>
      </c>
      <c r="W2077" s="89">
        <v>-8.5761577180000004E-4</v>
      </c>
      <c r="X2077" s="89">
        <v>0</v>
      </c>
      <c r="Y2077" s="89">
        <v>6.1555620793799998E-3</v>
      </c>
      <c r="Z2077" s="89">
        <v>2.9965923545289999E-2</v>
      </c>
      <c r="AA2077" s="89">
        <v>7.53789779341E-3</v>
      </c>
    </row>
    <row r="2078" spans="1:27" x14ac:dyDescent="0.25">
      <c r="A2078" s="87">
        <v>19879</v>
      </c>
      <c r="B2078" s="134">
        <v>45473</v>
      </c>
      <c r="C2078" s="87">
        <v>10532</v>
      </c>
      <c r="D2078" s="86" t="s">
        <v>2455</v>
      </c>
      <c r="E2078" s="88">
        <v>77467747</v>
      </c>
      <c r="F2078" s="88">
        <v>57902645</v>
      </c>
      <c r="G2078" s="88">
        <v>1893341</v>
      </c>
      <c r="H2078" s="88">
        <v>0</v>
      </c>
      <c r="I2078" s="88">
        <v>0</v>
      </c>
      <c r="J2078" s="88">
        <v>3060070</v>
      </c>
      <c r="K2078" s="88">
        <v>10077915</v>
      </c>
      <c r="L2078" s="88">
        <v>0</v>
      </c>
      <c r="M2078" s="88">
        <v>37662895</v>
      </c>
      <c r="N2078" s="88">
        <v>0</v>
      </c>
      <c r="O2078" s="88">
        <v>0</v>
      </c>
      <c r="P2078" s="88">
        <v>5208424</v>
      </c>
      <c r="Q2078" s="89">
        <v>1.0591182168260001E-2</v>
      </c>
      <c r="R2078" s="89">
        <v>0</v>
      </c>
      <c r="S2078" s="89">
        <v>0</v>
      </c>
      <c r="T2078" s="89">
        <v>-3.4597469550000002E-3</v>
      </c>
      <c r="U2078" s="89">
        <v>3.1619751565400002E-3</v>
      </c>
      <c r="V2078" s="89">
        <v>0</v>
      </c>
      <c r="W2078" s="89">
        <v>-3.7330362700000002E-5</v>
      </c>
      <c r="X2078" s="89">
        <v>0</v>
      </c>
      <c r="Y2078" s="89">
        <v>0</v>
      </c>
      <c r="Z2078" s="89">
        <v>5.2391027197800002E-3</v>
      </c>
      <c r="AA2078" s="89">
        <v>1.1432864047699999E-3</v>
      </c>
    </row>
    <row r="2079" spans="1:27" x14ac:dyDescent="0.25">
      <c r="A2079" s="87">
        <v>19881</v>
      </c>
      <c r="B2079" s="134">
        <v>45473</v>
      </c>
      <c r="C2079" s="87">
        <v>10534</v>
      </c>
      <c r="D2079" s="86" t="s">
        <v>2456</v>
      </c>
      <c r="E2079" s="88">
        <v>5961641</v>
      </c>
      <c r="F2079" s="88">
        <v>2051622</v>
      </c>
      <c r="G2079" s="88">
        <v>50133</v>
      </c>
      <c r="H2079" s="88">
        <v>0</v>
      </c>
      <c r="I2079" s="88">
        <v>0</v>
      </c>
      <c r="J2079" s="88">
        <v>539882</v>
      </c>
      <c r="K2079" s="88">
        <v>911024</v>
      </c>
      <c r="L2079" s="88">
        <v>0</v>
      </c>
      <c r="M2079" s="88">
        <v>0</v>
      </c>
      <c r="N2079" s="88">
        <v>0</v>
      </c>
      <c r="O2079" s="88">
        <v>0</v>
      </c>
      <c r="P2079" s="88">
        <v>550583</v>
      </c>
      <c r="Q2079" s="89">
        <v>0</v>
      </c>
      <c r="R2079" s="89">
        <v>0</v>
      </c>
      <c r="S2079" s="89">
        <v>0</v>
      </c>
      <c r="T2079" s="89">
        <v>0</v>
      </c>
      <c r="U2079" s="89">
        <v>0</v>
      </c>
      <c r="V2079" s="89">
        <v>0</v>
      </c>
      <c r="W2079" s="89">
        <v>0</v>
      </c>
      <c r="X2079" s="89">
        <v>0</v>
      </c>
      <c r="Y2079" s="89">
        <v>0</v>
      </c>
      <c r="Z2079" s="89">
        <v>4.8921913968700001E-3</v>
      </c>
      <c r="AA2079" s="89">
        <v>1.6780247097699999E-3</v>
      </c>
    </row>
    <row r="2080" spans="1:27" x14ac:dyDescent="0.25">
      <c r="A2080" s="87">
        <v>19890</v>
      </c>
      <c r="B2080" s="134">
        <v>45473</v>
      </c>
      <c r="C2080" s="87">
        <v>10542</v>
      </c>
      <c r="D2080" s="86" t="s">
        <v>2457</v>
      </c>
      <c r="E2080" s="88">
        <v>18801566</v>
      </c>
      <c r="F2080" s="88">
        <v>14535546</v>
      </c>
      <c r="G2080" s="88">
        <v>331345</v>
      </c>
      <c r="H2080" s="88">
        <v>0</v>
      </c>
      <c r="I2080" s="88">
        <v>0</v>
      </c>
      <c r="J2080" s="88">
        <v>4270936</v>
      </c>
      <c r="K2080" s="88">
        <v>5970485</v>
      </c>
      <c r="L2080" s="88">
        <v>0</v>
      </c>
      <c r="M2080" s="88">
        <v>1887666</v>
      </c>
      <c r="N2080" s="88">
        <v>0</v>
      </c>
      <c r="O2080" s="88">
        <v>0</v>
      </c>
      <c r="P2080" s="88">
        <v>2075113</v>
      </c>
      <c r="Q2080" s="89">
        <v>1.056987152018E-2</v>
      </c>
      <c r="R2080" s="89">
        <v>0</v>
      </c>
      <c r="S2080" s="89">
        <v>0</v>
      </c>
      <c r="T2080" s="89">
        <v>0</v>
      </c>
      <c r="U2080" s="89">
        <v>1.4378056076400001E-3</v>
      </c>
      <c r="V2080" s="89">
        <v>0</v>
      </c>
      <c r="W2080" s="89">
        <v>-2.2725783841999999E-3</v>
      </c>
      <c r="X2080" s="89">
        <v>0</v>
      </c>
      <c r="Y2080" s="89">
        <v>0</v>
      </c>
      <c r="Z2080" s="89">
        <v>7.4960177223700004E-3</v>
      </c>
      <c r="AA2080" s="89">
        <v>1.8445708296E-3</v>
      </c>
    </row>
    <row r="2081" spans="1:27" x14ac:dyDescent="0.25">
      <c r="A2081" s="87">
        <v>19896</v>
      </c>
      <c r="B2081" s="134">
        <v>45473</v>
      </c>
      <c r="C2081" s="87">
        <v>10546</v>
      </c>
      <c r="D2081" s="86" t="s">
        <v>2458</v>
      </c>
      <c r="E2081" s="88">
        <v>30027850</v>
      </c>
      <c r="F2081" s="88">
        <v>18583931</v>
      </c>
      <c r="G2081" s="88">
        <v>513638</v>
      </c>
      <c r="H2081" s="88">
        <v>30001</v>
      </c>
      <c r="I2081" s="88">
        <v>0</v>
      </c>
      <c r="J2081" s="88">
        <v>3437812</v>
      </c>
      <c r="K2081" s="88">
        <v>4074586</v>
      </c>
      <c r="L2081" s="88">
        <v>0</v>
      </c>
      <c r="M2081" s="88">
        <v>5614520</v>
      </c>
      <c r="N2081" s="88">
        <v>0</v>
      </c>
      <c r="O2081" s="88">
        <v>0</v>
      </c>
      <c r="P2081" s="88">
        <v>4913374</v>
      </c>
      <c r="Q2081" s="89">
        <v>2.9003912332700001E-3</v>
      </c>
      <c r="R2081" s="89">
        <v>-2.3795087519999999E-4</v>
      </c>
      <c r="S2081" s="89">
        <v>0</v>
      </c>
      <c r="T2081" s="89">
        <v>0</v>
      </c>
      <c r="U2081" s="89">
        <v>-2.5626809101999999E-3</v>
      </c>
      <c r="V2081" s="89">
        <v>0</v>
      </c>
      <c r="W2081" s="89">
        <v>0</v>
      </c>
      <c r="X2081" s="89">
        <v>0</v>
      </c>
      <c r="Y2081" s="89">
        <v>0</v>
      </c>
      <c r="Z2081" s="89">
        <v>5.3524172029999998E-4</v>
      </c>
      <c r="AA2081" s="89">
        <v>-4.139786616E-4</v>
      </c>
    </row>
    <row r="2082" spans="1:27" x14ac:dyDescent="0.25">
      <c r="A2082" s="87">
        <v>19926</v>
      </c>
      <c r="B2082" s="134">
        <v>45473</v>
      </c>
      <c r="C2082" s="87">
        <v>10563</v>
      </c>
      <c r="D2082" s="86" t="s">
        <v>2459</v>
      </c>
      <c r="E2082" s="88">
        <v>94752219</v>
      </c>
      <c r="F2082" s="88">
        <v>41374319</v>
      </c>
      <c r="G2082" s="88">
        <v>239934</v>
      </c>
      <c r="H2082" s="88">
        <v>0</v>
      </c>
      <c r="I2082" s="88">
        <v>0</v>
      </c>
      <c r="J2082" s="88">
        <v>7393580</v>
      </c>
      <c r="K2082" s="88">
        <v>6623665</v>
      </c>
      <c r="L2082" s="88">
        <v>0</v>
      </c>
      <c r="M2082" s="88">
        <v>20003778</v>
      </c>
      <c r="N2082" s="88">
        <v>0</v>
      </c>
      <c r="O2082" s="88">
        <v>0</v>
      </c>
      <c r="P2082" s="88">
        <v>7113362</v>
      </c>
      <c r="Q2082" s="89">
        <v>5.1397392292300004E-3</v>
      </c>
      <c r="R2082" s="89">
        <v>0</v>
      </c>
      <c r="S2082" s="89">
        <v>0</v>
      </c>
      <c r="T2082" s="89">
        <v>0</v>
      </c>
      <c r="U2082" s="89">
        <v>-2.62418784E-5</v>
      </c>
      <c r="V2082" s="89">
        <v>0</v>
      </c>
      <c r="W2082" s="89">
        <v>0</v>
      </c>
      <c r="X2082" s="89">
        <v>0</v>
      </c>
      <c r="Y2082" s="89">
        <v>0</v>
      </c>
      <c r="Z2082" s="89">
        <v>4.76179200181E-3</v>
      </c>
      <c r="AA2082" s="89">
        <v>7.8898006786999998E-4</v>
      </c>
    </row>
    <row r="2083" spans="1:27" x14ac:dyDescent="0.25">
      <c r="A2083" s="87">
        <v>19960</v>
      </c>
      <c r="B2083" s="134">
        <v>45473</v>
      </c>
      <c r="C2083" s="87">
        <v>10584</v>
      </c>
      <c r="D2083" s="86" t="s">
        <v>2460</v>
      </c>
      <c r="E2083" s="88">
        <v>69726538</v>
      </c>
      <c r="F2083" s="88">
        <v>58257178</v>
      </c>
      <c r="G2083" s="88">
        <v>0</v>
      </c>
      <c r="H2083" s="88">
        <v>0</v>
      </c>
      <c r="I2083" s="88">
        <v>0</v>
      </c>
      <c r="J2083" s="88">
        <v>12209293</v>
      </c>
      <c r="K2083" s="88">
        <v>22394548</v>
      </c>
      <c r="L2083" s="88">
        <v>0</v>
      </c>
      <c r="M2083" s="88">
        <v>22896581</v>
      </c>
      <c r="N2083" s="88">
        <v>0</v>
      </c>
      <c r="O2083" s="88">
        <v>0</v>
      </c>
      <c r="P2083" s="88">
        <v>756756</v>
      </c>
      <c r="Q2083" s="89">
        <v>0</v>
      </c>
      <c r="R2083" s="89">
        <v>0</v>
      </c>
      <c r="S2083" s="89">
        <v>0</v>
      </c>
      <c r="T2083" s="89">
        <v>8.4316300577299992E-6</v>
      </c>
      <c r="U2083" s="89">
        <v>1.42674063264E-3</v>
      </c>
      <c r="V2083" s="89">
        <v>0</v>
      </c>
      <c r="W2083" s="89">
        <v>-2.6649876504000001E-6</v>
      </c>
      <c r="X2083" s="89">
        <v>0</v>
      </c>
      <c r="Y2083" s="89">
        <v>0</v>
      </c>
      <c r="Z2083" s="89">
        <v>6.4770390501199997E-3</v>
      </c>
      <c r="AA2083" s="89">
        <v>6.1139926436999995E-4</v>
      </c>
    </row>
    <row r="2084" spans="1:27" x14ac:dyDescent="0.25">
      <c r="A2084" s="87">
        <v>19973</v>
      </c>
      <c r="B2084" s="134">
        <v>45473</v>
      </c>
      <c r="C2084" s="87">
        <v>10593</v>
      </c>
      <c r="D2084" s="86" t="s">
        <v>2461</v>
      </c>
      <c r="E2084" s="88">
        <v>9358150</v>
      </c>
      <c r="F2084" s="88">
        <v>5039308</v>
      </c>
      <c r="G2084" s="88">
        <v>915494</v>
      </c>
      <c r="H2084" s="88">
        <v>0</v>
      </c>
      <c r="I2084" s="88">
        <v>0</v>
      </c>
      <c r="J2084" s="88">
        <v>1370099</v>
      </c>
      <c r="K2084" s="88">
        <v>1808653</v>
      </c>
      <c r="L2084" s="88">
        <v>0</v>
      </c>
      <c r="M2084" s="88">
        <v>176128</v>
      </c>
      <c r="N2084" s="88">
        <v>0</v>
      </c>
      <c r="O2084" s="88">
        <v>0</v>
      </c>
      <c r="P2084" s="88">
        <v>768934</v>
      </c>
      <c r="Q2084" s="89">
        <v>6.2497515357299999E-3</v>
      </c>
      <c r="R2084" s="89">
        <v>0</v>
      </c>
      <c r="S2084" s="89">
        <v>0</v>
      </c>
      <c r="T2084" s="89">
        <v>0</v>
      </c>
      <c r="U2084" s="89">
        <v>-4.5417306737000002E-3</v>
      </c>
      <c r="V2084" s="89">
        <v>0</v>
      </c>
      <c r="W2084" s="89">
        <v>0</v>
      </c>
      <c r="X2084" s="89">
        <v>0</v>
      </c>
      <c r="Y2084" s="89">
        <v>0</v>
      </c>
      <c r="Z2084" s="89">
        <v>3.3677223703100002E-3</v>
      </c>
      <c r="AA2084" s="89">
        <v>-1.9004821819999999E-4</v>
      </c>
    </row>
    <row r="2085" spans="1:27" x14ac:dyDescent="0.25">
      <c r="A2085" s="87">
        <v>19983</v>
      </c>
      <c r="B2085" s="134">
        <v>45473</v>
      </c>
      <c r="C2085" s="87">
        <v>10599</v>
      </c>
      <c r="D2085" s="86" t="s">
        <v>2462</v>
      </c>
      <c r="E2085" s="88">
        <v>9103253</v>
      </c>
      <c r="F2085" s="88">
        <v>6362871</v>
      </c>
      <c r="G2085" s="88">
        <v>0</v>
      </c>
      <c r="H2085" s="88">
        <v>0</v>
      </c>
      <c r="I2085" s="88">
        <v>0</v>
      </c>
      <c r="J2085" s="88">
        <v>2939836</v>
      </c>
      <c r="K2085" s="88">
        <v>1642628</v>
      </c>
      <c r="L2085" s="88">
        <v>0</v>
      </c>
      <c r="M2085" s="88">
        <v>0</v>
      </c>
      <c r="N2085" s="88">
        <v>0</v>
      </c>
      <c r="O2085" s="88">
        <v>0</v>
      </c>
      <c r="P2085" s="88">
        <v>1780406</v>
      </c>
      <c r="Q2085" s="89">
        <v>0</v>
      </c>
      <c r="R2085" s="89">
        <v>0</v>
      </c>
      <c r="S2085" s="89">
        <v>0</v>
      </c>
      <c r="T2085" s="89">
        <v>0</v>
      </c>
      <c r="U2085" s="89">
        <v>-7.4255461119999999E-4</v>
      </c>
      <c r="V2085" s="89">
        <v>0</v>
      </c>
      <c r="W2085" s="89">
        <v>0</v>
      </c>
      <c r="X2085" s="89">
        <v>0</v>
      </c>
      <c r="Y2085" s="89">
        <v>0</v>
      </c>
      <c r="Z2085" s="89">
        <v>2.3793042217999999E-4</v>
      </c>
      <c r="AA2085" s="89">
        <v>-1.810104074E-4</v>
      </c>
    </row>
    <row r="2086" spans="1:27" x14ac:dyDescent="0.25">
      <c r="A2086" s="87">
        <v>19985</v>
      </c>
      <c r="B2086" s="134">
        <v>45473</v>
      </c>
      <c r="C2086" s="87">
        <v>10600</v>
      </c>
      <c r="D2086" s="86" t="s">
        <v>2463</v>
      </c>
      <c r="E2086" s="88">
        <v>1761507</v>
      </c>
      <c r="F2086" s="88">
        <v>1672352</v>
      </c>
      <c r="G2086" s="88">
        <v>0</v>
      </c>
      <c r="H2086" s="88">
        <v>0</v>
      </c>
      <c r="I2086" s="88">
        <v>0</v>
      </c>
      <c r="J2086" s="88">
        <v>993562</v>
      </c>
      <c r="K2086" s="88">
        <v>91437</v>
      </c>
      <c r="L2086" s="88">
        <v>0</v>
      </c>
      <c r="M2086" s="88">
        <v>0</v>
      </c>
      <c r="N2086" s="88">
        <v>0</v>
      </c>
      <c r="O2086" s="88">
        <v>0</v>
      </c>
      <c r="P2086" s="88">
        <v>587353</v>
      </c>
      <c r="Q2086" s="89">
        <v>0</v>
      </c>
      <c r="R2086" s="89">
        <v>0</v>
      </c>
      <c r="S2086" s="89">
        <v>0</v>
      </c>
      <c r="T2086" s="89">
        <v>0</v>
      </c>
      <c r="U2086" s="89">
        <v>0</v>
      </c>
      <c r="V2086" s="89">
        <v>0</v>
      </c>
      <c r="W2086" s="89">
        <v>0</v>
      </c>
      <c r="X2086" s="89">
        <v>0</v>
      </c>
      <c r="Y2086" s="89">
        <v>0</v>
      </c>
      <c r="Z2086" s="89">
        <v>2.0555287512729999E-2</v>
      </c>
      <c r="AA2086" s="89">
        <v>7.5486362062599996E-3</v>
      </c>
    </row>
    <row r="2087" spans="1:27" x14ac:dyDescent="0.25">
      <c r="A2087" s="87">
        <v>20002</v>
      </c>
      <c r="B2087" s="134">
        <v>45473</v>
      </c>
      <c r="C2087" s="87">
        <v>10609</v>
      </c>
      <c r="D2087" s="86" t="s">
        <v>2464</v>
      </c>
      <c r="E2087" s="88">
        <v>27574900</v>
      </c>
      <c r="F2087" s="88">
        <v>23961216</v>
      </c>
      <c r="G2087" s="88">
        <v>360565</v>
      </c>
      <c r="H2087" s="88">
        <v>0</v>
      </c>
      <c r="I2087" s="88">
        <v>0</v>
      </c>
      <c r="J2087" s="88">
        <v>10914920</v>
      </c>
      <c r="K2087" s="88">
        <v>8753281</v>
      </c>
      <c r="L2087" s="88">
        <v>0</v>
      </c>
      <c r="M2087" s="88">
        <v>0</v>
      </c>
      <c r="N2087" s="88">
        <v>0</v>
      </c>
      <c r="O2087" s="88">
        <v>0</v>
      </c>
      <c r="P2087" s="88">
        <v>3932450</v>
      </c>
      <c r="Q2087" s="89">
        <v>2.6974722131459999E-2</v>
      </c>
      <c r="R2087" s="89">
        <v>0</v>
      </c>
      <c r="S2087" s="89">
        <v>0</v>
      </c>
      <c r="T2087" s="89">
        <v>4.4144808403599996E-3</v>
      </c>
      <c r="U2087" s="89">
        <v>8.3412117766309996E-2</v>
      </c>
      <c r="V2087" s="89">
        <v>0</v>
      </c>
      <c r="W2087" s="89">
        <v>0</v>
      </c>
      <c r="X2087" s="89">
        <v>0</v>
      </c>
      <c r="Y2087" s="89">
        <v>0</v>
      </c>
      <c r="Z2087" s="89">
        <v>2.0735136735499999E-2</v>
      </c>
      <c r="AA2087" s="89">
        <v>3.82322667346E-2</v>
      </c>
    </row>
    <row r="2088" spans="1:27" x14ac:dyDescent="0.25">
      <c r="A2088" s="87">
        <v>20004</v>
      </c>
      <c r="B2088" s="134">
        <v>45473</v>
      </c>
      <c r="C2088" s="87">
        <v>10611</v>
      </c>
      <c r="D2088" s="86" t="s">
        <v>2465</v>
      </c>
      <c r="E2088" s="88">
        <v>1511524</v>
      </c>
      <c r="F2088" s="88">
        <v>404467</v>
      </c>
      <c r="G2088" s="88">
        <v>0</v>
      </c>
      <c r="H2088" s="88">
        <v>0</v>
      </c>
      <c r="I2088" s="88">
        <v>0</v>
      </c>
      <c r="J2088" s="88">
        <v>68402</v>
      </c>
      <c r="K2088" s="88">
        <v>241870</v>
      </c>
      <c r="L2088" s="88">
        <v>0</v>
      </c>
      <c r="M2088" s="88">
        <v>0</v>
      </c>
      <c r="N2088" s="88">
        <v>0</v>
      </c>
      <c r="O2088" s="88">
        <v>0</v>
      </c>
      <c r="P2088" s="88">
        <v>94194</v>
      </c>
      <c r="Q2088" s="89">
        <v>0</v>
      </c>
      <c r="R2088" s="89">
        <v>0</v>
      </c>
      <c r="S2088" s="89">
        <v>0</v>
      </c>
      <c r="T2088" s="89">
        <v>0</v>
      </c>
      <c r="U2088" s="89">
        <v>1.974472264938E-2</v>
      </c>
      <c r="V2088" s="89">
        <v>0</v>
      </c>
      <c r="W2088" s="89">
        <v>0</v>
      </c>
      <c r="X2088" s="89">
        <v>0</v>
      </c>
      <c r="Y2088" s="89">
        <v>0</v>
      </c>
      <c r="Z2088" s="89">
        <v>4.3891212630159999E-2</v>
      </c>
      <c r="AA2088" s="89">
        <v>2.5056185690959999E-2</v>
      </c>
    </row>
    <row r="2089" spans="1:27" x14ac:dyDescent="0.25">
      <c r="A2089" s="87">
        <v>20007</v>
      </c>
      <c r="B2089" s="134">
        <v>45473</v>
      </c>
      <c r="C2089" s="87">
        <v>10613</v>
      </c>
      <c r="D2089" s="86" t="s">
        <v>2466</v>
      </c>
      <c r="E2089" s="88">
        <v>172465193</v>
      </c>
      <c r="F2089" s="88">
        <v>103203969</v>
      </c>
      <c r="G2089" s="88">
        <v>6008916</v>
      </c>
      <c r="H2089" s="88">
        <v>9080</v>
      </c>
      <c r="I2089" s="88">
        <v>782912</v>
      </c>
      <c r="J2089" s="88">
        <v>5232826</v>
      </c>
      <c r="K2089" s="88">
        <v>20443495</v>
      </c>
      <c r="L2089" s="88">
        <v>0</v>
      </c>
      <c r="M2089" s="88">
        <v>40646755</v>
      </c>
      <c r="N2089" s="88">
        <v>17965622</v>
      </c>
      <c r="O2089" s="88">
        <v>5436923</v>
      </c>
      <c r="P2089" s="88">
        <v>6677441</v>
      </c>
      <c r="Q2089" s="89">
        <v>4.9430288463599998E-3</v>
      </c>
      <c r="R2089" s="89">
        <v>0.12242032413523</v>
      </c>
      <c r="S2089" s="89">
        <v>1.1325189716219999E-2</v>
      </c>
      <c r="T2089" s="89">
        <v>-2.1438483009999999E-4</v>
      </c>
      <c r="U2089" s="89">
        <v>7.6635639337999995E-4</v>
      </c>
      <c r="V2089" s="89">
        <v>0</v>
      </c>
      <c r="W2089" s="89">
        <v>0</v>
      </c>
      <c r="X2089" s="89">
        <v>0</v>
      </c>
      <c r="Y2089" s="89">
        <v>0</v>
      </c>
      <c r="Z2089" s="89">
        <v>9.2231446992400001E-3</v>
      </c>
      <c r="AA2089" s="89">
        <v>1.1451294583099999E-3</v>
      </c>
    </row>
    <row r="2090" spans="1:27" x14ac:dyDescent="0.25">
      <c r="A2090" s="87">
        <v>20013</v>
      </c>
      <c r="B2090" s="134">
        <v>45473</v>
      </c>
      <c r="C2090" s="87">
        <v>10618</v>
      </c>
      <c r="D2090" s="86" t="s">
        <v>2467</v>
      </c>
      <c r="E2090" s="88">
        <v>15508961</v>
      </c>
      <c r="F2090" s="88">
        <v>8752857</v>
      </c>
      <c r="G2090" s="88">
        <v>63576</v>
      </c>
      <c r="H2090" s="88">
        <v>436</v>
      </c>
      <c r="I2090" s="88">
        <v>21730</v>
      </c>
      <c r="J2090" s="88">
        <v>541542</v>
      </c>
      <c r="K2090" s="88">
        <v>2047177</v>
      </c>
      <c r="L2090" s="88">
        <v>0</v>
      </c>
      <c r="M2090" s="88">
        <v>4578434</v>
      </c>
      <c r="N2090" s="88">
        <v>0</v>
      </c>
      <c r="O2090" s="88">
        <v>0</v>
      </c>
      <c r="P2090" s="88">
        <v>1499960</v>
      </c>
      <c r="Q2090" s="89">
        <v>5.8068173687099997E-3</v>
      </c>
      <c r="R2090" s="89">
        <v>0</v>
      </c>
      <c r="S2090" s="89">
        <v>0</v>
      </c>
      <c r="T2090" s="89">
        <v>-5.1080734668999999E-3</v>
      </c>
      <c r="U2090" s="89">
        <v>9.1328586494999998E-4</v>
      </c>
      <c r="V2090" s="89">
        <v>0</v>
      </c>
      <c r="W2090" s="89">
        <v>-7.7833831900000003E-5</v>
      </c>
      <c r="X2090" s="89">
        <v>0</v>
      </c>
      <c r="Y2090" s="89">
        <v>0</v>
      </c>
      <c r="Z2090" s="89">
        <v>1.9455817073830001E-2</v>
      </c>
      <c r="AA2090" s="89">
        <v>3.1205222962099998E-3</v>
      </c>
    </row>
    <row r="2091" spans="1:27" x14ac:dyDescent="0.25">
      <c r="A2091" s="87">
        <v>20015</v>
      </c>
      <c r="B2091" s="134">
        <v>45473</v>
      </c>
      <c r="C2091" s="87">
        <v>10620</v>
      </c>
      <c r="D2091" s="86" t="s">
        <v>2468</v>
      </c>
      <c r="E2091" s="88">
        <v>23202146</v>
      </c>
      <c r="F2091" s="88">
        <v>9239375</v>
      </c>
      <c r="G2091" s="88">
        <v>203493</v>
      </c>
      <c r="H2091" s="88">
        <v>109711</v>
      </c>
      <c r="I2091" s="88">
        <v>0</v>
      </c>
      <c r="J2091" s="88">
        <v>1797839</v>
      </c>
      <c r="K2091" s="88">
        <v>3557197</v>
      </c>
      <c r="L2091" s="88">
        <v>0</v>
      </c>
      <c r="M2091" s="88">
        <v>2396939</v>
      </c>
      <c r="N2091" s="88">
        <v>92355</v>
      </c>
      <c r="O2091" s="88">
        <v>0</v>
      </c>
      <c r="P2091" s="88">
        <v>1081837</v>
      </c>
      <c r="Q2091" s="89">
        <v>4.4951130355200004E-3</v>
      </c>
      <c r="R2091" s="89">
        <v>0.11603964052004</v>
      </c>
      <c r="S2091" s="89">
        <v>0</v>
      </c>
      <c r="T2091" s="89">
        <v>7.5960108036000002E-3</v>
      </c>
      <c r="U2091" s="89">
        <v>4.0377066666900004E-3</v>
      </c>
      <c r="V2091" s="89">
        <v>0</v>
      </c>
      <c r="W2091" s="89">
        <v>0</v>
      </c>
      <c r="X2091" s="89">
        <v>0</v>
      </c>
      <c r="Y2091" s="89">
        <v>0</v>
      </c>
      <c r="Z2091" s="89">
        <v>6.4064898084379998E-2</v>
      </c>
      <c r="AA2091" s="89">
        <v>1.1253121927209999E-2</v>
      </c>
    </row>
    <row r="2092" spans="1:27" x14ac:dyDescent="0.25">
      <c r="A2092" s="87">
        <v>20041</v>
      </c>
      <c r="B2092" s="134">
        <v>45473</v>
      </c>
      <c r="C2092" s="87">
        <v>10640</v>
      </c>
      <c r="D2092" s="86" t="s">
        <v>2469</v>
      </c>
      <c r="E2092" s="88">
        <v>227412040</v>
      </c>
      <c r="F2092" s="88">
        <v>158637274</v>
      </c>
      <c r="G2092" s="88">
        <v>6781394</v>
      </c>
      <c r="H2092" s="88">
        <v>172</v>
      </c>
      <c r="I2092" s="88">
        <v>5724594</v>
      </c>
      <c r="J2092" s="88">
        <v>22915100</v>
      </c>
      <c r="K2092" s="88">
        <v>37601608</v>
      </c>
      <c r="L2092" s="88">
        <v>0</v>
      </c>
      <c r="M2092" s="88">
        <v>48704498</v>
      </c>
      <c r="N2092" s="88">
        <v>26010115</v>
      </c>
      <c r="O2092" s="88">
        <v>7692775</v>
      </c>
      <c r="P2092" s="88">
        <v>3207018</v>
      </c>
      <c r="Q2092" s="89">
        <v>4.9500476233199997E-3</v>
      </c>
      <c r="R2092" s="89">
        <v>0</v>
      </c>
      <c r="S2092" s="89">
        <v>0</v>
      </c>
      <c r="T2092" s="89">
        <v>2.3066619137000001E-4</v>
      </c>
      <c r="U2092" s="89">
        <v>4.4981586921300004E-3</v>
      </c>
      <c r="V2092" s="89">
        <v>0</v>
      </c>
      <c r="W2092" s="89">
        <v>-6.7427044558000002E-6</v>
      </c>
      <c r="X2092" s="89">
        <v>7.6403366752E-4</v>
      </c>
      <c r="Y2092" s="89">
        <v>0</v>
      </c>
      <c r="Z2092" s="89">
        <v>5.9425345951999995E-4</v>
      </c>
      <c r="AA2092" s="89">
        <v>1.3532775090799999E-3</v>
      </c>
    </row>
    <row r="2093" spans="1:27" x14ac:dyDescent="0.25">
      <c r="A2093" s="87">
        <v>20053</v>
      </c>
      <c r="B2093" s="134">
        <v>45473</v>
      </c>
      <c r="C2093" s="87">
        <v>10650</v>
      </c>
      <c r="D2093" s="86" t="s">
        <v>2470</v>
      </c>
      <c r="E2093" s="88">
        <v>153245204</v>
      </c>
      <c r="F2093" s="88">
        <v>80780463</v>
      </c>
      <c r="G2093" s="88">
        <v>1154782</v>
      </c>
      <c r="H2093" s="88">
        <v>0</v>
      </c>
      <c r="I2093" s="88">
        <v>3131078</v>
      </c>
      <c r="J2093" s="88">
        <v>17061834</v>
      </c>
      <c r="K2093" s="88">
        <v>29278772</v>
      </c>
      <c r="L2093" s="88">
        <v>0</v>
      </c>
      <c r="M2093" s="88">
        <v>21031603</v>
      </c>
      <c r="N2093" s="88">
        <v>0</v>
      </c>
      <c r="O2093" s="88">
        <v>0</v>
      </c>
      <c r="P2093" s="88">
        <v>9122394</v>
      </c>
      <c r="Q2093" s="89">
        <v>6.66111078167E-3</v>
      </c>
      <c r="R2093" s="89">
        <v>0</v>
      </c>
      <c r="S2093" s="89">
        <v>-2.2376580259999999E-3</v>
      </c>
      <c r="T2093" s="89">
        <v>-3.9707289000000002E-5</v>
      </c>
      <c r="U2093" s="89">
        <v>8.4238315717000004E-4</v>
      </c>
      <c r="V2093" s="89">
        <v>0</v>
      </c>
      <c r="W2093" s="89">
        <v>2.9556610631999999E-4</v>
      </c>
      <c r="X2093" s="89">
        <v>0</v>
      </c>
      <c r="Y2093" s="89">
        <v>0</v>
      </c>
      <c r="Z2093" s="89">
        <v>4.7830361596800002E-3</v>
      </c>
      <c r="AA2093" s="89">
        <v>8.5237487587999997E-4</v>
      </c>
    </row>
    <row r="2094" spans="1:27" x14ac:dyDescent="0.25">
      <c r="A2094" s="87">
        <v>20060</v>
      </c>
      <c r="B2094" s="134">
        <v>45473</v>
      </c>
      <c r="C2094" s="87">
        <v>10656</v>
      </c>
      <c r="D2094" s="86" t="s">
        <v>2471</v>
      </c>
      <c r="E2094" s="88">
        <v>324917</v>
      </c>
      <c r="F2094" s="88">
        <v>1391</v>
      </c>
      <c r="G2094" s="88">
        <v>0</v>
      </c>
      <c r="H2094" s="88">
        <v>0</v>
      </c>
      <c r="I2094" s="88">
        <v>0</v>
      </c>
      <c r="J2094" s="88">
        <v>0</v>
      </c>
      <c r="K2094" s="88">
        <v>0</v>
      </c>
      <c r="L2094" s="88">
        <v>0</v>
      </c>
      <c r="M2094" s="88">
        <v>0</v>
      </c>
      <c r="N2094" s="88">
        <v>0</v>
      </c>
      <c r="O2094" s="88">
        <v>0</v>
      </c>
      <c r="P2094" s="88">
        <v>1391</v>
      </c>
      <c r="Q2094" s="89">
        <v>0</v>
      </c>
      <c r="R2094" s="89">
        <v>0</v>
      </c>
      <c r="S2094" s="89">
        <v>0</v>
      </c>
      <c r="T2094" s="89">
        <v>0</v>
      </c>
      <c r="U2094" s="89">
        <v>0</v>
      </c>
      <c r="V2094" s="89">
        <v>0</v>
      </c>
      <c r="W2094" s="89">
        <v>0</v>
      </c>
      <c r="X2094" s="89">
        <v>0</v>
      </c>
      <c r="Y2094" s="89">
        <v>0</v>
      </c>
      <c r="Z2094" s="89">
        <v>0.44817927170867999</v>
      </c>
      <c r="AA2094" s="89">
        <v>0.44817927170867999</v>
      </c>
    </row>
    <row r="2095" spans="1:27" x14ac:dyDescent="0.25">
      <c r="A2095" s="87">
        <v>20061</v>
      </c>
      <c r="B2095" s="134">
        <v>45473</v>
      </c>
      <c r="C2095" s="87">
        <v>10657</v>
      </c>
      <c r="D2095" s="86" t="s">
        <v>2472</v>
      </c>
      <c r="E2095" s="88">
        <v>451417282</v>
      </c>
      <c r="F2095" s="88">
        <v>362331702</v>
      </c>
      <c r="G2095" s="88">
        <v>26011958</v>
      </c>
      <c r="H2095" s="88">
        <v>1000</v>
      </c>
      <c r="I2095" s="88">
        <v>2786414</v>
      </c>
      <c r="J2095" s="88">
        <v>14605867</v>
      </c>
      <c r="K2095" s="88">
        <v>32456416</v>
      </c>
      <c r="L2095" s="88">
        <v>0</v>
      </c>
      <c r="M2095" s="88">
        <v>259554547</v>
      </c>
      <c r="N2095" s="88">
        <v>15002726</v>
      </c>
      <c r="O2095" s="88">
        <v>72348</v>
      </c>
      <c r="P2095" s="88">
        <v>11840426</v>
      </c>
      <c r="Q2095" s="89">
        <v>1.3954334529669999E-2</v>
      </c>
      <c r="R2095" s="89">
        <v>0</v>
      </c>
      <c r="S2095" s="89">
        <v>0</v>
      </c>
      <c r="T2095" s="89">
        <v>4.1862458452299996E-3</v>
      </c>
      <c r="U2095" s="89">
        <v>2.3406743082300002E-3</v>
      </c>
      <c r="V2095" s="89">
        <v>0</v>
      </c>
      <c r="W2095" s="89">
        <v>9.0607076241999999E-4</v>
      </c>
      <c r="X2095" s="89">
        <v>0</v>
      </c>
      <c r="Y2095" s="89">
        <v>8.8228836111389999E-2</v>
      </c>
      <c r="Z2095" s="89">
        <v>2.6231625414159999E-2</v>
      </c>
      <c r="AA2095" s="89">
        <v>3.2760148710100001E-3</v>
      </c>
    </row>
    <row r="2096" spans="1:27" x14ac:dyDescent="0.25">
      <c r="A2096" s="87">
        <v>20063</v>
      </c>
      <c r="B2096" s="134">
        <v>45473</v>
      </c>
      <c r="C2096" s="87">
        <v>10659</v>
      </c>
      <c r="D2096" s="86" t="s">
        <v>2473</v>
      </c>
      <c r="E2096" s="88">
        <v>30705531</v>
      </c>
      <c r="F2096" s="88">
        <v>20999322</v>
      </c>
      <c r="G2096" s="88">
        <v>782347</v>
      </c>
      <c r="H2096" s="88">
        <v>0</v>
      </c>
      <c r="I2096" s="88">
        <v>0</v>
      </c>
      <c r="J2096" s="88">
        <v>4173867</v>
      </c>
      <c r="K2096" s="88">
        <v>9670114</v>
      </c>
      <c r="L2096" s="88">
        <v>0</v>
      </c>
      <c r="M2096" s="88">
        <v>4120087</v>
      </c>
      <c r="N2096" s="88">
        <v>0</v>
      </c>
      <c r="O2096" s="88">
        <v>0</v>
      </c>
      <c r="P2096" s="88">
        <v>2252907</v>
      </c>
      <c r="Q2096" s="89">
        <v>1.6748672552399999E-3</v>
      </c>
      <c r="R2096" s="89">
        <v>0</v>
      </c>
      <c r="S2096" s="89">
        <v>0</v>
      </c>
      <c r="T2096" s="89">
        <v>-1.070259735E-4</v>
      </c>
      <c r="U2096" s="89">
        <v>1.5842970144399999E-3</v>
      </c>
      <c r="V2096" s="89">
        <v>0</v>
      </c>
      <c r="W2096" s="89">
        <v>0</v>
      </c>
      <c r="X2096" s="89">
        <v>0</v>
      </c>
      <c r="Y2096" s="89">
        <v>0</v>
      </c>
      <c r="Z2096" s="89">
        <v>1.6808485513E-4</v>
      </c>
      <c r="AA2096" s="89">
        <v>7.4336529984000001E-4</v>
      </c>
    </row>
    <row r="2097" spans="1:27" x14ac:dyDescent="0.25">
      <c r="A2097" s="87">
        <v>20114</v>
      </c>
      <c r="B2097" s="134">
        <v>45473</v>
      </c>
      <c r="C2097" s="87">
        <v>10689</v>
      </c>
      <c r="D2097" s="86" t="s">
        <v>2474</v>
      </c>
      <c r="E2097" s="88">
        <v>18350538</v>
      </c>
      <c r="F2097" s="88">
        <v>11399151</v>
      </c>
      <c r="G2097" s="88">
        <v>0</v>
      </c>
      <c r="H2097" s="88">
        <v>0</v>
      </c>
      <c r="I2097" s="88">
        <v>0</v>
      </c>
      <c r="J2097" s="88">
        <v>3273064</v>
      </c>
      <c r="K2097" s="88">
        <v>4138166</v>
      </c>
      <c r="L2097" s="88">
        <v>0</v>
      </c>
      <c r="M2097" s="88">
        <v>1100764</v>
      </c>
      <c r="N2097" s="88">
        <v>0</v>
      </c>
      <c r="O2097" s="88">
        <v>0</v>
      </c>
      <c r="P2097" s="88">
        <v>2887157</v>
      </c>
      <c r="Q2097" s="89">
        <v>0</v>
      </c>
      <c r="R2097" s="89">
        <v>0</v>
      </c>
      <c r="S2097" s="89">
        <v>0</v>
      </c>
      <c r="T2097" s="89">
        <v>1.4070384550000001E-4</v>
      </c>
      <c r="U2097" s="89">
        <v>-2.5917270450000001E-4</v>
      </c>
      <c r="V2097" s="89">
        <v>0</v>
      </c>
      <c r="W2097" s="89">
        <v>0</v>
      </c>
      <c r="X2097" s="89">
        <v>0</v>
      </c>
      <c r="Y2097" s="89">
        <v>0</v>
      </c>
      <c r="Z2097" s="89">
        <v>4.1022547910000003E-4</v>
      </c>
      <c r="AA2097" s="89">
        <v>5.3016918660000002E-5</v>
      </c>
    </row>
    <row r="2098" spans="1:27" x14ac:dyDescent="0.25">
      <c r="A2098" s="87">
        <v>20147</v>
      </c>
      <c r="B2098" s="134">
        <v>45473</v>
      </c>
      <c r="C2098" s="87">
        <v>10715</v>
      </c>
      <c r="D2098" s="86" t="s">
        <v>2475</v>
      </c>
      <c r="E2098" s="88">
        <v>5431960</v>
      </c>
      <c r="F2098" s="88">
        <v>3454536</v>
      </c>
      <c r="G2098" s="88">
        <v>50632</v>
      </c>
      <c r="H2098" s="88">
        <v>0</v>
      </c>
      <c r="I2098" s="88">
        <v>0</v>
      </c>
      <c r="J2098" s="88">
        <v>1040275</v>
      </c>
      <c r="K2098" s="88">
        <v>1530781</v>
      </c>
      <c r="L2098" s="88">
        <v>0</v>
      </c>
      <c r="M2098" s="88">
        <v>405114</v>
      </c>
      <c r="N2098" s="88">
        <v>0</v>
      </c>
      <c r="O2098" s="88">
        <v>0</v>
      </c>
      <c r="P2098" s="88">
        <v>427734</v>
      </c>
      <c r="Q2098" s="89">
        <v>0</v>
      </c>
      <c r="R2098" s="89">
        <v>0</v>
      </c>
      <c r="S2098" s="89">
        <v>0</v>
      </c>
      <c r="T2098" s="89">
        <v>0</v>
      </c>
      <c r="U2098" s="89">
        <v>1.82087516365E-3</v>
      </c>
      <c r="V2098" s="89">
        <v>0</v>
      </c>
      <c r="W2098" s="89">
        <v>0</v>
      </c>
      <c r="X2098" s="89">
        <v>0</v>
      </c>
      <c r="Y2098" s="89">
        <v>0</v>
      </c>
      <c r="Z2098" s="89">
        <v>8.6789805298699996E-3</v>
      </c>
      <c r="AA2098" s="89">
        <v>2.1008898629299999E-3</v>
      </c>
    </row>
    <row r="2099" spans="1:27" x14ac:dyDescent="0.25">
      <c r="A2099" s="87">
        <v>20157</v>
      </c>
      <c r="B2099" s="134">
        <v>45473</v>
      </c>
      <c r="C2099" s="87">
        <v>10723</v>
      </c>
      <c r="D2099" s="86" t="s">
        <v>2476</v>
      </c>
      <c r="E2099" s="88">
        <v>1798</v>
      </c>
      <c r="F2099" s="88">
        <v>0</v>
      </c>
      <c r="G2099" s="88">
        <v>0</v>
      </c>
      <c r="H2099" s="88">
        <v>0</v>
      </c>
      <c r="I2099" s="88">
        <v>0</v>
      </c>
      <c r="J2099" s="88">
        <v>0</v>
      </c>
      <c r="K2099" s="88">
        <v>0</v>
      </c>
      <c r="L2099" s="88">
        <v>0</v>
      </c>
      <c r="M2099" s="88">
        <v>0</v>
      </c>
      <c r="N2099" s="88">
        <v>0</v>
      </c>
      <c r="O2099" s="88">
        <v>0</v>
      </c>
      <c r="P2099" s="88">
        <v>0</v>
      </c>
      <c r="Q2099" s="89">
        <v>0</v>
      </c>
      <c r="R2099" s="89">
        <v>0</v>
      </c>
      <c r="S2099" s="89">
        <v>0</v>
      </c>
      <c r="T2099" s="89">
        <v>0</v>
      </c>
      <c r="U2099" s="89">
        <v>0</v>
      </c>
      <c r="V2099" s="89">
        <v>0</v>
      </c>
      <c r="W2099" s="89">
        <v>0</v>
      </c>
      <c r="X2099" s="89">
        <v>0</v>
      </c>
      <c r="Y2099" s="89">
        <v>0</v>
      </c>
      <c r="Z2099" s="89">
        <v>4.656131736066E-2</v>
      </c>
      <c r="AA2099" s="89">
        <v>2.487338837931E-2</v>
      </c>
    </row>
    <row r="2100" spans="1:27" x14ac:dyDescent="0.25">
      <c r="A2100" s="87">
        <v>20186</v>
      </c>
      <c r="B2100" s="134">
        <v>45473</v>
      </c>
      <c r="C2100" s="87">
        <v>10744</v>
      </c>
      <c r="D2100" s="86" t="s">
        <v>2477</v>
      </c>
      <c r="E2100" s="88">
        <v>43758328</v>
      </c>
      <c r="F2100" s="88">
        <v>22533728</v>
      </c>
      <c r="G2100" s="88">
        <v>615024</v>
      </c>
      <c r="H2100" s="88">
        <v>0</v>
      </c>
      <c r="I2100" s="88">
        <v>0</v>
      </c>
      <c r="J2100" s="88">
        <v>6379716</v>
      </c>
      <c r="K2100" s="88">
        <v>8444595</v>
      </c>
      <c r="L2100" s="88">
        <v>0</v>
      </c>
      <c r="M2100" s="88">
        <v>6289965</v>
      </c>
      <c r="N2100" s="88">
        <v>0</v>
      </c>
      <c r="O2100" s="88">
        <v>0</v>
      </c>
      <c r="P2100" s="88">
        <v>804426</v>
      </c>
      <c r="Q2100" s="89">
        <v>3.0542773992900001E-3</v>
      </c>
      <c r="R2100" s="89">
        <v>0</v>
      </c>
      <c r="S2100" s="89">
        <v>0</v>
      </c>
      <c r="T2100" s="89">
        <v>0</v>
      </c>
      <c r="U2100" s="89">
        <v>6.9331995064999998E-4</v>
      </c>
      <c r="V2100" s="89">
        <v>0</v>
      </c>
      <c r="W2100" s="89">
        <v>0</v>
      </c>
      <c r="X2100" s="89">
        <v>0</v>
      </c>
      <c r="Y2100" s="89">
        <v>0</v>
      </c>
      <c r="Z2100" s="89">
        <v>2.2215237519000001E-4</v>
      </c>
      <c r="AA2100" s="89">
        <v>3.5026906369E-4</v>
      </c>
    </row>
    <row r="2101" spans="1:27" x14ac:dyDescent="0.25">
      <c r="A2101" s="87">
        <v>20194</v>
      </c>
      <c r="B2101" s="134">
        <v>45473</v>
      </c>
      <c r="C2101" s="87">
        <v>10748</v>
      </c>
      <c r="D2101" s="86" t="s">
        <v>2478</v>
      </c>
      <c r="E2101" s="88">
        <v>725279579</v>
      </c>
      <c r="F2101" s="88">
        <v>610236459</v>
      </c>
      <c r="G2101" s="88">
        <v>10961992</v>
      </c>
      <c r="H2101" s="88">
        <v>0</v>
      </c>
      <c r="I2101" s="88">
        <v>3548717</v>
      </c>
      <c r="J2101" s="88">
        <v>92903046</v>
      </c>
      <c r="K2101" s="88">
        <v>275150203</v>
      </c>
      <c r="L2101" s="88">
        <v>0</v>
      </c>
      <c r="M2101" s="88">
        <v>112844747</v>
      </c>
      <c r="N2101" s="88">
        <v>34087866</v>
      </c>
      <c r="O2101" s="88">
        <v>11356311</v>
      </c>
      <c r="P2101" s="88">
        <v>69383577</v>
      </c>
      <c r="Q2101" s="89">
        <v>1.1613503999930001E-2</v>
      </c>
      <c r="R2101" s="89">
        <v>0</v>
      </c>
      <c r="S2101" s="89">
        <v>0</v>
      </c>
      <c r="T2101" s="89">
        <v>3.9754240852000002E-4</v>
      </c>
      <c r="U2101" s="89">
        <v>3.0316491866000002E-3</v>
      </c>
      <c r="V2101" s="89">
        <v>0</v>
      </c>
      <c r="W2101" s="89">
        <v>1.5207713857000001E-4</v>
      </c>
      <c r="X2101" s="89">
        <v>0</v>
      </c>
      <c r="Y2101" s="89">
        <v>0</v>
      </c>
      <c r="Z2101" s="89">
        <v>3.0833878900800001E-3</v>
      </c>
      <c r="AA2101" s="89">
        <v>2.0320222021299999E-3</v>
      </c>
    </row>
    <row r="2102" spans="1:27" x14ac:dyDescent="0.25">
      <c r="A2102" s="87">
        <v>20204</v>
      </c>
      <c r="B2102" s="134">
        <v>45473</v>
      </c>
      <c r="C2102" s="87">
        <v>10752</v>
      </c>
      <c r="D2102" s="86" t="s">
        <v>2479</v>
      </c>
      <c r="E2102" s="88">
        <v>7792654</v>
      </c>
      <c r="F2102" s="88">
        <v>2602140</v>
      </c>
      <c r="G2102" s="88">
        <v>0</v>
      </c>
      <c r="H2102" s="88">
        <v>0</v>
      </c>
      <c r="I2102" s="88">
        <v>0</v>
      </c>
      <c r="J2102" s="88">
        <v>1134409</v>
      </c>
      <c r="K2102" s="88">
        <v>1260791</v>
      </c>
      <c r="L2102" s="88">
        <v>0</v>
      </c>
      <c r="M2102" s="88">
        <v>0</v>
      </c>
      <c r="N2102" s="88">
        <v>0</v>
      </c>
      <c r="O2102" s="88">
        <v>0</v>
      </c>
      <c r="P2102" s="88">
        <v>206940</v>
      </c>
      <c r="Q2102" s="89">
        <v>0</v>
      </c>
      <c r="R2102" s="89">
        <v>0</v>
      </c>
      <c r="S2102" s="89">
        <v>0</v>
      </c>
      <c r="T2102" s="89">
        <v>0</v>
      </c>
      <c r="U2102" s="89">
        <v>0</v>
      </c>
      <c r="V2102" s="89">
        <v>0</v>
      </c>
      <c r="W2102" s="89">
        <v>0</v>
      </c>
      <c r="X2102" s="89">
        <v>0</v>
      </c>
      <c r="Y2102" s="89">
        <v>0</v>
      </c>
      <c r="Z2102" s="89">
        <v>0</v>
      </c>
      <c r="AA2102" s="89">
        <v>0</v>
      </c>
    </row>
    <row r="2103" spans="1:27" x14ac:dyDescent="0.25">
      <c r="A2103" s="87">
        <v>20207</v>
      </c>
      <c r="B2103" s="134">
        <v>45473</v>
      </c>
      <c r="C2103" s="87">
        <v>10755</v>
      </c>
      <c r="D2103" s="86" t="s">
        <v>2480</v>
      </c>
      <c r="E2103" s="88">
        <v>58892007</v>
      </c>
      <c r="F2103" s="88">
        <v>19792962</v>
      </c>
      <c r="G2103" s="88">
        <v>844985</v>
      </c>
      <c r="H2103" s="88">
        <v>0</v>
      </c>
      <c r="I2103" s="88">
        <v>0</v>
      </c>
      <c r="J2103" s="88">
        <v>1427065</v>
      </c>
      <c r="K2103" s="88">
        <v>2496501</v>
      </c>
      <c r="L2103" s="88">
        <v>0</v>
      </c>
      <c r="M2103" s="88">
        <v>9978786</v>
      </c>
      <c r="N2103" s="88">
        <v>0</v>
      </c>
      <c r="O2103" s="88">
        <v>0</v>
      </c>
      <c r="P2103" s="88">
        <v>5045625</v>
      </c>
      <c r="Q2103" s="89">
        <v>2.433973763053E-2</v>
      </c>
      <c r="R2103" s="89">
        <v>0</v>
      </c>
      <c r="S2103" s="89">
        <v>0</v>
      </c>
      <c r="T2103" s="89">
        <v>0</v>
      </c>
      <c r="U2103" s="89">
        <v>0</v>
      </c>
      <c r="V2103" s="89">
        <v>0</v>
      </c>
      <c r="W2103" s="89">
        <v>0</v>
      </c>
      <c r="X2103" s="89">
        <v>0</v>
      </c>
      <c r="Y2103" s="89">
        <v>0</v>
      </c>
      <c r="Z2103" s="89">
        <v>2.6698056368959999E-2</v>
      </c>
      <c r="AA2103" s="89">
        <v>7.8086699820799996E-3</v>
      </c>
    </row>
    <row r="2104" spans="1:27" x14ac:dyDescent="0.25">
      <c r="A2104" s="87">
        <v>20222</v>
      </c>
      <c r="B2104" s="134">
        <v>45473</v>
      </c>
      <c r="C2104" s="87">
        <v>10764</v>
      </c>
      <c r="D2104" s="86" t="s">
        <v>2481</v>
      </c>
      <c r="E2104" s="88">
        <v>19074978</v>
      </c>
      <c r="F2104" s="88">
        <v>8562960</v>
      </c>
      <c r="G2104" s="88">
        <v>296261</v>
      </c>
      <c r="H2104" s="88">
        <v>0</v>
      </c>
      <c r="I2104" s="88">
        <v>0</v>
      </c>
      <c r="J2104" s="88">
        <v>1398840</v>
      </c>
      <c r="K2104" s="88">
        <v>4764657</v>
      </c>
      <c r="L2104" s="88">
        <v>0</v>
      </c>
      <c r="M2104" s="88">
        <v>609970</v>
      </c>
      <c r="N2104" s="88">
        <v>0</v>
      </c>
      <c r="O2104" s="88">
        <v>0</v>
      </c>
      <c r="P2104" s="88">
        <v>1493232</v>
      </c>
      <c r="Q2104" s="89">
        <v>3.5538331791599999E-3</v>
      </c>
      <c r="R2104" s="89">
        <v>0</v>
      </c>
      <c r="S2104" s="89">
        <v>0</v>
      </c>
      <c r="T2104" s="89">
        <v>0</v>
      </c>
      <c r="U2104" s="89">
        <v>0</v>
      </c>
      <c r="V2104" s="89">
        <v>0</v>
      </c>
      <c r="W2104" s="89">
        <v>0</v>
      </c>
      <c r="X2104" s="89">
        <v>0</v>
      </c>
      <c r="Y2104" s="89">
        <v>0</v>
      </c>
      <c r="Z2104" s="89">
        <v>6.963662441E-4</v>
      </c>
      <c r="AA2104" s="89">
        <v>3.0054490583999999E-4</v>
      </c>
    </row>
    <row r="2105" spans="1:27" x14ac:dyDescent="0.25">
      <c r="A2105" s="87">
        <v>20228</v>
      </c>
      <c r="B2105" s="134">
        <v>45473</v>
      </c>
      <c r="C2105" s="87">
        <v>10769</v>
      </c>
      <c r="D2105" s="86" t="s">
        <v>2482</v>
      </c>
      <c r="E2105" s="88">
        <v>5208883</v>
      </c>
      <c r="F2105" s="88">
        <v>4602811</v>
      </c>
      <c r="G2105" s="88">
        <v>0</v>
      </c>
      <c r="H2105" s="88">
        <v>0</v>
      </c>
      <c r="I2105" s="88">
        <v>0</v>
      </c>
      <c r="J2105" s="88">
        <v>2399679</v>
      </c>
      <c r="K2105" s="88">
        <v>832658</v>
      </c>
      <c r="L2105" s="88">
        <v>0</v>
      </c>
      <c r="M2105" s="88">
        <v>0</v>
      </c>
      <c r="N2105" s="88">
        <v>0</v>
      </c>
      <c r="O2105" s="88">
        <v>0</v>
      </c>
      <c r="P2105" s="88">
        <v>1370474</v>
      </c>
      <c r="Q2105" s="89">
        <v>0</v>
      </c>
      <c r="R2105" s="89">
        <v>0</v>
      </c>
      <c r="S2105" s="89">
        <v>0</v>
      </c>
      <c r="T2105" s="89">
        <v>0</v>
      </c>
      <c r="U2105" s="89">
        <v>2.5879415801340001E-2</v>
      </c>
      <c r="V2105" s="89">
        <v>0</v>
      </c>
      <c r="W2105" s="89">
        <v>0</v>
      </c>
      <c r="X2105" s="89">
        <v>0</v>
      </c>
      <c r="Y2105" s="89">
        <v>0</v>
      </c>
      <c r="Z2105" s="89">
        <v>3.234631518495E-2</v>
      </c>
      <c r="AA2105" s="89">
        <v>1.5778950099629999E-2</v>
      </c>
    </row>
    <row r="2106" spans="1:27" x14ac:dyDescent="0.25">
      <c r="A2106" s="87">
        <v>20258</v>
      </c>
      <c r="B2106" s="134">
        <v>45473</v>
      </c>
      <c r="C2106" s="87">
        <v>10787</v>
      </c>
      <c r="D2106" s="86" t="s">
        <v>2483</v>
      </c>
      <c r="E2106" s="88">
        <v>657979691</v>
      </c>
      <c r="F2106" s="88">
        <v>446228445</v>
      </c>
      <c r="G2106" s="88">
        <v>39700178</v>
      </c>
      <c r="H2106" s="88">
        <v>0</v>
      </c>
      <c r="I2106" s="88">
        <v>4695668</v>
      </c>
      <c r="J2106" s="88">
        <v>29023483</v>
      </c>
      <c r="K2106" s="88">
        <v>84806693</v>
      </c>
      <c r="L2106" s="88">
        <v>0</v>
      </c>
      <c r="M2106" s="88">
        <v>206962297</v>
      </c>
      <c r="N2106" s="88">
        <v>19852719</v>
      </c>
      <c r="O2106" s="88">
        <v>4412224</v>
      </c>
      <c r="P2106" s="88">
        <v>56775183</v>
      </c>
      <c r="Q2106" s="89">
        <v>8.1439372222399994E-3</v>
      </c>
      <c r="R2106" s="89">
        <v>0</v>
      </c>
      <c r="S2106" s="89">
        <v>7.2385156331200001E-3</v>
      </c>
      <c r="T2106" s="89">
        <v>1.9023078044000001E-4</v>
      </c>
      <c r="U2106" s="89">
        <v>1.4361357218100001E-3</v>
      </c>
      <c r="V2106" s="89">
        <v>0</v>
      </c>
      <c r="W2106" s="89">
        <v>1.295324722E-5</v>
      </c>
      <c r="X2106" s="89">
        <v>0</v>
      </c>
      <c r="Y2106" s="89">
        <v>2.8195605079000001E-4</v>
      </c>
      <c r="Z2106" s="89">
        <v>6.42430851008E-3</v>
      </c>
      <c r="AA2106" s="89">
        <v>1.8399152577699999E-3</v>
      </c>
    </row>
    <row r="2107" spans="1:27" x14ac:dyDescent="0.25">
      <c r="A2107" s="87">
        <v>20267</v>
      </c>
      <c r="B2107" s="134">
        <v>45473</v>
      </c>
      <c r="C2107" s="87">
        <v>10793</v>
      </c>
      <c r="D2107" s="86" t="s">
        <v>2484</v>
      </c>
      <c r="E2107" s="88">
        <v>6513650</v>
      </c>
      <c r="F2107" s="88">
        <v>5002542</v>
      </c>
      <c r="G2107" s="88">
        <v>0</v>
      </c>
      <c r="H2107" s="88">
        <v>0</v>
      </c>
      <c r="I2107" s="88">
        <v>0</v>
      </c>
      <c r="J2107" s="88">
        <v>646669</v>
      </c>
      <c r="K2107" s="88">
        <v>2278629</v>
      </c>
      <c r="L2107" s="88">
        <v>0</v>
      </c>
      <c r="M2107" s="88">
        <v>416131</v>
      </c>
      <c r="N2107" s="88">
        <v>0</v>
      </c>
      <c r="O2107" s="88">
        <v>0</v>
      </c>
      <c r="P2107" s="88">
        <v>1661113</v>
      </c>
      <c r="Q2107" s="89">
        <v>0</v>
      </c>
      <c r="R2107" s="89">
        <v>0</v>
      </c>
      <c r="S2107" s="89">
        <v>0</v>
      </c>
      <c r="T2107" s="89">
        <v>0</v>
      </c>
      <c r="U2107" s="89">
        <v>0</v>
      </c>
      <c r="V2107" s="89">
        <v>0</v>
      </c>
      <c r="W2107" s="89">
        <v>0</v>
      </c>
      <c r="X2107" s="89">
        <v>0</v>
      </c>
      <c r="Y2107" s="89">
        <v>0</v>
      </c>
      <c r="Z2107" s="89">
        <v>2.1503240920000001E-4</v>
      </c>
      <c r="AA2107" s="89">
        <v>5.9223505430000003E-5</v>
      </c>
    </row>
    <row r="2108" spans="1:27" x14ac:dyDescent="0.25">
      <c r="A2108" s="87">
        <v>20279</v>
      </c>
      <c r="B2108" s="134">
        <v>45473</v>
      </c>
      <c r="C2108" s="87">
        <v>10799</v>
      </c>
      <c r="D2108" s="86" t="s">
        <v>2485</v>
      </c>
      <c r="E2108" s="88">
        <v>8664938</v>
      </c>
      <c r="F2108" s="88">
        <v>3704295</v>
      </c>
      <c r="G2108" s="88">
        <v>0</v>
      </c>
      <c r="H2108" s="88">
        <v>0</v>
      </c>
      <c r="I2108" s="88">
        <v>0</v>
      </c>
      <c r="J2108" s="88">
        <v>1385754</v>
      </c>
      <c r="K2108" s="88">
        <v>1803592</v>
      </c>
      <c r="L2108" s="88">
        <v>0</v>
      </c>
      <c r="M2108" s="88">
        <v>0</v>
      </c>
      <c r="N2108" s="88">
        <v>0</v>
      </c>
      <c r="O2108" s="88">
        <v>0</v>
      </c>
      <c r="P2108" s="88">
        <v>514950</v>
      </c>
      <c r="Q2108" s="89">
        <v>0</v>
      </c>
      <c r="R2108" s="89">
        <v>0</v>
      </c>
      <c r="S2108" s="89">
        <v>0</v>
      </c>
      <c r="T2108" s="89">
        <v>0</v>
      </c>
      <c r="U2108" s="89">
        <v>5.8909776840500002E-3</v>
      </c>
      <c r="V2108" s="89">
        <v>0</v>
      </c>
      <c r="W2108" s="89">
        <v>0</v>
      </c>
      <c r="X2108" s="89">
        <v>0</v>
      </c>
      <c r="Y2108" s="89">
        <v>0</v>
      </c>
      <c r="Z2108" s="89">
        <v>1.430587657233E-2</v>
      </c>
      <c r="AA2108" s="89">
        <v>5.4952050469300002E-3</v>
      </c>
    </row>
    <row r="2109" spans="1:27" x14ac:dyDescent="0.25">
      <c r="A2109" s="87">
        <v>20290</v>
      </c>
      <c r="B2109" s="134">
        <v>45473</v>
      </c>
      <c r="C2109" s="87">
        <v>10806</v>
      </c>
      <c r="D2109" s="86" t="s">
        <v>2486</v>
      </c>
      <c r="E2109" s="88">
        <v>37059489</v>
      </c>
      <c r="F2109" s="88">
        <v>16406724</v>
      </c>
      <c r="G2109" s="88">
        <v>778702</v>
      </c>
      <c r="H2109" s="88">
        <v>0</v>
      </c>
      <c r="I2109" s="88">
        <v>0</v>
      </c>
      <c r="J2109" s="88">
        <v>3710185</v>
      </c>
      <c r="K2109" s="88">
        <v>4595759</v>
      </c>
      <c r="L2109" s="88">
        <v>0</v>
      </c>
      <c r="M2109" s="88">
        <v>3912291</v>
      </c>
      <c r="N2109" s="88">
        <v>0</v>
      </c>
      <c r="O2109" s="88">
        <v>0</v>
      </c>
      <c r="P2109" s="88">
        <v>3409787</v>
      </c>
      <c r="Q2109" s="89">
        <v>2.7055744724499999E-6</v>
      </c>
      <c r="R2109" s="89">
        <v>0</v>
      </c>
      <c r="S2109" s="89">
        <v>0</v>
      </c>
      <c r="T2109" s="89">
        <v>0</v>
      </c>
      <c r="U2109" s="89">
        <v>2.6428141709200002E-3</v>
      </c>
      <c r="V2109" s="89">
        <v>0</v>
      </c>
      <c r="W2109" s="89">
        <v>2.2785811717900002E-3</v>
      </c>
      <c r="X2109" s="89">
        <v>0</v>
      </c>
      <c r="Y2109" s="89">
        <v>0</v>
      </c>
      <c r="Z2109" s="89">
        <v>8.8870220633199999E-3</v>
      </c>
      <c r="AA2109" s="89">
        <v>3.3783852836599998E-3</v>
      </c>
    </row>
    <row r="2110" spans="1:27" x14ac:dyDescent="0.25">
      <c r="A2110" s="87">
        <v>20292</v>
      </c>
      <c r="B2110" s="134">
        <v>45473</v>
      </c>
      <c r="C2110" s="87">
        <v>10808</v>
      </c>
      <c r="D2110" s="86" t="s">
        <v>2487</v>
      </c>
      <c r="E2110" s="88">
        <v>1849336</v>
      </c>
      <c r="F2110" s="88">
        <v>1635487</v>
      </c>
      <c r="G2110" s="88">
        <v>0</v>
      </c>
      <c r="H2110" s="88">
        <v>0</v>
      </c>
      <c r="I2110" s="88">
        <v>0</v>
      </c>
      <c r="J2110" s="88">
        <v>1048706</v>
      </c>
      <c r="K2110" s="88">
        <v>109303</v>
      </c>
      <c r="L2110" s="88">
        <v>0</v>
      </c>
      <c r="M2110" s="88">
        <v>0</v>
      </c>
      <c r="N2110" s="88">
        <v>0</v>
      </c>
      <c r="O2110" s="88">
        <v>0</v>
      </c>
      <c r="P2110" s="88">
        <v>477478</v>
      </c>
      <c r="Q2110" s="89">
        <v>0</v>
      </c>
      <c r="R2110" s="89">
        <v>0</v>
      </c>
      <c r="S2110" s="89">
        <v>0</v>
      </c>
      <c r="T2110" s="89">
        <v>0</v>
      </c>
      <c r="U2110" s="89">
        <v>0</v>
      </c>
      <c r="V2110" s="89">
        <v>0</v>
      </c>
      <c r="W2110" s="89">
        <v>0</v>
      </c>
      <c r="X2110" s="89">
        <v>0</v>
      </c>
      <c r="Y2110" s="89">
        <v>0</v>
      </c>
      <c r="Z2110" s="89">
        <v>0</v>
      </c>
      <c r="AA2110" s="89">
        <v>0</v>
      </c>
    </row>
    <row r="2111" spans="1:27" x14ac:dyDescent="0.25">
      <c r="A2111" s="87">
        <v>20302</v>
      </c>
      <c r="B2111" s="134">
        <v>45473</v>
      </c>
      <c r="C2111" s="87">
        <v>10813</v>
      </c>
      <c r="D2111" s="86" t="s">
        <v>2488</v>
      </c>
      <c r="E2111" s="88">
        <v>38257026</v>
      </c>
      <c r="F2111" s="88">
        <v>15744262</v>
      </c>
      <c r="G2111" s="88">
        <v>1616311</v>
      </c>
      <c r="H2111" s="88">
        <v>0</v>
      </c>
      <c r="I2111" s="88">
        <v>0</v>
      </c>
      <c r="J2111" s="88">
        <v>2691028</v>
      </c>
      <c r="K2111" s="88">
        <v>3435338</v>
      </c>
      <c r="L2111" s="88">
        <v>0</v>
      </c>
      <c r="M2111" s="88">
        <v>6904820</v>
      </c>
      <c r="N2111" s="88">
        <v>0</v>
      </c>
      <c r="O2111" s="88">
        <v>0</v>
      </c>
      <c r="P2111" s="88">
        <v>1096765</v>
      </c>
      <c r="Q2111" s="89">
        <v>1.072636514674E-2</v>
      </c>
      <c r="R2111" s="89">
        <v>0</v>
      </c>
      <c r="S2111" s="89">
        <v>0</v>
      </c>
      <c r="T2111" s="89">
        <v>0</v>
      </c>
      <c r="U2111" s="89">
        <v>1.68781566677E-3</v>
      </c>
      <c r="V2111" s="89">
        <v>0</v>
      </c>
      <c r="W2111" s="89">
        <v>0</v>
      </c>
      <c r="X2111" s="89">
        <v>0</v>
      </c>
      <c r="Y2111" s="89">
        <v>0</v>
      </c>
      <c r="Z2111" s="89">
        <v>-1.8858136773E-3</v>
      </c>
      <c r="AA2111" s="89">
        <v>1.3860913959699999E-3</v>
      </c>
    </row>
    <row r="2112" spans="1:27" x14ac:dyDescent="0.25">
      <c r="A2112" s="87">
        <v>20303</v>
      </c>
      <c r="B2112" s="134">
        <v>45473</v>
      </c>
      <c r="C2112" s="87">
        <v>10814</v>
      </c>
      <c r="D2112" s="86" t="s">
        <v>2489</v>
      </c>
      <c r="E2112" s="88">
        <v>5163831</v>
      </c>
      <c r="F2112" s="88">
        <v>2511368</v>
      </c>
      <c r="G2112" s="88">
        <v>0</v>
      </c>
      <c r="H2112" s="88">
        <v>0</v>
      </c>
      <c r="I2112" s="88">
        <v>0</v>
      </c>
      <c r="J2112" s="88">
        <v>581493</v>
      </c>
      <c r="K2112" s="88">
        <v>1471489</v>
      </c>
      <c r="L2112" s="88">
        <v>0</v>
      </c>
      <c r="M2112" s="88">
        <v>0</v>
      </c>
      <c r="N2112" s="88">
        <v>0</v>
      </c>
      <c r="O2112" s="88">
        <v>0</v>
      </c>
      <c r="P2112" s="88">
        <v>458386</v>
      </c>
      <c r="Q2112" s="89">
        <v>0</v>
      </c>
      <c r="R2112" s="89">
        <v>0</v>
      </c>
      <c r="S2112" s="89">
        <v>0</v>
      </c>
      <c r="T2112" s="89">
        <v>0</v>
      </c>
      <c r="U2112" s="89">
        <v>5.0413545825099999E-3</v>
      </c>
      <c r="V2112" s="89">
        <v>0</v>
      </c>
      <c r="W2112" s="89">
        <v>0</v>
      </c>
      <c r="X2112" s="89">
        <v>0</v>
      </c>
      <c r="Y2112" s="89">
        <v>0</v>
      </c>
      <c r="Z2112" s="89">
        <v>1.596272152827E-2</v>
      </c>
      <c r="AA2112" s="89">
        <v>5.6114847078499999E-3</v>
      </c>
    </row>
    <row r="2113" spans="1:27" x14ac:dyDescent="0.25">
      <c r="A2113" s="87">
        <v>20324</v>
      </c>
      <c r="B2113" s="134">
        <v>45473</v>
      </c>
      <c r="C2113" s="87">
        <v>10829</v>
      </c>
      <c r="D2113" s="86" t="s">
        <v>2490</v>
      </c>
      <c r="E2113" s="88">
        <v>27962536</v>
      </c>
      <c r="F2113" s="88">
        <v>21403768</v>
      </c>
      <c r="G2113" s="88">
        <v>0</v>
      </c>
      <c r="H2113" s="88">
        <v>0</v>
      </c>
      <c r="I2113" s="88">
        <v>0</v>
      </c>
      <c r="J2113" s="88">
        <v>3945237</v>
      </c>
      <c r="K2113" s="88">
        <v>11107292</v>
      </c>
      <c r="L2113" s="88">
        <v>0</v>
      </c>
      <c r="M2113" s="88">
        <v>1352953</v>
      </c>
      <c r="N2113" s="88">
        <v>0</v>
      </c>
      <c r="O2113" s="88">
        <v>0</v>
      </c>
      <c r="P2113" s="88">
        <v>4998286</v>
      </c>
      <c r="Q2113" s="89">
        <v>0</v>
      </c>
      <c r="R2113" s="89">
        <v>0</v>
      </c>
      <c r="S2113" s="89">
        <v>0</v>
      </c>
      <c r="T2113" s="89">
        <v>0</v>
      </c>
      <c r="U2113" s="89">
        <v>8.7084247641999995E-4</v>
      </c>
      <c r="V2113" s="89">
        <v>0</v>
      </c>
      <c r="W2113" s="89">
        <v>4.1876860786800004E-3</v>
      </c>
      <c r="X2113" s="89">
        <v>0</v>
      </c>
      <c r="Y2113" s="89">
        <v>0</v>
      </c>
      <c r="Z2113" s="89">
        <v>3.1590163023199999E-3</v>
      </c>
      <c r="AA2113" s="89">
        <v>1.60833955643E-3</v>
      </c>
    </row>
    <row r="2114" spans="1:27" x14ac:dyDescent="0.25">
      <c r="A2114" s="87">
        <v>20336</v>
      </c>
      <c r="B2114" s="134">
        <v>45473</v>
      </c>
      <c r="C2114" s="87">
        <v>10838</v>
      </c>
      <c r="D2114" s="86" t="s">
        <v>2491</v>
      </c>
      <c r="E2114" s="88">
        <v>10974548</v>
      </c>
      <c r="F2114" s="88">
        <v>6869703</v>
      </c>
      <c r="G2114" s="88">
        <v>721338</v>
      </c>
      <c r="H2114" s="88">
        <v>0</v>
      </c>
      <c r="I2114" s="88">
        <v>0</v>
      </c>
      <c r="J2114" s="88">
        <v>2042241</v>
      </c>
      <c r="K2114" s="88">
        <v>1723747</v>
      </c>
      <c r="L2114" s="88">
        <v>0</v>
      </c>
      <c r="M2114" s="88">
        <v>0</v>
      </c>
      <c r="N2114" s="88">
        <v>0</v>
      </c>
      <c r="O2114" s="88">
        <v>0</v>
      </c>
      <c r="P2114" s="88">
        <v>2382377</v>
      </c>
      <c r="Q2114" s="89">
        <v>1.307293233606E-2</v>
      </c>
      <c r="R2114" s="89">
        <v>0</v>
      </c>
      <c r="S2114" s="89">
        <v>0</v>
      </c>
      <c r="T2114" s="89">
        <v>3.8751874999199999E-3</v>
      </c>
      <c r="U2114" s="89">
        <v>3.9581444508300003E-3</v>
      </c>
      <c r="V2114" s="89">
        <v>0</v>
      </c>
      <c r="W2114" s="89">
        <v>0</v>
      </c>
      <c r="X2114" s="89">
        <v>0</v>
      </c>
      <c r="Y2114" s="89">
        <v>0</v>
      </c>
      <c r="Z2114" s="89">
        <v>1.344836850129E-2</v>
      </c>
      <c r="AA2114" s="89">
        <v>8.2295118637700001E-3</v>
      </c>
    </row>
    <row r="2115" spans="1:27" x14ac:dyDescent="0.25">
      <c r="A2115" s="87">
        <v>20341</v>
      </c>
      <c r="B2115" s="134">
        <v>45473</v>
      </c>
      <c r="C2115" s="87">
        <v>10840</v>
      </c>
      <c r="D2115" s="86" t="s">
        <v>2492</v>
      </c>
      <c r="E2115" s="88">
        <v>103072680</v>
      </c>
      <c r="F2115" s="88">
        <v>5507546</v>
      </c>
      <c r="G2115" s="88">
        <v>238497</v>
      </c>
      <c r="H2115" s="88">
        <v>0</v>
      </c>
      <c r="I2115" s="88">
        <v>0</v>
      </c>
      <c r="J2115" s="88">
        <v>268579</v>
      </c>
      <c r="K2115" s="88">
        <v>300079</v>
      </c>
      <c r="L2115" s="88">
        <v>0</v>
      </c>
      <c r="M2115" s="88">
        <v>4482457</v>
      </c>
      <c r="N2115" s="88">
        <v>0</v>
      </c>
      <c r="O2115" s="88">
        <v>0</v>
      </c>
      <c r="P2115" s="88">
        <v>217934</v>
      </c>
      <c r="Q2115" s="89">
        <v>3.7328923316499998E-3</v>
      </c>
      <c r="R2115" s="89">
        <v>0</v>
      </c>
      <c r="S2115" s="89">
        <v>0</v>
      </c>
      <c r="T2115" s="89">
        <v>0</v>
      </c>
      <c r="U2115" s="89">
        <v>3.4634843281799998E-3</v>
      </c>
      <c r="V2115" s="89">
        <v>0</v>
      </c>
      <c r="W2115" s="89">
        <v>0</v>
      </c>
      <c r="X2115" s="89">
        <v>0</v>
      </c>
      <c r="Y2115" s="89">
        <v>0</v>
      </c>
      <c r="Z2115" s="89">
        <v>9.1490485773100001E-3</v>
      </c>
      <c r="AA2115" s="89">
        <v>9.7605874707999999E-4</v>
      </c>
    </row>
    <row r="2116" spans="1:27" x14ac:dyDescent="0.25">
      <c r="A2116" s="87">
        <v>20354</v>
      </c>
      <c r="B2116" s="134">
        <v>45473</v>
      </c>
      <c r="C2116" s="87">
        <v>10848</v>
      </c>
      <c r="D2116" s="86" t="s">
        <v>2493</v>
      </c>
      <c r="E2116" s="88">
        <v>14359223</v>
      </c>
      <c r="F2116" s="88">
        <v>3679968</v>
      </c>
      <c r="G2116" s="88">
        <v>0</v>
      </c>
      <c r="H2116" s="88">
        <v>0</v>
      </c>
      <c r="I2116" s="88">
        <v>0</v>
      </c>
      <c r="J2116" s="88">
        <v>385446</v>
      </c>
      <c r="K2116" s="88">
        <v>1699740</v>
      </c>
      <c r="L2116" s="88">
        <v>0</v>
      </c>
      <c r="M2116" s="88">
        <v>0</v>
      </c>
      <c r="N2116" s="88">
        <v>0</v>
      </c>
      <c r="O2116" s="88">
        <v>0</v>
      </c>
      <c r="P2116" s="88">
        <v>1594782</v>
      </c>
      <c r="Q2116" s="89">
        <v>0</v>
      </c>
      <c r="R2116" s="89">
        <v>0</v>
      </c>
      <c r="S2116" s="89">
        <v>0</v>
      </c>
      <c r="T2116" s="89">
        <v>0</v>
      </c>
      <c r="U2116" s="89">
        <v>0</v>
      </c>
      <c r="V2116" s="89">
        <v>0</v>
      </c>
      <c r="W2116" s="89">
        <v>0</v>
      </c>
      <c r="X2116" s="89">
        <v>0</v>
      </c>
      <c r="Y2116" s="89">
        <v>0</v>
      </c>
      <c r="Z2116" s="89">
        <v>2.6201482644149999E-2</v>
      </c>
      <c r="AA2116" s="89">
        <v>1.1519984786370001E-2</v>
      </c>
    </row>
    <row r="2117" spans="1:27" x14ac:dyDescent="0.25">
      <c r="A2117" s="87">
        <v>20382</v>
      </c>
      <c r="B2117" s="134">
        <v>45473</v>
      </c>
      <c r="C2117" s="87">
        <v>10867</v>
      </c>
      <c r="D2117" s="86" t="s">
        <v>2494</v>
      </c>
      <c r="E2117" s="88">
        <v>86243083</v>
      </c>
      <c r="F2117" s="88">
        <v>27058636</v>
      </c>
      <c r="G2117" s="88">
        <v>2160357</v>
      </c>
      <c r="H2117" s="88">
        <v>0</v>
      </c>
      <c r="I2117" s="88">
        <v>0</v>
      </c>
      <c r="J2117" s="88">
        <v>1865371</v>
      </c>
      <c r="K2117" s="88">
        <v>2223275</v>
      </c>
      <c r="L2117" s="88">
        <v>0</v>
      </c>
      <c r="M2117" s="88">
        <v>12225581</v>
      </c>
      <c r="N2117" s="88">
        <v>889246</v>
      </c>
      <c r="O2117" s="88">
        <v>5119334</v>
      </c>
      <c r="P2117" s="88">
        <v>2575471</v>
      </c>
      <c r="Q2117" s="89">
        <v>2.317536622889E-2</v>
      </c>
      <c r="R2117" s="89">
        <v>0</v>
      </c>
      <c r="S2117" s="89">
        <v>0</v>
      </c>
      <c r="T2117" s="89">
        <v>0</v>
      </c>
      <c r="U2117" s="89">
        <v>0</v>
      </c>
      <c r="V2117" s="89">
        <v>0</v>
      </c>
      <c r="W2117" s="89">
        <v>0</v>
      </c>
      <c r="X2117" s="89">
        <v>0</v>
      </c>
      <c r="Y2117" s="89">
        <v>0</v>
      </c>
      <c r="Z2117" s="89">
        <v>1.420694753457E-2</v>
      </c>
      <c r="AA2117" s="89">
        <v>3.1425740551700001E-3</v>
      </c>
    </row>
    <row r="2118" spans="1:27" x14ac:dyDescent="0.25">
      <c r="A2118" s="87">
        <v>20392</v>
      </c>
      <c r="B2118" s="134">
        <v>45473</v>
      </c>
      <c r="C2118" s="87">
        <v>10874</v>
      </c>
      <c r="D2118" s="86" t="s">
        <v>2495</v>
      </c>
      <c r="E2118" s="88">
        <v>6983435</v>
      </c>
      <c r="F2118" s="88">
        <v>3419641</v>
      </c>
      <c r="G2118" s="88">
        <v>0</v>
      </c>
      <c r="H2118" s="88">
        <v>1349</v>
      </c>
      <c r="I2118" s="88">
        <v>0</v>
      </c>
      <c r="J2118" s="88">
        <v>750152</v>
      </c>
      <c r="K2118" s="88">
        <v>1410042</v>
      </c>
      <c r="L2118" s="88">
        <v>0</v>
      </c>
      <c r="M2118" s="88">
        <v>0</v>
      </c>
      <c r="N2118" s="88">
        <v>0</v>
      </c>
      <c r="O2118" s="88">
        <v>0</v>
      </c>
      <c r="P2118" s="88">
        <v>1258098</v>
      </c>
      <c r="Q2118" s="89">
        <v>0</v>
      </c>
      <c r="R2118" s="89">
        <v>0</v>
      </c>
      <c r="S2118" s="89">
        <v>0</v>
      </c>
      <c r="T2118" s="89">
        <v>0</v>
      </c>
      <c r="U2118" s="89">
        <v>6.01200734954E-3</v>
      </c>
      <c r="V2118" s="89">
        <v>0</v>
      </c>
      <c r="W2118" s="89">
        <v>0</v>
      </c>
      <c r="X2118" s="89">
        <v>0</v>
      </c>
      <c r="Y2118" s="89">
        <v>0</v>
      </c>
      <c r="Z2118" s="89">
        <v>4.9546549077299998E-3</v>
      </c>
      <c r="AA2118" s="89">
        <v>4.3740945893200002E-3</v>
      </c>
    </row>
    <row r="2119" spans="1:27" x14ac:dyDescent="0.25">
      <c r="A2119" s="87">
        <v>20394</v>
      </c>
      <c r="B2119" s="134">
        <v>45473</v>
      </c>
      <c r="C2119" s="87">
        <v>10876</v>
      </c>
      <c r="D2119" s="86" t="s">
        <v>2496</v>
      </c>
      <c r="E2119" s="88">
        <v>163162331</v>
      </c>
      <c r="F2119" s="88">
        <v>85906913</v>
      </c>
      <c r="G2119" s="88">
        <v>7627341</v>
      </c>
      <c r="H2119" s="88">
        <v>0</v>
      </c>
      <c r="I2119" s="88">
        <v>0</v>
      </c>
      <c r="J2119" s="88">
        <v>16089565</v>
      </c>
      <c r="K2119" s="88">
        <v>30000193</v>
      </c>
      <c r="L2119" s="88">
        <v>0</v>
      </c>
      <c r="M2119" s="88">
        <v>27419793</v>
      </c>
      <c r="N2119" s="88">
        <v>0</v>
      </c>
      <c r="O2119" s="88">
        <v>0</v>
      </c>
      <c r="P2119" s="88">
        <v>4770021</v>
      </c>
      <c r="Q2119" s="89">
        <v>4.4600606881899998E-3</v>
      </c>
      <c r="R2119" s="89">
        <v>0</v>
      </c>
      <c r="S2119" s="89">
        <v>0</v>
      </c>
      <c r="T2119" s="89">
        <v>9.1079928380000005E-5</v>
      </c>
      <c r="U2119" s="89">
        <v>3.4920975694E-4</v>
      </c>
      <c r="V2119" s="89">
        <v>0</v>
      </c>
      <c r="W2119" s="89">
        <v>-1.8211772158E-3</v>
      </c>
      <c r="X2119" s="89">
        <v>0</v>
      </c>
      <c r="Y2119" s="89">
        <v>0</v>
      </c>
      <c r="Z2119" s="89">
        <v>-1.4277414087E-3</v>
      </c>
      <c r="AA2119" s="89">
        <v>-3.4908027499999997E-5</v>
      </c>
    </row>
    <row r="2120" spans="1:27" x14ac:dyDescent="0.25">
      <c r="A2120" s="87">
        <v>20410</v>
      </c>
      <c r="B2120" s="134">
        <v>45473</v>
      </c>
      <c r="C2120" s="87">
        <v>10884</v>
      </c>
      <c r="D2120" s="86" t="s">
        <v>2497</v>
      </c>
      <c r="E2120" s="88">
        <v>21842069</v>
      </c>
      <c r="F2120" s="88">
        <v>13832508</v>
      </c>
      <c r="G2120" s="88">
        <v>0</v>
      </c>
      <c r="H2120" s="88">
        <v>0</v>
      </c>
      <c r="I2120" s="88">
        <v>0</v>
      </c>
      <c r="J2120" s="88">
        <v>6780574</v>
      </c>
      <c r="K2120" s="88">
        <v>5185283</v>
      </c>
      <c r="L2120" s="88">
        <v>0</v>
      </c>
      <c r="M2120" s="88">
        <v>0</v>
      </c>
      <c r="N2120" s="88">
        <v>0</v>
      </c>
      <c r="O2120" s="88">
        <v>0</v>
      </c>
      <c r="P2120" s="88">
        <v>1866651</v>
      </c>
      <c r="Q2120" s="89">
        <v>0</v>
      </c>
      <c r="R2120" s="89">
        <v>-2.3143518518519</v>
      </c>
      <c r="S2120" s="89">
        <v>0</v>
      </c>
      <c r="T2120" s="89">
        <v>0</v>
      </c>
      <c r="U2120" s="89">
        <v>3.4037162973499999E-3</v>
      </c>
      <c r="V2120" s="89">
        <v>0</v>
      </c>
      <c r="W2120" s="89">
        <v>0</v>
      </c>
      <c r="X2120" s="89">
        <v>0</v>
      </c>
      <c r="Y2120" s="89">
        <v>0</v>
      </c>
      <c r="Z2120" s="89">
        <v>3.009969790793E-2</v>
      </c>
      <c r="AA2120" s="89">
        <v>6.9033235897900001E-3</v>
      </c>
    </row>
    <row r="2121" spans="1:27" x14ac:dyDescent="0.25">
      <c r="A2121" s="87">
        <v>20415</v>
      </c>
      <c r="B2121" s="134">
        <v>45473</v>
      </c>
      <c r="C2121" s="87">
        <v>10888</v>
      </c>
      <c r="D2121" s="86" t="s">
        <v>2498</v>
      </c>
      <c r="E2121" s="88">
        <v>2820683</v>
      </c>
      <c r="F2121" s="88">
        <v>1117900</v>
      </c>
      <c r="G2121" s="88">
        <v>0</v>
      </c>
      <c r="H2121" s="88">
        <v>0</v>
      </c>
      <c r="I2121" s="88">
        <v>0</v>
      </c>
      <c r="J2121" s="88">
        <v>99123</v>
      </c>
      <c r="K2121" s="88">
        <v>764981</v>
      </c>
      <c r="L2121" s="88">
        <v>0</v>
      </c>
      <c r="M2121" s="88">
        <v>0</v>
      </c>
      <c r="N2121" s="88">
        <v>0</v>
      </c>
      <c r="O2121" s="88">
        <v>0</v>
      </c>
      <c r="P2121" s="88">
        <v>253796</v>
      </c>
      <c r="Q2121" s="89">
        <v>0</v>
      </c>
      <c r="R2121" s="89">
        <v>0</v>
      </c>
      <c r="S2121" s="89">
        <v>0</v>
      </c>
      <c r="T2121" s="89">
        <v>0</v>
      </c>
      <c r="U2121" s="89">
        <v>3.3222015757700001E-3</v>
      </c>
      <c r="V2121" s="89">
        <v>0</v>
      </c>
      <c r="W2121" s="89">
        <v>0</v>
      </c>
      <c r="X2121" s="89">
        <v>0</v>
      </c>
      <c r="Y2121" s="89">
        <v>0</v>
      </c>
      <c r="Z2121" s="89">
        <v>3.5331471205200002E-3</v>
      </c>
      <c r="AA2121" s="89">
        <v>2.6497033500099999E-3</v>
      </c>
    </row>
    <row r="2122" spans="1:27" x14ac:dyDescent="0.25">
      <c r="A2122" s="87">
        <v>20417</v>
      </c>
      <c r="B2122" s="134">
        <v>45473</v>
      </c>
      <c r="C2122" s="87">
        <v>10889</v>
      </c>
      <c r="D2122" s="86" t="s">
        <v>2499</v>
      </c>
      <c r="E2122" s="88">
        <v>50582900</v>
      </c>
      <c r="F2122" s="88">
        <v>30002082</v>
      </c>
      <c r="G2122" s="88">
        <v>0</v>
      </c>
      <c r="H2122" s="88">
        <v>0</v>
      </c>
      <c r="I2122" s="88">
        <v>0</v>
      </c>
      <c r="J2122" s="88">
        <v>10225742</v>
      </c>
      <c r="K2122" s="88">
        <v>10448615</v>
      </c>
      <c r="L2122" s="88">
        <v>0</v>
      </c>
      <c r="M2122" s="88">
        <v>0</v>
      </c>
      <c r="N2122" s="88">
        <v>0</v>
      </c>
      <c r="O2122" s="88">
        <v>0</v>
      </c>
      <c r="P2122" s="88">
        <v>9327726</v>
      </c>
      <c r="Q2122" s="89">
        <v>0</v>
      </c>
      <c r="R2122" s="89">
        <v>0</v>
      </c>
      <c r="S2122" s="89">
        <v>0</v>
      </c>
      <c r="T2122" s="89">
        <v>0</v>
      </c>
      <c r="U2122" s="89">
        <v>-3.4937005039999998E-4</v>
      </c>
      <c r="V2122" s="89">
        <v>0</v>
      </c>
      <c r="W2122" s="89">
        <v>0</v>
      </c>
      <c r="X2122" s="89">
        <v>0</v>
      </c>
      <c r="Y2122" s="89">
        <v>0</v>
      </c>
      <c r="Z2122" s="89">
        <v>-2.6586501289999997E-4</v>
      </c>
      <c r="AA2122" s="89">
        <v>-1.831809125E-4</v>
      </c>
    </row>
    <row r="2123" spans="1:27" x14ac:dyDescent="0.25">
      <c r="A2123" s="87">
        <v>20419</v>
      </c>
      <c r="B2123" s="134">
        <v>45473</v>
      </c>
      <c r="C2123" s="87">
        <v>10891</v>
      </c>
      <c r="D2123" s="86" t="s">
        <v>2500</v>
      </c>
      <c r="E2123" s="88">
        <v>2034169</v>
      </c>
      <c r="F2123" s="88">
        <v>438505</v>
      </c>
      <c r="G2123" s="88">
        <v>0</v>
      </c>
      <c r="H2123" s="88">
        <v>0</v>
      </c>
      <c r="I2123" s="88">
        <v>0</v>
      </c>
      <c r="J2123" s="88">
        <v>0</v>
      </c>
      <c r="K2123" s="88">
        <v>0</v>
      </c>
      <c r="L2123" s="88">
        <v>0</v>
      </c>
      <c r="M2123" s="88">
        <v>0</v>
      </c>
      <c r="N2123" s="88">
        <v>0</v>
      </c>
      <c r="O2123" s="88">
        <v>0</v>
      </c>
      <c r="P2123" s="88">
        <v>438505</v>
      </c>
      <c r="Q2123" s="89">
        <v>0</v>
      </c>
      <c r="R2123" s="89">
        <v>0</v>
      </c>
      <c r="S2123" s="89">
        <v>0</v>
      </c>
      <c r="T2123" s="89">
        <v>0</v>
      </c>
      <c r="U2123" s="89">
        <v>0</v>
      </c>
      <c r="V2123" s="89">
        <v>0</v>
      </c>
      <c r="W2123" s="89">
        <v>0</v>
      </c>
      <c r="X2123" s="89">
        <v>0</v>
      </c>
      <c r="Y2123" s="89">
        <v>0</v>
      </c>
      <c r="Z2123" s="89">
        <v>0</v>
      </c>
      <c r="AA2123" s="89">
        <v>0</v>
      </c>
    </row>
    <row r="2124" spans="1:27" x14ac:dyDescent="0.25">
      <c r="A2124" s="87">
        <v>20438</v>
      </c>
      <c r="B2124" s="134">
        <v>45473</v>
      </c>
      <c r="C2124" s="87">
        <v>10906</v>
      </c>
      <c r="D2124" s="86" t="s">
        <v>2501</v>
      </c>
      <c r="E2124" s="88">
        <v>16778265</v>
      </c>
      <c r="F2124" s="88">
        <v>11205769</v>
      </c>
      <c r="G2124" s="88">
        <v>0</v>
      </c>
      <c r="H2124" s="88">
        <v>0</v>
      </c>
      <c r="I2124" s="88">
        <v>0</v>
      </c>
      <c r="J2124" s="88">
        <v>1849640</v>
      </c>
      <c r="K2124" s="88">
        <v>4036381</v>
      </c>
      <c r="L2124" s="88">
        <v>0</v>
      </c>
      <c r="M2124" s="88">
        <v>2326109</v>
      </c>
      <c r="N2124" s="88">
        <v>0</v>
      </c>
      <c r="O2124" s="88">
        <v>0</v>
      </c>
      <c r="P2124" s="88">
        <v>2993639</v>
      </c>
      <c r="Q2124" s="89">
        <v>0</v>
      </c>
      <c r="R2124" s="89">
        <v>0</v>
      </c>
      <c r="S2124" s="89">
        <v>0</v>
      </c>
      <c r="T2124" s="89">
        <v>0</v>
      </c>
      <c r="U2124" s="89">
        <v>2.061038947748E-2</v>
      </c>
      <c r="V2124" s="89">
        <v>0</v>
      </c>
      <c r="W2124" s="89">
        <v>6.784429345E-5</v>
      </c>
      <c r="X2124" s="89">
        <v>0</v>
      </c>
      <c r="Y2124" s="89">
        <v>0</v>
      </c>
      <c r="Z2124" s="89">
        <v>7.3239486092600004E-3</v>
      </c>
      <c r="AA2124" s="89">
        <v>9.4864924621499997E-3</v>
      </c>
    </row>
    <row r="2125" spans="1:27" x14ac:dyDescent="0.25">
      <c r="A2125" s="87">
        <v>20448</v>
      </c>
      <c r="B2125" s="134">
        <v>45473</v>
      </c>
      <c r="C2125" s="87">
        <v>10913</v>
      </c>
      <c r="D2125" s="86" t="s">
        <v>2502</v>
      </c>
      <c r="E2125" s="88">
        <v>498684975</v>
      </c>
      <c r="F2125" s="88">
        <v>419819479</v>
      </c>
      <c r="G2125" s="88">
        <v>25861262</v>
      </c>
      <c r="H2125" s="88">
        <v>0</v>
      </c>
      <c r="I2125" s="88">
        <v>1461183</v>
      </c>
      <c r="J2125" s="88">
        <v>9931495</v>
      </c>
      <c r="K2125" s="88">
        <v>35489025</v>
      </c>
      <c r="L2125" s="88">
        <v>0</v>
      </c>
      <c r="M2125" s="88">
        <v>332932798</v>
      </c>
      <c r="N2125" s="88">
        <v>3117506</v>
      </c>
      <c r="O2125" s="88">
        <v>3028018</v>
      </c>
      <c r="P2125" s="88">
        <v>7998192</v>
      </c>
      <c r="Q2125" s="89">
        <v>2.371455021962E-2</v>
      </c>
      <c r="R2125" s="89">
        <v>0</v>
      </c>
      <c r="S2125" s="89">
        <v>6.2107417157999997E-3</v>
      </c>
      <c r="T2125" s="89">
        <v>4.9533541622000005E-4</v>
      </c>
      <c r="U2125" s="89">
        <v>5.7295646762499999E-3</v>
      </c>
      <c r="V2125" s="89">
        <v>0</v>
      </c>
      <c r="W2125" s="89">
        <v>9.7780945339999995E-5</v>
      </c>
      <c r="X2125" s="89">
        <v>0</v>
      </c>
      <c r="Y2125" s="89">
        <v>0.17498485839316999</v>
      </c>
      <c r="Z2125" s="89">
        <v>4.2170562510980003E-2</v>
      </c>
      <c r="AA2125" s="89">
        <v>5.3647105708699997E-3</v>
      </c>
    </row>
    <row r="2126" spans="1:27" x14ac:dyDescent="0.25">
      <c r="A2126" s="87">
        <v>20463</v>
      </c>
      <c r="B2126" s="134">
        <v>45473</v>
      </c>
      <c r="C2126" s="87">
        <v>10923</v>
      </c>
      <c r="D2126" s="86" t="s">
        <v>2503</v>
      </c>
      <c r="E2126" s="88">
        <v>6109764</v>
      </c>
      <c r="F2126" s="88">
        <v>262915</v>
      </c>
      <c r="G2126" s="88">
        <v>0</v>
      </c>
      <c r="H2126" s="88">
        <v>0</v>
      </c>
      <c r="I2126" s="88">
        <v>0</v>
      </c>
      <c r="J2126" s="88">
        <v>0</v>
      </c>
      <c r="K2126" s="88">
        <v>122823</v>
      </c>
      <c r="L2126" s="88">
        <v>0</v>
      </c>
      <c r="M2126" s="88">
        <v>0</v>
      </c>
      <c r="N2126" s="88">
        <v>0</v>
      </c>
      <c r="O2126" s="88">
        <v>0</v>
      </c>
      <c r="P2126" s="88">
        <v>140092</v>
      </c>
      <c r="Q2126" s="89">
        <v>0</v>
      </c>
      <c r="R2126" s="89">
        <v>0</v>
      </c>
      <c r="S2126" s="89">
        <v>0</v>
      </c>
      <c r="T2126" s="89">
        <v>0</v>
      </c>
      <c r="U2126" s="89">
        <v>0</v>
      </c>
      <c r="V2126" s="89">
        <v>0</v>
      </c>
      <c r="W2126" s="89">
        <v>0</v>
      </c>
      <c r="X2126" s="89">
        <v>0</v>
      </c>
      <c r="Y2126" s="89">
        <v>0</v>
      </c>
      <c r="Z2126" s="89">
        <v>3.0560987595530002E-2</v>
      </c>
      <c r="AA2126" s="89">
        <v>1.516058778385E-2</v>
      </c>
    </row>
    <row r="2127" spans="1:27" x14ac:dyDescent="0.25">
      <c r="A2127" s="87">
        <v>20469</v>
      </c>
      <c r="B2127" s="134">
        <v>45473</v>
      </c>
      <c r="C2127" s="87">
        <v>10927</v>
      </c>
      <c r="D2127" s="86" t="s">
        <v>2504</v>
      </c>
      <c r="E2127" s="88">
        <v>10456859</v>
      </c>
      <c r="F2127" s="88">
        <v>8067999</v>
      </c>
      <c r="G2127" s="88">
        <v>0</v>
      </c>
      <c r="H2127" s="88">
        <v>0</v>
      </c>
      <c r="I2127" s="88">
        <v>0</v>
      </c>
      <c r="J2127" s="88">
        <v>1951207</v>
      </c>
      <c r="K2127" s="88">
        <v>3979228</v>
      </c>
      <c r="L2127" s="88">
        <v>0</v>
      </c>
      <c r="M2127" s="88">
        <v>0</v>
      </c>
      <c r="N2127" s="88">
        <v>0</v>
      </c>
      <c r="O2127" s="88">
        <v>0</v>
      </c>
      <c r="P2127" s="88">
        <v>2137564</v>
      </c>
      <c r="Q2127" s="89">
        <v>0</v>
      </c>
      <c r="R2127" s="89">
        <v>0</v>
      </c>
      <c r="S2127" s="89">
        <v>0</v>
      </c>
      <c r="T2127" s="89">
        <v>0</v>
      </c>
      <c r="U2127" s="89">
        <v>6.2725208560000002E-3</v>
      </c>
      <c r="V2127" s="89">
        <v>0</v>
      </c>
      <c r="W2127" s="89">
        <v>0</v>
      </c>
      <c r="X2127" s="89">
        <v>0</v>
      </c>
      <c r="Y2127" s="89">
        <v>0</v>
      </c>
      <c r="Z2127" s="89">
        <v>9.3706109283400001E-3</v>
      </c>
      <c r="AA2127" s="89">
        <v>5.64860587317E-3</v>
      </c>
    </row>
    <row r="2128" spans="1:27" x14ac:dyDescent="0.25">
      <c r="A2128" s="87">
        <v>20496</v>
      </c>
      <c r="B2128" s="134">
        <v>45473</v>
      </c>
      <c r="C2128" s="87">
        <v>10945</v>
      </c>
      <c r="D2128" s="86" t="s">
        <v>2505</v>
      </c>
      <c r="E2128" s="88">
        <v>286137306</v>
      </c>
      <c r="F2128" s="88">
        <v>155118047</v>
      </c>
      <c r="G2128" s="88">
        <v>8159295</v>
      </c>
      <c r="H2128" s="88">
        <v>0</v>
      </c>
      <c r="I2128" s="88">
        <v>0</v>
      </c>
      <c r="J2128" s="88">
        <v>7747447</v>
      </c>
      <c r="K2128" s="88">
        <v>17880549</v>
      </c>
      <c r="L2128" s="88">
        <v>0</v>
      </c>
      <c r="M2128" s="88">
        <v>113664897</v>
      </c>
      <c r="N2128" s="88">
        <v>0</v>
      </c>
      <c r="O2128" s="88">
        <v>106712</v>
      </c>
      <c r="P2128" s="88">
        <v>7559148</v>
      </c>
      <c r="Q2128" s="89">
        <v>9.9581938441700001E-3</v>
      </c>
      <c r="R2128" s="89">
        <v>0</v>
      </c>
      <c r="S2128" s="89">
        <v>0</v>
      </c>
      <c r="T2128" s="89">
        <v>-6.2509759299999998E-5</v>
      </c>
      <c r="U2128" s="89">
        <v>4.8463576113000001E-3</v>
      </c>
      <c r="V2128" s="89">
        <v>0</v>
      </c>
      <c r="W2128" s="89">
        <v>0</v>
      </c>
      <c r="X2128" s="89">
        <v>0</v>
      </c>
      <c r="Y2128" s="89">
        <v>0</v>
      </c>
      <c r="Z2128" s="89">
        <v>3.1431020960799999E-3</v>
      </c>
      <c r="AA2128" s="89">
        <v>1.2171069779299999E-3</v>
      </c>
    </row>
    <row r="2129" spans="1:27" x14ac:dyDescent="0.25">
      <c r="A2129" s="87">
        <v>20509</v>
      </c>
      <c r="B2129" s="134">
        <v>45473</v>
      </c>
      <c r="C2129" s="87">
        <v>10955</v>
      </c>
      <c r="D2129" s="86" t="s">
        <v>2506</v>
      </c>
      <c r="E2129" s="88">
        <v>28303839</v>
      </c>
      <c r="F2129" s="88">
        <v>9575936</v>
      </c>
      <c r="G2129" s="88">
        <v>0</v>
      </c>
      <c r="H2129" s="88">
        <v>0</v>
      </c>
      <c r="I2129" s="88">
        <v>0</v>
      </c>
      <c r="J2129" s="88">
        <v>2734573</v>
      </c>
      <c r="K2129" s="88">
        <v>5092949</v>
      </c>
      <c r="L2129" s="88">
        <v>0</v>
      </c>
      <c r="M2129" s="88">
        <v>0</v>
      </c>
      <c r="N2129" s="88">
        <v>0</v>
      </c>
      <c r="O2129" s="88">
        <v>0</v>
      </c>
      <c r="P2129" s="88">
        <v>1748414</v>
      </c>
      <c r="Q2129" s="89">
        <v>0</v>
      </c>
      <c r="R2129" s="89">
        <v>0</v>
      </c>
      <c r="S2129" s="89">
        <v>0</v>
      </c>
      <c r="T2129" s="89">
        <v>0</v>
      </c>
      <c r="U2129" s="89">
        <v>0</v>
      </c>
      <c r="V2129" s="89">
        <v>0</v>
      </c>
      <c r="W2129" s="89">
        <v>0</v>
      </c>
      <c r="X2129" s="89">
        <v>0</v>
      </c>
      <c r="Y2129" s="89">
        <v>0</v>
      </c>
      <c r="Z2129" s="89">
        <v>6.5856861700999995E-4</v>
      </c>
      <c r="AA2129" s="89">
        <v>1.6467035276000001E-4</v>
      </c>
    </row>
    <row r="2130" spans="1:27" x14ac:dyDescent="0.25">
      <c r="A2130" s="87">
        <v>20513</v>
      </c>
      <c r="B2130" s="134">
        <v>45473</v>
      </c>
      <c r="C2130" s="87">
        <v>10958</v>
      </c>
      <c r="D2130" s="86" t="s">
        <v>2507</v>
      </c>
      <c r="E2130" s="88">
        <v>4872855</v>
      </c>
      <c r="F2130" s="88">
        <v>2179288</v>
      </c>
      <c r="G2130" s="88">
        <v>0</v>
      </c>
      <c r="H2130" s="88">
        <v>0</v>
      </c>
      <c r="I2130" s="88">
        <v>0</v>
      </c>
      <c r="J2130" s="88">
        <v>302159</v>
      </c>
      <c r="K2130" s="88">
        <v>1090985</v>
      </c>
      <c r="L2130" s="88">
        <v>0</v>
      </c>
      <c r="M2130" s="88">
        <v>0</v>
      </c>
      <c r="N2130" s="88">
        <v>0</v>
      </c>
      <c r="O2130" s="88">
        <v>0</v>
      </c>
      <c r="P2130" s="88">
        <v>786142</v>
      </c>
      <c r="Q2130" s="89">
        <v>0</v>
      </c>
      <c r="R2130" s="89">
        <v>0</v>
      </c>
      <c r="S2130" s="89">
        <v>0</v>
      </c>
      <c r="T2130" s="89">
        <v>0</v>
      </c>
      <c r="U2130" s="89">
        <v>0</v>
      </c>
      <c r="V2130" s="89">
        <v>0</v>
      </c>
      <c r="W2130" s="89">
        <v>0</v>
      </c>
      <c r="X2130" s="89">
        <v>0</v>
      </c>
      <c r="Y2130" s="89">
        <v>0</v>
      </c>
      <c r="Z2130" s="89">
        <v>0</v>
      </c>
      <c r="AA2130" s="89">
        <v>0</v>
      </c>
    </row>
    <row r="2131" spans="1:27" x14ac:dyDescent="0.25">
      <c r="A2131" s="87">
        <v>20516</v>
      </c>
      <c r="B2131" s="134">
        <v>45473</v>
      </c>
      <c r="C2131" s="87">
        <v>10960</v>
      </c>
      <c r="D2131" s="86" t="s">
        <v>2508</v>
      </c>
      <c r="E2131" s="88">
        <v>126299637</v>
      </c>
      <c r="F2131" s="88">
        <v>60181909</v>
      </c>
      <c r="G2131" s="88">
        <v>1961812</v>
      </c>
      <c r="H2131" s="88">
        <v>0</v>
      </c>
      <c r="I2131" s="88">
        <v>0</v>
      </c>
      <c r="J2131" s="88">
        <v>2257034</v>
      </c>
      <c r="K2131" s="88">
        <v>5962034</v>
      </c>
      <c r="L2131" s="88">
        <v>0</v>
      </c>
      <c r="M2131" s="88">
        <v>44736293</v>
      </c>
      <c r="N2131" s="88">
        <v>2498223</v>
      </c>
      <c r="O2131" s="88">
        <v>0</v>
      </c>
      <c r="P2131" s="88">
        <v>2766513</v>
      </c>
      <c r="Q2131" s="89">
        <v>4.8308270773400001E-3</v>
      </c>
      <c r="R2131" s="89">
        <v>0</v>
      </c>
      <c r="S2131" s="89">
        <v>0</v>
      </c>
      <c r="T2131" s="89">
        <v>0</v>
      </c>
      <c r="U2131" s="89">
        <v>8.1541614641000002E-4</v>
      </c>
      <c r="V2131" s="89">
        <v>0</v>
      </c>
      <c r="W2131" s="89">
        <v>0</v>
      </c>
      <c r="X2131" s="89">
        <v>0</v>
      </c>
      <c r="Y2131" s="89">
        <v>0</v>
      </c>
      <c r="Z2131" s="89">
        <v>3.48572839496E-3</v>
      </c>
      <c r="AA2131" s="89">
        <v>4.2954447793999999E-4</v>
      </c>
    </row>
    <row r="2132" spans="1:27" x14ac:dyDescent="0.25">
      <c r="A2132" s="87">
        <v>20529</v>
      </c>
      <c r="B2132" s="134">
        <v>45473</v>
      </c>
      <c r="C2132" s="87">
        <v>10969</v>
      </c>
      <c r="D2132" s="86" t="s">
        <v>2509</v>
      </c>
      <c r="E2132" s="88">
        <v>4561661</v>
      </c>
      <c r="F2132" s="88">
        <v>1129435</v>
      </c>
      <c r="G2132" s="88">
        <v>0</v>
      </c>
      <c r="H2132" s="88">
        <v>0</v>
      </c>
      <c r="I2132" s="88">
        <v>0</v>
      </c>
      <c r="J2132" s="88">
        <v>218348</v>
      </c>
      <c r="K2132" s="88">
        <v>533955</v>
      </c>
      <c r="L2132" s="88">
        <v>0</v>
      </c>
      <c r="M2132" s="88">
        <v>0</v>
      </c>
      <c r="N2132" s="88">
        <v>0</v>
      </c>
      <c r="O2132" s="88">
        <v>0</v>
      </c>
      <c r="P2132" s="88">
        <v>377132</v>
      </c>
      <c r="Q2132" s="89">
        <v>0</v>
      </c>
      <c r="R2132" s="89">
        <v>0</v>
      </c>
      <c r="S2132" s="89">
        <v>0</v>
      </c>
      <c r="T2132" s="89">
        <v>0</v>
      </c>
      <c r="U2132" s="89">
        <v>2.5145471199680001E-2</v>
      </c>
      <c r="V2132" s="89">
        <v>0</v>
      </c>
      <c r="W2132" s="89">
        <v>0</v>
      </c>
      <c r="X2132" s="89">
        <v>0</v>
      </c>
      <c r="Y2132" s="89">
        <v>0</v>
      </c>
      <c r="Z2132" s="89">
        <v>7.55867949001E-3</v>
      </c>
      <c r="AA2132" s="89">
        <v>1.4165070628860001E-2</v>
      </c>
    </row>
    <row r="2133" spans="1:27" x14ac:dyDescent="0.25">
      <c r="A2133" s="87">
        <v>20543</v>
      </c>
      <c r="B2133" s="134">
        <v>45473</v>
      </c>
      <c r="C2133" s="87">
        <v>10978</v>
      </c>
      <c r="D2133" s="86" t="s">
        <v>2510</v>
      </c>
      <c r="E2133" s="88">
        <v>20767382</v>
      </c>
      <c r="F2133" s="88">
        <v>11887689</v>
      </c>
      <c r="G2133" s="88">
        <v>294354</v>
      </c>
      <c r="H2133" s="88">
        <v>0</v>
      </c>
      <c r="I2133" s="88">
        <v>0</v>
      </c>
      <c r="J2133" s="88">
        <v>1066552</v>
      </c>
      <c r="K2133" s="88">
        <v>594662</v>
      </c>
      <c r="L2133" s="88">
        <v>0</v>
      </c>
      <c r="M2133" s="88">
        <v>9497545</v>
      </c>
      <c r="N2133" s="88">
        <v>0</v>
      </c>
      <c r="O2133" s="88">
        <v>0</v>
      </c>
      <c r="P2133" s="88">
        <v>434576</v>
      </c>
      <c r="Q2133" s="89">
        <v>5.1634346838869999E-2</v>
      </c>
      <c r="R2133" s="89">
        <v>0</v>
      </c>
      <c r="S2133" s="89">
        <v>0</v>
      </c>
      <c r="T2133" s="89">
        <v>0</v>
      </c>
      <c r="U2133" s="89">
        <v>0</v>
      </c>
      <c r="V2133" s="89">
        <v>0</v>
      </c>
      <c r="W2133" s="89">
        <v>1.28798684324E-3</v>
      </c>
      <c r="X2133" s="89">
        <v>0</v>
      </c>
      <c r="Y2133" s="89">
        <v>0</v>
      </c>
      <c r="Z2133" s="89">
        <v>1.699723872894E-2</v>
      </c>
      <c r="AA2133" s="89">
        <v>3.0697964787899999E-3</v>
      </c>
    </row>
    <row r="2134" spans="1:27" x14ac:dyDescent="0.25">
      <c r="A2134" s="87">
        <v>20547</v>
      </c>
      <c r="B2134" s="134">
        <v>45473</v>
      </c>
      <c r="C2134" s="87">
        <v>10981</v>
      </c>
      <c r="D2134" s="86" t="s">
        <v>2511</v>
      </c>
      <c r="E2134" s="88">
        <v>2430277</v>
      </c>
      <c r="F2134" s="88">
        <v>1008695</v>
      </c>
      <c r="G2134" s="88">
        <v>0</v>
      </c>
      <c r="H2134" s="88">
        <v>0</v>
      </c>
      <c r="I2134" s="88">
        <v>0</v>
      </c>
      <c r="J2134" s="88">
        <v>311024</v>
      </c>
      <c r="K2134" s="88">
        <v>464279</v>
      </c>
      <c r="L2134" s="88">
        <v>0</v>
      </c>
      <c r="M2134" s="88">
        <v>0</v>
      </c>
      <c r="N2134" s="88">
        <v>0</v>
      </c>
      <c r="O2134" s="88">
        <v>0</v>
      </c>
      <c r="P2134" s="88">
        <v>233392</v>
      </c>
      <c r="Q2134" s="89">
        <v>0</v>
      </c>
      <c r="R2134" s="89">
        <v>0</v>
      </c>
      <c r="S2134" s="89">
        <v>0</v>
      </c>
      <c r="T2134" s="89">
        <v>0</v>
      </c>
      <c r="U2134" s="89">
        <v>-2.4889756590000002E-4</v>
      </c>
      <c r="V2134" s="89">
        <v>0</v>
      </c>
      <c r="W2134" s="89">
        <v>0</v>
      </c>
      <c r="X2134" s="89">
        <v>0</v>
      </c>
      <c r="Y2134" s="89">
        <v>0</v>
      </c>
      <c r="Z2134" s="89">
        <v>-6.3486317692000001E-3</v>
      </c>
      <c r="AA2134" s="89">
        <v>-1.1140088506E-3</v>
      </c>
    </row>
    <row r="2135" spans="1:27" x14ac:dyDescent="0.25">
      <c r="A2135" s="87">
        <v>20550</v>
      </c>
      <c r="B2135" s="134">
        <v>45473</v>
      </c>
      <c r="C2135" s="87">
        <v>10983</v>
      </c>
      <c r="D2135" s="86" t="s">
        <v>2512</v>
      </c>
      <c r="E2135" s="88">
        <v>920417</v>
      </c>
      <c r="F2135" s="88">
        <v>171781</v>
      </c>
      <c r="G2135" s="88">
        <v>0</v>
      </c>
      <c r="H2135" s="88">
        <v>0</v>
      </c>
      <c r="I2135" s="88">
        <v>0</v>
      </c>
      <c r="J2135" s="88">
        <v>0</v>
      </c>
      <c r="K2135" s="88">
        <v>0</v>
      </c>
      <c r="L2135" s="88">
        <v>0</v>
      </c>
      <c r="M2135" s="88">
        <v>0</v>
      </c>
      <c r="N2135" s="88">
        <v>0</v>
      </c>
      <c r="O2135" s="88">
        <v>0</v>
      </c>
      <c r="P2135" s="88">
        <v>171781</v>
      </c>
      <c r="Q2135" s="89">
        <v>0</v>
      </c>
      <c r="R2135" s="89">
        <v>0</v>
      </c>
      <c r="S2135" s="89">
        <v>0</v>
      </c>
      <c r="T2135" s="89">
        <v>0</v>
      </c>
      <c r="U2135" s="89">
        <v>0</v>
      </c>
      <c r="V2135" s="89">
        <v>0</v>
      </c>
      <c r="W2135" s="89">
        <v>0</v>
      </c>
      <c r="X2135" s="89">
        <v>0</v>
      </c>
      <c r="Y2135" s="89">
        <v>0</v>
      </c>
      <c r="Z2135" s="89">
        <v>6.1574777772299997E-3</v>
      </c>
      <c r="AA2135" s="89">
        <v>6.1574777772299997E-3</v>
      </c>
    </row>
    <row r="2136" spans="1:27" x14ac:dyDescent="0.25">
      <c r="A2136" s="87">
        <v>20558</v>
      </c>
      <c r="B2136" s="134">
        <v>45473</v>
      </c>
      <c r="C2136" s="87">
        <v>10989</v>
      </c>
      <c r="D2136" s="86" t="s">
        <v>2513</v>
      </c>
      <c r="E2136" s="88">
        <v>193204204</v>
      </c>
      <c r="F2136" s="88">
        <v>150962703</v>
      </c>
      <c r="G2136" s="88">
        <v>8544750</v>
      </c>
      <c r="H2136" s="88">
        <v>0</v>
      </c>
      <c r="I2136" s="88">
        <v>832597</v>
      </c>
      <c r="J2136" s="88">
        <v>17374230</v>
      </c>
      <c r="K2136" s="88">
        <v>34648924</v>
      </c>
      <c r="L2136" s="88">
        <v>0</v>
      </c>
      <c r="M2136" s="88">
        <v>57475771</v>
      </c>
      <c r="N2136" s="88">
        <v>26520066</v>
      </c>
      <c r="O2136" s="88">
        <v>1186900</v>
      </c>
      <c r="P2136" s="88">
        <v>4379465</v>
      </c>
      <c r="Q2136" s="89">
        <v>9.1103590767500006E-3</v>
      </c>
      <c r="R2136" s="89">
        <v>0</v>
      </c>
      <c r="S2136" s="89">
        <v>-6.111938206E-3</v>
      </c>
      <c r="T2136" s="89">
        <v>2.0031627088999999E-4</v>
      </c>
      <c r="U2136" s="89">
        <v>2.8160061393000001E-4</v>
      </c>
      <c r="V2136" s="89">
        <v>0</v>
      </c>
      <c r="W2136" s="89">
        <v>-2.1949849339999999E-4</v>
      </c>
      <c r="X2136" s="89">
        <v>0</v>
      </c>
      <c r="Y2136" s="89">
        <v>3.3120062537469998E-2</v>
      </c>
      <c r="Z2136" s="89">
        <v>1.693852489521E-2</v>
      </c>
      <c r="AA2136" s="89">
        <v>1.32580924737E-3</v>
      </c>
    </row>
    <row r="2137" spans="1:27" x14ac:dyDescent="0.25">
      <c r="A2137" s="87">
        <v>20570</v>
      </c>
      <c r="B2137" s="134">
        <v>45473</v>
      </c>
      <c r="C2137" s="87">
        <v>10999</v>
      </c>
      <c r="D2137" s="86" t="s">
        <v>2514</v>
      </c>
      <c r="E2137" s="88">
        <v>6033353</v>
      </c>
      <c r="F2137" s="88">
        <v>2943987</v>
      </c>
      <c r="G2137" s="88">
        <v>0</v>
      </c>
      <c r="H2137" s="88">
        <v>0</v>
      </c>
      <c r="I2137" s="88">
        <v>0</v>
      </c>
      <c r="J2137" s="88">
        <v>903503</v>
      </c>
      <c r="K2137" s="88">
        <v>1608819</v>
      </c>
      <c r="L2137" s="88">
        <v>0</v>
      </c>
      <c r="M2137" s="88">
        <v>0</v>
      </c>
      <c r="N2137" s="88">
        <v>0</v>
      </c>
      <c r="O2137" s="88">
        <v>0</v>
      </c>
      <c r="P2137" s="88">
        <v>431664</v>
      </c>
      <c r="Q2137" s="89">
        <v>0</v>
      </c>
      <c r="R2137" s="89">
        <v>0</v>
      </c>
      <c r="S2137" s="89">
        <v>0</v>
      </c>
      <c r="T2137" s="89">
        <v>0</v>
      </c>
      <c r="U2137" s="89">
        <v>5.3105600533899996E-3</v>
      </c>
      <c r="V2137" s="89">
        <v>0</v>
      </c>
      <c r="W2137" s="89">
        <v>0</v>
      </c>
      <c r="X2137" s="89">
        <v>0</v>
      </c>
      <c r="Y2137" s="89">
        <v>0</v>
      </c>
      <c r="Z2137" s="89">
        <v>8.5639561688000002E-4</v>
      </c>
      <c r="AA2137" s="89">
        <v>2.8384652490100002E-3</v>
      </c>
    </row>
    <row r="2138" spans="1:27" x14ac:dyDescent="0.25">
      <c r="A2138" s="87">
        <v>20581</v>
      </c>
      <c r="B2138" s="134">
        <v>45473</v>
      </c>
      <c r="C2138" s="87">
        <v>11007</v>
      </c>
      <c r="D2138" s="86" t="s">
        <v>2515</v>
      </c>
      <c r="E2138" s="88">
        <v>10385818</v>
      </c>
      <c r="F2138" s="88">
        <v>4902034</v>
      </c>
      <c r="G2138" s="88">
        <v>0</v>
      </c>
      <c r="H2138" s="88">
        <v>0</v>
      </c>
      <c r="I2138" s="88">
        <v>0</v>
      </c>
      <c r="J2138" s="88">
        <v>2590219</v>
      </c>
      <c r="K2138" s="88">
        <v>1539933</v>
      </c>
      <c r="L2138" s="88">
        <v>0</v>
      </c>
      <c r="M2138" s="88">
        <v>93490</v>
      </c>
      <c r="N2138" s="88">
        <v>0</v>
      </c>
      <c r="O2138" s="88">
        <v>0</v>
      </c>
      <c r="P2138" s="88">
        <v>678392</v>
      </c>
      <c r="Q2138" s="89">
        <v>0</v>
      </c>
      <c r="R2138" s="89">
        <v>0</v>
      </c>
      <c r="S2138" s="89">
        <v>0</v>
      </c>
      <c r="T2138" s="89">
        <v>0</v>
      </c>
      <c r="U2138" s="89">
        <v>0</v>
      </c>
      <c r="V2138" s="89">
        <v>0</v>
      </c>
      <c r="W2138" s="89">
        <v>0</v>
      </c>
      <c r="X2138" s="89">
        <v>0</v>
      </c>
      <c r="Y2138" s="89">
        <v>0</v>
      </c>
      <c r="Z2138" s="89">
        <v>0</v>
      </c>
      <c r="AA2138" s="89">
        <v>0</v>
      </c>
    </row>
    <row r="2139" spans="1:27" x14ac:dyDescent="0.25">
      <c r="A2139" s="87">
        <v>20585</v>
      </c>
      <c r="B2139" s="134">
        <v>45473</v>
      </c>
      <c r="C2139" s="87">
        <v>11010</v>
      </c>
      <c r="D2139" s="86" t="s">
        <v>2516</v>
      </c>
      <c r="E2139" s="88">
        <v>1014583</v>
      </c>
      <c r="F2139" s="88">
        <v>780760</v>
      </c>
      <c r="G2139" s="88">
        <v>0</v>
      </c>
      <c r="H2139" s="88">
        <v>0</v>
      </c>
      <c r="I2139" s="88">
        <v>0</v>
      </c>
      <c r="J2139" s="88">
        <v>0</v>
      </c>
      <c r="K2139" s="88">
        <v>0</v>
      </c>
      <c r="L2139" s="88">
        <v>0</v>
      </c>
      <c r="M2139" s="88">
        <v>0</v>
      </c>
      <c r="N2139" s="88">
        <v>0</v>
      </c>
      <c r="O2139" s="88">
        <v>0</v>
      </c>
      <c r="P2139" s="88">
        <v>780760</v>
      </c>
      <c r="Q2139" s="89">
        <v>0</v>
      </c>
      <c r="R2139" s="89">
        <v>0</v>
      </c>
      <c r="S2139" s="89">
        <v>0</v>
      </c>
      <c r="T2139" s="89">
        <v>0</v>
      </c>
      <c r="U2139" s="89">
        <v>0</v>
      </c>
      <c r="V2139" s="89">
        <v>0</v>
      </c>
      <c r="W2139" s="89">
        <v>0</v>
      </c>
      <c r="X2139" s="89">
        <v>0</v>
      </c>
      <c r="Y2139" s="89">
        <v>0</v>
      </c>
      <c r="Z2139" s="89">
        <v>0</v>
      </c>
      <c r="AA2139" s="89">
        <v>0</v>
      </c>
    </row>
    <row r="2140" spans="1:27" x14ac:dyDescent="0.25">
      <c r="A2140" s="87">
        <v>20591</v>
      </c>
      <c r="B2140" s="134">
        <v>45473</v>
      </c>
      <c r="C2140" s="87">
        <v>11014</v>
      </c>
      <c r="D2140" s="86" t="s">
        <v>2517</v>
      </c>
      <c r="E2140" s="88">
        <v>419884</v>
      </c>
      <c r="F2140" s="88">
        <v>169004</v>
      </c>
      <c r="G2140" s="88">
        <v>0</v>
      </c>
      <c r="H2140" s="88">
        <v>0</v>
      </c>
      <c r="I2140" s="88">
        <v>0</v>
      </c>
      <c r="J2140" s="88">
        <v>0</v>
      </c>
      <c r="K2140" s="88">
        <v>76434</v>
      </c>
      <c r="L2140" s="88">
        <v>0</v>
      </c>
      <c r="M2140" s="88">
        <v>0</v>
      </c>
      <c r="N2140" s="88">
        <v>0</v>
      </c>
      <c r="O2140" s="88">
        <v>0</v>
      </c>
      <c r="P2140" s="88">
        <v>92570</v>
      </c>
      <c r="Q2140" s="89">
        <v>0</v>
      </c>
      <c r="R2140" s="89">
        <v>0</v>
      </c>
      <c r="S2140" s="89">
        <v>0</v>
      </c>
      <c r="T2140" s="89">
        <v>0</v>
      </c>
      <c r="U2140" s="89">
        <v>0</v>
      </c>
      <c r="V2140" s="89">
        <v>0</v>
      </c>
      <c r="W2140" s="89">
        <v>0</v>
      </c>
      <c r="X2140" s="89">
        <v>0</v>
      </c>
      <c r="Y2140" s="89">
        <v>0</v>
      </c>
      <c r="Z2140" s="89">
        <v>3.8369500714970001E-2</v>
      </c>
      <c r="AA2140" s="89">
        <v>2.0726462905299999E-2</v>
      </c>
    </row>
    <row r="2141" spans="1:27" x14ac:dyDescent="0.25">
      <c r="A2141" s="87">
        <v>20595</v>
      </c>
      <c r="B2141" s="134">
        <v>45473</v>
      </c>
      <c r="C2141" s="87">
        <v>11017</v>
      </c>
      <c r="D2141" s="86" t="s">
        <v>2518</v>
      </c>
      <c r="E2141" s="88">
        <v>7590975</v>
      </c>
      <c r="F2141" s="88">
        <v>3376648</v>
      </c>
      <c r="G2141" s="88">
        <v>0</v>
      </c>
      <c r="H2141" s="88">
        <v>20428</v>
      </c>
      <c r="I2141" s="88">
        <v>0</v>
      </c>
      <c r="J2141" s="88">
        <v>567830</v>
      </c>
      <c r="K2141" s="88">
        <v>1903343</v>
      </c>
      <c r="L2141" s="88">
        <v>0</v>
      </c>
      <c r="M2141" s="88">
        <v>0</v>
      </c>
      <c r="N2141" s="88">
        <v>0</v>
      </c>
      <c r="O2141" s="88">
        <v>0</v>
      </c>
      <c r="P2141" s="88">
        <v>885047</v>
      </c>
      <c r="Q2141" s="89">
        <v>0</v>
      </c>
      <c r="R2141" s="89">
        <v>1.615131785279E-2</v>
      </c>
      <c r="S2141" s="89">
        <v>0</v>
      </c>
      <c r="T2141" s="89">
        <v>0</v>
      </c>
      <c r="U2141" s="89">
        <v>1.537415781921E-2</v>
      </c>
      <c r="V2141" s="89">
        <v>0</v>
      </c>
      <c r="W2141" s="89">
        <v>0</v>
      </c>
      <c r="X2141" s="89">
        <v>0</v>
      </c>
      <c r="Y2141" s="89">
        <v>0</v>
      </c>
      <c r="Z2141" s="89">
        <v>2.4908704490729999E-2</v>
      </c>
      <c r="AA2141" s="89">
        <v>1.5810472644259999E-2</v>
      </c>
    </row>
    <row r="2142" spans="1:27" x14ac:dyDescent="0.25">
      <c r="A2142" s="87">
        <v>20600</v>
      </c>
      <c r="B2142" s="134">
        <v>45473</v>
      </c>
      <c r="C2142" s="87">
        <v>11021</v>
      </c>
      <c r="D2142" s="86" t="s">
        <v>2519</v>
      </c>
      <c r="E2142" s="88">
        <v>240825512</v>
      </c>
      <c r="F2142" s="88">
        <v>191251513</v>
      </c>
      <c r="G2142" s="88">
        <v>1890643</v>
      </c>
      <c r="H2142" s="88">
        <v>0</v>
      </c>
      <c r="I2142" s="88">
        <v>0</v>
      </c>
      <c r="J2142" s="88">
        <v>1054815</v>
      </c>
      <c r="K2142" s="88">
        <v>4699772</v>
      </c>
      <c r="L2142" s="88">
        <v>0</v>
      </c>
      <c r="M2142" s="88">
        <v>181225983</v>
      </c>
      <c r="N2142" s="88">
        <v>994998</v>
      </c>
      <c r="O2142" s="88">
        <v>643842</v>
      </c>
      <c r="P2142" s="88">
        <v>741460</v>
      </c>
      <c r="Q2142" s="89">
        <v>2.489283362147E-2</v>
      </c>
      <c r="R2142" s="89">
        <v>0</v>
      </c>
      <c r="S2142" s="89">
        <v>0</v>
      </c>
      <c r="T2142" s="89">
        <v>-5.9300453306999998E-6</v>
      </c>
      <c r="U2142" s="89">
        <v>-2.4752451479999999E-4</v>
      </c>
      <c r="V2142" s="89">
        <v>0</v>
      </c>
      <c r="W2142" s="89">
        <v>1.6338600140000001E-5</v>
      </c>
      <c r="X2142" s="89">
        <v>0</v>
      </c>
      <c r="Y2142" s="89">
        <v>0</v>
      </c>
      <c r="Z2142" s="89">
        <v>1.431799471425E-2</v>
      </c>
      <c r="AA2142" s="89">
        <v>3.2576184521999999E-4</v>
      </c>
    </row>
    <row r="2143" spans="1:27" x14ac:dyDescent="0.25">
      <c r="A2143" s="87">
        <v>20610</v>
      </c>
      <c r="B2143" s="134">
        <v>45473</v>
      </c>
      <c r="C2143" s="87">
        <v>11030</v>
      </c>
      <c r="D2143" s="86" t="s">
        <v>2520</v>
      </c>
      <c r="E2143" s="88">
        <v>13603526</v>
      </c>
      <c r="F2143" s="88">
        <v>7858268</v>
      </c>
      <c r="G2143" s="88">
        <v>0</v>
      </c>
      <c r="H2143" s="88">
        <v>0</v>
      </c>
      <c r="I2143" s="88">
        <v>0</v>
      </c>
      <c r="J2143" s="88">
        <v>1148135</v>
      </c>
      <c r="K2143" s="88">
        <v>4114608</v>
      </c>
      <c r="L2143" s="88">
        <v>0</v>
      </c>
      <c r="M2143" s="88">
        <v>1139942</v>
      </c>
      <c r="N2143" s="88">
        <v>0</v>
      </c>
      <c r="O2143" s="88">
        <v>0</v>
      </c>
      <c r="P2143" s="88">
        <v>1455583</v>
      </c>
      <c r="Q2143" s="89">
        <v>0</v>
      </c>
      <c r="R2143" s="89">
        <v>0</v>
      </c>
      <c r="S2143" s="89">
        <v>0</v>
      </c>
      <c r="T2143" s="89">
        <v>0</v>
      </c>
      <c r="U2143" s="89">
        <v>0</v>
      </c>
      <c r="V2143" s="89">
        <v>0</v>
      </c>
      <c r="W2143" s="89">
        <v>0</v>
      </c>
      <c r="X2143" s="89">
        <v>0</v>
      </c>
      <c r="Y2143" s="89">
        <v>0</v>
      </c>
      <c r="Z2143" s="89">
        <v>4.7544370853000001E-4</v>
      </c>
      <c r="AA2143" s="89">
        <v>7.683732859E-5</v>
      </c>
    </row>
    <row r="2144" spans="1:27" x14ac:dyDescent="0.25">
      <c r="A2144" s="87">
        <v>20613</v>
      </c>
      <c r="B2144" s="134">
        <v>45473</v>
      </c>
      <c r="C2144" s="87">
        <v>11033</v>
      </c>
      <c r="D2144" s="86" t="s">
        <v>2521</v>
      </c>
      <c r="E2144" s="88">
        <v>132058423</v>
      </c>
      <c r="F2144" s="88">
        <v>100999530</v>
      </c>
      <c r="G2144" s="88">
        <v>2090738</v>
      </c>
      <c r="H2144" s="88">
        <v>0</v>
      </c>
      <c r="I2144" s="88">
        <v>0</v>
      </c>
      <c r="J2144" s="88">
        <v>19707140</v>
      </c>
      <c r="K2144" s="88">
        <v>31138362</v>
      </c>
      <c r="L2144" s="88">
        <v>0</v>
      </c>
      <c r="M2144" s="88">
        <v>30792868</v>
      </c>
      <c r="N2144" s="88">
        <v>0</v>
      </c>
      <c r="O2144" s="88">
        <v>0</v>
      </c>
      <c r="P2144" s="88">
        <v>17270422</v>
      </c>
      <c r="Q2144" s="89">
        <v>2.57472767124E-3</v>
      </c>
      <c r="R2144" s="89">
        <v>0</v>
      </c>
      <c r="S2144" s="89">
        <v>0</v>
      </c>
      <c r="T2144" s="89">
        <v>5.5612661525999995E-4</v>
      </c>
      <c r="U2144" s="89">
        <v>1.3464099686799999E-3</v>
      </c>
      <c r="V2144" s="89">
        <v>0</v>
      </c>
      <c r="W2144" s="89">
        <v>0</v>
      </c>
      <c r="X2144" s="89">
        <v>0</v>
      </c>
      <c r="Y2144" s="89">
        <v>0</v>
      </c>
      <c r="Z2144" s="89">
        <v>3.5920677428600001E-3</v>
      </c>
      <c r="AA2144" s="89">
        <v>1.30185794625E-3</v>
      </c>
    </row>
    <row r="2145" spans="1:27" x14ac:dyDescent="0.25">
      <c r="A2145" s="87">
        <v>20622</v>
      </c>
      <c r="B2145" s="134">
        <v>45473</v>
      </c>
      <c r="C2145" s="87">
        <v>11041</v>
      </c>
      <c r="D2145" s="86" t="s">
        <v>2522</v>
      </c>
      <c r="E2145" s="88">
        <v>13581780</v>
      </c>
      <c r="F2145" s="88">
        <v>8381347</v>
      </c>
      <c r="G2145" s="88">
        <v>0</v>
      </c>
      <c r="H2145" s="88">
        <v>0</v>
      </c>
      <c r="I2145" s="88">
        <v>0</v>
      </c>
      <c r="J2145" s="88">
        <v>734890</v>
      </c>
      <c r="K2145" s="88">
        <v>5880010</v>
      </c>
      <c r="L2145" s="88">
        <v>0</v>
      </c>
      <c r="M2145" s="88">
        <v>0</v>
      </c>
      <c r="N2145" s="88">
        <v>0</v>
      </c>
      <c r="O2145" s="88">
        <v>0</v>
      </c>
      <c r="P2145" s="88">
        <v>1766447</v>
      </c>
      <c r="Q2145" s="89">
        <v>0</v>
      </c>
      <c r="R2145" s="89">
        <v>0</v>
      </c>
      <c r="S2145" s="89">
        <v>0</v>
      </c>
      <c r="T2145" s="89">
        <v>0</v>
      </c>
      <c r="U2145" s="89">
        <v>5.2189715221999996E-3</v>
      </c>
      <c r="V2145" s="89">
        <v>0</v>
      </c>
      <c r="W2145" s="89">
        <v>0</v>
      </c>
      <c r="X2145" s="89">
        <v>0</v>
      </c>
      <c r="Y2145" s="89">
        <v>0</v>
      </c>
      <c r="Z2145" s="89">
        <v>4.2806491360399997E-3</v>
      </c>
      <c r="AA2145" s="89">
        <v>4.4424211891999996E-3</v>
      </c>
    </row>
    <row r="2146" spans="1:27" x14ac:dyDescent="0.25">
      <c r="A2146" s="87">
        <v>20623</v>
      </c>
      <c r="B2146" s="134">
        <v>45473</v>
      </c>
      <c r="C2146" s="87">
        <v>11042</v>
      </c>
      <c r="D2146" s="86" t="s">
        <v>2523</v>
      </c>
      <c r="E2146" s="88">
        <v>613083435</v>
      </c>
      <c r="F2146" s="88">
        <v>353561158</v>
      </c>
      <c r="G2146" s="88">
        <v>10420391</v>
      </c>
      <c r="H2146" s="88">
        <v>0</v>
      </c>
      <c r="I2146" s="88">
        <v>985148</v>
      </c>
      <c r="J2146" s="88">
        <v>46181004</v>
      </c>
      <c r="K2146" s="88">
        <v>67312825</v>
      </c>
      <c r="L2146" s="88">
        <v>0</v>
      </c>
      <c r="M2146" s="88">
        <v>196491564</v>
      </c>
      <c r="N2146" s="88">
        <v>0</v>
      </c>
      <c r="O2146" s="88">
        <v>0</v>
      </c>
      <c r="P2146" s="88">
        <v>32170226</v>
      </c>
      <c r="Q2146" s="89">
        <v>1.8256444854599999E-2</v>
      </c>
      <c r="R2146" s="89">
        <v>0</v>
      </c>
      <c r="S2146" s="89">
        <v>-5.1470617104999996E-3</v>
      </c>
      <c r="T2146" s="89">
        <v>4.6815480019999998E-5</v>
      </c>
      <c r="U2146" s="89">
        <v>4.6834757922000001E-4</v>
      </c>
      <c r="V2146" s="89">
        <v>0</v>
      </c>
      <c r="W2146" s="89">
        <v>-1.907290659E-4</v>
      </c>
      <c r="X2146" s="89">
        <v>0</v>
      </c>
      <c r="Y2146" s="89">
        <v>0</v>
      </c>
      <c r="Z2146" s="89">
        <v>1.9578035902310002E-2</v>
      </c>
      <c r="AA2146" s="89">
        <v>2.2826740489599998E-3</v>
      </c>
    </row>
    <row r="2147" spans="1:27" x14ac:dyDescent="0.25">
      <c r="A2147" s="87">
        <v>20629</v>
      </c>
      <c r="B2147" s="134">
        <v>45473</v>
      </c>
      <c r="C2147" s="87">
        <v>11046</v>
      </c>
      <c r="D2147" s="86" t="s">
        <v>2524</v>
      </c>
      <c r="E2147" s="88">
        <v>21771561</v>
      </c>
      <c r="F2147" s="88">
        <v>5983671</v>
      </c>
      <c r="G2147" s="88">
        <v>0</v>
      </c>
      <c r="H2147" s="88">
        <v>0</v>
      </c>
      <c r="I2147" s="88">
        <v>0</v>
      </c>
      <c r="J2147" s="88">
        <v>955910</v>
      </c>
      <c r="K2147" s="88">
        <v>2979734</v>
      </c>
      <c r="L2147" s="88">
        <v>0</v>
      </c>
      <c r="M2147" s="88">
        <v>1610551</v>
      </c>
      <c r="N2147" s="88">
        <v>0</v>
      </c>
      <c r="O2147" s="88">
        <v>0</v>
      </c>
      <c r="P2147" s="88">
        <v>437475</v>
      </c>
      <c r="Q2147" s="89">
        <v>0</v>
      </c>
      <c r="R2147" s="89">
        <v>0</v>
      </c>
      <c r="S2147" s="89">
        <v>0</v>
      </c>
      <c r="T2147" s="89">
        <v>0</v>
      </c>
      <c r="U2147" s="89">
        <v>1.9332845000000001E-4</v>
      </c>
      <c r="V2147" s="89">
        <v>0</v>
      </c>
      <c r="W2147" s="89">
        <v>0</v>
      </c>
      <c r="X2147" s="89">
        <v>0</v>
      </c>
      <c r="Y2147" s="89">
        <v>0</v>
      </c>
      <c r="Z2147" s="89">
        <v>1.019785382359E-2</v>
      </c>
      <c r="AA2147" s="89">
        <v>8.5700327042000004E-4</v>
      </c>
    </row>
    <row r="2148" spans="1:27" x14ac:dyDescent="0.25">
      <c r="A2148" s="87">
        <v>20641</v>
      </c>
      <c r="B2148" s="134">
        <v>45473</v>
      </c>
      <c r="C2148" s="87">
        <v>11056</v>
      </c>
      <c r="D2148" s="86" t="s">
        <v>2525</v>
      </c>
      <c r="E2148" s="88">
        <v>90402994</v>
      </c>
      <c r="F2148" s="88">
        <v>72396500</v>
      </c>
      <c r="G2148" s="88">
        <v>209679</v>
      </c>
      <c r="H2148" s="88">
        <v>0</v>
      </c>
      <c r="I2148" s="88">
        <v>0</v>
      </c>
      <c r="J2148" s="88">
        <v>10459553</v>
      </c>
      <c r="K2148" s="88">
        <v>19976317</v>
      </c>
      <c r="L2148" s="88">
        <v>0</v>
      </c>
      <c r="M2148" s="88">
        <v>29234888</v>
      </c>
      <c r="N2148" s="88">
        <v>0</v>
      </c>
      <c r="O2148" s="88">
        <v>0</v>
      </c>
      <c r="P2148" s="88">
        <v>12516063</v>
      </c>
      <c r="Q2148" s="89">
        <v>2.9854039705999998E-4</v>
      </c>
      <c r="R2148" s="89">
        <v>0</v>
      </c>
      <c r="S2148" s="89">
        <v>0</v>
      </c>
      <c r="T2148" s="89">
        <v>2.6380120022000001E-4</v>
      </c>
      <c r="U2148" s="89">
        <v>1.4555197063300001E-3</v>
      </c>
      <c r="V2148" s="89">
        <v>0</v>
      </c>
      <c r="W2148" s="89">
        <v>1.7628494710000001E-4</v>
      </c>
      <c r="X2148" s="89">
        <v>0</v>
      </c>
      <c r="Y2148" s="89">
        <v>0</v>
      </c>
      <c r="Z2148" s="89">
        <v>1.7221829020799999E-3</v>
      </c>
      <c r="AA2148" s="89">
        <v>8.3279369863999999E-4</v>
      </c>
    </row>
    <row r="2149" spans="1:27" x14ac:dyDescent="0.25">
      <c r="A2149" s="87">
        <v>20656</v>
      </c>
      <c r="B2149" s="134">
        <v>45473</v>
      </c>
      <c r="C2149" s="87">
        <v>11066</v>
      </c>
      <c r="D2149" s="86" t="s">
        <v>2526</v>
      </c>
      <c r="E2149" s="88">
        <v>2678912</v>
      </c>
      <c r="F2149" s="88">
        <v>1001423</v>
      </c>
      <c r="G2149" s="88">
        <v>0</v>
      </c>
      <c r="H2149" s="88">
        <v>0</v>
      </c>
      <c r="I2149" s="88">
        <v>0</v>
      </c>
      <c r="J2149" s="88">
        <v>0</v>
      </c>
      <c r="K2149" s="88">
        <v>0</v>
      </c>
      <c r="L2149" s="88">
        <v>0</v>
      </c>
      <c r="M2149" s="88">
        <v>0</v>
      </c>
      <c r="N2149" s="88">
        <v>0</v>
      </c>
      <c r="O2149" s="88">
        <v>0</v>
      </c>
      <c r="P2149" s="88">
        <v>1001423</v>
      </c>
      <c r="Q2149" s="89">
        <v>0</v>
      </c>
      <c r="R2149" s="89">
        <v>0</v>
      </c>
      <c r="S2149" s="89">
        <v>0</v>
      </c>
      <c r="T2149" s="89">
        <v>0</v>
      </c>
      <c r="U2149" s="89">
        <v>0</v>
      </c>
      <c r="V2149" s="89">
        <v>0</v>
      </c>
      <c r="W2149" s="89">
        <v>0</v>
      </c>
      <c r="X2149" s="89">
        <v>0</v>
      </c>
      <c r="Y2149" s="89">
        <v>0</v>
      </c>
      <c r="Z2149" s="89">
        <v>0</v>
      </c>
      <c r="AA2149" s="89">
        <v>0</v>
      </c>
    </row>
    <row r="2150" spans="1:27" x14ac:dyDescent="0.25">
      <c r="A2150" s="87">
        <v>20661</v>
      </c>
      <c r="B2150" s="134">
        <v>45473</v>
      </c>
      <c r="C2150" s="87">
        <v>11070</v>
      </c>
      <c r="D2150" s="86" t="s">
        <v>2527</v>
      </c>
      <c r="E2150" s="88">
        <v>59091446</v>
      </c>
      <c r="F2150" s="88">
        <v>25443650</v>
      </c>
      <c r="G2150" s="88">
        <v>0</v>
      </c>
      <c r="H2150" s="88">
        <v>0</v>
      </c>
      <c r="I2150" s="88">
        <v>0</v>
      </c>
      <c r="J2150" s="88">
        <v>1991621</v>
      </c>
      <c r="K2150" s="88">
        <v>1069424</v>
      </c>
      <c r="L2150" s="88">
        <v>0</v>
      </c>
      <c r="M2150" s="88">
        <v>20536097</v>
      </c>
      <c r="N2150" s="88">
        <v>0</v>
      </c>
      <c r="O2150" s="88">
        <v>0</v>
      </c>
      <c r="P2150" s="88">
        <v>1846508</v>
      </c>
      <c r="Q2150" s="89">
        <v>0</v>
      </c>
      <c r="R2150" s="89">
        <v>0</v>
      </c>
      <c r="S2150" s="89">
        <v>0</v>
      </c>
      <c r="T2150" s="89">
        <v>0</v>
      </c>
      <c r="U2150" s="89">
        <v>0</v>
      </c>
      <c r="V2150" s="89">
        <v>0</v>
      </c>
      <c r="W2150" s="89">
        <v>0</v>
      </c>
      <c r="X2150" s="89">
        <v>0</v>
      </c>
      <c r="Y2150" s="89">
        <v>0</v>
      </c>
      <c r="Z2150" s="89">
        <v>-3.5137044110999998E-3</v>
      </c>
      <c r="AA2150" s="89">
        <v>-1.3543315530000001E-4</v>
      </c>
    </row>
    <row r="2151" spans="1:27" x14ac:dyDescent="0.25">
      <c r="A2151" s="87">
        <v>20662</v>
      </c>
      <c r="B2151" s="134">
        <v>45473</v>
      </c>
      <c r="C2151" s="87">
        <v>11071</v>
      </c>
      <c r="D2151" s="86" t="s">
        <v>2528</v>
      </c>
      <c r="E2151" s="88">
        <v>17346357</v>
      </c>
      <c r="F2151" s="88">
        <v>4438136</v>
      </c>
      <c r="G2151" s="88">
        <v>469715</v>
      </c>
      <c r="H2151" s="88">
        <v>0</v>
      </c>
      <c r="I2151" s="88">
        <v>0</v>
      </c>
      <c r="J2151" s="88">
        <v>1453742</v>
      </c>
      <c r="K2151" s="88">
        <v>1751642</v>
      </c>
      <c r="L2151" s="88">
        <v>0</v>
      </c>
      <c r="M2151" s="88">
        <v>8477</v>
      </c>
      <c r="N2151" s="88">
        <v>0</v>
      </c>
      <c r="O2151" s="88">
        <v>0</v>
      </c>
      <c r="P2151" s="88">
        <v>754559</v>
      </c>
      <c r="Q2151" s="89">
        <v>4.9064893148000001E-4</v>
      </c>
      <c r="R2151" s="89">
        <v>0</v>
      </c>
      <c r="S2151" s="89">
        <v>0</v>
      </c>
      <c r="T2151" s="89">
        <v>0</v>
      </c>
      <c r="U2151" s="89">
        <v>0</v>
      </c>
      <c r="V2151" s="89">
        <v>0</v>
      </c>
      <c r="W2151" s="89">
        <v>0</v>
      </c>
      <c r="X2151" s="89">
        <v>0</v>
      </c>
      <c r="Y2151" s="89">
        <v>0</v>
      </c>
      <c r="Z2151" s="89">
        <v>-4.5511463180000002E-4</v>
      </c>
      <c r="AA2151" s="89">
        <v>-4.6475531699999998E-5</v>
      </c>
    </row>
    <row r="2152" spans="1:27" x14ac:dyDescent="0.25">
      <c r="A2152" s="87">
        <v>20684</v>
      </c>
      <c r="B2152" s="134">
        <v>45473</v>
      </c>
      <c r="C2152" s="87">
        <v>11084</v>
      </c>
      <c r="D2152" s="86" t="s">
        <v>2529</v>
      </c>
      <c r="E2152" s="88">
        <v>59975268</v>
      </c>
      <c r="F2152" s="88">
        <v>41392919</v>
      </c>
      <c r="G2152" s="88">
        <v>1796078</v>
      </c>
      <c r="H2152" s="88">
        <v>0</v>
      </c>
      <c r="I2152" s="88">
        <v>0</v>
      </c>
      <c r="J2152" s="88">
        <v>5120046</v>
      </c>
      <c r="K2152" s="88">
        <v>17974441</v>
      </c>
      <c r="L2152" s="88">
        <v>0</v>
      </c>
      <c r="M2152" s="88">
        <v>13835307</v>
      </c>
      <c r="N2152" s="88">
        <v>0</v>
      </c>
      <c r="O2152" s="88">
        <v>0</v>
      </c>
      <c r="P2152" s="88">
        <v>2667044</v>
      </c>
      <c r="Q2152" s="89">
        <v>4.6881271815000001E-4</v>
      </c>
      <c r="R2152" s="89">
        <v>0</v>
      </c>
      <c r="S2152" s="89">
        <v>0</v>
      </c>
      <c r="T2152" s="89">
        <v>9.0314302685E-4</v>
      </c>
      <c r="U2152" s="89">
        <v>5.8026310317199998E-3</v>
      </c>
      <c r="V2152" s="89">
        <v>0</v>
      </c>
      <c r="W2152" s="89">
        <v>0</v>
      </c>
      <c r="X2152" s="89">
        <v>0</v>
      </c>
      <c r="Y2152" s="89">
        <v>0</v>
      </c>
      <c r="Z2152" s="89">
        <v>1.67790920813E-2</v>
      </c>
      <c r="AA2152" s="89">
        <v>3.5903690256100002E-3</v>
      </c>
    </row>
    <row r="2153" spans="1:27" x14ac:dyDescent="0.25">
      <c r="A2153" s="87">
        <v>20691</v>
      </c>
      <c r="B2153" s="134">
        <v>45473</v>
      </c>
      <c r="C2153" s="87">
        <v>11090</v>
      </c>
      <c r="D2153" s="86" t="s">
        <v>2530</v>
      </c>
      <c r="E2153" s="88">
        <v>29245836</v>
      </c>
      <c r="F2153" s="88">
        <v>12363187</v>
      </c>
      <c r="G2153" s="88">
        <v>1196337</v>
      </c>
      <c r="H2153" s="88">
        <v>35074</v>
      </c>
      <c r="I2153" s="88">
        <v>0</v>
      </c>
      <c r="J2153" s="88">
        <v>3563213</v>
      </c>
      <c r="K2153" s="88">
        <v>2458830</v>
      </c>
      <c r="L2153" s="88">
        <v>0</v>
      </c>
      <c r="M2153" s="88">
        <v>3218271</v>
      </c>
      <c r="N2153" s="88">
        <v>0</v>
      </c>
      <c r="O2153" s="88">
        <v>0</v>
      </c>
      <c r="P2153" s="88">
        <v>1891463</v>
      </c>
      <c r="Q2153" s="89">
        <v>1.7021074694820001E-2</v>
      </c>
      <c r="R2153" s="89">
        <v>3.0161582872789999E-2</v>
      </c>
      <c r="S2153" s="89">
        <v>0</v>
      </c>
      <c r="T2153" s="89">
        <v>0</v>
      </c>
      <c r="U2153" s="89">
        <v>2.6578788039500001E-3</v>
      </c>
      <c r="V2153" s="89">
        <v>0</v>
      </c>
      <c r="W2153" s="89">
        <v>0</v>
      </c>
      <c r="X2153" s="89">
        <v>0</v>
      </c>
      <c r="Y2153" s="89">
        <v>0</v>
      </c>
      <c r="Z2153" s="89">
        <v>8.7713687563499999E-3</v>
      </c>
      <c r="AA2153" s="89">
        <v>3.9427975222700003E-3</v>
      </c>
    </row>
    <row r="2154" spans="1:27" x14ac:dyDescent="0.25">
      <c r="A2154" s="87">
        <v>20719</v>
      </c>
      <c r="B2154" s="134">
        <v>45473</v>
      </c>
      <c r="C2154" s="87">
        <v>11106</v>
      </c>
      <c r="D2154" s="86" t="s">
        <v>2531</v>
      </c>
      <c r="E2154" s="88">
        <v>9433341</v>
      </c>
      <c r="F2154" s="88">
        <v>4377815</v>
      </c>
      <c r="G2154" s="88">
        <v>84403</v>
      </c>
      <c r="H2154" s="88">
        <v>861</v>
      </c>
      <c r="I2154" s="88">
        <v>0</v>
      </c>
      <c r="J2154" s="88">
        <v>1625662</v>
      </c>
      <c r="K2154" s="88">
        <v>1740458</v>
      </c>
      <c r="L2154" s="88">
        <v>0</v>
      </c>
      <c r="M2154" s="88">
        <v>54802</v>
      </c>
      <c r="N2154" s="88">
        <v>0</v>
      </c>
      <c r="O2154" s="88">
        <v>0</v>
      </c>
      <c r="P2154" s="88">
        <v>871629</v>
      </c>
      <c r="Q2154" s="89">
        <v>2.6814337974570002E-2</v>
      </c>
      <c r="R2154" s="89">
        <v>0.57629053730262003</v>
      </c>
      <c r="S2154" s="89">
        <v>0</v>
      </c>
      <c r="T2154" s="89">
        <v>1.9899609047000001E-3</v>
      </c>
      <c r="U2154" s="89">
        <v>1.444217125872E-2</v>
      </c>
      <c r="V2154" s="89">
        <v>0</v>
      </c>
      <c r="W2154" s="89">
        <v>0</v>
      </c>
      <c r="X2154" s="89">
        <v>0</v>
      </c>
      <c r="Y2154" s="89">
        <v>0</v>
      </c>
      <c r="Z2154" s="89">
        <v>1.628343635302E-2</v>
      </c>
      <c r="AA2154" s="89">
        <v>1.062467772406E-2</v>
      </c>
    </row>
    <row r="2155" spans="1:27" x14ac:dyDescent="0.25">
      <c r="A2155" s="87">
        <v>20720</v>
      </c>
      <c r="B2155" s="134">
        <v>45473</v>
      </c>
      <c r="C2155" s="87">
        <v>11107</v>
      </c>
      <c r="D2155" s="86" t="s">
        <v>2532</v>
      </c>
      <c r="E2155" s="88">
        <v>8775568</v>
      </c>
      <c r="F2155" s="88">
        <v>2915587</v>
      </c>
      <c r="G2155" s="88">
        <v>0</v>
      </c>
      <c r="H2155" s="88">
        <v>0</v>
      </c>
      <c r="I2155" s="88">
        <v>0</v>
      </c>
      <c r="J2155" s="88">
        <v>1333802</v>
      </c>
      <c r="K2155" s="88">
        <v>924352</v>
      </c>
      <c r="L2155" s="88">
        <v>0</v>
      </c>
      <c r="M2155" s="88">
        <v>0</v>
      </c>
      <c r="N2155" s="88">
        <v>0</v>
      </c>
      <c r="O2155" s="88">
        <v>0</v>
      </c>
      <c r="P2155" s="88">
        <v>657434</v>
      </c>
      <c r="Q2155" s="89">
        <v>0</v>
      </c>
      <c r="R2155" s="89">
        <v>0</v>
      </c>
      <c r="S2155" s="89">
        <v>0</v>
      </c>
      <c r="T2155" s="89">
        <v>0</v>
      </c>
      <c r="U2155" s="89">
        <v>-8.9473541319999995E-4</v>
      </c>
      <c r="V2155" s="89">
        <v>0</v>
      </c>
      <c r="W2155" s="89">
        <v>0</v>
      </c>
      <c r="X2155" s="89">
        <v>0</v>
      </c>
      <c r="Y2155" s="89">
        <v>0</v>
      </c>
      <c r="Z2155" s="89">
        <v>-1.6831601410000001E-4</v>
      </c>
      <c r="AA2155" s="89">
        <v>-3.4045560350000001E-4</v>
      </c>
    </row>
    <row r="2156" spans="1:27" x14ac:dyDescent="0.25">
      <c r="A2156" s="87">
        <v>20727</v>
      </c>
      <c r="B2156" s="134">
        <v>45473</v>
      </c>
      <c r="C2156" s="87">
        <v>11112</v>
      </c>
      <c r="D2156" s="86" t="s">
        <v>2533</v>
      </c>
      <c r="E2156" s="88">
        <v>198454344</v>
      </c>
      <c r="F2156" s="88">
        <v>150155169</v>
      </c>
      <c r="G2156" s="88">
        <v>988522</v>
      </c>
      <c r="H2156" s="88">
        <v>0</v>
      </c>
      <c r="I2156" s="88">
        <v>0</v>
      </c>
      <c r="J2156" s="88">
        <v>17799852</v>
      </c>
      <c r="K2156" s="88">
        <v>94218449</v>
      </c>
      <c r="L2156" s="88">
        <v>0</v>
      </c>
      <c r="M2156" s="88">
        <v>13163793</v>
      </c>
      <c r="N2156" s="88">
        <v>0</v>
      </c>
      <c r="O2156" s="88">
        <v>984221</v>
      </c>
      <c r="P2156" s="88">
        <v>23000332</v>
      </c>
      <c r="Q2156" s="89">
        <v>2.1557944663820001E-2</v>
      </c>
      <c r="R2156" s="89">
        <v>0</v>
      </c>
      <c r="S2156" s="89">
        <v>0</v>
      </c>
      <c r="T2156" s="89">
        <v>9.3857776481999998E-4</v>
      </c>
      <c r="U2156" s="89">
        <v>3.24241806652E-3</v>
      </c>
      <c r="V2156" s="89">
        <v>0</v>
      </c>
      <c r="W2156" s="89">
        <v>5.2820380181E-4</v>
      </c>
      <c r="X2156" s="89">
        <v>0</v>
      </c>
      <c r="Y2156" s="89">
        <v>0</v>
      </c>
      <c r="Z2156" s="89">
        <v>9.0868116633800004E-3</v>
      </c>
      <c r="AA2156" s="89">
        <v>3.7509932519000002E-3</v>
      </c>
    </row>
    <row r="2157" spans="1:27" x14ac:dyDescent="0.25">
      <c r="A2157" s="87">
        <v>20749</v>
      </c>
      <c r="B2157" s="134">
        <v>45473</v>
      </c>
      <c r="C2157" s="87">
        <v>11123</v>
      </c>
      <c r="D2157" s="86" t="s">
        <v>2534</v>
      </c>
      <c r="E2157" s="88">
        <v>97430883</v>
      </c>
      <c r="F2157" s="88">
        <v>30639145</v>
      </c>
      <c r="G2157" s="88">
        <v>1304543</v>
      </c>
      <c r="H2157" s="88">
        <v>0</v>
      </c>
      <c r="I2157" s="88">
        <v>0</v>
      </c>
      <c r="J2157" s="88">
        <v>8655051</v>
      </c>
      <c r="K2157" s="88">
        <v>8495208</v>
      </c>
      <c r="L2157" s="88">
        <v>0</v>
      </c>
      <c r="M2157" s="88">
        <v>9188416</v>
      </c>
      <c r="N2157" s="88">
        <v>0</v>
      </c>
      <c r="O2157" s="88">
        <v>0</v>
      </c>
      <c r="P2157" s="88">
        <v>2995926</v>
      </c>
      <c r="Q2157" s="89">
        <v>1.1546946570079999E-2</v>
      </c>
      <c r="R2157" s="89">
        <v>0</v>
      </c>
      <c r="S2157" s="89">
        <v>0</v>
      </c>
      <c r="T2157" s="89">
        <v>5.2887675809999999E-5</v>
      </c>
      <c r="U2157" s="89">
        <v>2.6305058241099999E-3</v>
      </c>
      <c r="V2157" s="89">
        <v>0</v>
      </c>
      <c r="W2157" s="89">
        <v>3.8823695137999998E-4</v>
      </c>
      <c r="X2157" s="89">
        <v>0</v>
      </c>
      <c r="Y2157" s="89">
        <v>0</v>
      </c>
      <c r="Z2157" s="89">
        <v>3.9547390275999997E-4</v>
      </c>
      <c r="AA2157" s="89">
        <v>1.48719087587E-3</v>
      </c>
    </row>
    <row r="2158" spans="1:27" x14ac:dyDescent="0.25">
      <c r="A2158" s="87">
        <v>20773</v>
      </c>
      <c r="B2158" s="134">
        <v>45473</v>
      </c>
      <c r="C2158" s="87">
        <v>11138</v>
      </c>
      <c r="D2158" s="86" t="s">
        <v>2535</v>
      </c>
      <c r="E2158" s="88">
        <v>12763917</v>
      </c>
      <c r="F2158" s="88">
        <v>5650235</v>
      </c>
      <c r="G2158" s="88">
        <v>0</v>
      </c>
      <c r="H2158" s="88">
        <v>0</v>
      </c>
      <c r="I2158" s="88">
        <v>0</v>
      </c>
      <c r="J2158" s="88">
        <v>916547</v>
      </c>
      <c r="K2158" s="88">
        <v>1593901</v>
      </c>
      <c r="L2158" s="88">
        <v>0</v>
      </c>
      <c r="M2158" s="88">
        <v>0</v>
      </c>
      <c r="N2158" s="88">
        <v>0</v>
      </c>
      <c r="O2158" s="88">
        <v>0</v>
      </c>
      <c r="P2158" s="88">
        <v>3139787</v>
      </c>
      <c r="Q2158" s="89">
        <v>0</v>
      </c>
      <c r="R2158" s="89">
        <v>0</v>
      </c>
      <c r="S2158" s="89">
        <v>0</v>
      </c>
      <c r="T2158" s="89">
        <v>0</v>
      </c>
      <c r="U2158" s="89">
        <v>-2.1304088297E-3</v>
      </c>
      <c r="V2158" s="89">
        <v>0</v>
      </c>
      <c r="W2158" s="89">
        <v>0</v>
      </c>
      <c r="X2158" s="89">
        <v>0</v>
      </c>
      <c r="Y2158" s="89">
        <v>0</v>
      </c>
      <c r="Z2158" s="89">
        <v>-9.6700962000000003E-4</v>
      </c>
      <c r="AA2158" s="89">
        <v>-1.1939052536E-3</v>
      </c>
    </row>
    <row r="2159" spans="1:27" x14ac:dyDescent="0.25">
      <c r="A2159" s="87">
        <v>20793</v>
      </c>
      <c r="B2159" s="134">
        <v>45473</v>
      </c>
      <c r="C2159" s="87">
        <v>11152</v>
      </c>
      <c r="D2159" s="86" t="s">
        <v>2536</v>
      </c>
      <c r="E2159" s="88">
        <v>35216800</v>
      </c>
      <c r="F2159" s="88">
        <v>13851002</v>
      </c>
      <c r="G2159" s="88">
        <v>989041</v>
      </c>
      <c r="H2159" s="88">
        <v>81</v>
      </c>
      <c r="I2159" s="88">
        <v>0</v>
      </c>
      <c r="J2159" s="88">
        <v>1962072</v>
      </c>
      <c r="K2159" s="88">
        <v>7038882</v>
      </c>
      <c r="L2159" s="88">
        <v>0</v>
      </c>
      <c r="M2159" s="88">
        <v>1740795</v>
      </c>
      <c r="N2159" s="88">
        <v>0</v>
      </c>
      <c r="O2159" s="88">
        <v>0</v>
      </c>
      <c r="P2159" s="88">
        <v>2120131</v>
      </c>
      <c r="Q2159" s="89">
        <v>3.6652154726610001E-2</v>
      </c>
      <c r="R2159" s="89">
        <v>0</v>
      </c>
      <c r="S2159" s="89">
        <v>0</v>
      </c>
      <c r="T2159" s="89">
        <v>-3.2082293688999999E-3</v>
      </c>
      <c r="U2159" s="89">
        <v>2.579117594314E-2</v>
      </c>
      <c r="V2159" s="89">
        <v>0</v>
      </c>
      <c r="W2159" s="89">
        <v>-4.471608081E-4</v>
      </c>
      <c r="X2159" s="89">
        <v>0</v>
      </c>
      <c r="Y2159" s="89">
        <v>0</v>
      </c>
      <c r="Z2159" s="89">
        <v>4.5664240907080003E-2</v>
      </c>
      <c r="AA2159" s="89">
        <v>2.276677166962E-2</v>
      </c>
    </row>
    <row r="2160" spans="1:27" x14ac:dyDescent="0.25">
      <c r="A2160" s="87">
        <v>20805</v>
      </c>
      <c r="B2160" s="134">
        <v>45473</v>
      </c>
      <c r="C2160" s="87">
        <v>11163</v>
      </c>
      <c r="D2160" s="86" t="s">
        <v>2537</v>
      </c>
      <c r="E2160" s="88">
        <v>43075305</v>
      </c>
      <c r="F2160" s="88">
        <v>29223876</v>
      </c>
      <c r="G2160" s="88">
        <v>572659</v>
      </c>
      <c r="H2160" s="88">
        <v>0</v>
      </c>
      <c r="I2160" s="88">
        <v>1138024</v>
      </c>
      <c r="J2160" s="88">
        <v>1452892</v>
      </c>
      <c r="K2160" s="88">
        <v>7589711</v>
      </c>
      <c r="L2160" s="88">
        <v>0</v>
      </c>
      <c r="M2160" s="88">
        <v>14812003</v>
      </c>
      <c r="N2160" s="88">
        <v>0</v>
      </c>
      <c r="O2160" s="88">
        <v>0</v>
      </c>
      <c r="P2160" s="88">
        <v>3658587</v>
      </c>
      <c r="Q2160" s="89">
        <v>1.83107843639E-3</v>
      </c>
      <c r="R2160" s="89">
        <v>0</v>
      </c>
      <c r="S2160" s="89">
        <v>1.369376781825E-2</v>
      </c>
      <c r="T2160" s="89">
        <v>0</v>
      </c>
      <c r="U2160" s="89">
        <v>3.4299502188600002E-3</v>
      </c>
      <c r="V2160" s="89">
        <v>0</v>
      </c>
      <c r="W2160" s="89">
        <v>0</v>
      </c>
      <c r="X2160" s="89">
        <v>0</v>
      </c>
      <c r="Y2160" s="89">
        <v>0</v>
      </c>
      <c r="Z2160" s="89">
        <v>4.4276630245199998E-3</v>
      </c>
      <c r="AA2160" s="89">
        <v>1.9197366760099999E-3</v>
      </c>
    </row>
    <row r="2161" spans="1:27" x14ac:dyDescent="0.25">
      <c r="A2161" s="87">
        <v>20823</v>
      </c>
      <c r="B2161" s="134">
        <v>45473</v>
      </c>
      <c r="C2161" s="87">
        <v>11174</v>
      </c>
      <c r="D2161" s="86" t="s">
        <v>2538</v>
      </c>
      <c r="E2161" s="88">
        <v>47640127</v>
      </c>
      <c r="F2161" s="88">
        <v>26684412</v>
      </c>
      <c r="G2161" s="88">
        <v>1083237</v>
      </c>
      <c r="H2161" s="88">
        <v>0</v>
      </c>
      <c r="I2161" s="88">
        <v>0</v>
      </c>
      <c r="J2161" s="88">
        <v>10920449</v>
      </c>
      <c r="K2161" s="88">
        <v>6952368</v>
      </c>
      <c r="L2161" s="88">
        <v>0</v>
      </c>
      <c r="M2161" s="88">
        <v>3792846</v>
      </c>
      <c r="N2161" s="88">
        <v>0</v>
      </c>
      <c r="O2161" s="88">
        <v>0</v>
      </c>
      <c r="P2161" s="88">
        <v>3935512</v>
      </c>
      <c r="Q2161" s="89">
        <v>6.7895314044299996E-3</v>
      </c>
      <c r="R2161" s="89">
        <v>0</v>
      </c>
      <c r="S2161" s="89">
        <v>0</v>
      </c>
      <c r="T2161" s="89">
        <v>-7.9225302100000006E-5</v>
      </c>
      <c r="U2161" s="89">
        <v>2.3408227024999999E-4</v>
      </c>
      <c r="V2161" s="89">
        <v>0</v>
      </c>
      <c r="W2161" s="89">
        <v>0</v>
      </c>
      <c r="X2161" s="89">
        <v>0</v>
      </c>
      <c r="Y2161" s="89">
        <v>0</v>
      </c>
      <c r="Z2161" s="89">
        <v>5.8617700276000001E-3</v>
      </c>
      <c r="AA2161" s="89">
        <v>1.29017804367E-3</v>
      </c>
    </row>
    <row r="2162" spans="1:27" x14ac:dyDescent="0.25">
      <c r="A2162" s="87">
        <v>20824</v>
      </c>
      <c r="B2162" s="134">
        <v>45473</v>
      </c>
      <c r="C2162" s="87">
        <v>11175</v>
      </c>
      <c r="D2162" s="86" t="s">
        <v>2539</v>
      </c>
      <c r="E2162" s="88">
        <v>32559084</v>
      </c>
      <c r="F2162" s="88">
        <v>14322161</v>
      </c>
      <c r="G2162" s="88">
        <v>961151</v>
      </c>
      <c r="H2162" s="88">
        <v>0</v>
      </c>
      <c r="I2162" s="88">
        <v>0</v>
      </c>
      <c r="J2162" s="88">
        <v>544941</v>
      </c>
      <c r="K2162" s="88">
        <v>8692028</v>
      </c>
      <c r="L2162" s="88">
        <v>0</v>
      </c>
      <c r="M2162" s="88">
        <v>0</v>
      </c>
      <c r="N2162" s="88">
        <v>0</v>
      </c>
      <c r="O2162" s="88">
        <v>0</v>
      </c>
      <c r="P2162" s="88">
        <v>4124041</v>
      </c>
      <c r="Q2162" s="89">
        <v>1.692720686479E-2</v>
      </c>
      <c r="R2162" s="89">
        <v>0</v>
      </c>
      <c r="S2162" s="89">
        <v>0</v>
      </c>
      <c r="T2162" s="89">
        <v>0</v>
      </c>
      <c r="U2162" s="89">
        <v>4.4045713965200003E-3</v>
      </c>
      <c r="V2162" s="89">
        <v>0</v>
      </c>
      <c r="W2162" s="89">
        <v>0</v>
      </c>
      <c r="X2162" s="89">
        <v>0</v>
      </c>
      <c r="Y2162" s="89">
        <v>0</v>
      </c>
      <c r="Z2162" s="89">
        <v>1.477935741811E-2</v>
      </c>
      <c r="AA2162" s="89">
        <v>8.4771891669800006E-3</v>
      </c>
    </row>
    <row r="2163" spans="1:27" x14ac:dyDescent="0.25">
      <c r="A2163" s="87">
        <v>20839</v>
      </c>
      <c r="B2163" s="134">
        <v>45473</v>
      </c>
      <c r="C2163" s="87">
        <v>11183</v>
      </c>
      <c r="D2163" s="86" t="s">
        <v>2540</v>
      </c>
      <c r="E2163" s="88">
        <v>311199</v>
      </c>
      <c r="F2163" s="88">
        <v>110519</v>
      </c>
      <c r="G2163" s="88">
        <v>0</v>
      </c>
      <c r="H2163" s="88">
        <v>0</v>
      </c>
      <c r="I2163" s="88">
        <v>0</v>
      </c>
      <c r="J2163" s="88">
        <v>0</v>
      </c>
      <c r="K2163" s="88">
        <v>0</v>
      </c>
      <c r="L2163" s="88">
        <v>0</v>
      </c>
      <c r="M2163" s="88">
        <v>0</v>
      </c>
      <c r="N2163" s="88">
        <v>0</v>
      </c>
      <c r="O2163" s="88">
        <v>0</v>
      </c>
      <c r="P2163" s="88">
        <v>110519</v>
      </c>
      <c r="Q2163" s="89">
        <v>0</v>
      </c>
      <c r="R2163" s="89">
        <v>0</v>
      </c>
      <c r="S2163" s="89">
        <v>0</v>
      </c>
      <c r="T2163" s="89">
        <v>0</v>
      </c>
      <c r="U2163" s="89">
        <v>0</v>
      </c>
      <c r="V2163" s="89">
        <v>0</v>
      </c>
      <c r="W2163" s="89">
        <v>0</v>
      </c>
      <c r="X2163" s="89">
        <v>0</v>
      </c>
      <c r="Y2163" s="89">
        <v>0</v>
      </c>
      <c r="Z2163" s="89">
        <v>5.5559034518299997E-3</v>
      </c>
      <c r="AA2163" s="89">
        <v>5.5559034518299997E-3</v>
      </c>
    </row>
    <row r="2164" spans="1:27" x14ac:dyDescent="0.25">
      <c r="A2164" s="87">
        <v>20842</v>
      </c>
      <c r="B2164" s="134">
        <v>45473</v>
      </c>
      <c r="C2164" s="87">
        <v>11185</v>
      </c>
      <c r="D2164" s="86" t="s">
        <v>2541</v>
      </c>
      <c r="E2164" s="88">
        <v>34220736</v>
      </c>
      <c r="F2164" s="88">
        <v>21380766</v>
      </c>
      <c r="G2164" s="88">
        <v>1665845</v>
      </c>
      <c r="H2164" s="88">
        <v>0</v>
      </c>
      <c r="I2164" s="88">
        <v>776799</v>
      </c>
      <c r="J2164" s="88">
        <v>3757737</v>
      </c>
      <c r="K2164" s="88">
        <v>11828656</v>
      </c>
      <c r="L2164" s="88">
        <v>0</v>
      </c>
      <c r="M2164" s="88">
        <v>692617</v>
      </c>
      <c r="N2164" s="88">
        <v>0</v>
      </c>
      <c r="O2164" s="88">
        <v>0</v>
      </c>
      <c r="P2164" s="88">
        <v>2659112</v>
      </c>
      <c r="Q2164" s="89">
        <v>1.2512679065660001E-2</v>
      </c>
      <c r="R2164" s="89">
        <v>0</v>
      </c>
      <c r="S2164" s="89">
        <v>5.1873649836499999E-3</v>
      </c>
      <c r="T2164" s="89">
        <v>-3.8452418009999998E-4</v>
      </c>
      <c r="U2164" s="89">
        <v>4.5729658917799997E-3</v>
      </c>
      <c r="V2164" s="89">
        <v>0</v>
      </c>
      <c r="W2164" s="89">
        <v>0</v>
      </c>
      <c r="X2164" s="89">
        <v>0</v>
      </c>
      <c r="Y2164" s="89">
        <v>0</v>
      </c>
      <c r="Z2164" s="89">
        <v>3.3698078236880001E-2</v>
      </c>
      <c r="AA2164" s="89">
        <v>8.1220482248900005E-3</v>
      </c>
    </row>
    <row r="2165" spans="1:27" x14ac:dyDescent="0.25">
      <c r="A2165" s="87">
        <v>20857</v>
      </c>
      <c r="B2165" s="134">
        <v>45473</v>
      </c>
      <c r="C2165" s="87">
        <v>11195</v>
      </c>
      <c r="D2165" s="86" t="s">
        <v>2542</v>
      </c>
      <c r="E2165" s="88">
        <v>14984884</v>
      </c>
      <c r="F2165" s="88">
        <v>13587206</v>
      </c>
      <c r="G2165" s="88">
        <v>0</v>
      </c>
      <c r="H2165" s="88">
        <v>0</v>
      </c>
      <c r="I2165" s="88">
        <v>0</v>
      </c>
      <c r="J2165" s="88">
        <v>1732840</v>
      </c>
      <c r="K2165" s="88">
        <v>3627801</v>
      </c>
      <c r="L2165" s="88">
        <v>0</v>
      </c>
      <c r="M2165" s="88">
        <v>5821674</v>
      </c>
      <c r="N2165" s="88">
        <v>0</v>
      </c>
      <c r="O2165" s="88">
        <v>0</v>
      </c>
      <c r="P2165" s="88">
        <v>2404891</v>
      </c>
      <c r="Q2165" s="89">
        <v>0</v>
      </c>
      <c r="R2165" s="89">
        <v>0</v>
      </c>
      <c r="S2165" s="89">
        <v>0</v>
      </c>
      <c r="T2165" s="89">
        <v>-1.6242913721999999E-3</v>
      </c>
      <c r="U2165" s="89">
        <v>9.1353985501199993E-3</v>
      </c>
      <c r="V2165" s="89">
        <v>0</v>
      </c>
      <c r="W2165" s="89">
        <v>0</v>
      </c>
      <c r="X2165" s="89">
        <v>0</v>
      </c>
      <c r="Y2165" s="89">
        <v>0</v>
      </c>
      <c r="Z2165" s="89">
        <v>3.0489439947970001E-2</v>
      </c>
      <c r="AA2165" s="89">
        <v>7.1412153346200003E-3</v>
      </c>
    </row>
    <row r="2166" spans="1:27" x14ac:dyDescent="0.25">
      <c r="A2166" s="87">
        <v>20861</v>
      </c>
      <c r="B2166" s="134">
        <v>45473</v>
      </c>
      <c r="C2166" s="87">
        <v>11198</v>
      </c>
      <c r="D2166" s="86" t="s">
        <v>2543</v>
      </c>
      <c r="E2166" s="88">
        <v>173777234</v>
      </c>
      <c r="F2166" s="88">
        <v>77583713</v>
      </c>
      <c r="G2166" s="88">
        <v>4773500</v>
      </c>
      <c r="H2166" s="88">
        <v>0</v>
      </c>
      <c r="I2166" s="88">
        <v>3268422</v>
      </c>
      <c r="J2166" s="88">
        <v>898721</v>
      </c>
      <c r="K2166" s="88">
        <v>27143218</v>
      </c>
      <c r="L2166" s="88">
        <v>0</v>
      </c>
      <c r="M2166" s="88">
        <v>32808700</v>
      </c>
      <c r="N2166" s="88">
        <v>726977</v>
      </c>
      <c r="O2166" s="88">
        <v>0</v>
      </c>
      <c r="P2166" s="88">
        <v>7964175</v>
      </c>
      <c r="Q2166" s="89">
        <v>1.1487819275089999E-2</v>
      </c>
      <c r="R2166" s="89">
        <v>0</v>
      </c>
      <c r="S2166" s="89">
        <v>-3.704034075E-4</v>
      </c>
      <c r="T2166" s="89">
        <v>1.298044613892E-2</v>
      </c>
      <c r="U2166" s="89">
        <v>1.0425642502E-4</v>
      </c>
      <c r="V2166" s="89">
        <v>0</v>
      </c>
      <c r="W2166" s="89">
        <v>0</v>
      </c>
      <c r="X2166" s="89">
        <v>0</v>
      </c>
      <c r="Y2166" s="89">
        <v>0</v>
      </c>
      <c r="Z2166" s="89">
        <v>5.06435949836E-3</v>
      </c>
      <c r="AA2166" s="89">
        <v>1.30900170102E-3</v>
      </c>
    </row>
    <row r="2167" spans="1:27" x14ac:dyDescent="0.25">
      <c r="A2167" s="87">
        <v>20874</v>
      </c>
      <c r="B2167" s="134">
        <v>45473</v>
      </c>
      <c r="C2167" s="87">
        <v>11206</v>
      </c>
      <c r="D2167" s="86" t="s">
        <v>2544</v>
      </c>
      <c r="E2167" s="88">
        <v>2770547</v>
      </c>
      <c r="F2167" s="88">
        <v>1855238</v>
      </c>
      <c r="G2167" s="88">
        <v>0</v>
      </c>
      <c r="H2167" s="88">
        <v>0</v>
      </c>
      <c r="I2167" s="88">
        <v>0</v>
      </c>
      <c r="J2167" s="88">
        <v>723819</v>
      </c>
      <c r="K2167" s="88">
        <v>1051766</v>
      </c>
      <c r="L2167" s="88">
        <v>0</v>
      </c>
      <c r="M2167" s="88">
        <v>0</v>
      </c>
      <c r="N2167" s="88">
        <v>0</v>
      </c>
      <c r="O2167" s="88">
        <v>0</v>
      </c>
      <c r="P2167" s="88">
        <v>79653</v>
      </c>
      <c r="Q2167" s="89">
        <v>0</v>
      </c>
      <c r="R2167" s="89">
        <v>0</v>
      </c>
      <c r="S2167" s="89">
        <v>0</v>
      </c>
      <c r="T2167" s="89">
        <v>0</v>
      </c>
      <c r="U2167" s="89">
        <v>0</v>
      </c>
      <c r="V2167" s="89">
        <v>0</v>
      </c>
      <c r="W2167" s="89">
        <v>0</v>
      </c>
      <c r="X2167" s="89">
        <v>0</v>
      </c>
      <c r="Y2167" s="89">
        <v>0</v>
      </c>
      <c r="Z2167" s="89">
        <v>0</v>
      </c>
      <c r="AA2167" s="89">
        <v>0</v>
      </c>
    </row>
    <row r="2168" spans="1:27" x14ac:dyDescent="0.25">
      <c r="A2168" s="87">
        <v>20885</v>
      </c>
      <c r="B2168" s="134">
        <v>45473</v>
      </c>
      <c r="C2168" s="87">
        <v>11215</v>
      </c>
      <c r="D2168" s="86" t="s">
        <v>2545</v>
      </c>
      <c r="E2168" s="88">
        <v>32401515</v>
      </c>
      <c r="F2168" s="88">
        <v>8990768</v>
      </c>
      <c r="G2168" s="88">
        <v>0</v>
      </c>
      <c r="H2168" s="88">
        <v>547753</v>
      </c>
      <c r="I2168" s="88">
        <v>0</v>
      </c>
      <c r="J2168" s="88">
        <v>1676088</v>
      </c>
      <c r="K2168" s="88">
        <v>2283265</v>
      </c>
      <c r="L2168" s="88">
        <v>0</v>
      </c>
      <c r="M2168" s="88">
        <v>1467215</v>
      </c>
      <c r="N2168" s="88">
        <v>0</v>
      </c>
      <c r="O2168" s="88">
        <v>167248</v>
      </c>
      <c r="P2168" s="88">
        <v>2849199</v>
      </c>
      <c r="Q2168" s="89">
        <v>0</v>
      </c>
      <c r="R2168" s="89">
        <v>2.6346638480850001E-2</v>
      </c>
      <c r="S2168" s="89">
        <v>0</v>
      </c>
      <c r="T2168" s="89">
        <v>0</v>
      </c>
      <c r="U2168" s="89">
        <v>1.7651383936099999E-3</v>
      </c>
      <c r="V2168" s="89">
        <v>0</v>
      </c>
      <c r="W2168" s="89">
        <v>0</v>
      </c>
      <c r="X2168" s="89">
        <v>0</v>
      </c>
      <c r="Y2168" s="89">
        <v>3.6584773644229997E-2</v>
      </c>
      <c r="Z2168" s="89">
        <v>4.4335510116130003E-2</v>
      </c>
      <c r="AA2168" s="89">
        <v>2.3005399177430001E-2</v>
      </c>
    </row>
    <row r="2169" spans="1:27" x14ac:dyDescent="0.25">
      <c r="A2169" s="87">
        <v>20890</v>
      </c>
      <c r="B2169" s="134">
        <v>45473</v>
      </c>
      <c r="C2169" s="87">
        <v>11219</v>
      </c>
      <c r="D2169" s="86" t="s">
        <v>2546</v>
      </c>
      <c r="E2169" s="88">
        <v>150127</v>
      </c>
      <c r="F2169" s="88">
        <v>7619</v>
      </c>
      <c r="G2169" s="88">
        <v>0</v>
      </c>
      <c r="H2169" s="88">
        <v>0</v>
      </c>
      <c r="I2169" s="88">
        <v>0</v>
      </c>
      <c r="J2169" s="88">
        <v>0</v>
      </c>
      <c r="K2169" s="88">
        <v>0</v>
      </c>
      <c r="L2169" s="88">
        <v>0</v>
      </c>
      <c r="M2169" s="88">
        <v>0</v>
      </c>
      <c r="N2169" s="88">
        <v>0</v>
      </c>
      <c r="O2169" s="88">
        <v>0</v>
      </c>
      <c r="P2169" s="88">
        <v>7619</v>
      </c>
      <c r="Q2169" s="89">
        <v>0</v>
      </c>
      <c r="R2169" s="89">
        <v>0</v>
      </c>
      <c r="S2169" s="89">
        <v>0</v>
      </c>
      <c r="T2169" s="89">
        <v>0</v>
      </c>
      <c r="U2169" s="89">
        <v>0</v>
      </c>
      <c r="V2169" s="89">
        <v>0</v>
      </c>
      <c r="W2169" s="89">
        <v>0</v>
      </c>
      <c r="X2169" s="89">
        <v>0</v>
      </c>
      <c r="Y2169" s="89">
        <v>0</v>
      </c>
      <c r="Z2169" s="89">
        <v>0</v>
      </c>
      <c r="AA2169" s="89">
        <v>0</v>
      </c>
    </row>
    <row r="2170" spans="1:27" x14ac:dyDescent="0.25">
      <c r="A2170" s="87">
        <v>20891</v>
      </c>
      <c r="B2170" s="134">
        <v>45473</v>
      </c>
      <c r="C2170" s="87">
        <v>11220</v>
      </c>
      <c r="D2170" s="86" t="s">
        <v>2547</v>
      </c>
      <c r="E2170" s="88">
        <v>14866972</v>
      </c>
      <c r="F2170" s="88">
        <v>7998192</v>
      </c>
      <c r="G2170" s="88">
        <v>148020</v>
      </c>
      <c r="H2170" s="88">
        <v>0</v>
      </c>
      <c r="I2170" s="88">
        <v>0</v>
      </c>
      <c r="J2170" s="88">
        <v>1002659</v>
      </c>
      <c r="K2170" s="88">
        <v>2872167</v>
      </c>
      <c r="L2170" s="88">
        <v>0</v>
      </c>
      <c r="M2170" s="88">
        <v>2955565</v>
      </c>
      <c r="N2170" s="88">
        <v>0</v>
      </c>
      <c r="O2170" s="88">
        <v>0</v>
      </c>
      <c r="P2170" s="88">
        <v>1019780</v>
      </c>
      <c r="Q2170" s="89">
        <v>8.4064366898699994E-3</v>
      </c>
      <c r="R2170" s="89">
        <v>0</v>
      </c>
      <c r="S2170" s="89">
        <v>0</v>
      </c>
      <c r="T2170" s="89">
        <v>0</v>
      </c>
      <c r="U2170" s="89">
        <v>4.1572426224300001E-3</v>
      </c>
      <c r="V2170" s="89">
        <v>0</v>
      </c>
      <c r="W2170" s="89">
        <v>0</v>
      </c>
      <c r="X2170" s="89">
        <v>0</v>
      </c>
      <c r="Y2170" s="89">
        <v>0</v>
      </c>
      <c r="Z2170" s="89">
        <v>8.5631277259699996E-3</v>
      </c>
      <c r="AA2170" s="89">
        <v>2.5393067728900001E-3</v>
      </c>
    </row>
    <row r="2171" spans="1:27" x14ac:dyDescent="0.25">
      <c r="A2171" s="87">
        <v>20921</v>
      </c>
      <c r="B2171" s="134">
        <v>45473</v>
      </c>
      <c r="C2171" s="87">
        <v>11244</v>
      </c>
      <c r="D2171" s="86" t="s">
        <v>2548</v>
      </c>
      <c r="E2171" s="88">
        <v>57727762</v>
      </c>
      <c r="F2171" s="88">
        <v>19294595</v>
      </c>
      <c r="G2171" s="88">
        <v>1046985</v>
      </c>
      <c r="H2171" s="88">
        <v>0</v>
      </c>
      <c r="I2171" s="88">
        <v>0</v>
      </c>
      <c r="J2171" s="88">
        <v>5211369</v>
      </c>
      <c r="K2171" s="88">
        <v>4001375</v>
      </c>
      <c r="L2171" s="88">
        <v>0</v>
      </c>
      <c r="M2171" s="88">
        <v>7356229</v>
      </c>
      <c r="N2171" s="88">
        <v>0</v>
      </c>
      <c r="O2171" s="88">
        <v>0</v>
      </c>
      <c r="P2171" s="88">
        <v>1678637</v>
      </c>
      <c r="Q2171" s="89">
        <v>6.3238005133999997E-3</v>
      </c>
      <c r="R2171" s="89">
        <v>0</v>
      </c>
      <c r="S2171" s="89">
        <v>0</v>
      </c>
      <c r="T2171" s="89">
        <v>0</v>
      </c>
      <c r="U2171" s="89">
        <v>5.786621496E-5</v>
      </c>
      <c r="V2171" s="89">
        <v>0</v>
      </c>
      <c r="W2171" s="89">
        <v>5.5237306581000002E-4</v>
      </c>
      <c r="X2171" s="89">
        <v>0</v>
      </c>
      <c r="Y2171" s="89">
        <v>0</v>
      </c>
      <c r="Z2171" s="89">
        <v>5.0200834692499998E-3</v>
      </c>
      <c r="AA2171" s="89">
        <v>1.0272698024700001E-3</v>
      </c>
    </row>
    <row r="2172" spans="1:27" x14ac:dyDescent="0.25">
      <c r="A2172" s="87">
        <v>20943</v>
      </c>
      <c r="B2172" s="134">
        <v>45473</v>
      </c>
      <c r="C2172" s="87">
        <v>11261</v>
      </c>
      <c r="D2172" s="86" t="s">
        <v>2549</v>
      </c>
      <c r="E2172" s="88">
        <v>175445797</v>
      </c>
      <c r="F2172" s="88">
        <v>109950983</v>
      </c>
      <c r="G2172" s="88">
        <v>5113200</v>
      </c>
      <c r="H2172" s="88">
        <v>20950</v>
      </c>
      <c r="I2172" s="88">
        <v>840813</v>
      </c>
      <c r="J2172" s="88">
        <v>15303507</v>
      </c>
      <c r="K2172" s="88">
        <v>41500812</v>
      </c>
      <c r="L2172" s="88">
        <v>0</v>
      </c>
      <c r="M2172" s="88">
        <v>27660468</v>
      </c>
      <c r="N2172" s="88">
        <v>8435815</v>
      </c>
      <c r="O2172" s="88">
        <v>95941</v>
      </c>
      <c r="P2172" s="88">
        <v>10979477</v>
      </c>
      <c r="Q2172" s="89">
        <v>1.235718283364E-2</v>
      </c>
      <c r="R2172" s="89">
        <v>-2.51235634422E-2</v>
      </c>
      <c r="S2172" s="89">
        <v>0</v>
      </c>
      <c r="T2172" s="89">
        <v>2.7132566969999999E-5</v>
      </c>
      <c r="U2172" s="89">
        <v>2.09415956711E-3</v>
      </c>
      <c r="V2172" s="89">
        <v>0</v>
      </c>
      <c r="W2172" s="89">
        <v>0</v>
      </c>
      <c r="X2172" s="89">
        <v>0</v>
      </c>
      <c r="Y2172" s="89">
        <v>0</v>
      </c>
      <c r="Z2172" s="89">
        <v>1.0036406762209999E-2</v>
      </c>
      <c r="AA2172" s="89">
        <v>2.4994152694500001E-3</v>
      </c>
    </row>
    <row r="2173" spans="1:27" x14ac:dyDescent="0.25">
      <c r="A2173" s="87">
        <v>20951</v>
      </c>
      <c r="B2173" s="134">
        <v>45473</v>
      </c>
      <c r="C2173" s="87">
        <v>11268</v>
      </c>
      <c r="D2173" s="86" t="s">
        <v>2550</v>
      </c>
      <c r="E2173" s="88">
        <v>2879548</v>
      </c>
      <c r="F2173" s="88">
        <v>2195644</v>
      </c>
      <c r="G2173" s="88">
        <v>0</v>
      </c>
      <c r="H2173" s="88">
        <v>0</v>
      </c>
      <c r="I2173" s="88">
        <v>0</v>
      </c>
      <c r="J2173" s="88">
        <v>994584</v>
      </c>
      <c r="K2173" s="88">
        <v>1094737</v>
      </c>
      <c r="L2173" s="88">
        <v>0</v>
      </c>
      <c r="M2173" s="88">
        <v>0</v>
      </c>
      <c r="N2173" s="88">
        <v>0</v>
      </c>
      <c r="O2173" s="88">
        <v>0</v>
      </c>
      <c r="P2173" s="88">
        <v>106323</v>
      </c>
      <c r="Q2173" s="89">
        <v>0</v>
      </c>
      <c r="R2173" s="89">
        <v>0</v>
      </c>
      <c r="S2173" s="89">
        <v>0</v>
      </c>
      <c r="T2173" s="89">
        <v>0</v>
      </c>
      <c r="U2173" s="89">
        <v>0</v>
      </c>
      <c r="V2173" s="89">
        <v>0</v>
      </c>
      <c r="W2173" s="89">
        <v>0</v>
      </c>
      <c r="X2173" s="89">
        <v>0</v>
      </c>
      <c r="Y2173" s="89">
        <v>0</v>
      </c>
      <c r="Z2173" s="89">
        <v>0</v>
      </c>
      <c r="AA2173" s="89">
        <v>0</v>
      </c>
    </row>
    <row r="2174" spans="1:27" x14ac:dyDescent="0.25">
      <c r="A2174" s="87">
        <v>20957</v>
      </c>
      <c r="B2174" s="134">
        <v>45473</v>
      </c>
      <c r="C2174" s="87">
        <v>11273</v>
      </c>
      <c r="D2174" s="86" t="s">
        <v>2551</v>
      </c>
      <c r="E2174" s="88">
        <v>2852653</v>
      </c>
      <c r="F2174" s="88">
        <v>2134038</v>
      </c>
      <c r="G2174" s="88">
        <v>0</v>
      </c>
      <c r="H2174" s="88">
        <v>0</v>
      </c>
      <c r="I2174" s="88">
        <v>0</v>
      </c>
      <c r="J2174" s="88">
        <v>255794</v>
      </c>
      <c r="K2174" s="88">
        <v>1202431</v>
      </c>
      <c r="L2174" s="88">
        <v>0</v>
      </c>
      <c r="M2174" s="88">
        <v>0</v>
      </c>
      <c r="N2174" s="88">
        <v>0</v>
      </c>
      <c r="O2174" s="88">
        <v>0</v>
      </c>
      <c r="P2174" s="88">
        <v>675813</v>
      </c>
      <c r="Q2174" s="89">
        <v>0</v>
      </c>
      <c r="R2174" s="89">
        <v>0</v>
      </c>
      <c r="S2174" s="89">
        <v>0</v>
      </c>
      <c r="T2174" s="89">
        <v>0</v>
      </c>
      <c r="U2174" s="89">
        <v>2.7570889510900001E-3</v>
      </c>
      <c r="V2174" s="89">
        <v>0</v>
      </c>
      <c r="W2174" s="89">
        <v>0</v>
      </c>
      <c r="X2174" s="89">
        <v>0</v>
      </c>
      <c r="Y2174" s="89">
        <v>0</v>
      </c>
      <c r="Z2174" s="89">
        <v>1.626984578626E-2</v>
      </c>
      <c r="AA2174" s="89">
        <v>6.8277498096699996E-3</v>
      </c>
    </row>
    <row r="2175" spans="1:27" x14ac:dyDescent="0.25">
      <c r="A2175" s="87">
        <v>20974</v>
      </c>
      <c r="B2175" s="134">
        <v>45473</v>
      </c>
      <c r="C2175" s="87">
        <v>11285</v>
      </c>
      <c r="D2175" s="86" t="s">
        <v>2552</v>
      </c>
      <c r="E2175" s="88">
        <v>46419243</v>
      </c>
      <c r="F2175" s="88">
        <v>39027520</v>
      </c>
      <c r="G2175" s="88">
        <v>1474702</v>
      </c>
      <c r="H2175" s="88">
        <v>0</v>
      </c>
      <c r="I2175" s="88">
        <v>0</v>
      </c>
      <c r="J2175" s="88">
        <v>5195638</v>
      </c>
      <c r="K2175" s="88">
        <v>10934220</v>
      </c>
      <c r="L2175" s="88">
        <v>0</v>
      </c>
      <c r="M2175" s="88">
        <v>18562763</v>
      </c>
      <c r="N2175" s="88">
        <v>1019849</v>
      </c>
      <c r="O2175" s="88">
        <v>0</v>
      </c>
      <c r="P2175" s="88">
        <v>1840348</v>
      </c>
      <c r="Q2175" s="89">
        <v>4.6033022957219998E-2</v>
      </c>
      <c r="R2175" s="89">
        <v>0</v>
      </c>
      <c r="S2175" s="89">
        <v>0</v>
      </c>
      <c r="T2175" s="89">
        <v>1.2762677651E-4</v>
      </c>
      <c r="U2175" s="89">
        <v>2.1028233587E-3</v>
      </c>
      <c r="V2175" s="89">
        <v>0</v>
      </c>
      <c r="W2175" s="89">
        <v>-5.8330812509999996E-4</v>
      </c>
      <c r="X2175" s="89">
        <v>0</v>
      </c>
      <c r="Y2175" s="89">
        <v>0</v>
      </c>
      <c r="Z2175" s="89">
        <v>1.120372819954E-2</v>
      </c>
      <c r="AA2175" s="89">
        <v>2.7677720865500002E-3</v>
      </c>
    </row>
    <row r="2176" spans="1:27" x14ac:dyDescent="0.25">
      <c r="A2176" s="87">
        <v>20990</v>
      </c>
      <c r="B2176" s="134">
        <v>45473</v>
      </c>
      <c r="C2176" s="87">
        <v>11295</v>
      </c>
      <c r="D2176" s="86" t="s">
        <v>2553</v>
      </c>
      <c r="E2176" s="88">
        <v>30285740</v>
      </c>
      <c r="F2176" s="88">
        <v>24927259</v>
      </c>
      <c r="G2176" s="88">
        <v>380872</v>
      </c>
      <c r="H2176" s="88">
        <v>14097</v>
      </c>
      <c r="I2176" s="88">
        <v>0</v>
      </c>
      <c r="J2176" s="88">
        <v>7584235</v>
      </c>
      <c r="K2176" s="88">
        <v>5817927</v>
      </c>
      <c r="L2176" s="88">
        <v>0</v>
      </c>
      <c r="M2176" s="88">
        <v>9688137</v>
      </c>
      <c r="N2176" s="88">
        <v>0</v>
      </c>
      <c r="O2176" s="88">
        <v>0</v>
      </c>
      <c r="P2176" s="88">
        <v>1441991</v>
      </c>
      <c r="Q2176" s="89">
        <v>1.545067315983E-2</v>
      </c>
      <c r="R2176" s="89">
        <v>6.8475514817379998E-2</v>
      </c>
      <c r="S2176" s="89">
        <v>0</v>
      </c>
      <c r="T2176" s="89">
        <v>0</v>
      </c>
      <c r="U2176" s="89">
        <v>6.7625663375999996E-4</v>
      </c>
      <c r="V2176" s="89">
        <v>0</v>
      </c>
      <c r="W2176" s="89">
        <v>0</v>
      </c>
      <c r="X2176" s="89">
        <v>0</v>
      </c>
      <c r="Y2176" s="89">
        <v>0</v>
      </c>
      <c r="Z2176" s="89">
        <v>2.30732695664E-3</v>
      </c>
      <c r="AA2176" s="89">
        <v>5.9424137519999999E-4</v>
      </c>
    </row>
    <row r="2177" spans="1:27" x14ac:dyDescent="0.25">
      <c r="A2177" s="87">
        <v>21009</v>
      </c>
      <c r="B2177" s="134">
        <v>45473</v>
      </c>
      <c r="C2177" s="87">
        <v>11310</v>
      </c>
      <c r="D2177" s="86" t="s">
        <v>2554</v>
      </c>
      <c r="E2177" s="88">
        <v>168887076</v>
      </c>
      <c r="F2177" s="88">
        <v>94793450</v>
      </c>
      <c r="G2177" s="88">
        <v>1722569</v>
      </c>
      <c r="H2177" s="88">
        <v>0</v>
      </c>
      <c r="I2177" s="88">
        <v>1556987</v>
      </c>
      <c r="J2177" s="88">
        <v>3305745</v>
      </c>
      <c r="K2177" s="88">
        <v>7038362</v>
      </c>
      <c r="L2177" s="88">
        <v>0</v>
      </c>
      <c r="M2177" s="88">
        <v>68224772</v>
      </c>
      <c r="N2177" s="88">
        <v>0</v>
      </c>
      <c r="O2177" s="88">
        <v>0</v>
      </c>
      <c r="P2177" s="88">
        <v>12945015</v>
      </c>
      <c r="Q2177" s="89">
        <v>1.174071468214E-2</v>
      </c>
      <c r="R2177" s="89">
        <v>0</v>
      </c>
      <c r="S2177" s="89">
        <v>1.8026984271099999E-2</v>
      </c>
      <c r="T2177" s="89">
        <v>0</v>
      </c>
      <c r="U2177" s="89">
        <v>5.0557600997400004E-3</v>
      </c>
      <c r="V2177" s="89">
        <v>0</v>
      </c>
      <c r="W2177" s="89">
        <v>-1.5945126390000001E-4</v>
      </c>
      <c r="X2177" s="89">
        <v>0</v>
      </c>
      <c r="Y2177" s="89">
        <v>0</v>
      </c>
      <c r="Z2177" s="89">
        <v>8.5685255626999999E-3</v>
      </c>
      <c r="AA2177" s="89">
        <v>2.1104451031399999E-3</v>
      </c>
    </row>
    <row r="2178" spans="1:27" x14ac:dyDescent="0.25">
      <c r="A2178" s="87">
        <v>21012</v>
      </c>
      <c r="B2178" s="134">
        <v>45473</v>
      </c>
      <c r="C2178" s="87">
        <v>11311</v>
      </c>
      <c r="D2178" s="86" t="s">
        <v>2555</v>
      </c>
      <c r="E2178" s="88">
        <v>161537406</v>
      </c>
      <c r="F2178" s="88">
        <v>85084843</v>
      </c>
      <c r="G2178" s="88">
        <v>2668438</v>
      </c>
      <c r="H2178" s="88">
        <v>0</v>
      </c>
      <c r="I2178" s="88">
        <v>0</v>
      </c>
      <c r="J2178" s="88">
        <v>6538567</v>
      </c>
      <c r="K2178" s="88">
        <v>14432221</v>
      </c>
      <c r="L2178" s="88">
        <v>0</v>
      </c>
      <c r="M2178" s="88">
        <v>50275167</v>
      </c>
      <c r="N2178" s="88">
        <v>0</v>
      </c>
      <c r="O2178" s="88">
        <v>0</v>
      </c>
      <c r="P2178" s="88">
        <v>11170450</v>
      </c>
      <c r="Q2178" s="89">
        <v>9.0627353017599995E-3</v>
      </c>
      <c r="R2178" s="89">
        <v>0</v>
      </c>
      <c r="S2178" s="89">
        <v>0</v>
      </c>
      <c r="T2178" s="89">
        <v>0</v>
      </c>
      <c r="U2178" s="89">
        <v>1.42180423965E-3</v>
      </c>
      <c r="V2178" s="89">
        <v>0</v>
      </c>
      <c r="W2178" s="89">
        <v>2.6740450170000002E-4</v>
      </c>
      <c r="X2178" s="89">
        <v>0</v>
      </c>
      <c r="Y2178" s="89">
        <v>0</v>
      </c>
      <c r="Z2178" s="89">
        <v>4.5133877963100004E-3</v>
      </c>
      <c r="AA2178" s="89">
        <v>1.2469247756300001E-3</v>
      </c>
    </row>
    <row r="2179" spans="1:27" x14ac:dyDescent="0.25">
      <c r="A2179" s="87">
        <v>21020</v>
      </c>
      <c r="B2179" s="134">
        <v>45473</v>
      </c>
      <c r="C2179" s="87">
        <v>11316</v>
      </c>
      <c r="D2179" s="86" t="s">
        <v>2556</v>
      </c>
      <c r="E2179" s="88">
        <v>8224698</v>
      </c>
      <c r="F2179" s="88">
        <v>2717287</v>
      </c>
      <c r="G2179" s="88">
        <v>0</v>
      </c>
      <c r="H2179" s="88">
        <v>0</v>
      </c>
      <c r="I2179" s="88">
        <v>0</v>
      </c>
      <c r="J2179" s="88">
        <v>744295</v>
      </c>
      <c r="K2179" s="88">
        <v>1538682</v>
      </c>
      <c r="L2179" s="88">
        <v>0</v>
      </c>
      <c r="M2179" s="88">
        <v>5798</v>
      </c>
      <c r="N2179" s="88">
        <v>0</v>
      </c>
      <c r="O2179" s="88">
        <v>0</v>
      </c>
      <c r="P2179" s="88">
        <v>428512</v>
      </c>
      <c r="Q2179" s="89">
        <v>0</v>
      </c>
      <c r="R2179" s="89">
        <v>0</v>
      </c>
      <c r="S2179" s="89">
        <v>0</v>
      </c>
      <c r="T2179" s="89">
        <v>0</v>
      </c>
      <c r="U2179" s="89">
        <v>0</v>
      </c>
      <c r="V2179" s="89">
        <v>0</v>
      </c>
      <c r="W2179" s="89">
        <v>0</v>
      </c>
      <c r="X2179" s="89">
        <v>0</v>
      </c>
      <c r="Y2179" s="89">
        <v>0</v>
      </c>
      <c r="Z2179" s="89">
        <v>-6.2767789734999996E-3</v>
      </c>
      <c r="AA2179" s="89">
        <v>-1.1257741116999999E-3</v>
      </c>
    </row>
    <row r="2180" spans="1:27" x14ac:dyDescent="0.25">
      <c r="A2180" s="87">
        <v>21026</v>
      </c>
      <c r="B2180" s="134">
        <v>45473</v>
      </c>
      <c r="C2180" s="87">
        <v>11322</v>
      </c>
      <c r="D2180" s="86" t="s">
        <v>2557</v>
      </c>
      <c r="E2180" s="88">
        <v>85395284</v>
      </c>
      <c r="F2180" s="88">
        <v>43809473</v>
      </c>
      <c r="G2180" s="88">
        <v>3246173</v>
      </c>
      <c r="H2180" s="88">
        <v>0</v>
      </c>
      <c r="I2180" s="88">
        <v>0</v>
      </c>
      <c r="J2180" s="88">
        <v>9241181</v>
      </c>
      <c r="K2180" s="88">
        <v>9510719</v>
      </c>
      <c r="L2180" s="88">
        <v>0</v>
      </c>
      <c r="M2180" s="88">
        <v>10182180</v>
      </c>
      <c r="N2180" s="88">
        <v>58263</v>
      </c>
      <c r="O2180" s="88">
        <v>330328</v>
      </c>
      <c r="P2180" s="88">
        <v>11240629</v>
      </c>
      <c r="Q2180" s="89">
        <v>5.0897734563400002E-3</v>
      </c>
      <c r="R2180" s="89">
        <v>0</v>
      </c>
      <c r="S2180" s="89">
        <v>0</v>
      </c>
      <c r="T2180" s="89">
        <v>1.0490700481599999E-3</v>
      </c>
      <c r="U2180" s="89">
        <v>2.8607494842999999E-4</v>
      </c>
      <c r="V2180" s="89">
        <v>0</v>
      </c>
      <c r="W2180" s="89">
        <v>0</v>
      </c>
      <c r="X2180" s="89">
        <v>0</v>
      </c>
      <c r="Y2180" s="89">
        <v>0</v>
      </c>
      <c r="Z2180" s="89">
        <v>1.50235245147E-3</v>
      </c>
      <c r="AA2180" s="89">
        <v>1.0371956894199999E-3</v>
      </c>
    </row>
    <row r="2181" spans="1:27" x14ac:dyDescent="0.25">
      <c r="A2181" s="87">
        <v>21029</v>
      </c>
      <c r="B2181" s="134">
        <v>45473</v>
      </c>
      <c r="C2181" s="87">
        <v>11324</v>
      </c>
      <c r="D2181" s="86" t="s">
        <v>2558</v>
      </c>
      <c r="E2181" s="88">
        <v>5019918</v>
      </c>
      <c r="F2181" s="88">
        <v>2115020</v>
      </c>
      <c r="G2181" s="88">
        <v>0</v>
      </c>
      <c r="H2181" s="88">
        <v>0</v>
      </c>
      <c r="I2181" s="88">
        <v>0</v>
      </c>
      <c r="J2181" s="88">
        <v>977828</v>
      </c>
      <c r="K2181" s="88">
        <v>530500</v>
      </c>
      <c r="L2181" s="88">
        <v>0</v>
      </c>
      <c r="M2181" s="88">
        <v>0</v>
      </c>
      <c r="N2181" s="88">
        <v>0</v>
      </c>
      <c r="O2181" s="88">
        <v>0</v>
      </c>
      <c r="P2181" s="88">
        <v>606692</v>
      </c>
      <c r="Q2181" s="89">
        <v>0</v>
      </c>
      <c r="R2181" s="89">
        <v>0</v>
      </c>
      <c r="S2181" s="89">
        <v>0</v>
      </c>
      <c r="T2181" s="89">
        <v>0</v>
      </c>
      <c r="U2181" s="89">
        <v>0</v>
      </c>
      <c r="V2181" s="89">
        <v>0</v>
      </c>
      <c r="W2181" s="89">
        <v>0</v>
      </c>
      <c r="X2181" s="89">
        <v>0</v>
      </c>
      <c r="Y2181" s="89">
        <v>0</v>
      </c>
      <c r="Z2181" s="89">
        <v>-1.4925165951E-3</v>
      </c>
      <c r="AA2181" s="89">
        <v>-9.6130241119999997E-4</v>
      </c>
    </row>
    <row r="2182" spans="1:27" x14ac:dyDescent="0.25">
      <c r="A2182" s="87">
        <v>21057</v>
      </c>
      <c r="B2182" s="134">
        <v>45473</v>
      </c>
      <c r="C2182" s="87">
        <v>11345</v>
      </c>
      <c r="D2182" s="86" t="s">
        <v>2559</v>
      </c>
      <c r="E2182" s="88">
        <v>5789663</v>
      </c>
      <c r="F2182" s="88">
        <v>4520878</v>
      </c>
      <c r="G2182" s="88">
        <v>0</v>
      </c>
      <c r="H2182" s="88">
        <v>0</v>
      </c>
      <c r="I2182" s="88">
        <v>0</v>
      </c>
      <c r="J2182" s="88">
        <v>1918062</v>
      </c>
      <c r="K2182" s="88">
        <v>1414503</v>
      </c>
      <c r="L2182" s="88">
        <v>0</v>
      </c>
      <c r="M2182" s="88">
        <v>0</v>
      </c>
      <c r="N2182" s="88">
        <v>0</v>
      </c>
      <c r="O2182" s="88">
        <v>0</v>
      </c>
      <c r="P2182" s="88">
        <v>1188313</v>
      </c>
      <c r="Q2182" s="89">
        <v>0</v>
      </c>
      <c r="R2182" s="89">
        <v>0</v>
      </c>
      <c r="S2182" s="89">
        <v>0</v>
      </c>
      <c r="T2182" s="89">
        <v>0</v>
      </c>
      <c r="U2182" s="89">
        <v>1.2838656225200001E-3</v>
      </c>
      <c r="V2182" s="89">
        <v>0</v>
      </c>
      <c r="W2182" s="89">
        <v>0</v>
      </c>
      <c r="X2182" s="89">
        <v>0</v>
      </c>
      <c r="Y2182" s="89">
        <v>0</v>
      </c>
      <c r="Z2182" s="89">
        <v>2.2178093994800001E-3</v>
      </c>
      <c r="AA2182" s="89">
        <v>1.07147565954E-3</v>
      </c>
    </row>
    <row r="2183" spans="1:27" x14ac:dyDescent="0.25">
      <c r="A2183" s="87">
        <v>21070</v>
      </c>
      <c r="B2183" s="134">
        <v>45473</v>
      </c>
      <c r="C2183" s="87">
        <v>11355</v>
      </c>
      <c r="D2183" s="86" t="s">
        <v>2560</v>
      </c>
      <c r="E2183" s="88">
        <v>23557415</v>
      </c>
      <c r="F2183" s="88">
        <v>10413428</v>
      </c>
      <c r="G2183" s="88">
        <v>131596</v>
      </c>
      <c r="H2183" s="88">
        <v>0</v>
      </c>
      <c r="I2183" s="88">
        <v>0</v>
      </c>
      <c r="J2183" s="88">
        <v>1490585</v>
      </c>
      <c r="K2183" s="88">
        <v>4918640</v>
      </c>
      <c r="L2183" s="88">
        <v>0</v>
      </c>
      <c r="M2183" s="88">
        <v>1669621</v>
      </c>
      <c r="N2183" s="88">
        <v>0</v>
      </c>
      <c r="O2183" s="88">
        <v>0</v>
      </c>
      <c r="P2183" s="88">
        <v>2202986</v>
      </c>
      <c r="Q2183" s="89">
        <v>0</v>
      </c>
      <c r="R2183" s="89">
        <v>0</v>
      </c>
      <c r="S2183" s="89">
        <v>0</v>
      </c>
      <c r="T2183" s="89">
        <v>0</v>
      </c>
      <c r="U2183" s="89">
        <v>0</v>
      </c>
      <c r="V2183" s="89">
        <v>0</v>
      </c>
      <c r="W2183" s="89">
        <v>0</v>
      </c>
      <c r="X2183" s="89">
        <v>0</v>
      </c>
      <c r="Y2183" s="89">
        <v>0</v>
      </c>
      <c r="Z2183" s="89">
        <v>2.4841665278899998E-3</v>
      </c>
      <c r="AA2183" s="89">
        <v>4.1913905336000003E-4</v>
      </c>
    </row>
    <row r="2184" spans="1:27" x14ac:dyDescent="0.25">
      <c r="A2184" s="87">
        <v>21073</v>
      </c>
      <c r="B2184" s="134">
        <v>45473</v>
      </c>
      <c r="C2184" s="87">
        <v>11358</v>
      </c>
      <c r="D2184" s="86" t="s">
        <v>2561</v>
      </c>
      <c r="E2184" s="88">
        <v>78271692</v>
      </c>
      <c r="F2184" s="88">
        <v>42939812</v>
      </c>
      <c r="G2184" s="88">
        <v>0</v>
      </c>
      <c r="H2184" s="88">
        <v>0</v>
      </c>
      <c r="I2184" s="88">
        <v>0</v>
      </c>
      <c r="J2184" s="88">
        <v>5823968</v>
      </c>
      <c r="K2184" s="88">
        <v>21263613</v>
      </c>
      <c r="L2184" s="88">
        <v>0</v>
      </c>
      <c r="M2184" s="88">
        <v>7056003</v>
      </c>
      <c r="N2184" s="88">
        <v>36557</v>
      </c>
      <c r="O2184" s="88">
        <v>0</v>
      </c>
      <c r="P2184" s="88">
        <v>8759671</v>
      </c>
      <c r="Q2184" s="89">
        <v>0</v>
      </c>
      <c r="R2184" s="89">
        <v>0</v>
      </c>
      <c r="S2184" s="89">
        <v>0</v>
      </c>
      <c r="T2184" s="89">
        <v>2.0021428558999999E-4</v>
      </c>
      <c r="U2184" s="89">
        <v>1.2042143782149999E-2</v>
      </c>
      <c r="V2184" s="89">
        <v>0</v>
      </c>
      <c r="W2184" s="89">
        <v>2.0682062668E-4</v>
      </c>
      <c r="X2184" s="89">
        <v>0</v>
      </c>
      <c r="Y2184" s="89">
        <v>0</v>
      </c>
      <c r="Z2184" s="89">
        <v>2.157485112976E-2</v>
      </c>
      <c r="AA2184" s="89">
        <v>1.0490757992480001E-2</v>
      </c>
    </row>
    <row r="2185" spans="1:27" x14ac:dyDescent="0.25">
      <c r="A2185" s="87">
        <v>21083</v>
      </c>
      <c r="B2185" s="134">
        <v>45473</v>
      </c>
      <c r="C2185" s="87">
        <v>11364</v>
      </c>
      <c r="D2185" s="86" t="s">
        <v>4732</v>
      </c>
      <c r="E2185" s="88">
        <v>406094724</v>
      </c>
      <c r="F2185" s="88">
        <v>194225045</v>
      </c>
      <c r="G2185" s="88">
        <v>2986716</v>
      </c>
      <c r="H2185" s="88">
        <v>0</v>
      </c>
      <c r="I2185" s="88">
        <v>3425731</v>
      </c>
      <c r="J2185" s="88">
        <v>22693180</v>
      </c>
      <c r="K2185" s="88">
        <v>54744777</v>
      </c>
      <c r="L2185" s="88">
        <v>0</v>
      </c>
      <c r="M2185" s="88">
        <v>59001923</v>
      </c>
      <c r="N2185" s="88">
        <v>16777081</v>
      </c>
      <c r="O2185" s="88">
        <v>16659889</v>
      </c>
      <c r="P2185" s="88">
        <v>17935748</v>
      </c>
      <c r="Q2185" s="89">
        <v>3.3707388111499999E-3</v>
      </c>
      <c r="R2185" s="89">
        <v>0</v>
      </c>
      <c r="S2185" s="89">
        <v>4.3272645969000002E-4</v>
      </c>
      <c r="T2185" s="89">
        <v>-2.5329898990000002E-4</v>
      </c>
      <c r="U2185" s="89">
        <v>1.55393640535E-3</v>
      </c>
      <c r="V2185" s="89">
        <v>0</v>
      </c>
      <c r="W2185" s="89">
        <v>1.0292110319E-4</v>
      </c>
      <c r="X2185" s="89">
        <v>3.1722454870000002E-5</v>
      </c>
      <c r="Y2185" s="89">
        <v>2.6878244471999999E-4</v>
      </c>
      <c r="Z2185" s="89">
        <v>1.47737808485E-3</v>
      </c>
      <c r="AA2185" s="89">
        <v>6.4988023799999995E-4</v>
      </c>
    </row>
    <row r="2186" spans="1:27" x14ac:dyDescent="0.25">
      <c r="A2186" s="87">
        <v>21100</v>
      </c>
      <c r="B2186" s="134">
        <v>45473</v>
      </c>
      <c r="C2186" s="87">
        <v>11376</v>
      </c>
      <c r="D2186" s="86" t="s">
        <v>2562</v>
      </c>
      <c r="E2186" s="88">
        <v>34621921</v>
      </c>
      <c r="F2186" s="88">
        <v>11972577</v>
      </c>
      <c r="G2186" s="88">
        <v>885058</v>
      </c>
      <c r="H2186" s="88">
        <v>0</v>
      </c>
      <c r="I2186" s="88">
        <v>0</v>
      </c>
      <c r="J2186" s="88">
        <v>2323166</v>
      </c>
      <c r="K2186" s="88">
        <v>5736708</v>
      </c>
      <c r="L2186" s="88">
        <v>0</v>
      </c>
      <c r="M2186" s="88">
        <v>741977</v>
      </c>
      <c r="N2186" s="88">
        <v>0</v>
      </c>
      <c r="O2186" s="88">
        <v>0</v>
      </c>
      <c r="P2186" s="88">
        <v>2285668</v>
      </c>
      <c r="Q2186" s="89">
        <v>9.1733962853099999E-3</v>
      </c>
      <c r="R2186" s="89">
        <v>0</v>
      </c>
      <c r="S2186" s="89">
        <v>0</v>
      </c>
      <c r="T2186" s="89">
        <v>0</v>
      </c>
      <c r="U2186" s="89">
        <v>5.1370993689000004E-4</v>
      </c>
      <c r="V2186" s="89">
        <v>0</v>
      </c>
      <c r="W2186" s="89">
        <v>0</v>
      </c>
      <c r="X2186" s="89">
        <v>0</v>
      </c>
      <c r="Y2186" s="89">
        <v>0</v>
      </c>
      <c r="Z2186" s="89">
        <v>3.9293974130599997E-3</v>
      </c>
      <c r="AA2186" s="89">
        <v>1.8012682914200001E-3</v>
      </c>
    </row>
    <row r="2187" spans="1:27" x14ac:dyDescent="0.25">
      <c r="A2187" s="87">
        <v>21107</v>
      </c>
      <c r="B2187" s="134">
        <v>45473</v>
      </c>
      <c r="C2187" s="87">
        <v>11380</v>
      </c>
      <c r="D2187" s="86" t="s">
        <v>2563</v>
      </c>
      <c r="E2187" s="88">
        <v>14696902</v>
      </c>
      <c r="F2187" s="88">
        <v>7000621</v>
      </c>
      <c r="G2187" s="88">
        <v>0</v>
      </c>
      <c r="H2187" s="88">
        <v>0</v>
      </c>
      <c r="I2187" s="88">
        <v>0</v>
      </c>
      <c r="J2187" s="88">
        <v>2034181</v>
      </c>
      <c r="K2187" s="88">
        <v>2156078</v>
      </c>
      <c r="L2187" s="88">
        <v>0</v>
      </c>
      <c r="M2187" s="88">
        <v>0</v>
      </c>
      <c r="N2187" s="88">
        <v>0</v>
      </c>
      <c r="O2187" s="88">
        <v>0</v>
      </c>
      <c r="P2187" s="88">
        <v>2810362</v>
      </c>
      <c r="Q2187" s="89">
        <v>0</v>
      </c>
      <c r="R2187" s="89">
        <v>0</v>
      </c>
      <c r="S2187" s="89">
        <v>0</v>
      </c>
      <c r="T2187" s="89">
        <v>0</v>
      </c>
      <c r="U2187" s="89">
        <v>1.8215292256E-3</v>
      </c>
      <c r="V2187" s="89">
        <v>0</v>
      </c>
      <c r="W2187" s="89">
        <v>0</v>
      </c>
      <c r="X2187" s="89">
        <v>0</v>
      </c>
      <c r="Y2187" s="89">
        <v>0</v>
      </c>
      <c r="Z2187" s="89">
        <v>-1.1452231503E-3</v>
      </c>
      <c r="AA2187" s="89">
        <v>2.0361229310999999E-4</v>
      </c>
    </row>
    <row r="2188" spans="1:27" x14ac:dyDescent="0.25">
      <c r="A2188" s="87">
        <v>21109</v>
      </c>
      <c r="B2188" s="134">
        <v>45473</v>
      </c>
      <c r="C2188" s="87">
        <v>11382</v>
      </c>
      <c r="D2188" s="86" t="s">
        <v>2564</v>
      </c>
      <c r="E2188" s="88">
        <v>23068371</v>
      </c>
      <c r="F2188" s="88">
        <v>8951743</v>
      </c>
      <c r="G2188" s="88">
        <v>0</v>
      </c>
      <c r="H2188" s="88">
        <v>0</v>
      </c>
      <c r="I2188" s="88">
        <v>149071</v>
      </c>
      <c r="J2188" s="88">
        <v>1294622</v>
      </c>
      <c r="K2188" s="88">
        <v>2324831</v>
      </c>
      <c r="L2188" s="88">
        <v>0</v>
      </c>
      <c r="M2188" s="88">
        <v>3742402</v>
      </c>
      <c r="N2188" s="88">
        <v>0</v>
      </c>
      <c r="O2188" s="88">
        <v>0</v>
      </c>
      <c r="P2188" s="88">
        <v>1440817</v>
      </c>
      <c r="Q2188" s="89">
        <v>0</v>
      </c>
      <c r="R2188" s="89">
        <v>0</v>
      </c>
      <c r="S2188" s="89">
        <v>-5.0342091662600001E-2</v>
      </c>
      <c r="T2188" s="89">
        <v>0</v>
      </c>
      <c r="U2188" s="89">
        <v>1.0678732501599999E-3</v>
      </c>
      <c r="V2188" s="89">
        <v>0</v>
      </c>
      <c r="W2188" s="89">
        <v>0</v>
      </c>
      <c r="X2188" s="89">
        <v>0</v>
      </c>
      <c r="Y2188" s="89">
        <v>0</v>
      </c>
      <c r="Z2188" s="89">
        <v>7.4763327791500002E-3</v>
      </c>
      <c r="AA2188" s="89">
        <v>4.2839017235E-4</v>
      </c>
    </row>
    <row r="2189" spans="1:27" x14ac:dyDescent="0.25">
      <c r="A2189" s="87">
        <v>21115</v>
      </c>
      <c r="B2189" s="134">
        <v>45473</v>
      </c>
      <c r="C2189" s="87">
        <v>11387</v>
      </c>
      <c r="D2189" s="86" t="s">
        <v>2565</v>
      </c>
      <c r="E2189" s="88">
        <v>23858521</v>
      </c>
      <c r="F2189" s="88">
        <v>6432455</v>
      </c>
      <c r="G2189" s="88">
        <v>255311</v>
      </c>
      <c r="H2189" s="88">
        <v>0</v>
      </c>
      <c r="I2189" s="88">
        <v>0</v>
      </c>
      <c r="J2189" s="88">
        <v>1702685</v>
      </c>
      <c r="K2189" s="88">
        <v>3176464</v>
      </c>
      <c r="L2189" s="88">
        <v>0</v>
      </c>
      <c r="M2189" s="88">
        <v>0</v>
      </c>
      <c r="N2189" s="88">
        <v>0</v>
      </c>
      <c r="O2189" s="88">
        <v>0</v>
      </c>
      <c r="P2189" s="88">
        <v>1297995</v>
      </c>
      <c r="Q2189" s="89">
        <v>0</v>
      </c>
      <c r="R2189" s="89">
        <v>0</v>
      </c>
      <c r="S2189" s="89">
        <v>0</v>
      </c>
      <c r="T2189" s="89">
        <v>0</v>
      </c>
      <c r="U2189" s="89">
        <v>0</v>
      </c>
      <c r="V2189" s="89">
        <v>0</v>
      </c>
      <c r="W2189" s="89">
        <v>0</v>
      </c>
      <c r="X2189" s="89">
        <v>0</v>
      </c>
      <c r="Y2189" s="89">
        <v>0</v>
      </c>
      <c r="Z2189" s="89">
        <v>0</v>
      </c>
      <c r="AA2189" s="89">
        <v>0</v>
      </c>
    </row>
    <row r="2190" spans="1:27" x14ac:dyDescent="0.25">
      <c r="A2190" s="87">
        <v>21126</v>
      </c>
      <c r="B2190" s="134">
        <v>45473</v>
      </c>
      <c r="C2190" s="87">
        <v>11395</v>
      </c>
      <c r="D2190" s="86" t="s">
        <v>2566</v>
      </c>
      <c r="E2190" s="88">
        <v>8965801</v>
      </c>
      <c r="F2190" s="88">
        <v>5420388</v>
      </c>
      <c r="G2190" s="88">
        <v>0</v>
      </c>
      <c r="H2190" s="88">
        <v>0</v>
      </c>
      <c r="I2190" s="88">
        <v>0</v>
      </c>
      <c r="J2190" s="88">
        <v>1271788</v>
      </c>
      <c r="K2190" s="88">
        <v>2608246</v>
      </c>
      <c r="L2190" s="88">
        <v>0</v>
      </c>
      <c r="M2190" s="88">
        <v>150609</v>
      </c>
      <c r="N2190" s="88">
        <v>0</v>
      </c>
      <c r="O2190" s="88">
        <v>0</v>
      </c>
      <c r="P2190" s="88">
        <v>1389745</v>
      </c>
      <c r="Q2190" s="89">
        <v>0</v>
      </c>
      <c r="R2190" s="89">
        <v>0</v>
      </c>
      <c r="S2190" s="89">
        <v>0</v>
      </c>
      <c r="T2190" s="89">
        <v>0</v>
      </c>
      <c r="U2190" s="89">
        <v>-1.0939945518999999E-3</v>
      </c>
      <c r="V2190" s="89">
        <v>0</v>
      </c>
      <c r="W2190" s="89">
        <v>0</v>
      </c>
      <c r="X2190" s="89">
        <v>0</v>
      </c>
      <c r="Y2190" s="89">
        <v>0</v>
      </c>
      <c r="Z2190" s="89">
        <v>-4.2320840848E-3</v>
      </c>
      <c r="AA2190" s="89">
        <v>-1.7155652247E-3</v>
      </c>
    </row>
    <row r="2191" spans="1:27" x14ac:dyDescent="0.25">
      <c r="A2191" s="87">
        <v>21140</v>
      </c>
      <c r="B2191" s="134">
        <v>45473</v>
      </c>
      <c r="C2191" s="87">
        <v>11407</v>
      </c>
      <c r="D2191" s="86" t="s">
        <v>2567</v>
      </c>
      <c r="E2191" s="88">
        <v>25220936</v>
      </c>
      <c r="F2191" s="88">
        <v>13152354</v>
      </c>
      <c r="G2191" s="88">
        <v>90902</v>
      </c>
      <c r="H2191" s="88">
        <v>0</v>
      </c>
      <c r="I2191" s="88">
        <v>0</v>
      </c>
      <c r="J2191" s="88">
        <v>1440481</v>
      </c>
      <c r="K2191" s="88">
        <v>3205309</v>
      </c>
      <c r="L2191" s="88">
        <v>0</v>
      </c>
      <c r="M2191" s="88">
        <v>6810532</v>
      </c>
      <c r="N2191" s="88">
        <v>0</v>
      </c>
      <c r="O2191" s="88">
        <v>427329</v>
      </c>
      <c r="P2191" s="88">
        <v>1177799</v>
      </c>
      <c r="Q2191" s="89">
        <v>1.540446689684E-2</v>
      </c>
      <c r="R2191" s="89">
        <v>0</v>
      </c>
      <c r="S2191" s="89">
        <v>0</v>
      </c>
      <c r="T2191" s="89">
        <v>4.8973463486999998E-3</v>
      </c>
      <c r="U2191" s="89">
        <v>1.6872999839899999E-3</v>
      </c>
      <c r="V2191" s="89">
        <v>0</v>
      </c>
      <c r="W2191" s="89">
        <v>0</v>
      </c>
      <c r="X2191" s="89">
        <v>0</v>
      </c>
      <c r="Y2191" s="89">
        <v>0</v>
      </c>
      <c r="Z2191" s="89">
        <v>1.8475107449730001E-2</v>
      </c>
      <c r="AA2191" s="89">
        <v>2.9821355245300001E-3</v>
      </c>
    </row>
    <row r="2192" spans="1:27" x14ac:dyDescent="0.25">
      <c r="A2192" s="87">
        <v>21157</v>
      </c>
      <c r="B2192" s="134">
        <v>45473</v>
      </c>
      <c r="C2192" s="87">
        <v>11422</v>
      </c>
      <c r="D2192" s="86" t="s">
        <v>2568</v>
      </c>
      <c r="E2192" s="88">
        <v>21973647</v>
      </c>
      <c r="F2192" s="88">
        <v>7970635</v>
      </c>
      <c r="G2192" s="88">
        <v>504876</v>
      </c>
      <c r="H2192" s="88">
        <v>0</v>
      </c>
      <c r="I2192" s="88">
        <v>0</v>
      </c>
      <c r="J2192" s="88">
        <v>1218556</v>
      </c>
      <c r="K2192" s="88">
        <v>2367221</v>
      </c>
      <c r="L2192" s="88">
        <v>0</v>
      </c>
      <c r="M2192" s="88">
        <v>2270308</v>
      </c>
      <c r="N2192" s="88">
        <v>0</v>
      </c>
      <c r="O2192" s="88">
        <v>0</v>
      </c>
      <c r="P2192" s="88">
        <v>1609673</v>
      </c>
      <c r="Q2192" s="89">
        <v>2.3478434806210001E-2</v>
      </c>
      <c r="R2192" s="89">
        <v>3.0969656574649999E-2</v>
      </c>
      <c r="S2192" s="89">
        <v>0</v>
      </c>
      <c r="T2192" s="89">
        <v>0</v>
      </c>
      <c r="U2192" s="89">
        <v>4.7936420273200003E-3</v>
      </c>
      <c r="V2192" s="89">
        <v>0</v>
      </c>
      <c r="W2192" s="89">
        <v>0</v>
      </c>
      <c r="X2192" s="89">
        <v>0</v>
      </c>
      <c r="Y2192" s="89">
        <v>0</v>
      </c>
      <c r="Z2192" s="89">
        <v>1.2811428224259999E-2</v>
      </c>
      <c r="AA2192" s="89">
        <v>6.6944785020199996E-3</v>
      </c>
    </row>
    <row r="2193" spans="1:27" x14ac:dyDescent="0.25">
      <c r="A2193" s="87">
        <v>21190</v>
      </c>
      <c r="B2193" s="134">
        <v>45473</v>
      </c>
      <c r="C2193" s="87">
        <v>11447</v>
      </c>
      <c r="D2193" s="86" t="s">
        <v>2569</v>
      </c>
      <c r="E2193" s="88">
        <v>10836199</v>
      </c>
      <c r="F2193" s="88">
        <v>3780996</v>
      </c>
      <c r="G2193" s="88">
        <v>471462</v>
      </c>
      <c r="H2193" s="88">
        <v>0</v>
      </c>
      <c r="I2193" s="88">
        <v>0</v>
      </c>
      <c r="J2193" s="88">
        <v>0</v>
      </c>
      <c r="K2193" s="88">
        <v>2343027</v>
      </c>
      <c r="L2193" s="88">
        <v>0</v>
      </c>
      <c r="M2193" s="88">
        <v>0</v>
      </c>
      <c r="N2193" s="88">
        <v>0</v>
      </c>
      <c r="O2193" s="88">
        <v>0</v>
      </c>
      <c r="P2193" s="88">
        <v>966507</v>
      </c>
      <c r="Q2193" s="89">
        <v>7.3498144799999995E-4</v>
      </c>
      <c r="R2193" s="89">
        <v>0</v>
      </c>
      <c r="S2193" s="89">
        <v>0</v>
      </c>
      <c r="T2193" s="89">
        <v>0</v>
      </c>
      <c r="U2193" s="89">
        <v>1.761934002736E-2</v>
      </c>
      <c r="V2193" s="89">
        <v>0</v>
      </c>
      <c r="W2193" s="89">
        <v>0</v>
      </c>
      <c r="X2193" s="89">
        <v>0</v>
      </c>
      <c r="Y2193" s="89">
        <v>0</v>
      </c>
      <c r="Z2193" s="89">
        <v>3.68508978069E-3</v>
      </c>
      <c r="AA2193" s="89">
        <v>1.165122998046E-2</v>
      </c>
    </row>
    <row r="2194" spans="1:27" x14ac:dyDescent="0.25">
      <c r="A2194" s="87">
        <v>21202</v>
      </c>
      <c r="B2194" s="134">
        <v>45473</v>
      </c>
      <c r="C2194" s="87">
        <v>11458</v>
      </c>
      <c r="D2194" s="86" t="s">
        <v>2570</v>
      </c>
      <c r="E2194" s="88">
        <v>17619001</v>
      </c>
      <c r="F2194" s="88">
        <v>8447330</v>
      </c>
      <c r="G2194" s="88">
        <v>510042</v>
      </c>
      <c r="H2194" s="88">
        <v>0</v>
      </c>
      <c r="I2194" s="88">
        <v>0</v>
      </c>
      <c r="J2194" s="88">
        <v>728492</v>
      </c>
      <c r="K2194" s="88">
        <v>3962114</v>
      </c>
      <c r="L2194" s="88">
        <v>0</v>
      </c>
      <c r="M2194" s="88">
        <v>2065902</v>
      </c>
      <c r="N2194" s="88">
        <v>0</v>
      </c>
      <c r="O2194" s="88">
        <v>0</v>
      </c>
      <c r="P2194" s="88">
        <v>1180780</v>
      </c>
      <c r="Q2194" s="89">
        <v>9.7383808861699998E-3</v>
      </c>
      <c r="R2194" s="89">
        <v>0</v>
      </c>
      <c r="S2194" s="89">
        <v>0</v>
      </c>
      <c r="T2194" s="89">
        <v>0</v>
      </c>
      <c r="U2194" s="89">
        <v>2.5139366417999999E-4</v>
      </c>
      <c r="V2194" s="89">
        <v>0</v>
      </c>
      <c r="W2194" s="89">
        <v>0</v>
      </c>
      <c r="X2194" s="89">
        <v>0</v>
      </c>
      <c r="Y2194" s="89">
        <v>0</v>
      </c>
      <c r="Z2194" s="89">
        <v>1.124628820166E-2</v>
      </c>
      <c r="AA2194" s="89">
        <v>1.9881057022499999E-3</v>
      </c>
    </row>
    <row r="2195" spans="1:27" x14ac:dyDescent="0.25">
      <c r="A2195" s="87">
        <v>21204</v>
      </c>
      <c r="B2195" s="134">
        <v>45473</v>
      </c>
      <c r="C2195" s="87">
        <v>11460</v>
      </c>
      <c r="D2195" s="86" t="s">
        <v>2571</v>
      </c>
      <c r="E2195" s="88">
        <v>4778391</v>
      </c>
      <c r="F2195" s="88">
        <v>3721605</v>
      </c>
      <c r="G2195" s="88">
        <v>261737</v>
      </c>
      <c r="H2195" s="88">
        <v>0</v>
      </c>
      <c r="I2195" s="88">
        <v>0</v>
      </c>
      <c r="J2195" s="88">
        <v>440524</v>
      </c>
      <c r="K2195" s="88">
        <v>2064311</v>
      </c>
      <c r="L2195" s="88">
        <v>0</v>
      </c>
      <c r="M2195" s="88">
        <v>0</v>
      </c>
      <c r="N2195" s="88">
        <v>0</v>
      </c>
      <c r="O2195" s="88">
        <v>0</v>
      </c>
      <c r="P2195" s="88">
        <v>955033</v>
      </c>
      <c r="Q2195" s="89">
        <v>2.5648971873119999E-2</v>
      </c>
      <c r="R2195" s="89">
        <v>0</v>
      </c>
      <c r="S2195" s="89">
        <v>0</v>
      </c>
      <c r="T2195" s="89">
        <v>4.5513402559199997E-3</v>
      </c>
      <c r="U2195" s="89">
        <v>4.59045114856E-3</v>
      </c>
      <c r="V2195" s="89">
        <v>0</v>
      </c>
      <c r="W2195" s="89">
        <v>0</v>
      </c>
      <c r="X2195" s="89">
        <v>0</v>
      </c>
      <c r="Y2195" s="89">
        <v>0</v>
      </c>
      <c r="Z2195" s="89">
        <v>1.763340104168E-2</v>
      </c>
      <c r="AA2195" s="89">
        <v>8.6738688516199997E-3</v>
      </c>
    </row>
    <row r="2196" spans="1:27" x14ac:dyDescent="0.25">
      <c r="A2196" s="87">
        <v>21226</v>
      </c>
      <c r="B2196" s="134">
        <v>45473</v>
      </c>
      <c r="C2196" s="87">
        <v>11478</v>
      </c>
      <c r="D2196" s="86" t="s">
        <v>2572</v>
      </c>
      <c r="E2196" s="88">
        <v>65202043</v>
      </c>
      <c r="F2196" s="88">
        <v>32933506</v>
      </c>
      <c r="G2196" s="88">
        <v>2503501</v>
      </c>
      <c r="H2196" s="88">
        <v>0</v>
      </c>
      <c r="I2196" s="88">
        <v>0</v>
      </c>
      <c r="J2196" s="88">
        <v>6948334</v>
      </c>
      <c r="K2196" s="88">
        <v>16156238</v>
      </c>
      <c r="L2196" s="88">
        <v>0</v>
      </c>
      <c r="M2196" s="88">
        <v>3993942</v>
      </c>
      <c r="N2196" s="88">
        <v>0</v>
      </c>
      <c r="O2196" s="88">
        <v>0</v>
      </c>
      <c r="P2196" s="88">
        <v>3331491</v>
      </c>
      <c r="Q2196" s="89">
        <v>1.3056528614499999E-3</v>
      </c>
      <c r="R2196" s="89">
        <v>0</v>
      </c>
      <c r="S2196" s="89">
        <v>0</v>
      </c>
      <c r="T2196" s="89">
        <v>0</v>
      </c>
      <c r="U2196" s="89">
        <v>1.54683295076E-3</v>
      </c>
      <c r="V2196" s="89">
        <v>0</v>
      </c>
      <c r="W2196" s="89">
        <v>2.8833047415000002E-4</v>
      </c>
      <c r="X2196" s="89">
        <v>0</v>
      </c>
      <c r="Y2196" s="89">
        <v>0</v>
      </c>
      <c r="Z2196" s="89">
        <v>1.2761764190419999E-2</v>
      </c>
      <c r="AA2196" s="89">
        <v>2.2129502719499998E-3</v>
      </c>
    </row>
    <row r="2197" spans="1:27" x14ac:dyDescent="0.25">
      <c r="A2197" s="87">
        <v>21231</v>
      </c>
      <c r="B2197" s="134">
        <v>45473</v>
      </c>
      <c r="C2197" s="87">
        <v>11483</v>
      </c>
      <c r="D2197" s="86" t="s">
        <v>2573</v>
      </c>
      <c r="E2197" s="88">
        <v>1735891</v>
      </c>
      <c r="F2197" s="88">
        <v>424221</v>
      </c>
      <c r="G2197" s="88">
        <v>0</v>
      </c>
      <c r="H2197" s="88">
        <v>0</v>
      </c>
      <c r="I2197" s="88">
        <v>0</v>
      </c>
      <c r="J2197" s="88">
        <v>34858</v>
      </c>
      <c r="K2197" s="88">
        <v>43593</v>
      </c>
      <c r="L2197" s="88">
        <v>0</v>
      </c>
      <c r="M2197" s="88">
        <v>9754</v>
      </c>
      <c r="N2197" s="88">
        <v>0</v>
      </c>
      <c r="O2197" s="88">
        <v>0</v>
      </c>
      <c r="P2197" s="88">
        <v>336016</v>
      </c>
      <c r="Q2197" s="89">
        <v>0</v>
      </c>
      <c r="R2197" s="89">
        <v>0</v>
      </c>
      <c r="S2197" s="89">
        <v>0</v>
      </c>
      <c r="T2197" s="89">
        <v>0</v>
      </c>
      <c r="U2197" s="89">
        <v>0</v>
      </c>
      <c r="V2197" s="89">
        <v>0</v>
      </c>
      <c r="W2197" s="89">
        <v>0</v>
      </c>
      <c r="X2197" s="89">
        <v>0</v>
      </c>
      <c r="Y2197" s="89">
        <v>0</v>
      </c>
      <c r="Z2197" s="89">
        <v>0</v>
      </c>
      <c r="AA2197" s="89">
        <v>0</v>
      </c>
    </row>
    <row r="2198" spans="1:27" x14ac:dyDescent="0.25">
      <c r="A2198" s="87">
        <v>21240</v>
      </c>
      <c r="B2198" s="134">
        <v>45473</v>
      </c>
      <c r="C2198" s="87">
        <v>11491</v>
      </c>
      <c r="D2198" s="86" t="s">
        <v>2574</v>
      </c>
      <c r="E2198" s="88">
        <v>3849661</v>
      </c>
      <c r="F2198" s="88">
        <v>1719040</v>
      </c>
      <c r="G2198" s="88">
        <v>0</v>
      </c>
      <c r="H2198" s="88">
        <v>0</v>
      </c>
      <c r="I2198" s="88">
        <v>0</v>
      </c>
      <c r="J2198" s="88">
        <v>637007</v>
      </c>
      <c r="K2198" s="88">
        <v>414554</v>
      </c>
      <c r="L2198" s="88">
        <v>0</v>
      </c>
      <c r="M2198" s="88">
        <v>0</v>
      </c>
      <c r="N2198" s="88">
        <v>0</v>
      </c>
      <c r="O2198" s="88">
        <v>0</v>
      </c>
      <c r="P2198" s="88">
        <v>667479</v>
      </c>
      <c r="Q2198" s="89">
        <v>0</v>
      </c>
      <c r="R2198" s="89">
        <v>0</v>
      </c>
      <c r="S2198" s="89">
        <v>0</v>
      </c>
      <c r="T2198" s="89">
        <v>0</v>
      </c>
      <c r="U2198" s="89">
        <v>-1.21193532653E-2</v>
      </c>
      <c r="V2198" s="89">
        <v>0</v>
      </c>
      <c r="W2198" s="89">
        <v>0</v>
      </c>
      <c r="X2198" s="89">
        <v>0</v>
      </c>
      <c r="Y2198" s="89">
        <v>0</v>
      </c>
      <c r="Z2198" s="89">
        <v>-1.2535634649999999E-3</v>
      </c>
      <c r="AA2198" s="89">
        <v>-2.5005510585000001E-3</v>
      </c>
    </row>
    <row r="2199" spans="1:27" x14ac:dyDescent="0.25">
      <c r="A2199" s="87">
        <v>21244</v>
      </c>
      <c r="B2199" s="134">
        <v>45473</v>
      </c>
      <c r="C2199" s="87">
        <v>11495</v>
      </c>
      <c r="D2199" s="86" t="s">
        <v>2575</v>
      </c>
      <c r="E2199" s="88">
        <v>87682665</v>
      </c>
      <c r="F2199" s="88">
        <v>37308666</v>
      </c>
      <c r="G2199" s="88">
        <v>1381076</v>
      </c>
      <c r="H2199" s="88">
        <v>0</v>
      </c>
      <c r="I2199" s="88">
        <v>3423437</v>
      </c>
      <c r="J2199" s="88">
        <v>3331235</v>
      </c>
      <c r="K2199" s="88">
        <v>6452215</v>
      </c>
      <c r="L2199" s="88">
        <v>0</v>
      </c>
      <c r="M2199" s="88">
        <v>20217524</v>
      </c>
      <c r="N2199" s="88">
        <v>0</v>
      </c>
      <c r="O2199" s="88">
        <v>0</v>
      </c>
      <c r="P2199" s="88">
        <v>2503179</v>
      </c>
      <c r="Q2199" s="89">
        <v>1.2544716232549999E-2</v>
      </c>
      <c r="R2199" s="89">
        <v>0</v>
      </c>
      <c r="S2199" s="89">
        <v>0</v>
      </c>
      <c r="T2199" s="89">
        <v>-4.3741792510000003E-4</v>
      </c>
      <c r="U2199" s="89">
        <v>4.9669499390000003E-5</v>
      </c>
      <c r="V2199" s="89">
        <v>0</v>
      </c>
      <c r="W2199" s="89">
        <v>-3.0347213739000001E-3</v>
      </c>
      <c r="X2199" s="89">
        <v>0</v>
      </c>
      <c r="Y2199" s="89">
        <v>0</v>
      </c>
      <c r="Z2199" s="89">
        <v>1.4094627769839999E-2</v>
      </c>
      <c r="AA2199" s="89">
        <v>8.2080526409999995E-5</v>
      </c>
    </row>
    <row r="2200" spans="1:27" x14ac:dyDescent="0.25">
      <c r="A2200" s="87">
        <v>21268</v>
      </c>
      <c r="B2200" s="134">
        <v>45473</v>
      </c>
      <c r="C2200" s="87">
        <v>11510</v>
      </c>
      <c r="D2200" s="86" t="s">
        <v>2576</v>
      </c>
      <c r="E2200" s="88">
        <v>23970077</v>
      </c>
      <c r="F2200" s="88">
        <v>9136146</v>
      </c>
      <c r="G2200" s="88">
        <v>530540</v>
      </c>
      <c r="H2200" s="88">
        <v>0</v>
      </c>
      <c r="I2200" s="88">
        <v>0</v>
      </c>
      <c r="J2200" s="88">
        <v>2851441</v>
      </c>
      <c r="K2200" s="88">
        <v>4395861</v>
      </c>
      <c r="L2200" s="88">
        <v>0</v>
      </c>
      <c r="M2200" s="88">
        <v>638204</v>
      </c>
      <c r="N2200" s="88">
        <v>0</v>
      </c>
      <c r="O2200" s="88">
        <v>0</v>
      </c>
      <c r="P2200" s="88">
        <v>720099</v>
      </c>
      <c r="Q2200" s="89">
        <v>2.8537414123400002E-3</v>
      </c>
      <c r="R2200" s="89">
        <v>0</v>
      </c>
      <c r="S2200" s="89">
        <v>0</v>
      </c>
      <c r="T2200" s="89">
        <v>-9.1323479250000005E-4</v>
      </c>
      <c r="U2200" s="89">
        <v>-6.7258489400000003E-5</v>
      </c>
      <c r="V2200" s="89">
        <v>0</v>
      </c>
      <c r="W2200" s="89">
        <v>0</v>
      </c>
      <c r="X2200" s="89">
        <v>0</v>
      </c>
      <c r="Y2200" s="89">
        <v>0</v>
      </c>
      <c r="Z2200" s="89">
        <v>1.6484752824399999E-3</v>
      </c>
      <c r="AA2200" s="89">
        <v>4.7331069152999999E-4</v>
      </c>
    </row>
    <row r="2201" spans="1:27" x14ac:dyDescent="0.25">
      <c r="A2201" s="87">
        <v>21279</v>
      </c>
      <c r="B2201" s="134">
        <v>45473</v>
      </c>
      <c r="C2201" s="87">
        <v>11519</v>
      </c>
      <c r="D2201" s="86" t="s">
        <v>2577</v>
      </c>
      <c r="E2201" s="88">
        <v>21278952</v>
      </c>
      <c r="F2201" s="88">
        <v>18604026</v>
      </c>
      <c r="G2201" s="88">
        <v>970398</v>
      </c>
      <c r="H2201" s="88">
        <v>0</v>
      </c>
      <c r="I2201" s="88">
        <v>0</v>
      </c>
      <c r="J2201" s="88">
        <v>1205910</v>
      </c>
      <c r="K2201" s="88">
        <v>2723809</v>
      </c>
      <c r="L2201" s="88">
        <v>0</v>
      </c>
      <c r="M2201" s="88">
        <v>10226855</v>
      </c>
      <c r="N2201" s="88">
        <v>850068</v>
      </c>
      <c r="O2201" s="88">
        <v>1448481</v>
      </c>
      <c r="P2201" s="88">
        <v>1178505</v>
      </c>
      <c r="Q2201" s="89">
        <v>2.1313373827109999E-2</v>
      </c>
      <c r="R2201" s="89">
        <v>0</v>
      </c>
      <c r="S2201" s="89">
        <v>0</v>
      </c>
      <c r="T2201" s="89">
        <v>3.1908001956600001E-3</v>
      </c>
      <c r="U2201" s="89">
        <v>1.9870928062359999E-2</v>
      </c>
      <c r="V2201" s="89">
        <v>0</v>
      </c>
      <c r="W2201" s="89">
        <v>0</v>
      </c>
      <c r="X2201" s="89">
        <v>0</v>
      </c>
      <c r="Y2201" s="89">
        <v>0</v>
      </c>
      <c r="Z2201" s="89">
        <v>3.5692626616279997E-2</v>
      </c>
      <c r="AA2201" s="89">
        <v>7.9766305595000003E-3</v>
      </c>
    </row>
    <row r="2202" spans="1:27" x14ac:dyDescent="0.25">
      <c r="A2202" s="87">
        <v>21294</v>
      </c>
      <c r="B2202" s="134">
        <v>45473</v>
      </c>
      <c r="C2202" s="87">
        <v>11530</v>
      </c>
      <c r="D2202" s="86" t="s">
        <v>2578</v>
      </c>
      <c r="E2202" s="88">
        <v>30948393</v>
      </c>
      <c r="F2202" s="88">
        <v>10264734</v>
      </c>
      <c r="G2202" s="88">
        <v>1402761</v>
      </c>
      <c r="H2202" s="88">
        <v>0</v>
      </c>
      <c r="I2202" s="88">
        <v>0</v>
      </c>
      <c r="J2202" s="88">
        <v>3084041</v>
      </c>
      <c r="K2202" s="88">
        <v>2055846</v>
      </c>
      <c r="L2202" s="88">
        <v>0</v>
      </c>
      <c r="M2202" s="88">
        <v>2894337</v>
      </c>
      <c r="N2202" s="88">
        <v>0</v>
      </c>
      <c r="O2202" s="88">
        <v>0</v>
      </c>
      <c r="P2202" s="88">
        <v>827749</v>
      </c>
      <c r="Q2202" s="89">
        <v>2.70281781644E-3</v>
      </c>
      <c r="R2202" s="89">
        <v>0</v>
      </c>
      <c r="S2202" s="89">
        <v>0</v>
      </c>
      <c r="T2202" s="89">
        <v>0</v>
      </c>
      <c r="U2202" s="89">
        <v>8.209507098E-4</v>
      </c>
      <c r="V2202" s="89">
        <v>0</v>
      </c>
      <c r="W2202" s="89">
        <v>0</v>
      </c>
      <c r="X2202" s="89">
        <v>0</v>
      </c>
      <c r="Y2202" s="89">
        <v>0</v>
      </c>
      <c r="Z2202" s="89">
        <v>-1.3741683239999999E-4</v>
      </c>
      <c r="AA2202" s="89">
        <v>5.1557815592999997E-4</v>
      </c>
    </row>
    <row r="2203" spans="1:27" x14ac:dyDescent="0.25">
      <c r="A2203" s="87">
        <v>21305</v>
      </c>
      <c r="B2203" s="134">
        <v>45473</v>
      </c>
      <c r="C2203" s="87">
        <v>11538</v>
      </c>
      <c r="D2203" s="86" t="s">
        <v>2579</v>
      </c>
      <c r="E2203" s="88">
        <v>104140785</v>
      </c>
      <c r="F2203" s="88">
        <v>73199782</v>
      </c>
      <c r="G2203" s="88">
        <v>0</v>
      </c>
      <c r="H2203" s="88">
        <v>0</v>
      </c>
      <c r="I2203" s="88">
        <v>0</v>
      </c>
      <c r="J2203" s="88">
        <v>4025947</v>
      </c>
      <c r="K2203" s="88">
        <v>8222459</v>
      </c>
      <c r="L2203" s="88">
        <v>0</v>
      </c>
      <c r="M2203" s="88">
        <v>48119499</v>
      </c>
      <c r="N2203" s="88">
        <v>8522370</v>
      </c>
      <c r="O2203" s="88">
        <v>0</v>
      </c>
      <c r="P2203" s="88">
        <v>4309507</v>
      </c>
      <c r="Q2203" s="89">
        <v>0</v>
      </c>
      <c r="R2203" s="89">
        <v>0</v>
      </c>
      <c r="S2203" s="89">
        <v>0</v>
      </c>
      <c r="T2203" s="89">
        <v>1.4980643181399999E-3</v>
      </c>
      <c r="U2203" s="89">
        <v>1.52624607948E-2</v>
      </c>
      <c r="V2203" s="89">
        <v>0</v>
      </c>
      <c r="W2203" s="89">
        <v>6.9664177607999997E-4</v>
      </c>
      <c r="X2203" s="89">
        <v>5.6909111903999995E-4</v>
      </c>
      <c r="Y2203" s="89">
        <v>0</v>
      </c>
      <c r="Z2203" s="89">
        <v>2.640682252916E-2</v>
      </c>
      <c r="AA2203" s="89">
        <v>3.5884932127199999E-3</v>
      </c>
    </row>
    <row r="2204" spans="1:27" x14ac:dyDescent="0.25">
      <c r="A2204" s="87">
        <v>21319</v>
      </c>
      <c r="B2204" s="134">
        <v>45473</v>
      </c>
      <c r="C2204" s="87">
        <v>11552</v>
      </c>
      <c r="D2204" s="86" t="s">
        <v>2580</v>
      </c>
      <c r="E2204" s="88">
        <v>21635200</v>
      </c>
      <c r="F2204" s="88">
        <v>16382671</v>
      </c>
      <c r="G2204" s="88">
        <v>478897</v>
      </c>
      <c r="H2204" s="88">
        <v>0</v>
      </c>
      <c r="I2204" s="88">
        <v>0</v>
      </c>
      <c r="J2204" s="88">
        <v>1464869</v>
      </c>
      <c r="K2204" s="88">
        <v>1866113</v>
      </c>
      <c r="L2204" s="88">
        <v>0</v>
      </c>
      <c r="M2204" s="88">
        <v>12266764</v>
      </c>
      <c r="N2204" s="88">
        <v>0</v>
      </c>
      <c r="O2204" s="88">
        <v>0</v>
      </c>
      <c r="P2204" s="88">
        <v>306028</v>
      </c>
      <c r="Q2204" s="89">
        <v>6.6049405351599998E-3</v>
      </c>
      <c r="R2204" s="89">
        <v>0</v>
      </c>
      <c r="S2204" s="89">
        <v>0</v>
      </c>
      <c r="T2204" s="89">
        <v>0</v>
      </c>
      <c r="U2204" s="89">
        <v>1.93188925998E-3</v>
      </c>
      <c r="V2204" s="89">
        <v>0</v>
      </c>
      <c r="W2204" s="89">
        <v>0</v>
      </c>
      <c r="X2204" s="89">
        <v>0</v>
      </c>
      <c r="Y2204" s="89">
        <v>0</v>
      </c>
      <c r="Z2204" s="89">
        <v>9.3229759537900008E-3</v>
      </c>
      <c r="AA2204" s="89">
        <v>6.1407743774000005E-4</v>
      </c>
    </row>
    <row r="2205" spans="1:27" x14ac:dyDescent="0.25">
      <c r="A2205" s="87">
        <v>21326</v>
      </c>
      <c r="B2205" s="134">
        <v>45473</v>
      </c>
      <c r="C2205" s="87">
        <v>11558</v>
      </c>
      <c r="D2205" s="86" t="s">
        <v>2581</v>
      </c>
      <c r="E2205" s="88">
        <v>66652652</v>
      </c>
      <c r="F2205" s="88">
        <v>39612012</v>
      </c>
      <c r="G2205" s="88">
        <v>1214884</v>
      </c>
      <c r="H2205" s="88">
        <v>0</v>
      </c>
      <c r="I2205" s="88">
        <v>0</v>
      </c>
      <c r="J2205" s="88">
        <v>5434778</v>
      </c>
      <c r="K2205" s="88">
        <v>10448893</v>
      </c>
      <c r="L2205" s="88">
        <v>0</v>
      </c>
      <c r="M2205" s="88">
        <v>19585643</v>
      </c>
      <c r="N2205" s="88">
        <v>0</v>
      </c>
      <c r="O2205" s="88">
        <v>0</v>
      </c>
      <c r="P2205" s="88">
        <v>2927814</v>
      </c>
      <c r="Q2205" s="89">
        <v>1.3379144672980001E-2</v>
      </c>
      <c r="R2205" s="89">
        <v>0</v>
      </c>
      <c r="S2205" s="89">
        <v>0</v>
      </c>
      <c r="T2205" s="89">
        <v>0</v>
      </c>
      <c r="U2205" s="89">
        <v>7.2356155336000003E-4</v>
      </c>
      <c r="V2205" s="89">
        <v>0</v>
      </c>
      <c r="W2205" s="89">
        <v>-6.2111921410000004E-4</v>
      </c>
      <c r="X2205" s="89">
        <v>0</v>
      </c>
      <c r="Y2205" s="89">
        <v>0</v>
      </c>
      <c r="Z2205" s="89">
        <v>2.09355057188E-3</v>
      </c>
      <c r="AA2205" s="89">
        <v>4.4182855707E-4</v>
      </c>
    </row>
    <row r="2206" spans="1:27" x14ac:dyDescent="0.25">
      <c r="A2206" s="87">
        <v>21339</v>
      </c>
      <c r="B2206" s="134">
        <v>45473</v>
      </c>
      <c r="C2206" s="87">
        <v>11569</v>
      </c>
      <c r="D2206" s="86" t="s">
        <v>2582</v>
      </c>
      <c r="E2206" s="88">
        <v>40487741</v>
      </c>
      <c r="F2206" s="88">
        <v>16005371</v>
      </c>
      <c r="G2206" s="88">
        <v>265983</v>
      </c>
      <c r="H2206" s="88">
        <v>0</v>
      </c>
      <c r="I2206" s="88">
        <v>0</v>
      </c>
      <c r="J2206" s="88">
        <v>3743374</v>
      </c>
      <c r="K2206" s="88">
        <v>7330659</v>
      </c>
      <c r="L2206" s="88">
        <v>108137</v>
      </c>
      <c r="M2206" s="88">
        <v>2211334</v>
      </c>
      <c r="N2206" s="88">
        <v>0</v>
      </c>
      <c r="O2206" s="88">
        <v>0</v>
      </c>
      <c r="P2206" s="88">
        <v>2345885</v>
      </c>
      <c r="Q2206" s="89">
        <v>6.2812455871800003E-3</v>
      </c>
      <c r="R2206" s="89">
        <v>0</v>
      </c>
      <c r="S2206" s="89">
        <v>0</v>
      </c>
      <c r="T2206" s="89">
        <v>-4.3406303920000001E-4</v>
      </c>
      <c r="U2206" s="89">
        <v>2.5290591051299999E-3</v>
      </c>
      <c r="V2206" s="89">
        <v>0</v>
      </c>
      <c r="W2206" s="89">
        <v>0</v>
      </c>
      <c r="X2206" s="89">
        <v>0</v>
      </c>
      <c r="Y2206" s="89">
        <v>0</v>
      </c>
      <c r="Z2206" s="89">
        <v>1.9663780499800001E-3</v>
      </c>
      <c r="AA2206" s="89">
        <v>1.46284107272E-3</v>
      </c>
    </row>
    <row r="2207" spans="1:27" x14ac:dyDescent="0.25">
      <c r="A2207" s="87">
        <v>21354</v>
      </c>
      <c r="B2207" s="134">
        <v>45473</v>
      </c>
      <c r="C2207" s="87">
        <v>11582</v>
      </c>
      <c r="D2207" s="86" t="s">
        <v>2583</v>
      </c>
      <c r="E2207" s="88">
        <v>52214598</v>
      </c>
      <c r="F2207" s="88">
        <v>39924508</v>
      </c>
      <c r="G2207" s="88">
        <v>2497368</v>
      </c>
      <c r="H2207" s="88">
        <v>0</v>
      </c>
      <c r="I2207" s="88">
        <v>0</v>
      </c>
      <c r="J2207" s="88">
        <v>2506515</v>
      </c>
      <c r="K2207" s="88">
        <v>11299219</v>
      </c>
      <c r="L2207" s="88">
        <v>0</v>
      </c>
      <c r="M2207" s="88">
        <v>15504643</v>
      </c>
      <c r="N2207" s="88">
        <v>0</v>
      </c>
      <c r="O2207" s="88">
        <v>0</v>
      </c>
      <c r="P2207" s="88">
        <v>8116763</v>
      </c>
      <c r="Q2207" s="89">
        <v>1.1195633652760001E-2</v>
      </c>
      <c r="R2207" s="89">
        <v>0</v>
      </c>
      <c r="S2207" s="89">
        <v>0</v>
      </c>
      <c r="T2207" s="89">
        <v>1.6418272118100001E-3</v>
      </c>
      <c r="U2207" s="89">
        <v>2.5920359463700001E-3</v>
      </c>
      <c r="V2207" s="89">
        <v>0</v>
      </c>
      <c r="W2207" s="89">
        <v>0</v>
      </c>
      <c r="X2207" s="89">
        <v>0</v>
      </c>
      <c r="Y2207" s="89">
        <v>0</v>
      </c>
      <c r="Z2207" s="89">
        <v>1.6346355857689999E-2</v>
      </c>
      <c r="AA2207" s="89">
        <v>4.6346300191199997E-3</v>
      </c>
    </row>
    <row r="2208" spans="1:27" x14ac:dyDescent="0.25">
      <c r="A2208" s="87">
        <v>21355</v>
      </c>
      <c r="B2208" s="134">
        <v>45473</v>
      </c>
      <c r="C2208" s="87">
        <v>11583</v>
      </c>
      <c r="D2208" s="86" t="s">
        <v>2584</v>
      </c>
      <c r="E2208" s="88">
        <v>1177090</v>
      </c>
      <c r="F2208" s="88">
        <v>208812</v>
      </c>
      <c r="G2208" s="88">
        <v>0</v>
      </c>
      <c r="H2208" s="88">
        <v>0</v>
      </c>
      <c r="I2208" s="88">
        <v>0</v>
      </c>
      <c r="J2208" s="88">
        <v>0</v>
      </c>
      <c r="K2208" s="88">
        <v>94157</v>
      </c>
      <c r="L2208" s="88">
        <v>0</v>
      </c>
      <c r="M2208" s="88">
        <v>0</v>
      </c>
      <c r="N2208" s="88">
        <v>0</v>
      </c>
      <c r="O2208" s="88">
        <v>0</v>
      </c>
      <c r="P2208" s="88">
        <v>114655</v>
      </c>
      <c r="Q2208" s="89">
        <v>0</v>
      </c>
      <c r="R2208" s="89">
        <v>0</v>
      </c>
      <c r="S2208" s="89">
        <v>0</v>
      </c>
      <c r="T2208" s="89">
        <v>0</v>
      </c>
      <c r="U2208" s="89">
        <v>0</v>
      </c>
      <c r="V2208" s="89">
        <v>0</v>
      </c>
      <c r="W2208" s="89">
        <v>0</v>
      </c>
      <c r="X2208" s="89">
        <v>0</v>
      </c>
      <c r="Y2208" s="89">
        <v>0</v>
      </c>
      <c r="Z2208" s="89">
        <v>5.3792978927429999E-2</v>
      </c>
      <c r="AA2208" s="89">
        <v>2.8864411451449998E-2</v>
      </c>
    </row>
    <row r="2209" spans="1:27" x14ac:dyDescent="0.25">
      <c r="A2209" s="87">
        <v>21367</v>
      </c>
      <c r="B2209" s="134">
        <v>45473</v>
      </c>
      <c r="C2209" s="87">
        <v>11593</v>
      </c>
      <c r="D2209" s="86" t="s">
        <v>2585</v>
      </c>
      <c r="E2209" s="88">
        <v>2592627</v>
      </c>
      <c r="F2209" s="88">
        <v>1178893</v>
      </c>
      <c r="G2209" s="88">
        <v>0</v>
      </c>
      <c r="H2209" s="88">
        <v>0</v>
      </c>
      <c r="I2209" s="88">
        <v>0</v>
      </c>
      <c r="J2209" s="88">
        <v>97267</v>
      </c>
      <c r="K2209" s="88">
        <v>674817</v>
      </c>
      <c r="L2209" s="88">
        <v>0</v>
      </c>
      <c r="M2209" s="88">
        <v>0</v>
      </c>
      <c r="N2209" s="88">
        <v>0</v>
      </c>
      <c r="O2209" s="88">
        <v>0</v>
      </c>
      <c r="P2209" s="88">
        <v>406809</v>
      </c>
      <c r="Q2209" s="89">
        <v>0</v>
      </c>
      <c r="R2209" s="89">
        <v>0</v>
      </c>
      <c r="S2209" s="89">
        <v>0</v>
      </c>
      <c r="T2209" s="89">
        <v>0</v>
      </c>
      <c r="U2209" s="89">
        <v>1.3940389700600001E-2</v>
      </c>
      <c r="V2209" s="89">
        <v>0</v>
      </c>
      <c r="W2209" s="89">
        <v>0</v>
      </c>
      <c r="X2209" s="89">
        <v>0</v>
      </c>
      <c r="Y2209" s="89">
        <v>0</v>
      </c>
      <c r="Z2209" s="89">
        <v>4.9872346624639997E-2</v>
      </c>
      <c r="AA2209" s="89">
        <v>2.4386226080539999E-2</v>
      </c>
    </row>
    <row r="2210" spans="1:27" x14ac:dyDescent="0.25">
      <c r="A2210" s="87">
        <v>21368</v>
      </c>
      <c r="B2210" s="134">
        <v>45473</v>
      </c>
      <c r="C2210" s="87">
        <v>11594</v>
      </c>
      <c r="D2210" s="86" t="s">
        <v>2586</v>
      </c>
      <c r="E2210" s="88">
        <v>3217569</v>
      </c>
      <c r="F2210" s="88">
        <v>2433966</v>
      </c>
      <c r="G2210" s="88">
        <v>0</v>
      </c>
      <c r="H2210" s="88">
        <v>9749</v>
      </c>
      <c r="I2210" s="88">
        <v>0</v>
      </c>
      <c r="J2210" s="88">
        <v>939260</v>
      </c>
      <c r="K2210" s="88">
        <v>1025830</v>
      </c>
      <c r="L2210" s="88">
        <v>0</v>
      </c>
      <c r="M2210" s="88">
        <v>0</v>
      </c>
      <c r="N2210" s="88">
        <v>0</v>
      </c>
      <c r="O2210" s="88">
        <v>0</v>
      </c>
      <c r="P2210" s="88">
        <v>459127</v>
      </c>
      <c r="Q2210" s="89">
        <v>0</v>
      </c>
      <c r="R2210" s="89">
        <v>0.10452009187716001</v>
      </c>
      <c r="S2210" s="89">
        <v>0</v>
      </c>
      <c r="T2210" s="89">
        <v>0</v>
      </c>
      <c r="U2210" s="89">
        <v>0</v>
      </c>
      <c r="V2210" s="89">
        <v>0</v>
      </c>
      <c r="W2210" s="89">
        <v>0</v>
      </c>
      <c r="X2210" s="89">
        <v>0</v>
      </c>
      <c r="Y2210" s="89">
        <v>0</v>
      </c>
      <c r="Z2210" s="89">
        <v>1.03845251437E-3</v>
      </c>
      <c r="AA2210" s="89">
        <v>4.9691551995999998E-4</v>
      </c>
    </row>
    <row r="2211" spans="1:27" x14ac:dyDescent="0.25">
      <c r="A2211" s="87">
        <v>21383</v>
      </c>
      <c r="B2211" s="134">
        <v>45473</v>
      </c>
      <c r="C2211" s="87">
        <v>11606</v>
      </c>
      <c r="D2211" s="86" t="s">
        <v>2587</v>
      </c>
      <c r="E2211" s="88">
        <v>82396041</v>
      </c>
      <c r="F2211" s="88">
        <v>37481132</v>
      </c>
      <c r="G2211" s="88">
        <v>1296588</v>
      </c>
      <c r="H2211" s="88">
        <v>0</v>
      </c>
      <c r="I2211" s="88">
        <v>0</v>
      </c>
      <c r="J2211" s="88">
        <v>4876235</v>
      </c>
      <c r="K2211" s="88">
        <v>12595089</v>
      </c>
      <c r="L2211" s="88">
        <v>0</v>
      </c>
      <c r="M2211" s="88">
        <v>11319656</v>
      </c>
      <c r="N2211" s="88">
        <v>0</v>
      </c>
      <c r="O2211" s="88">
        <v>0</v>
      </c>
      <c r="P2211" s="88">
        <v>7393564</v>
      </c>
      <c r="Q2211" s="89">
        <v>8.0458649187499995E-3</v>
      </c>
      <c r="R2211" s="89">
        <v>0</v>
      </c>
      <c r="S2211" s="89">
        <v>0</v>
      </c>
      <c r="T2211" s="89">
        <v>1.51837000035E-3</v>
      </c>
      <c r="U2211" s="89">
        <v>1.77555668397E-3</v>
      </c>
      <c r="V2211" s="89">
        <v>0</v>
      </c>
      <c r="W2211" s="89">
        <v>8.2905376762999999E-4</v>
      </c>
      <c r="X2211" s="89">
        <v>0</v>
      </c>
      <c r="Y2211" s="89">
        <v>0</v>
      </c>
      <c r="Z2211" s="89">
        <v>1.021744195248E-2</v>
      </c>
      <c r="AA2211" s="89">
        <v>3.3252050596000002E-3</v>
      </c>
    </row>
    <row r="2212" spans="1:27" x14ac:dyDescent="0.25">
      <c r="A2212" s="87">
        <v>21393</v>
      </c>
      <c r="B2212" s="134">
        <v>45473</v>
      </c>
      <c r="C2212" s="87">
        <v>11613</v>
      </c>
      <c r="D2212" s="86" t="s">
        <v>2588</v>
      </c>
      <c r="E2212" s="88">
        <v>432388</v>
      </c>
      <c r="F2212" s="88">
        <v>6917</v>
      </c>
      <c r="G2212" s="88">
        <v>0</v>
      </c>
      <c r="H2212" s="88">
        <v>0</v>
      </c>
      <c r="I2212" s="88">
        <v>0</v>
      </c>
      <c r="J2212" s="88">
        <v>0</v>
      </c>
      <c r="K2212" s="88">
        <v>0</v>
      </c>
      <c r="L2212" s="88">
        <v>0</v>
      </c>
      <c r="M2212" s="88">
        <v>0</v>
      </c>
      <c r="N2212" s="88">
        <v>0</v>
      </c>
      <c r="O2212" s="88">
        <v>0</v>
      </c>
      <c r="P2212" s="88">
        <v>6917</v>
      </c>
      <c r="Q2212" s="89">
        <v>0</v>
      </c>
      <c r="R2212" s="89">
        <v>0</v>
      </c>
      <c r="S2212" s="89">
        <v>0</v>
      </c>
      <c r="T2212" s="89">
        <v>0</v>
      </c>
      <c r="U2212" s="89">
        <v>0</v>
      </c>
      <c r="V2212" s="89">
        <v>0</v>
      </c>
      <c r="W2212" s="89">
        <v>0</v>
      </c>
      <c r="X2212" s="89">
        <v>0</v>
      </c>
      <c r="Y2212" s="89">
        <v>0</v>
      </c>
      <c r="Z2212" s="89">
        <v>0</v>
      </c>
      <c r="AA2212" s="89">
        <v>0</v>
      </c>
    </row>
    <row r="2213" spans="1:27" x14ac:dyDescent="0.25">
      <c r="A2213" s="87">
        <v>21413</v>
      </c>
      <c r="B2213" s="134">
        <v>45473</v>
      </c>
      <c r="C2213" s="87">
        <v>11633</v>
      </c>
      <c r="D2213" s="86" t="s">
        <v>2589</v>
      </c>
      <c r="E2213" s="88">
        <v>83430194</v>
      </c>
      <c r="F2213" s="88">
        <v>64630968</v>
      </c>
      <c r="G2213" s="88">
        <v>1763228</v>
      </c>
      <c r="H2213" s="88">
        <v>0</v>
      </c>
      <c r="I2213" s="88">
        <v>1518071</v>
      </c>
      <c r="J2213" s="88">
        <v>13564100</v>
      </c>
      <c r="K2213" s="88">
        <v>33015988</v>
      </c>
      <c r="L2213" s="88">
        <v>0</v>
      </c>
      <c r="M2213" s="88">
        <v>11367486</v>
      </c>
      <c r="N2213" s="88">
        <v>0</v>
      </c>
      <c r="O2213" s="88">
        <v>0</v>
      </c>
      <c r="P2213" s="88">
        <v>3402095</v>
      </c>
      <c r="Q2213" s="89">
        <v>1.554914913201E-2</v>
      </c>
      <c r="R2213" s="89">
        <v>0</v>
      </c>
      <c r="S2213" s="89">
        <v>3.1039337706449999E-2</v>
      </c>
      <c r="T2213" s="89">
        <v>2.5321709674000002E-3</v>
      </c>
      <c r="U2213" s="89">
        <v>4.3818610986399997E-3</v>
      </c>
      <c r="V2213" s="89">
        <v>0</v>
      </c>
      <c r="W2213" s="89">
        <v>3.5667530793E-4</v>
      </c>
      <c r="X2213" s="89">
        <v>0</v>
      </c>
      <c r="Y2213" s="89">
        <v>0</v>
      </c>
      <c r="Z2213" s="89">
        <v>4.0439325791600004E-3</v>
      </c>
      <c r="AA2213" s="89">
        <v>4.3800836296299999E-3</v>
      </c>
    </row>
    <row r="2214" spans="1:27" x14ac:dyDescent="0.25">
      <c r="A2214" s="87">
        <v>21440</v>
      </c>
      <c r="B2214" s="134">
        <v>45473</v>
      </c>
      <c r="C2214" s="87">
        <v>11655</v>
      </c>
      <c r="D2214" s="86" t="s">
        <v>2590</v>
      </c>
      <c r="E2214" s="88">
        <v>364502</v>
      </c>
      <c r="F2214" s="88">
        <v>173875</v>
      </c>
      <c r="G2214" s="88">
        <v>0</v>
      </c>
      <c r="H2214" s="88">
        <v>0</v>
      </c>
      <c r="I2214" s="88">
        <v>0</v>
      </c>
      <c r="J2214" s="88">
        <v>0</v>
      </c>
      <c r="K2214" s="88">
        <v>86252</v>
      </c>
      <c r="L2214" s="88">
        <v>0</v>
      </c>
      <c r="M2214" s="88">
        <v>0</v>
      </c>
      <c r="N2214" s="88">
        <v>0</v>
      </c>
      <c r="O2214" s="88">
        <v>0</v>
      </c>
      <c r="P2214" s="88">
        <v>87622</v>
      </c>
      <c r="Q2214" s="89">
        <v>0</v>
      </c>
      <c r="R2214" s="89">
        <v>0</v>
      </c>
      <c r="S2214" s="89">
        <v>0</v>
      </c>
      <c r="T2214" s="89">
        <v>0</v>
      </c>
      <c r="U2214" s="89">
        <v>0</v>
      </c>
      <c r="V2214" s="89">
        <v>0</v>
      </c>
      <c r="W2214" s="89">
        <v>0</v>
      </c>
      <c r="X2214" s="89">
        <v>0</v>
      </c>
      <c r="Y2214" s="89">
        <v>0</v>
      </c>
      <c r="Z2214" s="89">
        <v>0</v>
      </c>
      <c r="AA2214" s="89">
        <v>0</v>
      </c>
    </row>
    <row r="2215" spans="1:27" x14ac:dyDescent="0.25">
      <c r="A2215" s="87">
        <v>21458</v>
      </c>
      <c r="B2215" s="134">
        <v>45473</v>
      </c>
      <c r="C2215" s="87">
        <v>11669</v>
      </c>
      <c r="D2215" s="86" t="s">
        <v>2591</v>
      </c>
      <c r="E2215" s="88">
        <v>9225208</v>
      </c>
      <c r="F2215" s="88">
        <v>3608282</v>
      </c>
      <c r="G2215" s="88">
        <v>0</v>
      </c>
      <c r="H2215" s="88">
        <v>0</v>
      </c>
      <c r="I2215" s="88">
        <v>0</v>
      </c>
      <c r="J2215" s="88">
        <v>656458</v>
      </c>
      <c r="K2215" s="88">
        <v>1801716</v>
      </c>
      <c r="L2215" s="88">
        <v>0</v>
      </c>
      <c r="M2215" s="88">
        <v>294103</v>
      </c>
      <c r="N2215" s="88">
        <v>0</v>
      </c>
      <c r="O2215" s="88">
        <v>0</v>
      </c>
      <c r="P2215" s="88">
        <v>856005</v>
      </c>
      <c r="Q2215" s="89">
        <v>0</v>
      </c>
      <c r="R2215" s="89">
        <v>0</v>
      </c>
      <c r="S2215" s="89">
        <v>0</v>
      </c>
      <c r="T2215" s="89">
        <v>0</v>
      </c>
      <c r="U2215" s="89">
        <v>2.1019907186400001E-3</v>
      </c>
      <c r="V2215" s="89">
        <v>0</v>
      </c>
      <c r="W2215" s="89">
        <v>0</v>
      </c>
      <c r="X2215" s="89">
        <v>0</v>
      </c>
      <c r="Y2215" s="89">
        <v>0</v>
      </c>
      <c r="Z2215" s="89">
        <v>1.2400727186239999E-2</v>
      </c>
      <c r="AA2215" s="89">
        <v>3.46051699722E-3</v>
      </c>
    </row>
    <row r="2216" spans="1:27" x14ac:dyDescent="0.25">
      <c r="A2216" s="87">
        <v>21499</v>
      </c>
      <c r="B2216" s="134">
        <v>45473</v>
      </c>
      <c r="C2216" s="87">
        <v>11707</v>
      </c>
      <c r="D2216" s="86" t="s">
        <v>2592</v>
      </c>
      <c r="E2216" s="88">
        <v>8221812</v>
      </c>
      <c r="F2216" s="88">
        <v>4659369</v>
      </c>
      <c r="G2216" s="88">
        <v>0</v>
      </c>
      <c r="H2216" s="88">
        <v>1515</v>
      </c>
      <c r="I2216" s="88">
        <v>0</v>
      </c>
      <c r="J2216" s="88">
        <v>1935730</v>
      </c>
      <c r="K2216" s="88">
        <v>1921450</v>
      </c>
      <c r="L2216" s="88">
        <v>0</v>
      </c>
      <c r="M2216" s="88">
        <v>0</v>
      </c>
      <c r="N2216" s="88">
        <v>0</v>
      </c>
      <c r="O2216" s="88">
        <v>0</v>
      </c>
      <c r="P2216" s="88">
        <v>800674</v>
      </c>
      <c r="Q2216" s="89">
        <v>0</v>
      </c>
      <c r="R2216" s="89">
        <v>2.5581990278839999E-2</v>
      </c>
      <c r="S2216" s="89">
        <v>0</v>
      </c>
      <c r="T2216" s="89">
        <v>0</v>
      </c>
      <c r="U2216" s="89">
        <v>0</v>
      </c>
      <c r="V2216" s="89">
        <v>0</v>
      </c>
      <c r="W2216" s="89">
        <v>0</v>
      </c>
      <c r="X2216" s="89">
        <v>0</v>
      </c>
      <c r="Y2216" s="89">
        <v>0</v>
      </c>
      <c r="Z2216" s="89">
        <v>-7.5720428999999994E-5</v>
      </c>
      <c r="AA2216" s="89">
        <v>5.14485815E-5</v>
      </c>
    </row>
    <row r="2217" spans="1:27" x14ac:dyDescent="0.25">
      <c r="A2217" s="87">
        <v>21502</v>
      </c>
      <c r="B2217" s="134">
        <v>45473</v>
      </c>
      <c r="C2217" s="87">
        <v>11710</v>
      </c>
      <c r="D2217" s="86" t="s">
        <v>2447</v>
      </c>
      <c r="E2217" s="88">
        <v>79555539</v>
      </c>
      <c r="F2217" s="88">
        <v>64634508</v>
      </c>
      <c r="G2217" s="88">
        <v>140774</v>
      </c>
      <c r="H2217" s="88">
        <v>0</v>
      </c>
      <c r="I2217" s="88">
        <v>0</v>
      </c>
      <c r="J2217" s="88">
        <v>3056150</v>
      </c>
      <c r="K2217" s="88">
        <v>5887275</v>
      </c>
      <c r="L2217" s="88">
        <v>0</v>
      </c>
      <c r="M2217" s="88">
        <v>52041718</v>
      </c>
      <c r="N2217" s="88">
        <v>1370547</v>
      </c>
      <c r="O2217" s="88">
        <v>1219297</v>
      </c>
      <c r="P2217" s="88">
        <v>918747</v>
      </c>
      <c r="Q2217" s="89">
        <v>7.9024810244500004E-3</v>
      </c>
      <c r="R2217" s="89">
        <v>0</v>
      </c>
      <c r="S2217" s="89">
        <v>0</v>
      </c>
      <c r="T2217" s="89">
        <v>0</v>
      </c>
      <c r="U2217" s="89">
        <v>2.1069868237900001E-3</v>
      </c>
      <c r="V2217" s="89">
        <v>0</v>
      </c>
      <c r="W2217" s="89">
        <v>-3.1922060322999999E-8</v>
      </c>
      <c r="X2217" s="89">
        <v>0</v>
      </c>
      <c r="Y2217" s="89">
        <v>0</v>
      </c>
      <c r="Z2217" s="89">
        <v>0</v>
      </c>
      <c r="AA2217" s="89">
        <v>1.9648750778E-4</v>
      </c>
    </row>
    <row r="2218" spans="1:27" x14ac:dyDescent="0.25">
      <c r="A2218" s="87">
        <v>21507</v>
      </c>
      <c r="B2218" s="134">
        <v>45473</v>
      </c>
      <c r="C2218" s="87">
        <v>11715</v>
      </c>
      <c r="D2218" s="86" t="s">
        <v>2593</v>
      </c>
      <c r="E2218" s="88">
        <v>75132117</v>
      </c>
      <c r="F2218" s="88">
        <v>28779256</v>
      </c>
      <c r="G2218" s="88">
        <v>1040305</v>
      </c>
      <c r="H2218" s="88">
        <v>0</v>
      </c>
      <c r="I2218" s="88">
        <v>0</v>
      </c>
      <c r="J2218" s="88">
        <v>1356197</v>
      </c>
      <c r="K2218" s="88">
        <v>408651</v>
      </c>
      <c r="L2218" s="88">
        <v>0</v>
      </c>
      <c r="M2218" s="88">
        <v>24300404</v>
      </c>
      <c r="N2218" s="88">
        <v>567965</v>
      </c>
      <c r="O2218" s="88">
        <v>0</v>
      </c>
      <c r="P2218" s="88">
        <v>1105740</v>
      </c>
      <c r="Q2218" s="89">
        <v>1.040840576753E-2</v>
      </c>
      <c r="R2218" s="89">
        <v>0</v>
      </c>
      <c r="S2218" s="89">
        <v>0</v>
      </c>
      <c r="T2218" s="89">
        <v>0</v>
      </c>
      <c r="U2218" s="89">
        <v>5.0250222406200001E-3</v>
      </c>
      <c r="V2218" s="89">
        <v>0</v>
      </c>
      <c r="W2218" s="89">
        <v>0</v>
      </c>
      <c r="X2218" s="89">
        <v>1.331689258815E-2</v>
      </c>
      <c r="Y2218" s="89">
        <v>0</v>
      </c>
      <c r="Z2218" s="89">
        <v>1.426544565431E-2</v>
      </c>
      <c r="AA2218" s="89">
        <v>1.25668254283E-3</v>
      </c>
    </row>
    <row r="2219" spans="1:27" x14ac:dyDescent="0.25">
      <c r="A2219" s="87">
        <v>21508</v>
      </c>
      <c r="B2219" s="134">
        <v>45473</v>
      </c>
      <c r="C2219" s="87">
        <v>11716</v>
      </c>
      <c r="D2219" s="86" t="s">
        <v>4733</v>
      </c>
      <c r="E2219" s="88">
        <v>17163699</v>
      </c>
      <c r="F2219" s="88">
        <v>8374966</v>
      </c>
      <c r="G2219" s="88">
        <v>285713</v>
      </c>
      <c r="H2219" s="88">
        <v>0</v>
      </c>
      <c r="I2219" s="88">
        <v>0</v>
      </c>
      <c r="J2219" s="88">
        <v>3428380</v>
      </c>
      <c r="K2219" s="88">
        <v>3460315</v>
      </c>
      <c r="L2219" s="88">
        <v>0</v>
      </c>
      <c r="M2219" s="88">
        <v>0</v>
      </c>
      <c r="N2219" s="88">
        <v>0</v>
      </c>
      <c r="O2219" s="88">
        <v>0</v>
      </c>
      <c r="P2219" s="88">
        <v>1200557</v>
      </c>
      <c r="Q2219" s="89">
        <v>8.6002030789000003E-4</v>
      </c>
      <c r="R2219" s="89">
        <v>0</v>
      </c>
      <c r="S2219" s="89">
        <v>0</v>
      </c>
      <c r="T2219" s="89">
        <v>0</v>
      </c>
      <c r="U2219" s="89">
        <v>4.5612176044000001E-4</v>
      </c>
      <c r="V2219" s="89">
        <v>0</v>
      </c>
      <c r="W2219" s="89">
        <v>0</v>
      </c>
      <c r="X2219" s="89">
        <v>0</v>
      </c>
      <c r="Y2219" s="89">
        <v>0</v>
      </c>
      <c r="Z2219" s="89">
        <v>8.5132851862899997E-3</v>
      </c>
      <c r="AA2219" s="89">
        <v>1.6411186701E-3</v>
      </c>
    </row>
    <row r="2220" spans="1:27" x14ac:dyDescent="0.25">
      <c r="A2220" s="87">
        <v>21530</v>
      </c>
      <c r="B2220" s="134">
        <v>45473</v>
      </c>
      <c r="C2220" s="87">
        <v>11736</v>
      </c>
      <c r="D2220" s="86" t="s">
        <v>2594</v>
      </c>
      <c r="E2220" s="88">
        <v>7173385</v>
      </c>
      <c r="F2220" s="88">
        <v>3066330</v>
      </c>
      <c r="G2220" s="88">
        <v>63914</v>
      </c>
      <c r="H2220" s="88">
        <v>0</v>
      </c>
      <c r="I2220" s="88">
        <v>0</v>
      </c>
      <c r="J2220" s="88">
        <v>311559</v>
      </c>
      <c r="K2220" s="88">
        <v>1231823</v>
      </c>
      <c r="L2220" s="88">
        <v>0</v>
      </c>
      <c r="M2220" s="88">
        <v>979237</v>
      </c>
      <c r="N2220" s="88">
        <v>0</v>
      </c>
      <c r="O2220" s="88">
        <v>0</v>
      </c>
      <c r="P2220" s="88">
        <v>479797</v>
      </c>
      <c r="Q2220" s="89">
        <v>9.0218572383799992E-3</v>
      </c>
      <c r="R2220" s="89">
        <v>0</v>
      </c>
      <c r="S2220" s="89">
        <v>0</v>
      </c>
      <c r="T2220" s="89">
        <v>0</v>
      </c>
      <c r="U2220" s="89">
        <v>0</v>
      </c>
      <c r="V2220" s="89">
        <v>0</v>
      </c>
      <c r="W2220" s="89">
        <v>0</v>
      </c>
      <c r="X2220" s="89">
        <v>0</v>
      </c>
      <c r="Y2220" s="89">
        <v>0</v>
      </c>
      <c r="Z2220" s="89">
        <v>0</v>
      </c>
      <c r="AA2220" s="89">
        <v>2.1454646127000001E-4</v>
      </c>
    </row>
    <row r="2221" spans="1:27" x14ac:dyDescent="0.25">
      <c r="A2221" s="87">
        <v>21532</v>
      </c>
      <c r="B2221" s="134">
        <v>45473</v>
      </c>
      <c r="C2221" s="87">
        <v>11738</v>
      </c>
      <c r="D2221" s="86" t="s">
        <v>2595</v>
      </c>
      <c r="E2221" s="88">
        <v>46052850</v>
      </c>
      <c r="F2221" s="88">
        <v>35814737</v>
      </c>
      <c r="G2221" s="88">
        <v>532909</v>
      </c>
      <c r="H2221" s="88">
        <v>20097</v>
      </c>
      <c r="I2221" s="88">
        <v>0</v>
      </c>
      <c r="J2221" s="88">
        <v>8684323</v>
      </c>
      <c r="K2221" s="88">
        <v>9128181</v>
      </c>
      <c r="L2221" s="88">
        <v>0</v>
      </c>
      <c r="M2221" s="88">
        <v>14790041</v>
      </c>
      <c r="N2221" s="88">
        <v>0</v>
      </c>
      <c r="O2221" s="88">
        <v>0</v>
      </c>
      <c r="P2221" s="88">
        <v>2659183</v>
      </c>
      <c r="Q2221" s="89">
        <v>1.2743409401680001E-2</v>
      </c>
      <c r="R2221" s="89">
        <v>0</v>
      </c>
      <c r="S2221" s="89">
        <v>0</v>
      </c>
      <c r="T2221" s="89">
        <v>5.2934157295999999E-4</v>
      </c>
      <c r="U2221" s="89">
        <v>1.00409317732E-3</v>
      </c>
      <c r="V2221" s="89">
        <v>0</v>
      </c>
      <c r="W2221" s="89">
        <v>0</v>
      </c>
      <c r="X2221" s="89">
        <v>0</v>
      </c>
      <c r="Y2221" s="89">
        <v>0</v>
      </c>
      <c r="Z2221" s="89">
        <v>1.9474443049840001E-2</v>
      </c>
      <c r="AA2221" s="89">
        <v>2.0020845525099999E-3</v>
      </c>
    </row>
    <row r="2222" spans="1:27" x14ac:dyDescent="0.25">
      <c r="A2222" s="87">
        <v>21556</v>
      </c>
      <c r="B2222" s="134">
        <v>45473</v>
      </c>
      <c r="C2222" s="87">
        <v>11762</v>
      </c>
      <c r="D2222" s="86" t="s">
        <v>2596</v>
      </c>
      <c r="E2222" s="88">
        <v>14313560</v>
      </c>
      <c r="F2222" s="88">
        <v>5713986</v>
      </c>
      <c r="G2222" s="88">
        <v>602120</v>
      </c>
      <c r="H2222" s="88">
        <v>0</v>
      </c>
      <c r="I2222" s="88">
        <v>0</v>
      </c>
      <c r="J2222" s="88">
        <v>2261625</v>
      </c>
      <c r="K2222" s="88">
        <v>2201681</v>
      </c>
      <c r="L2222" s="88">
        <v>0</v>
      </c>
      <c r="M2222" s="88">
        <v>4442</v>
      </c>
      <c r="N2222" s="88">
        <v>0</v>
      </c>
      <c r="O2222" s="88">
        <v>0</v>
      </c>
      <c r="P2222" s="88">
        <v>644119</v>
      </c>
      <c r="Q2222" s="89">
        <v>3.9639865995400002E-3</v>
      </c>
      <c r="R2222" s="89">
        <v>0</v>
      </c>
      <c r="S2222" s="89">
        <v>0</v>
      </c>
      <c r="T2222" s="89">
        <v>0</v>
      </c>
      <c r="U2222" s="89">
        <v>0</v>
      </c>
      <c r="V2222" s="89">
        <v>0</v>
      </c>
      <c r="W2222" s="89">
        <v>0</v>
      </c>
      <c r="X2222" s="89">
        <v>0</v>
      </c>
      <c r="Y2222" s="89">
        <v>0</v>
      </c>
      <c r="Z2222" s="89">
        <v>-2.2250418308999999E-3</v>
      </c>
      <c r="AA2222" s="89">
        <v>1.6881473697999999E-4</v>
      </c>
    </row>
    <row r="2223" spans="1:27" x14ac:dyDescent="0.25">
      <c r="A2223" s="87">
        <v>21575</v>
      </c>
      <c r="B2223" s="134">
        <v>45473</v>
      </c>
      <c r="C2223" s="87">
        <v>11778</v>
      </c>
      <c r="D2223" s="86" t="s">
        <v>2597</v>
      </c>
      <c r="E2223" s="88">
        <v>4762410</v>
      </c>
      <c r="F2223" s="88">
        <v>3809749</v>
      </c>
      <c r="G2223" s="88">
        <v>0</v>
      </c>
      <c r="H2223" s="88">
        <v>0</v>
      </c>
      <c r="I2223" s="88">
        <v>0</v>
      </c>
      <c r="J2223" s="88">
        <v>493987</v>
      </c>
      <c r="K2223" s="88">
        <v>2128398</v>
      </c>
      <c r="L2223" s="88">
        <v>0</v>
      </c>
      <c r="M2223" s="88">
        <v>242346</v>
      </c>
      <c r="N2223" s="88">
        <v>0</v>
      </c>
      <c r="O2223" s="88">
        <v>0</v>
      </c>
      <c r="P2223" s="88">
        <v>945018</v>
      </c>
      <c r="Q2223" s="89">
        <v>0</v>
      </c>
      <c r="R2223" s="89">
        <v>0</v>
      </c>
      <c r="S2223" s="89">
        <v>0</v>
      </c>
      <c r="T2223" s="89">
        <v>0</v>
      </c>
      <c r="U2223" s="89">
        <v>5.6831862717099998E-3</v>
      </c>
      <c r="V2223" s="89">
        <v>0</v>
      </c>
      <c r="W2223" s="89">
        <v>0</v>
      </c>
      <c r="X2223" s="89">
        <v>0</v>
      </c>
      <c r="Y2223" s="89">
        <v>0</v>
      </c>
      <c r="Z2223" s="89">
        <v>-1.6123095100000001E-3</v>
      </c>
      <c r="AA2223" s="89">
        <v>2.7094502895100001E-3</v>
      </c>
    </row>
    <row r="2224" spans="1:27" x14ac:dyDescent="0.25">
      <c r="A2224" s="87">
        <v>21586</v>
      </c>
      <c r="B2224" s="134">
        <v>45473</v>
      </c>
      <c r="C2224" s="87">
        <v>11786</v>
      </c>
      <c r="D2224" s="86" t="s">
        <v>2598</v>
      </c>
      <c r="E2224" s="88">
        <v>22897266</v>
      </c>
      <c r="F2224" s="88">
        <v>16024881</v>
      </c>
      <c r="G2224" s="88">
        <v>0</v>
      </c>
      <c r="H2224" s="88">
        <v>0</v>
      </c>
      <c r="I2224" s="88">
        <v>228877</v>
      </c>
      <c r="J2224" s="88">
        <v>4060500</v>
      </c>
      <c r="K2224" s="88">
        <v>3581935</v>
      </c>
      <c r="L2224" s="88">
        <v>0</v>
      </c>
      <c r="M2224" s="88">
        <v>4257025</v>
      </c>
      <c r="N2224" s="88">
        <v>0</v>
      </c>
      <c r="O2224" s="88">
        <v>0</v>
      </c>
      <c r="P2224" s="88">
        <v>3896545</v>
      </c>
      <c r="Q2224" s="89">
        <v>0</v>
      </c>
      <c r="R2224" s="89">
        <v>0</v>
      </c>
      <c r="S2224" s="89">
        <v>0</v>
      </c>
      <c r="T2224" s="89">
        <v>-9.2411886709999998E-6</v>
      </c>
      <c r="U2224" s="89">
        <v>1.7208201422099999E-3</v>
      </c>
      <c r="V2224" s="89">
        <v>0</v>
      </c>
      <c r="W2224" s="89">
        <v>-4.0772754600000001E-5</v>
      </c>
      <c r="X2224" s="89">
        <v>0</v>
      </c>
      <c r="Y2224" s="89">
        <v>0</v>
      </c>
      <c r="Z2224" s="89">
        <v>1.2728458825619999E-2</v>
      </c>
      <c r="AA2224" s="89">
        <v>3.7046050546499999E-3</v>
      </c>
    </row>
    <row r="2225" spans="1:27" x14ac:dyDescent="0.25">
      <c r="A2225" s="87">
        <v>21593</v>
      </c>
      <c r="B2225" s="134">
        <v>45473</v>
      </c>
      <c r="C2225" s="87">
        <v>11792</v>
      </c>
      <c r="D2225" s="86" t="s">
        <v>2599</v>
      </c>
      <c r="E2225" s="88">
        <v>182347876</v>
      </c>
      <c r="F2225" s="88">
        <v>135916544</v>
      </c>
      <c r="G2225" s="88">
        <v>4155293</v>
      </c>
      <c r="H2225" s="88">
        <v>0</v>
      </c>
      <c r="I2225" s="88">
        <v>0</v>
      </c>
      <c r="J2225" s="88">
        <v>16277698</v>
      </c>
      <c r="K2225" s="88">
        <v>31743745</v>
      </c>
      <c r="L2225" s="88">
        <v>0</v>
      </c>
      <c r="M2225" s="88">
        <v>75013955</v>
      </c>
      <c r="N2225" s="88">
        <v>133028</v>
      </c>
      <c r="O2225" s="88">
        <v>0</v>
      </c>
      <c r="P2225" s="88">
        <v>8592825</v>
      </c>
      <c r="Q2225" s="89">
        <v>6.5571800453800002E-3</v>
      </c>
      <c r="R2225" s="89">
        <v>0</v>
      </c>
      <c r="S2225" s="89">
        <v>0</v>
      </c>
      <c r="T2225" s="89">
        <v>1.57808141709E-3</v>
      </c>
      <c r="U2225" s="89">
        <v>4.6276672910000004E-3</v>
      </c>
      <c r="V2225" s="89">
        <v>0</v>
      </c>
      <c r="W2225" s="89">
        <v>-3.6253899470000002E-4</v>
      </c>
      <c r="X2225" s="89">
        <v>0</v>
      </c>
      <c r="Y2225" s="89">
        <v>0</v>
      </c>
      <c r="Z2225" s="89">
        <v>8.3241436540799994E-3</v>
      </c>
      <c r="AA2225" s="89">
        <v>1.86744221206E-3</v>
      </c>
    </row>
    <row r="2226" spans="1:27" x14ac:dyDescent="0.25">
      <c r="A2226" s="87">
        <v>21606</v>
      </c>
      <c r="B2226" s="134">
        <v>45473</v>
      </c>
      <c r="C2226" s="87">
        <v>11805</v>
      </c>
      <c r="D2226" s="86" t="s">
        <v>2600</v>
      </c>
      <c r="E2226" s="88">
        <v>9440916</v>
      </c>
      <c r="F2226" s="88">
        <v>4816512</v>
      </c>
      <c r="G2226" s="88">
        <v>0</v>
      </c>
      <c r="H2226" s="88">
        <v>0</v>
      </c>
      <c r="I2226" s="88">
        <v>0</v>
      </c>
      <c r="J2226" s="88">
        <v>2072938</v>
      </c>
      <c r="K2226" s="88">
        <v>2286044</v>
      </c>
      <c r="L2226" s="88">
        <v>0</v>
      </c>
      <c r="M2226" s="88">
        <v>0</v>
      </c>
      <c r="N2226" s="88">
        <v>0</v>
      </c>
      <c r="O2226" s="88">
        <v>0</v>
      </c>
      <c r="P2226" s="88">
        <v>457530</v>
      </c>
      <c r="Q2226" s="89">
        <v>0</v>
      </c>
      <c r="R2226" s="89">
        <v>0</v>
      </c>
      <c r="S2226" s="89">
        <v>0</v>
      </c>
      <c r="T2226" s="89">
        <v>0</v>
      </c>
      <c r="U2226" s="89">
        <v>7.1638723901000002E-4</v>
      </c>
      <c r="V2226" s="89">
        <v>0</v>
      </c>
      <c r="W2226" s="89">
        <v>0</v>
      </c>
      <c r="X2226" s="89">
        <v>0</v>
      </c>
      <c r="Y2226" s="89">
        <v>0</v>
      </c>
      <c r="Z2226" s="89">
        <v>1.246808688487E-2</v>
      </c>
      <c r="AA2226" s="89">
        <v>1.712230422E-3</v>
      </c>
    </row>
    <row r="2227" spans="1:27" x14ac:dyDescent="0.25">
      <c r="A2227" s="87">
        <v>21609</v>
      </c>
      <c r="B2227" s="134">
        <v>45473</v>
      </c>
      <c r="C2227" s="87">
        <v>11808</v>
      </c>
      <c r="D2227" s="86" t="s">
        <v>2601</v>
      </c>
      <c r="E2227" s="88">
        <v>34461700</v>
      </c>
      <c r="F2227" s="88">
        <v>19450797</v>
      </c>
      <c r="G2227" s="88">
        <v>457153</v>
      </c>
      <c r="H2227" s="88">
        <v>0</v>
      </c>
      <c r="I2227" s="88">
        <v>0</v>
      </c>
      <c r="J2227" s="88">
        <v>3465893</v>
      </c>
      <c r="K2227" s="88">
        <v>8354383</v>
      </c>
      <c r="L2227" s="88">
        <v>0</v>
      </c>
      <c r="M2227" s="88">
        <v>3250113</v>
      </c>
      <c r="N2227" s="88">
        <v>0</v>
      </c>
      <c r="O2227" s="88">
        <v>0</v>
      </c>
      <c r="P2227" s="88">
        <v>3923255</v>
      </c>
      <c r="Q2227" s="89">
        <v>3.45221431574E-3</v>
      </c>
      <c r="R2227" s="89">
        <v>0</v>
      </c>
      <c r="S2227" s="89">
        <v>0</v>
      </c>
      <c r="T2227" s="89">
        <v>0</v>
      </c>
      <c r="U2227" s="89">
        <v>1.0190821117099999E-3</v>
      </c>
      <c r="V2227" s="89">
        <v>0</v>
      </c>
      <c r="W2227" s="89">
        <v>0</v>
      </c>
      <c r="X2227" s="89">
        <v>0</v>
      </c>
      <c r="Y2227" s="89">
        <v>0</v>
      </c>
      <c r="Z2227" s="89">
        <v>-2.0158837593999999E-3</v>
      </c>
      <c r="AA2227" s="89">
        <v>6.4802428533499997E-6</v>
      </c>
    </row>
    <row r="2228" spans="1:27" x14ac:dyDescent="0.25">
      <c r="A2228" s="87">
        <v>21614</v>
      </c>
      <c r="B2228" s="134">
        <v>45473</v>
      </c>
      <c r="C2228" s="87">
        <v>11812</v>
      </c>
      <c r="D2228" s="86" t="s">
        <v>2602</v>
      </c>
      <c r="E2228" s="88">
        <v>298026</v>
      </c>
      <c r="F2228" s="88">
        <v>21713</v>
      </c>
      <c r="G2228" s="88">
        <v>0</v>
      </c>
      <c r="H2228" s="88">
        <v>1552</v>
      </c>
      <c r="I2228" s="88">
        <v>0</v>
      </c>
      <c r="J2228" s="88">
        <v>0</v>
      </c>
      <c r="K2228" s="88">
        <v>0</v>
      </c>
      <c r="L2228" s="88">
        <v>0</v>
      </c>
      <c r="M2228" s="88">
        <v>0</v>
      </c>
      <c r="N2228" s="88">
        <v>0</v>
      </c>
      <c r="O2228" s="88">
        <v>0</v>
      </c>
      <c r="P2228" s="88">
        <v>20160</v>
      </c>
      <c r="Q2228" s="89">
        <v>0</v>
      </c>
      <c r="R2228" s="89">
        <v>5.1246854266759997E-2</v>
      </c>
      <c r="S2228" s="89">
        <v>0</v>
      </c>
      <c r="T2228" s="89">
        <v>0</v>
      </c>
      <c r="U2228" s="89">
        <v>0</v>
      </c>
      <c r="V2228" s="89">
        <v>0</v>
      </c>
      <c r="W2228" s="89">
        <v>0</v>
      </c>
      <c r="X2228" s="89">
        <v>0</v>
      </c>
      <c r="Y2228" s="89">
        <v>0</v>
      </c>
      <c r="Z2228" s="89">
        <v>-5.7540710100000002E-5</v>
      </c>
      <c r="AA2228" s="89">
        <v>3.5418873658399999E-3</v>
      </c>
    </row>
    <row r="2229" spans="1:27" x14ac:dyDescent="0.25">
      <c r="A2229" s="87">
        <v>21615</v>
      </c>
      <c r="B2229" s="134">
        <v>45473</v>
      </c>
      <c r="C2229" s="87">
        <v>11813</v>
      </c>
      <c r="D2229" s="86" t="s">
        <v>2603</v>
      </c>
      <c r="E2229" s="88">
        <v>4818967</v>
      </c>
      <c r="F2229" s="88">
        <v>2530408</v>
      </c>
      <c r="G2229" s="88">
        <v>0</v>
      </c>
      <c r="H2229" s="88">
        <v>0</v>
      </c>
      <c r="I2229" s="88">
        <v>0</v>
      </c>
      <c r="J2229" s="88">
        <v>1340629</v>
      </c>
      <c r="K2229" s="88">
        <v>264670</v>
      </c>
      <c r="L2229" s="88">
        <v>0</v>
      </c>
      <c r="M2229" s="88">
        <v>0</v>
      </c>
      <c r="N2229" s="88">
        <v>0</v>
      </c>
      <c r="O2229" s="88">
        <v>0</v>
      </c>
      <c r="P2229" s="88">
        <v>925109</v>
      </c>
      <c r="Q2229" s="89">
        <v>0</v>
      </c>
      <c r="R2229" s="89">
        <v>0</v>
      </c>
      <c r="S2229" s="89">
        <v>0</v>
      </c>
      <c r="T2229" s="89">
        <v>0</v>
      </c>
      <c r="U2229" s="89">
        <v>0</v>
      </c>
      <c r="V2229" s="89">
        <v>0</v>
      </c>
      <c r="W2229" s="89">
        <v>0</v>
      </c>
      <c r="X2229" s="89">
        <v>0</v>
      </c>
      <c r="Y2229" s="89">
        <v>0</v>
      </c>
      <c r="Z2229" s="89">
        <v>3.7165780700599998E-3</v>
      </c>
      <c r="AA2229" s="89">
        <v>1.3318893295599999E-3</v>
      </c>
    </row>
    <row r="2230" spans="1:27" x14ac:dyDescent="0.25">
      <c r="A2230" s="87">
        <v>21628</v>
      </c>
      <c r="B2230" s="134">
        <v>45473</v>
      </c>
      <c r="C2230" s="87">
        <v>11824</v>
      </c>
      <c r="D2230" s="86" t="s">
        <v>2604</v>
      </c>
      <c r="E2230" s="88">
        <v>65474459</v>
      </c>
      <c r="F2230" s="88">
        <v>34317603</v>
      </c>
      <c r="G2230" s="88">
        <v>1346626</v>
      </c>
      <c r="H2230" s="88">
        <v>0</v>
      </c>
      <c r="I2230" s="88">
        <v>0</v>
      </c>
      <c r="J2230" s="88">
        <v>3631851</v>
      </c>
      <c r="K2230" s="88">
        <v>19400119</v>
      </c>
      <c r="L2230" s="88">
        <v>0</v>
      </c>
      <c r="M2230" s="88">
        <v>2633044</v>
      </c>
      <c r="N2230" s="88">
        <v>0</v>
      </c>
      <c r="O2230" s="88">
        <v>0</v>
      </c>
      <c r="P2230" s="88">
        <v>7305963</v>
      </c>
      <c r="Q2230" s="89">
        <v>5.8914020265200002E-3</v>
      </c>
      <c r="R2230" s="89">
        <v>0</v>
      </c>
      <c r="S2230" s="89">
        <v>0</v>
      </c>
      <c r="T2230" s="89">
        <v>0</v>
      </c>
      <c r="U2230" s="89">
        <v>6.1002729120400003E-3</v>
      </c>
      <c r="V2230" s="89">
        <v>0</v>
      </c>
      <c r="W2230" s="89">
        <v>0</v>
      </c>
      <c r="X2230" s="89">
        <v>0</v>
      </c>
      <c r="Y2230" s="89">
        <v>0</v>
      </c>
      <c r="Z2230" s="89">
        <v>9.3078870364899993E-3</v>
      </c>
      <c r="AA2230" s="89">
        <v>5.4519442024999996E-3</v>
      </c>
    </row>
    <row r="2231" spans="1:27" x14ac:dyDescent="0.25">
      <c r="A2231" s="87">
        <v>21630</v>
      </c>
      <c r="B2231" s="134">
        <v>45473</v>
      </c>
      <c r="C2231" s="87">
        <v>11826</v>
      </c>
      <c r="D2231" s="86" t="s">
        <v>2605</v>
      </c>
      <c r="E2231" s="88">
        <v>76247937</v>
      </c>
      <c r="F2231" s="88">
        <v>64829666</v>
      </c>
      <c r="G2231" s="88">
        <v>1434752</v>
      </c>
      <c r="H2231" s="88">
        <v>0</v>
      </c>
      <c r="I2231" s="88">
        <v>0</v>
      </c>
      <c r="J2231" s="88">
        <v>263376</v>
      </c>
      <c r="K2231" s="88">
        <v>89173</v>
      </c>
      <c r="L2231" s="88">
        <v>0</v>
      </c>
      <c r="M2231" s="88">
        <v>61883096</v>
      </c>
      <c r="N2231" s="88">
        <v>425706</v>
      </c>
      <c r="O2231" s="88">
        <v>0</v>
      </c>
      <c r="P2231" s="88">
        <v>733563</v>
      </c>
      <c r="Q2231" s="89">
        <v>-2.1641224201E-3</v>
      </c>
      <c r="R2231" s="89">
        <v>0</v>
      </c>
      <c r="S2231" s="89">
        <v>0</v>
      </c>
      <c r="T2231" s="89">
        <v>0</v>
      </c>
      <c r="U2231" s="89">
        <v>0</v>
      </c>
      <c r="V2231" s="89">
        <v>0</v>
      </c>
      <c r="W2231" s="89">
        <v>4.8756513734000002E-4</v>
      </c>
      <c r="X2231" s="89">
        <v>0</v>
      </c>
      <c r="Y2231" s="89">
        <v>0</v>
      </c>
      <c r="Z2231" s="89">
        <v>9.1387940404600004E-3</v>
      </c>
      <c r="AA2231" s="89">
        <v>4.5900737924999999E-4</v>
      </c>
    </row>
    <row r="2232" spans="1:27" x14ac:dyDescent="0.25">
      <c r="A2232" s="87">
        <v>21639</v>
      </c>
      <c r="B2232" s="134">
        <v>45473</v>
      </c>
      <c r="C2232" s="87">
        <v>11833</v>
      </c>
      <c r="D2232" s="86" t="s">
        <v>2606</v>
      </c>
      <c r="E2232" s="88">
        <v>14063375</v>
      </c>
      <c r="F2232" s="88">
        <v>10240894</v>
      </c>
      <c r="G2232" s="88">
        <v>882714</v>
      </c>
      <c r="H2232" s="88">
        <v>0</v>
      </c>
      <c r="I2232" s="88">
        <v>0</v>
      </c>
      <c r="J2232" s="88">
        <v>2802008</v>
      </c>
      <c r="K2232" s="88">
        <v>4566937</v>
      </c>
      <c r="L2232" s="88">
        <v>0</v>
      </c>
      <c r="M2232" s="88">
        <v>0</v>
      </c>
      <c r="N2232" s="88">
        <v>0</v>
      </c>
      <c r="O2232" s="88">
        <v>0</v>
      </c>
      <c r="P2232" s="88">
        <v>1989235</v>
      </c>
      <c r="Q2232" s="89">
        <v>3.7705797763E-3</v>
      </c>
      <c r="R2232" s="89">
        <v>0</v>
      </c>
      <c r="S2232" s="89">
        <v>0</v>
      </c>
      <c r="T2232" s="89">
        <v>0</v>
      </c>
      <c r="U2232" s="89">
        <v>-6.4445397619999998E-4</v>
      </c>
      <c r="V2232" s="89">
        <v>0</v>
      </c>
      <c r="W2232" s="89">
        <v>0</v>
      </c>
      <c r="X2232" s="89">
        <v>0</v>
      </c>
      <c r="Y2232" s="89">
        <v>0</v>
      </c>
      <c r="Z2232" s="89">
        <v>6.6451781802899998E-3</v>
      </c>
      <c r="AA2232" s="89">
        <v>1.32582763531E-3</v>
      </c>
    </row>
    <row r="2233" spans="1:27" x14ac:dyDescent="0.25">
      <c r="A2233" s="87">
        <v>21644</v>
      </c>
      <c r="B2233" s="134">
        <v>45473</v>
      </c>
      <c r="C2233" s="87">
        <v>11837</v>
      </c>
      <c r="D2233" s="86" t="s">
        <v>2607</v>
      </c>
      <c r="E2233" s="88">
        <v>36520720</v>
      </c>
      <c r="F2233" s="88">
        <v>30008204</v>
      </c>
      <c r="G2233" s="88">
        <v>0</v>
      </c>
      <c r="H2233" s="88">
        <v>0</v>
      </c>
      <c r="I2233" s="88">
        <v>0</v>
      </c>
      <c r="J2233" s="88">
        <v>4356044</v>
      </c>
      <c r="K2233" s="88">
        <v>6658443</v>
      </c>
      <c r="L2233" s="88">
        <v>0</v>
      </c>
      <c r="M2233" s="88">
        <v>14472402</v>
      </c>
      <c r="N2233" s="88">
        <v>0</v>
      </c>
      <c r="O2233" s="88">
        <v>0</v>
      </c>
      <c r="P2233" s="88">
        <v>4521315</v>
      </c>
      <c r="Q2233" s="89">
        <v>0</v>
      </c>
      <c r="R2233" s="89">
        <v>0</v>
      </c>
      <c r="S2233" s="89">
        <v>0</v>
      </c>
      <c r="T2233" s="89">
        <v>1.5472589454499999E-3</v>
      </c>
      <c r="U2233" s="89">
        <v>3.8232787535799999E-3</v>
      </c>
      <c r="V2233" s="89">
        <v>0</v>
      </c>
      <c r="W2233" s="89">
        <v>4.5146907734799997E-3</v>
      </c>
      <c r="X2233" s="89">
        <v>0</v>
      </c>
      <c r="Y2233" s="89">
        <v>0</v>
      </c>
      <c r="Z2233" s="89">
        <v>6.7461206489099999E-3</v>
      </c>
      <c r="AA2233" s="89">
        <v>4.04297498623E-3</v>
      </c>
    </row>
    <row r="2234" spans="1:27" x14ac:dyDescent="0.25">
      <c r="A2234" s="87">
        <v>21658</v>
      </c>
      <c r="B2234" s="134">
        <v>45473</v>
      </c>
      <c r="C2234" s="87">
        <v>11850</v>
      </c>
      <c r="D2234" s="86" t="s">
        <v>2608</v>
      </c>
      <c r="E2234" s="88">
        <v>142209004</v>
      </c>
      <c r="F2234" s="88">
        <v>89833896</v>
      </c>
      <c r="G2234" s="88">
        <v>0</v>
      </c>
      <c r="H2234" s="88">
        <v>0</v>
      </c>
      <c r="I2234" s="88">
        <v>0</v>
      </c>
      <c r="J2234" s="88">
        <v>8934532</v>
      </c>
      <c r="K2234" s="88">
        <v>18279126</v>
      </c>
      <c r="L2234" s="88">
        <v>0</v>
      </c>
      <c r="M2234" s="88">
        <v>50663146</v>
      </c>
      <c r="N2234" s="88">
        <v>2365123</v>
      </c>
      <c r="O2234" s="88">
        <v>1149904</v>
      </c>
      <c r="P2234" s="88">
        <v>8442065</v>
      </c>
      <c r="Q2234" s="89">
        <v>0</v>
      </c>
      <c r="R2234" s="89">
        <v>0</v>
      </c>
      <c r="S2234" s="89">
        <v>0</v>
      </c>
      <c r="T2234" s="89">
        <v>0</v>
      </c>
      <c r="U2234" s="89">
        <v>1.77187955678E-3</v>
      </c>
      <c r="V2234" s="89">
        <v>0</v>
      </c>
      <c r="W2234" s="89">
        <v>5.1115436547999999E-4</v>
      </c>
      <c r="X2234" s="89">
        <v>0</v>
      </c>
      <c r="Y2234" s="89">
        <v>0</v>
      </c>
      <c r="Z2234" s="89">
        <v>4.6639667641399998E-3</v>
      </c>
      <c r="AA2234" s="89">
        <v>1.04369791731E-3</v>
      </c>
    </row>
    <row r="2235" spans="1:27" x14ac:dyDescent="0.25">
      <c r="A2235" s="87">
        <v>21669</v>
      </c>
      <c r="B2235" s="134">
        <v>45473</v>
      </c>
      <c r="C2235" s="87">
        <v>11860</v>
      </c>
      <c r="D2235" s="86" t="s">
        <v>2609</v>
      </c>
      <c r="E2235" s="88">
        <v>273117986</v>
      </c>
      <c r="F2235" s="88">
        <v>205434767</v>
      </c>
      <c r="G2235" s="88">
        <v>2278742</v>
      </c>
      <c r="H2235" s="88">
        <v>0</v>
      </c>
      <c r="I2235" s="88">
        <v>2209924</v>
      </c>
      <c r="J2235" s="88">
        <v>32666650</v>
      </c>
      <c r="K2235" s="88">
        <v>101747558</v>
      </c>
      <c r="L2235" s="88">
        <v>0</v>
      </c>
      <c r="M2235" s="88">
        <v>46491942</v>
      </c>
      <c r="N2235" s="88">
        <v>0</v>
      </c>
      <c r="O2235" s="88">
        <v>0</v>
      </c>
      <c r="P2235" s="88">
        <v>20039951</v>
      </c>
      <c r="Q2235" s="89">
        <v>1.2456944294710001E-2</v>
      </c>
      <c r="R2235" s="89">
        <v>0</v>
      </c>
      <c r="S2235" s="89">
        <v>8.0125117566E-4</v>
      </c>
      <c r="T2235" s="89">
        <v>1.04762529497E-3</v>
      </c>
      <c r="U2235" s="89">
        <v>1.65349600439E-3</v>
      </c>
      <c r="V2235" s="89">
        <v>0</v>
      </c>
      <c r="W2235" s="89">
        <v>4.2316299748E-4</v>
      </c>
      <c r="X2235" s="89">
        <v>0</v>
      </c>
      <c r="Y2235" s="89">
        <v>0</v>
      </c>
      <c r="Z2235" s="89">
        <v>4.7427372547199998E-3</v>
      </c>
      <c r="AA2235" s="89">
        <v>1.69664314603E-3</v>
      </c>
    </row>
    <row r="2236" spans="1:27" x14ac:dyDescent="0.25">
      <c r="A2236" s="87">
        <v>21683</v>
      </c>
      <c r="B2236" s="134">
        <v>45473</v>
      </c>
      <c r="C2236" s="87">
        <v>11871</v>
      </c>
      <c r="D2236" s="86" t="s">
        <v>2610</v>
      </c>
      <c r="E2236" s="88">
        <v>397538</v>
      </c>
      <c r="F2236" s="88">
        <v>35329</v>
      </c>
      <c r="G2236" s="88">
        <v>0</v>
      </c>
      <c r="H2236" s="88">
        <v>0</v>
      </c>
      <c r="I2236" s="88">
        <v>0</v>
      </c>
      <c r="J2236" s="88">
        <v>0</v>
      </c>
      <c r="K2236" s="88">
        <v>0</v>
      </c>
      <c r="L2236" s="88">
        <v>0</v>
      </c>
      <c r="M2236" s="88">
        <v>0</v>
      </c>
      <c r="N2236" s="88">
        <v>0</v>
      </c>
      <c r="O2236" s="88">
        <v>0</v>
      </c>
      <c r="P2236" s="88">
        <v>35329</v>
      </c>
      <c r="Q2236" s="89">
        <v>0</v>
      </c>
      <c r="R2236" s="89">
        <v>0</v>
      </c>
      <c r="S2236" s="89">
        <v>0</v>
      </c>
      <c r="T2236" s="89">
        <v>0</v>
      </c>
      <c r="U2236" s="89">
        <v>0</v>
      </c>
      <c r="V2236" s="89">
        <v>0</v>
      </c>
      <c r="W2236" s="89">
        <v>0</v>
      </c>
      <c r="X2236" s="89">
        <v>0</v>
      </c>
      <c r="Y2236" s="89">
        <v>0</v>
      </c>
      <c r="Z2236" s="89">
        <v>-1.17806482241E-2</v>
      </c>
      <c r="AA2236" s="89">
        <v>-1.17806482241E-2</v>
      </c>
    </row>
    <row r="2237" spans="1:27" x14ac:dyDescent="0.25">
      <c r="A2237" s="87">
        <v>21686</v>
      </c>
      <c r="B2237" s="134">
        <v>45473</v>
      </c>
      <c r="C2237" s="87">
        <v>11874</v>
      </c>
      <c r="D2237" s="86" t="s">
        <v>2611</v>
      </c>
      <c r="E2237" s="88">
        <v>213691865</v>
      </c>
      <c r="F2237" s="88">
        <v>110257478</v>
      </c>
      <c r="G2237" s="88">
        <v>0</v>
      </c>
      <c r="H2237" s="88">
        <v>0</v>
      </c>
      <c r="I2237" s="88">
        <v>0</v>
      </c>
      <c r="J2237" s="88">
        <v>6520912</v>
      </c>
      <c r="K2237" s="88">
        <v>28794430</v>
      </c>
      <c r="L2237" s="88">
        <v>0</v>
      </c>
      <c r="M2237" s="88">
        <v>50716061</v>
      </c>
      <c r="N2237" s="88">
        <v>5959336</v>
      </c>
      <c r="O2237" s="88">
        <v>0</v>
      </c>
      <c r="P2237" s="88">
        <v>18266739</v>
      </c>
      <c r="Q2237" s="89">
        <v>0</v>
      </c>
      <c r="R2237" s="89">
        <v>0</v>
      </c>
      <c r="S2237" s="89">
        <v>0</v>
      </c>
      <c r="T2237" s="89">
        <v>-2.970448815E-4</v>
      </c>
      <c r="U2237" s="89">
        <v>1.4368916374900001E-3</v>
      </c>
      <c r="V2237" s="89">
        <v>0</v>
      </c>
      <c r="W2237" s="89">
        <v>-2.527306309E-4</v>
      </c>
      <c r="X2237" s="89">
        <v>0</v>
      </c>
      <c r="Y2237" s="89">
        <v>6.3299565846600001E-2</v>
      </c>
      <c r="Z2237" s="89">
        <v>8.9577272477199994E-3</v>
      </c>
      <c r="AA2237" s="89">
        <v>1.68612590373E-3</v>
      </c>
    </row>
    <row r="2238" spans="1:27" x14ac:dyDescent="0.25">
      <c r="A2238" s="87">
        <v>21694</v>
      </c>
      <c r="B2238" s="134">
        <v>45473</v>
      </c>
      <c r="C2238" s="87">
        <v>11879</v>
      </c>
      <c r="D2238" s="86" t="s">
        <v>2612</v>
      </c>
      <c r="E2238" s="88">
        <v>157657508</v>
      </c>
      <c r="F2238" s="88">
        <v>44072930</v>
      </c>
      <c r="G2238" s="88">
        <v>1038292</v>
      </c>
      <c r="H2238" s="88">
        <v>0</v>
      </c>
      <c r="I2238" s="88">
        <v>251937</v>
      </c>
      <c r="J2238" s="88">
        <v>3114058</v>
      </c>
      <c r="K2238" s="88">
        <v>5148089</v>
      </c>
      <c r="L2238" s="88">
        <v>0</v>
      </c>
      <c r="M2238" s="88">
        <v>15184794</v>
      </c>
      <c r="N2238" s="88">
        <v>2727285</v>
      </c>
      <c r="O2238" s="88">
        <v>6947362</v>
      </c>
      <c r="P2238" s="88">
        <v>9661113</v>
      </c>
      <c r="Q2238" s="89">
        <v>7.8136815672399992E-3</v>
      </c>
      <c r="R2238" s="89">
        <v>0</v>
      </c>
      <c r="S2238" s="89">
        <v>6.9590709989000004E-3</v>
      </c>
      <c r="T2238" s="89">
        <v>0</v>
      </c>
      <c r="U2238" s="89">
        <v>1.73058840276E-3</v>
      </c>
      <c r="V2238" s="89">
        <v>0</v>
      </c>
      <c r="W2238" s="89">
        <v>-2.6906096749999999E-4</v>
      </c>
      <c r="X2238" s="89">
        <v>0</v>
      </c>
      <c r="Y2238" s="89">
        <v>6.6856109208799997E-3</v>
      </c>
      <c r="Z2238" s="89">
        <v>1.487789402751E-2</v>
      </c>
      <c r="AA2238" s="89">
        <v>4.7703157874699996E-3</v>
      </c>
    </row>
    <row r="2239" spans="1:27" x14ac:dyDescent="0.25">
      <c r="A2239" s="87">
        <v>21710</v>
      </c>
      <c r="B2239" s="134">
        <v>45473</v>
      </c>
      <c r="C2239" s="87">
        <v>11892</v>
      </c>
      <c r="D2239" s="86" t="s">
        <v>2613</v>
      </c>
      <c r="E2239" s="88">
        <v>3210769</v>
      </c>
      <c r="F2239" s="88">
        <v>2944238</v>
      </c>
      <c r="G2239" s="88">
        <v>0</v>
      </c>
      <c r="H2239" s="88">
        <v>0</v>
      </c>
      <c r="I2239" s="88">
        <v>0</v>
      </c>
      <c r="J2239" s="88">
        <v>832891</v>
      </c>
      <c r="K2239" s="88">
        <v>1314329</v>
      </c>
      <c r="L2239" s="88">
        <v>0</v>
      </c>
      <c r="M2239" s="88">
        <v>0</v>
      </c>
      <c r="N2239" s="88">
        <v>0</v>
      </c>
      <c r="O2239" s="88">
        <v>0</v>
      </c>
      <c r="P2239" s="88">
        <v>797017</v>
      </c>
      <c r="Q2239" s="89">
        <v>0</v>
      </c>
      <c r="R2239" s="89">
        <v>0</v>
      </c>
      <c r="S2239" s="89">
        <v>0</v>
      </c>
      <c r="T2239" s="89">
        <v>0</v>
      </c>
      <c r="U2239" s="89">
        <v>0</v>
      </c>
      <c r="V2239" s="89">
        <v>0</v>
      </c>
      <c r="W2239" s="89">
        <v>0</v>
      </c>
      <c r="X2239" s="89">
        <v>0</v>
      </c>
      <c r="Y2239" s="89">
        <v>0</v>
      </c>
      <c r="Z2239" s="89">
        <v>0</v>
      </c>
      <c r="AA2239" s="89">
        <v>0</v>
      </c>
    </row>
    <row r="2240" spans="1:27" x14ac:dyDescent="0.25">
      <c r="A2240" s="87">
        <v>21713</v>
      </c>
      <c r="B2240" s="134">
        <v>45473</v>
      </c>
      <c r="C2240" s="87">
        <v>11895</v>
      </c>
      <c r="D2240" s="86" t="s">
        <v>2614</v>
      </c>
      <c r="E2240" s="88">
        <v>23353096</v>
      </c>
      <c r="F2240" s="88">
        <v>8614644</v>
      </c>
      <c r="G2240" s="88">
        <v>0</v>
      </c>
      <c r="H2240" s="88">
        <v>0</v>
      </c>
      <c r="I2240" s="88">
        <v>0</v>
      </c>
      <c r="J2240" s="88">
        <v>1404157</v>
      </c>
      <c r="K2240" s="88">
        <v>6584800</v>
      </c>
      <c r="L2240" s="88">
        <v>0</v>
      </c>
      <c r="M2240" s="88">
        <v>0</v>
      </c>
      <c r="N2240" s="88">
        <v>0</v>
      </c>
      <c r="O2240" s="88">
        <v>0</v>
      </c>
      <c r="P2240" s="88">
        <v>625687</v>
      </c>
      <c r="Q2240" s="89">
        <v>0</v>
      </c>
      <c r="R2240" s="89">
        <v>0</v>
      </c>
      <c r="S2240" s="89">
        <v>0</v>
      </c>
      <c r="T2240" s="89">
        <v>0</v>
      </c>
      <c r="U2240" s="89">
        <v>0</v>
      </c>
      <c r="V2240" s="89">
        <v>0</v>
      </c>
      <c r="W2240" s="89">
        <v>0</v>
      </c>
      <c r="X2240" s="89">
        <v>0</v>
      </c>
      <c r="Y2240" s="89">
        <v>0</v>
      </c>
      <c r="Z2240" s="89">
        <v>2.19696786536E-3</v>
      </c>
      <c r="AA2240" s="89">
        <v>1.5817312556000001E-4</v>
      </c>
    </row>
    <row r="2241" spans="1:27" x14ac:dyDescent="0.25">
      <c r="A2241" s="87">
        <v>21737</v>
      </c>
      <c r="B2241" s="134">
        <v>45473</v>
      </c>
      <c r="C2241" s="87">
        <v>11914</v>
      </c>
      <c r="D2241" s="86" t="s">
        <v>2615</v>
      </c>
      <c r="E2241" s="88">
        <v>29982575</v>
      </c>
      <c r="F2241" s="88">
        <v>13476707</v>
      </c>
      <c r="G2241" s="88">
        <v>0</v>
      </c>
      <c r="H2241" s="88">
        <v>0</v>
      </c>
      <c r="I2241" s="88">
        <v>204442</v>
      </c>
      <c r="J2241" s="88">
        <v>2744836</v>
      </c>
      <c r="K2241" s="88">
        <v>6440794</v>
      </c>
      <c r="L2241" s="88">
        <v>0</v>
      </c>
      <c r="M2241" s="88">
        <v>23009</v>
      </c>
      <c r="N2241" s="88">
        <v>0</v>
      </c>
      <c r="O2241" s="88">
        <v>0</v>
      </c>
      <c r="P2241" s="88">
        <v>4063626</v>
      </c>
      <c r="Q2241" s="89">
        <v>0</v>
      </c>
      <c r="R2241" s="89">
        <v>0</v>
      </c>
      <c r="S2241" s="89">
        <v>-5.1491983213000003E-3</v>
      </c>
      <c r="T2241" s="89">
        <v>8.1277597936800002E-3</v>
      </c>
      <c r="U2241" s="89">
        <v>1.05960225598E-3</v>
      </c>
      <c r="V2241" s="89">
        <v>0</v>
      </c>
      <c r="W2241" s="89">
        <v>-4.7001805259999996E-3</v>
      </c>
      <c r="X2241" s="89">
        <v>0</v>
      </c>
      <c r="Y2241" s="89">
        <v>0</v>
      </c>
      <c r="Z2241" s="89">
        <v>1.8838988352999999E-4</v>
      </c>
      <c r="AA2241" s="89">
        <v>1.12042169574E-3</v>
      </c>
    </row>
    <row r="2242" spans="1:27" x14ac:dyDescent="0.25">
      <c r="A2242" s="87">
        <v>21751</v>
      </c>
      <c r="B2242" s="134">
        <v>45473</v>
      </c>
      <c r="C2242" s="87">
        <v>11927</v>
      </c>
      <c r="D2242" s="86" t="s">
        <v>2616</v>
      </c>
      <c r="E2242" s="88">
        <v>647924999</v>
      </c>
      <c r="F2242" s="88">
        <v>304807820</v>
      </c>
      <c r="G2242" s="88">
        <v>17339005</v>
      </c>
      <c r="H2242" s="88">
        <v>13494</v>
      </c>
      <c r="I2242" s="88">
        <v>2563961</v>
      </c>
      <c r="J2242" s="88">
        <v>35312405</v>
      </c>
      <c r="K2242" s="88">
        <v>81475849</v>
      </c>
      <c r="L2242" s="88">
        <v>0</v>
      </c>
      <c r="M2242" s="88">
        <v>139147631</v>
      </c>
      <c r="N2242" s="88">
        <v>0</v>
      </c>
      <c r="O2242" s="88">
        <v>0</v>
      </c>
      <c r="P2242" s="88">
        <v>28955475</v>
      </c>
      <c r="Q2242" s="89">
        <v>2.236113625734E-2</v>
      </c>
      <c r="R2242" s="89">
        <v>0.14733276659360001</v>
      </c>
      <c r="S2242" s="89">
        <v>2.568889183475E-2</v>
      </c>
      <c r="T2242" s="89">
        <v>1.33138908664E-3</v>
      </c>
      <c r="U2242" s="89">
        <v>1.005915509623E-2</v>
      </c>
      <c r="V2242" s="89">
        <v>0</v>
      </c>
      <c r="W2242" s="89">
        <v>3.4763359574999997E-4</v>
      </c>
      <c r="X2242" s="89">
        <v>0</v>
      </c>
      <c r="Y2242" s="89">
        <v>0</v>
      </c>
      <c r="Z2242" s="89">
        <v>3.3371287118259998E-2</v>
      </c>
      <c r="AA2242" s="89">
        <v>7.5206044887499999E-3</v>
      </c>
    </row>
    <row r="2243" spans="1:27" x14ac:dyDescent="0.25">
      <c r="A2243" s="87">
        <v>21774</v>
      </c>
      <c r="B2243" s="134">
        <v>45473</v>
      </c>
      <c r="C2243" s="87">
        <v>11948</v>
      </c>
      <c r="D2243" s="86" t="s">
        <v>2617</v>
      </c>
      <c r="E2243" s="88">
        <v>30558920</v>
      </c>
      <c r="F2243" s="88">
        <v>9745217</v>
      </c>
      <c r="G2243" s="88">
        <v>1012839</v>
      </c>
      <c r="H2243" s="88">
        <v>0</v>
      </c>
      <c r="I2243" s="88">
        <v>0</v>
      </c>
      <c r="J2243" s="88">
        <v>1887539</v>
      </c>
      <c r="K2243" s="88">
        <v>3621098</v>
      </c>
      <c r="L2243" s="88">
        <v>0</v>
      </c>
      <c r="M2243" s="88">
        <v>2018958</v>
      </c>
      <c r="N2243" s="88">
        <v>0</v>
      </c>
      <c r="O2243" s="88">
        <v>0</v>
      </c>
      <c r="P2243" s="88">
        <v>1204786</v>
      </c>
      <c r="Q2243" s="89">
        <v>7.9086058252999993E-3</v>
      </c>
      <c r="R2243" s="89">
        <v>0</v>
      </c>
      <c r="S2243" s="89">
        <v>0</v>
      </c>
      <c r="T2243" s="89">
        <v>-3.1485480755999999E-3</v>
      </c>
      <c r="U2243" s="89">
        <v>0</v>
      </c>
      <c r="V2243" s="89">
        <v>0</v>
      </c>
      <c r="W2243" s="89">
        <v>0</v>
      </c>
      <c r="X2243" s="89">
        <v>0</v>
      </c>
      <c r="Y2243" s="89">
        <v>0</v>
      </c>
      <c r="Z2243" s="89">
        <v>1.108635419801E-2</v>
      </c>
      <c r="AA2243" s="89">
        <v>2.0628082605399999E-3</v>
      </c>
    </row>
    <row r="2244" spans="1:27" x14ac:dyDescent="0.25">
      <c r="A2244" s="87">
        <v>21782</v>
      </c>
      <c r="B2244" s="134">
        <v>45473</v>
      </c>
      <c r="C2244" s="87">
        <v>11955</v>
      </c>
      <c r="D2244" s="86" t="s">
        <v>2618</v>
      </c>
      <c r="E2244" s="88">
        <v>13601143</v>
      </c>
      <c r="F2244" s="88">
        <v>7145174</v>
      </c>
      <c r="G2244" s="88">
        <v>0</v>
      </c>
      <c r="H2244" s="88">
        <v>0</v>
      </c>
      <c r="I2244" s="88">
        <v>0</v>
      </c>
      <c r="J2244" s="88">
        <v>2309760</v>
      </c>
      <c r="K2244" s="88">
        <v>2753071</v>
      </c>
      <c r="L2244" s="88">
        <v>0</v>
      </c>
      <c r="M2244" s="88">
        <v>1745636</v>
      </c>
      <c r="N2244" s="88">
        <v>0</v>
      </c>
      <c r="O2244" s="88">
        <v>0</v>
      </c>
      <c r="P2244" s="88">
        <v>336707</v>
      </c>
      <c r="Q2244" s="89">
        <v>0</v>
      </c>
      <c r="R2244" s="89">
        <v>0</v>
      </c>
      <c r="S2244" s="89">
        <v>0</v>
      </c>
      <c r="T2244" s="89">
        <v>0</v>
      </c>
      <c r="U2244" s="89">
        <v>-5.4175164939999996E-4</v>
      </c>
      <c r="V2244" s="89">
        <v>0</v>
      </c>
      <c r="W2244" s="89">
        <v>0</v>
      </c>
      <c r="X2244" s="89">
        <v>0</v>
      </c>
      <c r="Y2244" s="89">
        <v>0</v>
      </c>
      <c r="Z2244" s="89">
        <v>7.6773187841E-3</v>
      </c>
      <c r="AA2244" s="89">
        <v>2.7716608618000001E-4</v>
      </c>
    </row>
    <row r="2245" spans="1:27" x14ac:dyDescent="0.25">
      <c r="A2245" s="87">
        <v>21787</v>
      </c>
      <c r="B2245" s="134">
        <v>45473</v>
      </c>
      <c r="C2245" s="87">
        <v>11960</v>
      </c>
      <c r="D2245" s="86" t="s">
        <v>2619</v>
      </c>
      <c r="E2245" s="88">
        <v>2167901</v>
      </c>
      <c r="F2245" s="88">
        <v>347415</v>
      </c>
      <c r="G2245" s="88">
        <v>0</v>
      </c>
      <c r="H2245" s="88">
        <v>0</v>
      </c>
      <c r="I2245" s="88">
        <v>0</v>
      </c>
      <c r="J2245" s="88">
        <v>118792</v>
      </c>
      <c r="K2245" s="88">
        <v>64944</v>
      </c>
      <c r="L2245" s="88">
        <v>0</v>
      </c>
      <c r="M2245" s="88">
        <v>0</v>
      </c>
      <c r="N2245" s="88">
        <v>0</v>
      </c>
      <c r="O2245" s="88">
        <v>0</v>
      </c>
      <c r="P2245" s="88">
        <v>163679</v>
      </c>
      <c r="Q2245" s="89">
        <v>0</v>
      </c>
      <c r="R2245" s="89">
        <v>0</v>
      </c>
      <c r="S2245" s="89">
        <v>0</v>
      </c>
      <c r="T2245" s="89">
        <v>-4.6427930085100003E-2</v>
      </c>
      <c r="U2245" s="89">
        <v>-7.2582344322699999E-2</v>
      </c>
      <c r="V2245" s="89">
        <v>0</v>
      </c>
      <c r="W2245" s="89">
        <v>0</v>
      </c>
      <c r="X2245" s="89">
        <v>0</v>
      </c>
      <c r="Y2245" s="89">
        <v>0</v>
      </c>
      <c r="Z2245" s="89">
        <v>-5.71583445634E-2</v>
      </c>
      <c r="AA2245" s="89">
        <v>-5.03677273913E-2</v>
      </c>
    </row>
    <row r="2246" spans="1:27" x14ac:dyDescent="0.25">
      <c r="A2246" s="87">
        <v>21788</v>
      </c>
      <c r="B2246" s="134">
        <v>45473</v>
      </c>
      <c r="C2246" s="87">
        <v>11961</v>
      </c>
      <c r="D2246" s="86" t="s">
        <v>2620</v>
      </c>
      <c r="E2246" s="88">
        <v>26260146</v>
      </c>
      <c r="F2246" s="88">
        <v>18195536</v>
      </c>
      <c r="G2246" s="88">
        <v>551783</v>
      </c>
      <c r="H2246" s="88">
        <v>0</v>
      </c>
      <c r="I2246" s="88">
        <v>0</v>
      </c>
      <c r="J2246" s="88">
        <v>6934550</v>
      </c>
      <c r="K2246" s="88">
        <v>8637458</v>
      </c>
      <c r="L2246" s="88">
        <v>0</v>
      </c>
      <c r="M2246" s="88">
        <v>244537</v>
      </c>
      <c r="N2246" s="88">
        <v>0</v>
      </c>
      <c r="O2246" s="88">
        <v>0</v>
      </c>
      <c r="P2246" s="88">
        <v>1827208</v>
      </c>
      <c r="Q2246" s="89">
        <v>3.3253956683000001E-3</v>
      </c>
      <c r="R2246" s="89">
        <v>0</v>
      </c>
      <c r="S2246" s="89">
        <v>0</v>
      </c>
      <c r="T2246" s="89">
        <v>-2.2408237662999999E-3</v>
      </c>
      <c r="U2246" s="89">
        <v>1.3472436785200001E-3</v>
      </c>
      <c r="V2246" s="89">
        <v>0</v>
      </c>
      <c r="W2246" s="89">
        <v>0</v>
      </c>
      <c r="X2246" s="89">
        <v>0</v>
      </c>
      <c r="Y2246" s="89">
        <v>0</v>
      </c>
      <c r="Z2246" s="89">
        <v>2.0439714294300001E-3</v>
      </c>
      <c r="AA2246" s="89">
        <v>1.2401329717E-4</v>
      </c>
    </row>
    <row r="2247" spans="1:27" x14ac:dyDescent="0.25">
      <c r="A2247" s="87">
        <v>21794</v>
      </c>
      <c r="B2247" s="134">
        <v>45473</v>
      </c>
      <c r="C2247" s="87">
        <v>11966</v>
      </c>
      <c r="D2247" s="86" t="s">
        <v>2621</v>
      </c>
      <c r="E2247" s="88">
        <v>29106324</v>
      </c>
      <c r="F2247" s="88">
        <v>15517519</v>
      </c>
      <c r="G2247" s="88">
        <v>409392</v>
      </c>
      <c r="H2247" s="88">
        <v>0</v>
      </c>
      <c r="I2247" s="88">
        <v>0</v>
      </c>
      <c r="J2247" s="88">
        <v>5217644</v>
      </c>
      <c r="K2247" s="88">
        <v>6816984</v>
      </c>
      <c r="L2247" s="88">
        <v>0</v>
      </c>
      <c r="M2247" s="88">
        <v>1448185</v>
      </c>
      <c r="N2247" s="88">
        <v>0</v>
      </c>
      <c r="O2247" s="88">
        <v>0</v>
      </c>
      <c r="P2247" s="88">
        <v>1625314</v>
      </c>
      <c r="Q2247" s="89">
        <v>1.9122470829710001E-2</v>
      </c>
      <c r="R2247" s="89">
        <v>0</v>
      </c>
      <c r="S2247" s="89">
        <v>0</v>
      </c>
      <c r="T2247" s="89">
        <v>0</v>
      </c>
      <c r="U2247" s="89">
        <v>5.7368689594299999E-3</v>
      </c>
      <c r="V2247" s="89">
        <v>0</v>
      </c>
      <c r="W2247" s="89">
        <v>-6.2700277606E-7</v>
      </c>
      <c r="X2247" s="89">
        <v>0</v>
      </c>
      <c r="Y2247" s="89">
        <v>0</v>
      </c>
      <c r="Z2247" s="89">
        <v>3.0424231297230001E-2</v>
      </c>
      <c r="AA2247" s="89">
        <v>7.0311715334299999E-3</v>
      </c>
    </row>
    <row r="2248" spans="1:27" x14ac:dyDescent="0.25">
      <c r="A2248" s="87">
        <v>21798</v>
      </c>
      <c r="B2248" s="134">
        <v>45473</v>
      </c>
      <c r="C2248" s="87">
        <v>11970</v>
      </c>
      <c r="D2248" s="86" t="s">
        <v>2622</v>
      </c>
      <c r="E2248" s="88">
        <v>25027728</v>
      </c>
      <c r="F2248" s="88">
        <v>19032348</v>
      </c>
      <c r="G2248" s="88">
        <v>393690</v>
      </c>
      <c r="H2248" s="88">
        <v>0</v>
      </c>
      <c r="I2248" s="88">
        <v>0</v>
      </c>
      <c r="J2248" s="88">
        <v>315207</v>
      </c>
      <c r="K2248" s="88">
        <v>776105</v>
      </c>
      <c r="L2248" s="88">
        <v>0</v>
      </c>
      <c r="M2248" s="88">
        <v>16088440</v>
      </c>
      <c r="N2248" s="88">
        <v>484165</v>
      </c>
      <c r="O2248" s="88">
        <v>376673</v>
      </c>
      <c r="P2248" s="88">
        <v>598068</v>
      </c>
      <c r="Q2248" s="89">
        <v>2.2575414625029998E-2</v>
      </c>
      <c r="R2248" s="89">
        <v>0</v>
      </c>
      <c r="S2248" s="89">
        <v>0</v>
      </c>
      <c r="T2248" s="89">
        <v>0</v>
      </c>
      <c r="U2248" s="89">
        <v>0</v>
      </c>
      <c r="V2248" s="89">
        <v>0</v>
      </c>
      <c r="W2248" s="89">
        <v>-5.7927271250000001E-4</v>
      </c>
      <c r="X2248" s="89">
        <v>0</v>
      </c>
      <c r="Y2248" s="89">
        <v>0</v>
      </c>
      <c r="Z2248" s="89">
        <v>5.18321997752E-3</v>
      </c>
      <c r="AA2248" s="89">
        <v>1.8784766245000001E-4</v>
      </c>
    </row>
    <row r="2249" spans="1:27" x14ac:dyDescent="0.25">
      <c r="A2249" s="87">
        <v>21831</v>
      </c>
      <c r="B2249" s="134">
        <v>45473</v>
      </c>
      <c r="C2249" s="87">
        <v>12000</v>
      </c>
      <c r="D2249" s="86" t="s">
        <v>2623</v>
      </c>
      <c r="E2249" s="88">
        <v>17023568</v>
      </c>
      <c r="F2249" s="88">
        <v>2270921</v>
      </c>
      <c r="G2249" s="88">
        <v>0</v>
      </c>
      <c r="H2249" s="88">
        <v>0</v>
      </c>
      <c r="I2249" s="88">
        <v>0</v>
      </c>
      <c r="J2249" s="88">
        <v>35804</v>
      </c>
      <c r="K2249" s="88">
        <v>145230</v>
      </c>
      <c r="L2249" s="88">
        <v>0</v>
      </c>
      <c r="M2249" s="88">
        <v>0</v>
      </c>
      <c r="N2249" s="88">
        <v>0</v>
      </c>
      <c r="O2249" s="88">
        <v>0</v>
      </c>
      <c r="P2249" s="88">
        <v>2089887</v>
      </c>
      <c r="Q2249" s="89">
        <v>0</v>
      </c>
      <c r="R2249" s="89">
        <v>0</v>
      </c>
      <c r="S2249" s="89">
        <v>0</v>
      </c>
      <c r="T2249" s="89">
        <v>0</v>
      </c>
      <c r="U2249" s="89">
        <v>0</v>
      </c>
      <c r="V2249" s="89">
        <v>0</v>
      </c>
      <c r="W2249" s="89">
        <v>0</v>
      </c>
      <c r="X2249" s="89">
        <v>0</v>
      </c>
      <c r="Y2249" s="89">
        <v>0</v>
      </c>
      <c r="Z2249" s="89">
        <v>9.7800851477500006E-3</v>
      </c>
      <c r="AA2249" s="89">
        <v>9.1371829920300005E-3</v>
      </c>
    </row>
    <row r="2250" spans="1:27" x14ac:dyDescent="0.25">
      <c r="A2250" s="87">
        <v>21845</v>
      </c>
      <c r="B2250" s="134">
        <v>45473</v>
      </c>
      <c r="C2250" s="87">
        <v>12013</v>
      </c>
      <c r="D2250" s="86" t="s">
        <v>2624</v>
      </c>
      <c r="E2250" s="88">
        <v>15292027</v>
      </c>
      <c r="F2250" s="88">
        <v>6217616</v>
      </c>
      <c r="G2250" s="88">
        <v>280754</v>
      </c>
      <c r="H2250" s="88">
        <v>0</v>
      </c>
      <c r="I2250" s="88">
        <v>0</v>
      </c>
      <c r="J2250" s="88">
        <v>1138901</v>
      </c>
      <c r="K2250" s="88">
        <v>1476714</v>
      </c>
      <c r="L2250" s="88">
        <v>0</v>
      </c>
      <c r="M2250" s="88">
        <v>2666600</v>
      </c>
      <c r="N2250" s="88">
        <v>0</v>
      </c>
      <c r="O2250" s="88">
        <v>0</v>
      </c>
      <c r="P2250" s="88">
        <v>654646</v>
      </c>
      <c r="Q2250" s="89">
        <v>9.0457415610000006E-5</v>
      </c>
      <c r="R2250" s="89">
        <v>0</v>
      </c>
      <c r="S2250" s="89">
        <v>0</v>
      </c>
      <c r="T2250" s="89">
        <v>0</v>
      </c>
      <c r="U2250" s="89">
        <v>-1.9611935480000001E-4</v>
      </c>
      <c r="V2250" s="89">
        <v>0</v>
      </c>
      <c r="W2250" s="89">
        <v>0</v>
      </c>
      <c r="X2250" s="89">
        <v>0</v>
      </c>
      <c r="Y2250" s="89">
        <v>0</v>
      </c>
      <c r="Z2250" s="89">
        <v>1.050184146599E-2</v>
      </c>
      <c r="AA2250" s="89">
        <v>1.21241167137E-3</v>
      </c>
    </row>
    <row r="2251" spans="1:27" x14ac:dyDescent="0.25">
      <c r="A2251" s="87">
        <v>21851</v>
      </c>
      <c r="B2251" s="134">
        <v>45473</v>
      </c>
      <c r="C2251" s="87">
        <v>12018</v>
      </c>
      <c r="D2251" s="86" t="s">
        <v>2625</v>
      </c>
      <c r="E2251" s="88">
        <v>43597315</v>
      </c>
      <c r="F2251" s="88">
        <v>15472445</v>
      </c>
      <c r="G2251" s="88">
        <v>0</v>
      </c>
      <c r="H2251" s="88">
        <v>0</v>
      </c>
      <c r="I2251" s="88">
        <v>0</v>
      </c>
      <c r="J2251" s="88">
        <v>3544126</v>
      </c>
      <c r="K2251" s="88">
        <v>9007575</v>
      </c>
      <c r="L2251" s="88">
        <v>0</v>
      </c>
      <c r="M2251" s="88">
        <v>20862</v>
      </c>
      <c r="N2251" s="88">
        <v>0</v>
      </c>
      <c r="O2251" s="88">
        <v>0</v>
      </c>
      <c r="P2251" s="88">
        <v>2899883</v>
      </c>
      <c r="Q2251" s="89">
        <v>0</v>
      </c>
      <c r="R2251" s="89">
        <v>0</v>
      </c>
      <c r="S2251" s="89">
        <v>0</v>
      </c>
      <c r="T2251" s="89">
        <v>7.9652204043999999E-3</v>
      </c>
      <c r="U2251" s="89">
        <v>2.0133228261700001E-3</v>
      </c>
      <c r="V2251" s="89">
        <v>0</v>
      </c>
      <c r="W2251" s="89">
        <v>0</v>
      </c>
      <c r="X2251" s="89">
        <v>0</v>
      </c>
      <c r="Y2251" s="89">
        <v>0</v>
      </c>
      <c r="Z2251" s="89">
        <v>5.3677377801100001E-3</v>
      </c>
      <c r="AA2251" s="89">
        <v>3.7675799787999999E-3</v>
      </c>
    </row>
    <row r="2252" spans="1:27" x14ac:dyDescent="0.25">
      <c r="A2252" s="87">
        <v>21853</v>
      </c>
      <c r="B2252" s="134">
        <v>45473</v>
      </c>
      <c r="C2252" s="87">
        <v>12020</v>
      </c>
      <c r="D2252" s="86" t="s">
        <v>2626</v>
      </c>
      <c r="E2252" s="88">
        <v>33641437</v>
      </c>
      <c r="F2252" s="88">
        <v>23533990</v>
      </c>
      <c r="G2252" s="88">
        <v>420425</v>
      </c>
      <c r="H2252" s="88">
        <v>0</v>
      </c>
      <c r="I2252" s="88">
        <v>0</v>
      </c>
      <c r="J2252" s="88">
        <v>3200552</v>
      </c>
      <c r="K2252" s="88">
        <v>8833030</v>
      </c>
      <c r="L2252" s="88">
        <v>0</v>
      </c>
      <c r="M2252" s="88">
        <v>7799540</v>
      </c>
      <c r="N2252" s="88">
        <v>0</v>
      </c>
      <c r="O2252" s="88">
        <v>0</v>
      </c>
      <c r="P2252" s="88">
        <v>3280443</v>
      </c>
      <c r="Q2252" s="89">
        <v>1.9650870468690001E-2</v>
      </c>
      <c r="R2252" s="89">
        <v>0</v>
      </c>
      <c r="S2252" s="89">
        <v>0</v>
      </c>
      <c r="T2252" s="89">
        <v>0</v>
      </c>
      <c r="U2252" s="89">
        <v>-2.5079472641000001E-3</v>
      </c>
      <c r="V2252" s="89">
        <v>0</v>
      </c>
      <c r="W2252" s="89">
        <v>0</v>
      </c>
      <c r="X2252" s="89">
        <v>0</v>
      </c>
      <c r="Y2252" s="89">
        <v>0</v>
      </c>
      <c r="Z2252" s="89">
        <v>-8.8498807390000002E-4</v>
      </c>
      <c r="AA2252" s="89">
        <v>-6.1557553789999997E-4</v>
      </c>
    </row>
    <row r="2253" spans="1:27" x14ac:dyDescent="0.25">
      <c r="A2253" s="87">
        <v>21873</v>
      </c>
      <c r="B2253" s="134">
        <v>45473</v>
      </c>
      <c r="C2253" s="87">
        <v>12037</v>
      </c>
      <c r="D2253" s="86" t="s">
        <v>2627</v>
      </c>
      <c r="E2253" s="88">
        <v>86963985</v>
      </c>
      <c r="F2253" s="88">
        <v>58587621</v>
      </c>
      <c r="G2253" s="88">
        <v>1608019</v>
      </c>
      <c r="H2253" s="88">
        <v>0</v>
      </c>
      <c r="I2253" s="88">
        <v>5378</v>
      </c>
      <c r="J2253" s="88">
        <v>2858958</v>
      </c>
      <c r="K2253" s="88">
        <v>15574400</v>
      </c>
      <c r="L2253" s="88">
        <v>0</v>
      </c>
      <c r="M2253" s="88">
        <v>28706735</v>
      </c>
      <c r="N2253" s="88">
        <v>2511028</v>
      </c>
      <c r="O2253" s="88">
        <v>158126</v>
      </c>
      <c r="P2253" s="88">
        <v>7164977</v>
      </c>
      <c r="Q2253" s="89">
        <v>1.314566536687E-2</v>
      </c>
      <c r="R2253" s="89">
        <v>0</v>
      </c>
      <c r="S2253" s="89">
        <v>0</v>
      </c>
      <c r="T2253" s="89">
        <v>4.8999116342799999E-3</v>
      </c>
      <c r="U2253" s="89">
        <v>3.6260790485400001E-3</v>
      </c>
      <c r="V2253" s="89">
        <v>0</v>
      </c>
      <c r="W2253" s="89">
        <v>0</v>
      </c>
      <c r="X2253" s="89">
        <v>0</v>
      </c>
      <c r="Y2253" s="89">
        <v>0</v>
      </c>
      <c r="Z2253" s="89">
        <v>9.7175046904499993E-3</v>
      </c>
      <c r="AA2253" s="89">
        <v>3.1963168289399998E-3</v>
      </c>
    </row>
    <row r="2254" spans="1:27" x14ac:dyDescent="0.25">
      <c r="A2254" s="87">
        <v>21875</v>
      </c>
      <c r="B2254" s="134">
        <v>45473</v>
      </c>
      <c r="C2254" s="87">
        <v>12039</v>
      </c>
      <c r="D2254" s="86" t="s">
        <v>2628</v>
      </c>
      <c r="E2254" s="88">
        <v>4877043</v>
      </c>
      <c r="F2254" s="88">
        <v>3863758</v>
      </c>
      <c r="G2254" s="88">
        <v>0</v>
      </c>
      <c r="H2254" s="88">
        <v>0</v>
      </c>
      <c r="I2254" s="88">
        <v>0</v>
      </c>
      <c r="J2254" s="88">
        <v>1594488</v>
      </c>
      <c r="K2254" s="88">
        <v>2027867</v>
      </c>
      <c r="L2254" s="88">
        <v>0</v>
      </c>
      <c r="M2254" s="88">
        <v>57166</v>
      </c>
      <c r="N2254" s="88">
        <v>0</v>
      </c>
      <c r="O2254" s="88">
        <v>0</v>
      </c>
      <c r="P2254" s="88">
        <v>184237</v>
      </c>
      <c r="Q2254" s="89">
        <v>0</v>
      </c>
      <c r="R2254" s="89">
        <v>0</v>
      </c>
      <c r="S2254" s="89">
        <v>0</v>
      </c>
      <c r="T2254" s="89">
        <v>0</v>
      </c>
      <c r="U2254" s="89">
        <v>1.5512595110999999E-3</v>
      </c>
      <c r="V2254" s="89">
        <v>0</v>
      </c>
      <c r="W2254" s="89">
        <v>0</v>
      </c>
      <c r="X2254" s="89">
        <v>0</v>
      </c>
      <c r="Y2254" s="89">
        <v>0</v>
      </c>
      <c r="Z2254" s="89">
        <v>1.8206768612000001E-4</v>
      </c>
      <c r="AA2254" s="89">
        <v>6.7966942377999996E-4</v>
      </c>
    </row>
    <row r="2255" spans="1:27" x14ac:dyDescent="0.25">
      <c r="A2255" s="87">
        <v>21879</v>
      </c>
      <c r="B2255" s="134">
        <v>45473</v>
      </c>
      <c r="C2255" s="87">
        <v>12043</v>
      </c>
      <c r="D2255" s="86" t="s">
        <v>2629</v>
      </c>
      <c r="E2255" s="88">
        <v>5924428</v>
      </c>
      <c r="F2255" s="88">
        <v>4640055</v>
      </c>
      <c r="G2255" s="88">
        <v>286582</v>
      </c>
      <c r="H2255" s="88">
        <v>0</v>
      </c>
      <c r="I2255" s="88">
        <v>0</v>
      </c>
      <c r="J2255" s="88">
        <v>1499393</v>
      </c>
      <c r="K2255" s="88">
        <v>1496655</v>
      </c>
      <c r="L2255" s="88">
        <v>0</v>
      </c>
      <c r="M2255" s="88">
        <v>0</v>
      </c>
      <c r="N2255" s="88">
        <v>0</v>
      </c>
      <c r="O2255" s="88">
        <v>0</v>
      </c>
      <c r="P2255" s="88">
        <v>1357425</v>
      </c>
      <c r="Q2255" s="89">
        <v>7.6074508951199998E-3</v>
      </c>
      <c r="R2255" s="89">
        <v>0</v>
      </c>
      <c r="S2255" s="89">
        <v>0</v>
      </c>
      <c r="T2255" s="89">
        <v>2.6603564815E-4</v>
      </c>
      <c r="U2255" s="89">
        <v>0</v>
      </c>
      <c r="V2255" s="89">
        <v>0</v>
      </c>
      <c r="W2255" s="89">
        <v>0</v>
      </c>
      <c r="X2255" s="89">
        <v>0</v>
      </c>
      <c r="Y2255" s="89">
        <v>0</v>
      </c>
      <c r="Z2255" s="89">
        <v>6.1191510390099998E-3</v>
      </c>
      <c r="AA2255" s="89">
        <v>2.4671838329500002E-3</v>
      </c>
    </row>
    <row r="2256" spans="1:27" x14ac:dyDescent="0.25">
      <c r="A2256" s="87">
        <v>21904</v>
      </c>
      <c r="B2256" s="134">
        <v>45473</v>
      </c>
      <c r="C2256" s="87">
        <v>12067</v>
      </c>
      <c r="D2256" s="86" t="s">
        <v>2630</v>
      </c>
      <c r="E2256" s="88">
        <v>13342504</v>
      </c>
      <c r="F2256" s="88">
        <v>3038953</v>
      </c>
      <c r="G2256" s="88">
        <v>64788</v>
      </c>
      <c r="H2256" s="88">
        <v>0</v>
      </c>
      <c r="I2256" s="88">
        <v>0</v>
      </c>
      <c r="J2256" s="88">
        <v>937073</v>
      </c>
      <c r="K2256" s="88">
        <v>1002663</v>
      </c>
      <c r="L2256" s="88">
        <v>0</v>
      </c>
      <c r="M2256" s="88">
        <v>0</v>
      </c>
      <c r="N2256" s="88">
        <v>0</v>
      </c>
      <c r="O2256" s="88">
        <v>0</v>
      </c>
      <c r="P2256" s="88">
        <v>1034429</v>
      </c>
      <c r="Q2256" s="89">
        <v>1.051645671469E-2</v>
      </c>
      <c r="R2256" s="89">
        <v>0</v>
      </c>
      <c r="S2256" s="89">
        <v>0</v>
      </c>
      <c r="T2256" s="89">
        <v>0</v>
      </c>
      <c r="U2256" s="89">
        <v>2.0881180492800001E-3</v>
      </c>
      <c r="V2256" s="89">
        <v>0</v>
      </c>
      <c r="W2256" s="89">
        <v>0</v>
      </c>
      <c r="X2256" s="89">
        <v>0</v>
      </c>
      <c r="Y2256" s="89">
        <v>0</v>
      </c>
      <c r="Z2256" s="89">
        <v>4.7950271122299999E-3</v>
      </c>
      <c r="AA2256" s="89">
        <v>2.9204046575100001E-3</v>
      </c>
    </row>
    <row r="2257" spans="1:27" x14ac:dyDescent="0.25">
      <c r="A2257" s="87">
        <v>21927</v>
      </c>
      <c r="B2257" s="134">
        <v>45473</v>
      </c>
      <c r="C2257" s="87">
        <v>12089</v>
      </c>
      <c r="D2257" s="86" t="s">
        <v>2631</v>
      </c>
      <c r="E2257" s="88">
        <v>127251909</v>
      </c>
      <c r="F2257" s="88">
        <v>102939536</v>
      </c>
      <c r="G2257" s="88">
        <v>11542591</v>
      </c>
      <c r="H2257" s="88">
        <v>0</v>
      </c>
      <c r="I2257" s="88">
        <v>2921180</v>
      </c>
      <c r="J2257" s="88">
        <v>15177920</v>
      </c>
      <c r="K2257" s="88">
        <v>18188853</v>
      </c>
      <c r="L2257" s="88">
        <v>0</v>
      </c>
      <c r="M2257" s="88">
        <v>34611731</v>
      </c>
      <c r="N2257" s="88">
        <v>0</v>
      </c>
      <c r="O2257" s="88">
        <v>0</v>
      </c>
      <c r="P2257" s="88">
        <v>20497262</v>
      </c>
      <c r="Q2257" s="89">
        <v>2.2108129365540002E-2</v>
      </c>
      <c r="R2257" s="89">
        <v>0</v>
      </c>
      <c r="S2257" s="89">
        <v>0</v>
      </c>
      <c r="T2257" s="89">
        <v>3.5334519450000001E-3</v>
      </c>
      <c r="U2257" s="89">
        <v>7.44928789291E-3</v>
      </c>
      <c r="V2257" s="89">
        <v>0</v>
      </c>
      <c r="W2257" s="89">
        <v>8.2763021934999996E-4</v>
      </c>
      <c r="X2257" s="89">
        <v>0</v>
      </c>
      <c r="Y2257" s="89">
        <v>0</v>
      </c>
      <c r="Z2257" s="89">
        <v>7.5791411535900003E-3</v>
      </c>
      <c r="AA2257" s="89">
        <v>6.1296222767099999E-3</v>
      </c>
    </row>
    <row r="2258" spans="1:27" x14ac:dyDescent="0.25">
      <c r="A2258" s="87">
        <v>21930</v>
      </c>
      <c r="B2258" s="134">
        <v>45473</v>
      </c>
      <c r="C2258" s="87">
        <v>12092</v>
      </c>
      <c r="D2258" s="86" t="s">
        <v>2632</v>
      </c>
      <c r="E2258" s="88">
        <v>730553127</v>
      </c>
      <c r="F2258" s="88">
        <v>555964298</v>
      </c>
      <c r="G2258" s="88">
        <v>19562424</v>
      </c>
      <c r="H2258" s="88">
        <v>0</v>
      </c>
      <c r="I2258" s="88">
        <v>2659439</v>
      </c>
      <c r="J2258" s="88">
        <v>46343011</v>
      </c>
      <c r="K2258" s="88">
        <v>43990241</v>
      </c>
      <c r="L2258" s="88">
        <v>0</v>
      </c>
      <c r="M2258" s="88">
        <v>260058534</v>
      </c>
      <c r="N2258" s="88">
        <v>170987955</v>
      </c>
      <c r="O2258" s="88">
        <v>815405</v>
      </c>
      <c r="P2258" s="88">
        <v>11547289</v>
      </c>
      <c r="Q2258" s="89">
        <v>1.52980177609E-2</v>
      </c>
      <c r="R2258" s="89">
        <v>0</v>
      </c>
      <c r="S2258" s="89">
        <v>0</v>
      </c>
      <c r="T2258" s="89">
        <v>4.0708692167999998E-4</v>
      </c>
      <c r="U2258" s="89">
        <v>2.7718518671E-3</v>
      </c>
      <c r="V2258" s="89">
        <v>0</v>
      </c>
      <c r="W2258" s="89">
        <v>-1.2592685140000001E-4</v>
      </c>
      <c r="X2258" s="89">
        <v>0</v>
      </c>
      <c r="Y2258" s="89">
        <v>0</v>
      </c>
      <c r="Z2258" s="89">
        <v>9.2272137392799998E-3</v>
      </c>
      <c r="AA2258" s="89">
        <v>9.3205767368000005E-4</v>
      </c>
    </row>
    <row r="2259" spans="1:27" x14ac:dyDescent="0.25">
      <c r="A2259" s="87">
        <v>21956</v>
      </c>
      <c r="B2259" s="134">
        <v>45473</v>
      </c>
      <c r="C2259" s="87">
        <v>12117</v>
      </c>
      <c r="D2259" s="86" t="s">
        <v>2633</v>
      </c>
      <c r="E2259" s="88">
        <v>8606153</v>
      </c>
      <c r="F2259" s="88">
        <v>3571075</v>
      </c>
      <c r="G2259" s="88">
        <v>0</v>
      </c>
      <c r="H2259" s="88">
        <v>0</v>
      </c>
      <c r="I2259" s="88">
        <v>0</v>
      </c>
      <c r="J2259" s="88">
        <v>877935</v>
      </c>
      <c r="K2259" s="88">
        <v>859820</v>
      </c>
      <c r="L2259" s="88">
        <v>0</v>
      </c>
      <c r="M2259" s="88">
        <v>1361058</v>
      </c>
      <c r="N2259" s="88">
        <v>0</v>
      </c>
      <c r="O2259" s="88">
        <v>0</v>
      </c>
      <c r="P2259" s="88">
        <v>472262</v>
      </c>
      <c r="Q2259" s="89">
        <v>0</v>
      </c>
      <c r="R2259" s="89">
        <v>0</v>
      </c>
      <c r="S2259" s="89">
        <v>0</v>
      </c>
      <c r="T2259" s="89">
        <v>7.4299988851899996E-3</v>
      </c>
      <c r="U2259" s="89">
        <v>6.8057818409000001E-3</v>
      </c>
      <c r="V2259" s="89">
        <v>0</v>
      </c>
      <c r="W2259" s="89">
        <v>0</v>
      </c>
      <c r="X2259" s="89">
        <v>0</v>
      </c>
      <c r="Y2259" s="89">
        <v>0</v>
      </c>
      <c r="Z2259" s="89">
        <v>3.8727560493999999E-3</v>
      </c>
      <c r="AA2259" s="89">
        <v>3.9974671490199997E-3</v>
      </c>
    </row>
    <row r="2260" spans="1:27" x14ac:dyDescent="0.25">
      <c r="A2260" s="87">
        <v>21968</v>
      </c>
      <c r="B2260" s="134">
        <v>45473</v>
      </c>
      <c r="C2260" s="87">
        <v>12128</v>
      </c>
      <c r="D2260" s="86" t="s">
        <v>2634</v>
      </c>
      <c r="E2260" s="88">
        <v>6129848</v>
      </c>
      <c r="F2260" s="88">
        <v>4823305</v>
      </c>
      <c r="G2260" s="88">
        <v>0</v>
      </c>
      <c r="H2260" s="88">
        <v>0</v>
      </c>
      <c r="I2260" s="88">
        <v>0</v>
      </c>
      <c r="J2260" s="88">
        <v>1167916</v>
      </c>
      <c r="K2260" s="88">
        <v>2169076</v>
      </c>
      <c r="L2260" s="88">
        <v>0</v>
      </c>
      <c r="M2260" s="88">
        <v>0</v>
      </c>
      <c r="N2260" s="88">
        <v>0</v>
      </c>
      <c r="O2260" s="88">
        <v>0</v>
      </c>
      <c r="P2260" s="88">
        <v>1486313</v>
      </c>
      <c r="Q2260" s="89">
        <v>0</v>
      </c>
      <c r="R2260" s="89">
        <v>0</v>
      </c>
      <c r="S2260" s="89">
        <v>0</v>
      </c>
      <c r="T2260" s="89">
        <v>0</v>
      </c>
      <c r="U2260" s="89">
        <v>0</v>
      </c>
      <c r="V2260" s="89">
        <v>0</v>
      </c>
      <c r="W2260" s="89">
        <v>0</v>
      </c>
      <c r="X2260" s="89">
        <v>0</v>
      </c>
      <c r="Y2260" s="89">
        <v>0</v>
      </c>
      <c r="Z2260" s="89">
        <v>3.2657730090000001E-5</v>
      </c>
      <c r="AA2260" s="89">
        <v>9.9756027118200008E-6</v>
      </c>
    </row>
    <row r="2261" spans="1:27" x14ac:dyDescent="0.25">
      <c r="A2261" s="87">
        <v>21971</v>
      </c>
      <c r="B2261" s="134">
        <v>45473</v>
      </c>
      <c r="C2261" s="87">
        <v>12131</v>
      </c>
      <c r="D2261" s="86" t="s">
        <v>2635</v>
      </c>
      <c r="E2261" s="88">
        <v>620400036</v>
      </c>
      <c r="F2261" s="88">
        <v>403989311</v>
      </c>
      <c r="G2261" s="88">
        <v>19118295</v>
      </c>
      <c r="H2261" s="88">
        <v>1434969</v>
      </c>
      <c r="I2261" s="88">
        <v>0</v>
      </c>
      <c r="J2261" s="88">
        <v>25811794</v>
      </c>
      <c r="K2261" s="88">
        <v>64613078</v>
      </c>
      <c r="L2261" s="88">
        <v>0</v>
      </c>
      <c r="M2261" s="88">
        <v>204607691</v>
      </c>
      <c r="N2261" s="88">
        <v>58950501</v>
      </c>
      <c r="O2261" s="88">
        <v>0</v>
      </c>
      <c r="P2261" s="88">
        <v>29452983</v>
      </c>
      <c r="Q2261" s="89">
        <v>1.858241140693E-2</v>
      </c>
      <c r="R2261" s="89">
        <v>6.9599180655939993E-2</v>
      </c>
      <c r="S2261" s="89">
        <v>0</v>
      </c>
      <c r="T2261" s="89">
        <v>2.7093639120999999E-4</v>
      </c>
      <c r="U2261" s="89">
        <v>2.1285998518600002E-3</v>
      </c>
      <c r="V2261" s="89">
        <v>0</v>
      </c>
      <c r="W2261" s="89">
        <v>-9.13202788E-4</v>
      </c>
      <c r="X2261" s="89">
        <v>0</v>
      </c>
      <c r="Y2261" s="89">
        <v>0</v>
      </c>
      <c r="Z2261" s="89">
        <v>2.849550647989E-2</v>
      </c>
      <c r="AA2261" s="89">
        <v>3.0516794087499998E-3</v>
      </c>
    </row>
    <row r="2262" spans="1:27" x14ac:dyDescent="0.25">
      <c r="A2262" s="87">
        <v>21997</v>
      </c>
      <c r="B2262" s="134">
        <v>45473</v>
      </c>
      <c r="C2262" s="87">
        <v>12155</v>
      </c>
      <c r="D2262" s="86" t="s">
        <v>2636</v>
      </c>
      <c r="E2262" s="88">
        <v>8365778</v>
      </c>
      <c r="F2262" s="88">
        <v>3062830</v>
      </c>
      <c r="G2262" s="88">
        <v>0</v>
      </c>
      <c r="H2262" s="88">
        <v>0</v>
      </c>
      <c r="I2262" s="88">
        <v>0</v>
      </c>
      <c r="J2262" s="88">
        <v>631698</v>
      </c>
      <c r="K2262" s="88">
        <v>1512391</v>
      </c>
      <c r="L2262" s="88">
        <v>0</v>
      </c>
      <c r="M2262" s="88">
        <v>462475</v>
      </c>
      <c r="N2262" s="88">
        <v>0</v>
      </c>
      <c r="O2262" s="88">
        <v>0</v>
      </c>
      <c r="P2262" s="88">
        <v>456266</v>
      </c>
      <c r="Q2262" s="89">
        <v>0</v>
      </c>
      <c r="R2262" s="89">
        <v>0</v>
      </c>
      <c r="S2262" s="89">
        <v>0</v>
      </c>
      <c r="T2262" s="89">
        <v>0</v>
      </c>
      <c r="U2262" s="89">
        <v>1.4419825651000001E-4</v>
      </c>
      <c r="V2262" s="89">
        <v>0</v>
      </c>
      <c r="W2262" s="89">
        <v>0</v>
      </c>
      <c r="X2262" s="89">
        <v>0</v>
      </c>
      <c r="Y2262" s="89">
        <v>0</v>
      </c>
      <c r="Z2262" s="89">
        <v>-8.4719185369999997E-4</v>
      </c>
      <c r="AA2262" s="89">
        <v>-1.110724581E-4</v>
      </c>
    </row>
    <row r="2263" spans="1:27" x14ac:dyDescent="0.25">
      <c r="A2263" s="87">
        <v>22005</v>
      </c>
      <c r="B2263" s="134">
        <v>45473</v>
      </c>
      <c r="C2263" s="87">
        <v>12163</v>
      </c>
      <c r="D2263" s="86" t="s">
        <v>2637</v>
      </c>
      <c r="E2263" s="88">
        <v>22142787</v>
      </c>
      <c r="F2263" s="88">
        <v>18097797</v>
      </c>
      <c r="G2263" s="88">
        <v>0</v>
      </c>
      <c r="H2263" s="88">
        <v>24027</v>
      </c>
      <c r="I2263" s="88">
        <v>0</v>
      </c>
      <c r="J2263" s="88">
        <v>10097717</v>
      </c>
      <c r="K2263" s="88">
        <v>4005394</v>
      </c>
      <c r="L2263" s="88">
        <v>0</v>
      </c>
      <c r="M2263" s="88">
        <v>0</v>
      </c>
      <c r="N2263" s="88">
        <v>0</v>
      </c>
      <c r="O2263" s="88">
        <v>229136</v>
      </c>
      <c r="P2263" s="88">
        <v>3741523</v>
      </c>
      <c r="Q2263" s="89">
        <v>0</v>
      </c>
      <c r="R2263" s="89">
        <v>0.21192705777845</v>
      </c>
      <c r="S2263" s="89">
        <v>0</v>
      </c>
      <c r="T2263" s="89">
        <v>0</v>
      </c>
      <c r="U2263" s="89">
        <v>3.8881276651700001E-3</v>
      </c>
      <c r="V2263" s="89">
        <v>0</v>
      </c>
      <c r="W2263" s="89">
        <v>0</v>
      </c>
      <c r="X2263" s="89">
        <v>0</v>
      </c>
      <c r="Y2263" s="89">
        <v>0</v>
      </c>
      <c r="Z2263" s="89">
        <v>7.8719601294800004E-3</v>
      </c>
      <c r="AA2263" s="89">
        <v>3.1886992085499999E-3</v>
      </c>
    </row>
    <row r="2264" spans="1:27" x14ac:dyDescent="0.25">
      <c r="A2264" s="87">
        <v>22007</v>
      </c>
      <c r="B2264" s="134">
        <v>45473</v>
      </c>
      <c r="C2264" s="87">
        <v>12165</v>
      </c>
      <c r="D2264" s="86" t="s">
        <v>2638</v>
      </c>
      <c r="E2264" s="88">
        <v>188931</v>
      </c>
      <c r="F2264" s="88">
        <v>1053</v>
      </c>
      <c r="G2264" s="88">
        <v>0</v>
      </c>
      <c r="H2264" s="88">
        <v>0</v>
      </c>
      <c r="I2264" s="88">
        <v>0</v>
      </c>
      <c r="J2264" s="88">
        <v>0</v>
      </c>
      <c r="K2264" s="88">
        <v>0</v>
      </c>
      <c r="L2264" s="88">
        <v>0</v>
      </c>
      <c r="M2264" s="88">
        <v>0</v>
      </c>
      <c r="N2264" s="88">
        <v>0</v>
      </c>
      <c r="O2264" s="88">
        <v>0</v>
      </c>
      <c r="P2264" s="88">
        <v>1054</v>
      </c>
      <c r="Q2264" s="89">
        <v>0</v>
      </c>
      <c r="R2264" s="89">
        <v>0</v>
      </c>
      <c r="S2264" s="89">
        <v>0</v>
      </c>
      <c r="T2264" s="89">
        <v>0</v>
      </c>
      <c r="U2264" s="89">
        <v>0</v>
      </c>
      <c r="V2264" s="89">
        <v>0</v>
      </c>
      <c r="W2264" s="89">
        <v>0</v>
      </c>
      <c r="X2264" s="89">
        <v>0</v>
      </c>
      <c r="Y2264" s="89">
        <v>0</v>
      </c>
      <c r="Z2264" s="89">
        <v>0</v>
      </c>
      <c r="AA2264" s="89">
        <v>0</v>
      </c>
    </row>
    <row r="2265" spans="1:27" x14ac:dyDescent="0.25">
      <c r="A2265" s="87">
        <v>22028</v>
      </c>
      <c r="B2265" s="134">
        <v>45473</v>
      </c>
      <c r="C2265" s="87">
        <v>12184</v>
      </c>
      <c r="D2265" s="86" t="s">
        <v>2639</v>
      </c>
      <c r="E2265" s="88">
        <v>28600414</v>
      </c>
      <c r="F2265" s="88">
        <v>6093986</v>
      </c>
      <c r="G2265" s="88">
        <v>0</v>
      </c>
      <c r="H2265" s="88">
        <v>0</v>
      </c>
      <c r="I2265" s="88">
        <v>0</v>
      </c>
      <c r="J2265" s="88">
        <v>1373962</v>
      </c>
      <c r="K2265" s="88">
        <v>1847575</v>
      </c>
      <c r="L2265" s="88">
        <v>0</v>
      </c>
      <c r="M2265" s="88">
        <v>0</v>
      </c>
      <c r="N2265" s="88">
        <v>0</v>
      </c>
      <c r="O2265" s="88">
        <v>0</v>
      </c>
      <c r="P2265" s="88">
        <v>2872449</v>
      </c>
      <c r="Q2265" s="89">
        <v>0</v>
      </c>
      <c r="R2265" s="89">
        <v>0</v>
      </c>
      <c r="S2265" s="89">
        <v>0</v>
      </c>
      <c r="T2265" s="89">
        <v>0</v>
      </c>
      <c r="U2265" s="89">
        <v>8.2032716596600001E-3</v>
      </c>
      <c r="V2265" s="89">
        <v>0</v>
      </c>
      <c r="W2265" s="89">
        <v>0</v>
      </c>
      <c r="X2265" s="89">
        <v>0</v>
      </c>
      <c r="Y2265" s="89">
        <v>0</v>
      </c>
      <c r="Z2265" s="89">
        <v>2.3027516453220001E-2</v>
      </c>
      <c r="AA2265" s="89">
        <v>1.436548003957E-2</v>
      </c>
    </row>
    <row r="2266" spans="1:27" x14ac:dyDescent="0.25">
      <c r="A2266" s="87">
        <v>22032</v>
      </c>
      <c r="B2266" s="134">
        <v>45473</v>
      </c>
      <c r="C2266" s="87">
        <v>12188</v>
      </c>
      <c r="D2266" s="86" t="s">
        <v>2640</v>
      </c>
      <c r="E2266" s="88">
        <v>15764142</v>
      </c>
      <c r="F2266" s="88">
        <v>9684622</v>
      </c>
      <c r="G2266" s="88">
        <v>515153</v>
      </c>
      <c r="H2266" s="88">
        <v>4092</v>
      </c>
      <c r="I2266" s="88">
        <v>0</v>
      </c>
      <c r="J2266" s="88">
        <v>39411</v>
      </c>
      <c r="K2266" s="88">
        <v>345495</v>
      </c>
      <c r="L2266" s="88">
        <v>0</v>
      </c>
      <c r="M2266" s="88">
        <v>5399387</v>
      </c>
      <c r="N2266" s="88">
        <v>0</v>
      </c>
      <c r="O2266" s="88">
        <v>75154</v>
      </c>
      <c r="P2266" s="88">
        <v>3305929</v>
      </c>
      <c r="Q2266" s="89">
        <v>1.9226487933720001E-2</v>
      </c>
      <c r="R2266" s="89">
        <v>8.3278887690539996E-2</v>
      </c>
      <c r="S2266" s="89">
        <v>0</v>
      </c>
      <c r="T2266" s="89">
        <v>0</v>
      </c>
      <c r="U2266" s="89">
        <v>0</v>
      </c>
      <c r="V2266" s="89">
        <v>0</v>
      </c>
      <c r="W2266" s="89">
        <v>0</v>
      </c>
      <c r="X2266" s="89">
        <v>0</v>
      </c>
      <c r="Y2266" s="89">
        <v>-5.9767893401E-2</v>
      </c>
      <c r="Z2266" s="89">
        <v>2.442895916003E-2</v>
      </c>
      <c r="AA2266" s="89">
        <v>1.1127574711429999E-2</v>
      </c>
    </row>
    <row r="2267" spans="1:27" x14ac:dyDescent="0.25">
      <c r="A2267" s="87">
        <v>22049</v>
      </c>
      <c r="B2267" s="134">
        <v>45473</v>
      </c>
      <c r="C2267" s="87">
        <v>12204</v>
      </c>
      <c r="D2267" s="86" t="s">
        <v>2641</v>
      </c>
      <c r="E2267" s="88">
        <v>7809971</v>
      </c>
      <c r="F2267" s="88">
        <v>3058359</v>
      </c>
      <c r="G2267" s="88">
        <v>0</v>
      </c>
      <c r="H2267" s="88">
        <v>68291</v>
      </c>
      <c r="I2267" s="88">
        <v>0</v>
      </c>
      <c r="J2267" s="88">
        <v>868792</v>
      </c>
      <c r="K2267" s="88">
        <v>1215008</v>
      </c>
      <c r="L2267" s="88">
        <v>0</v>
      </c>
      <c r="M2267" s="88">
        <v>0</v>
      </c>
      <c r="N2267" s="88">
        <v>0</v>
      </c>
      <c r="O2267" s="88">
        <v>0</v>
      </c>
      <c r="P2267" s="88">
        <v>906268</v>
      </c>
      <c r="Q2267" s="89">
        <v>0</v>
      </c>
      <c r="R2267" s="89">
        <v>-1.6544395130999999E-2</v>
      </c>
      <c r="S2267" s="89">
        <v>0</v>
      </c>
      <c r="T2267" s="89">
        <v>0</v>
      </c>
      <c r="U2267" s="89">
        <v>-9.1364744121000003E-3</v>
      </c>
      <c r="V2267" s="89">
        <v>0</v>
      </c>
      <c r="W2267" s="89">
        <v>0</v>
      </c>
      <c r="X2267" s="89">
        <v>0</v>
      </c>
      <c r="Y2267" s="89">
        <v>0</v>
      </c>
      <c r="Z2267" s="89">
        <v>8.4013570976400002E-3</v>
      </c>
      <c r="AA2267" s="89">
        <v>-1.7907387829000001E-3</v>
      </c>
    </row>
    <row r="2268" spans="1:27" x14ac:dyDescent="0.25">
      <c r="A2268" s="87">
        <v>22070</v>
      </c>
      <c r="B2268" s="134">
        <v>45473</v>
      </c>
      <c r="C2268" s="87">
        <v>12224</v>
      </c>
      <c r="D2268" s="86" t="s">
        <v>2642</v>
      </c>
      <c r="E2268" s="88">
        <v>2362425</v>
      </c>
      <c r="F2268" s="88">
        <v>1333012</v>
      </c>
      <c r="G2268" s="88">
        <v>0</v>
      </c>
      <c r="H2268" s="88">
        <v>0</v>
      </c>
      <c r="I2268" s="88">
        <v>0</v>
      </c>
      <c r="J2268" s="88">
        <v>279589</v>
      </c>
      <c r="K2268" s="88">
        <v>717417</v>
      </c>
      <c r="L2268" s="88">
        <v>0</v>
      </c>
      <c r="M2268" s="88">
        <v>0</v>
      </c>
      <c r="N2268" s="88">
        <v>0</v>
      </c>
      <c r="O2268" s="88">
        <v>0</v>
      </c>
      <c r="P2268" s="88">
        <v>336006</v>
      </c>
      <c r="Q2268" s="89">
        <v>0</v>
      </c>
      <c r="R2268" s="89">
        <v>0</v>
      </c>
      <c r="S2268" s="89">
        <v>0</v>
      </c>
      <c r="T2268" s="89">
        <v>0</v>
      </c>
      <c r="U2268" s="89">
        <v>0</v>
      </c>
      <c r="V2268" s="89">
        <v>0</v>
      </c>
      <c r="W2268" s="89">
        <v>0</v>
      </c>
      <c r="X2268" s="89">
        <v>0</v>
      </c>
      <c r="Y2268" s="89">
        <v>0</v>
      </c>
      <c r="Z2268" s="89">
        <v>2.85839135274E-3</v>
      </c>
      <c r="AA2268" s="89">
        <v>7.4132126516999997E-4</v>
      </c>
    </row>
    <row r="2269" spans="1:27" x14ac:dyDescent="0.25">
      <c r="A2269" s="87">
        <v>22083</v>
      </c>
      <c r="B2269" s="134">
        <v>45473</v>
      </c>
      <c r="C2269" s="87">
        <v>12237</v>
      </c>
      <c r="D2269" s="86" t="s">
        <v>2643</v>
      </c>
      <c r="E2269" s="88">
        <v>4515611</v>
      </c>
      <c r="F2269" s="88">
        <v>3166983</v>
      </c>
      <c r="G2269" s="88">
        <v>0</v>
      </c>
      <c r="H2269" s="88">
        <v>0</v>
      </c>
      <c r="I2269" s="88">
        <v>0</v>
      </c>
      <c r="J2269" s="88">
        <v>645451</v>
      </c>
      <c r="K2269" s="88">
        <v>1594229</v>
      </c>
      <c r="L2269" s="88">
        <v>0</v>
      </c>
      <c r="M2269" s="88">
        <v>0</v>
      </c>
      <c r="N2269" s="88">
        <v>0</v>
      </c>
      <c r="O2269" s="88">
        <v>0</v>
      </c>
      <c r="P2269" s="88">
        <v>927303</v>
      </c>
      <c r="Q2269" s="89">
        <v>0</v>
      </c>
      <c r="R2269" s="89">
        <v>0</v>
      </c>
      <c r="S2269" s="89">
        <v>0</v>
      </c>
      <c r="T2269" s="89">
        <v>0</v>
      </c>
      <c r="U2269" s="89">
        <v>1.34708932681E-3</v>
      </c>
      <c r="V2269" s="89">
        <v>0</v>
      </c>
      <c r="W2269" s="89">
        <v>0</v>
      </c>
      <c r="X2269" s="89">
        <v>0</v>
      </c>
      <c r="Y2269" s="89">
        <v>0</v>
      </c>
      <c r="Z2269" s="89">
        <v>1.4189386887E-3</v>
      </c>
      <c r="AA2269" s="89">
        <v>1.12716201204E-3</v>
      </c>
    </row>
    <row r="2270" spans="1:27" x14ac:dyDescent="0.25">
      <c r="A2270" s="87">
        <v>22114</v>
      </c>
      <c r="B2270" s="134">
        <v>45473</v>
      </c>
      <c r="C2270" s="87">
        <v>12263</v>
      </c>
      <c r="D2270" s="86" t="s">
        <v>2644</v>
      </c>
      <c r="E2270" s="88">
        <v>103177969</v>
      </c>
      <c r="F2270" s="88">
        <v>90068181</v>
      </c>
      <c r="G2270" s="88">
        <v>1518487</v>
      </c>
      <c r="H2270" s="88">
        <v>0</v>
      </c>
      <c r="I2270" s="88">
        <v>0</v>
      </c>
      <c r="J2270" s="88">
        <v>246311</v>
      </c>
      <c r="K2270" s="88">
        <v>11764564</v>
      </c>
      <c r="L2270" s="88">
        <v>0</v>
      </c>
      <c r="M2270" s="88">
        <v>67064270</v>
      </c>
      <c r="N2270" s="88">
        <v>0</v>
      </c>
      <c r="O2270" s="88">
        <v>117728</v>
      </c>
      <c r="P2270" s="88">
        <v>9356821</v>
      </c>
      <c r="Q2270" s="89">
        <v>3.1832041985200002E-3</v>
      </c>
      <c r="R2270" s="89">
        <v>0</v>
      </c>
      <c r="S2270" s="89">
        <v>0</v>
      </c>
      <c r="T2270" s="89">
        <v>0</v>
      </c>
      <c r="U2270" s="89">
        <v>7.6769666305E-4</v>
      </c>
      <c r="V2270" s="89">
        <v>0</v>
      </c>
      <c r="W2270" s="89">
        <v>3.0198260374000001E-4</v>
      </c>
      <c r="X2270" s="89">
        <v>0</v>
      </c>
      <c r="Y2270" s="89">
        <v>0</v>
      </c>
      <c r="Z2270" s="89">
        <v>1.1926384843299999E-3</v>
      </c>
      <c r="AA2270" s="89">
        <v>5.0985058383000003E-4</v>
      </c>
    </row>
    <row r="2271" spans="1:27" x14ac:dyDescent="0.25">
      <c r="A2271" s="87">
        <v>22119</v>
      </c>
      <c r="B2271" s="134">
        <v>45473</v>
      </c>
      <c r="C2271" s="87">
        <v>12268</v>
      </c>
      <c r="D2271" s="86" t="s">
        <v>2645</v>
      </c>
      <c r="E2271" s="88">
        <v>91200807</v>
      </c>
      <c r="F2271" s="88">
        <v>71787313</v>
      </c>
      <c r="G2271" s="88">
        <v>3428390</v>
      </c>
      <c r="H2271" s="88">
        <v>0</v>
      </c>
      <c r="I2271" s="88">
        <v>0</v>
      </c>
      <c r="J2271" s="88">
        <v>2314891</v>
      </c>
      <c r="K2271" s="88">
        <v>11368248</v>
      </c>
      <c r="L2271" s="88">
        <v>0</v>
      </c>
      <c r="M2271" s="88">
        <v>40010100</v>
      </c>
      <c r="N2271" s="88">
        <v>9792217</v>
      </c>
      <c r="O2271" s="88">
        <v>893536</v>
      </c>
      <c r="P2271" s="88">
        <v>3979931</v>
      </c>
      <c r="Q2271" s="89">
        <v>1.7339886383440001E-2</v>
      </c>
      <c r="R2271" s="89">
        <v>0</v>
      </c>
      <c r="S2271" s="89">
        <v>0</v>
      </c>
      <c r="T2271" s="89">
        <v>3.01112719078E-3</v>
      </c>
      <c r="U2271" s="89">
        <v>4.65694852557E-3</v>
      </c>
      <c r="V2271" s="89">
        <v>0</v>
      </c>
      <c r="W2271" s="89">
        <v>-1.5037231679999999E-4</v>
      </c>
      <c r="X2271" s="89">
        <v>0</v>
      </c>
      <c r="Y2271" s="89">
        <v>0</v>
      </c>
      <c r="Z2271" s="89">
        <v>5.47277097277E-3</v>
      </c>
      <c r="AA2271" s="89">
        <v>2.47710234184E-3</v>
      </c>
    </row>
    <row r="2272" spans="1:27" x14ac:dyDescent="0.25">
      <c r="A2272" s="87">
        <v>22128</v>
      </c>
      <c r="B2272" s="134">
        <v>45473</v>
      </c>
      <c r="C2272" s="87">
        <v>12277</v>
      </c>
      <c r="D2272" s="86" t="s">
        <v>2646</v>
      </c>
      <c r="E2272" s="88">
        <v>646155824</v>
      </c>
      <c r="F2272" s="88">
        <v>554493727</v>
      </c>
      <c r="G2272" s="88">
        <v>10705342</v>
      </c>
      <c r="H2272" s="88">
        <v>0</v>
      </c>
      <c r="I2272" s="88">
        <v>269693</v>
      </c>
      <c r="J2272" s="88">
        <v>90802488</v>
      </c>
      <c r="K2272" s="88">
        <v>116827776</v>
      </c>
      <c r="L2272" s="88">
        <v>0</v>
      </c>
      <c r="M2272" s="88">
        <v>260947030</v>
      </c>
      <c r="N2272" s="88">
        <v>50874959</v>
      </c>
      <c r="O2272" s="88">
        <v>1410815</v>
      </c>
      <c r="P2272" s="88">
        <v>22655624</v>
      </c>
      <c r="Q2272" s="89">
        <v>1.4649632389019999E-2</v>
      </c>
      <c r="R2272" s="89">
        <v>0</v>
      </c>
      <c r="S2272" s="89">
        <v>3.9190057378320001E-2</v>
      </c>
      <c r="T2272" s="89">
        <v>2.1275516517000001E-4</v>
      </c>
      <c r="U2272" s="89">
        <v>2.71563292987E-3</v>
      </c>
      <c r="V2272" s="89">
        <v>0</v>
      </c>
      <c r="W2272" s="89">
        <v>-3.3010010639999998E-4</v>
      </c>
      <c r="X2272" s="89">
        <v>2.2268137057E-4</v>
      </c>
      <c r="Y2272" s="89">
        <v>4.1798218981169998E-2</v>
      </c>
      <c r="Z2272" s="89">
        <v>8.2860208823099992E-3</v>
      </c>
      <c r="AA2272" s="89">
        <v>1.31274847016E-3</v>
      </c>
    </row>
    <row r="2273" spans="1:27" x14ac:dyDescent="0.25">
      <c r="A2273" s="87">
        <v>22131</v>
      </c>
      <c r="B2273" s="134">
        <v>45473</v>
      </c>
      <c r="C2273" s="87">
        <v>12280</v>
      </c>
      <c r="D2273" s="86" t="s">
        <v>2647</v>
      </c>
      <c r="E2273" s="88">
        <v>1573715</v>
      </c>
      <c r="F2273" s="88">
        <v>413832</v>
      </c>
      <c r="G2273" s="88">
        <v>0</v>
      </c>
      <c r="H2273" s="88">
        <v>0</v>
      </c>
      <c r="I2273" s="88">
        <v>0</v>
      </c>
      <c r="J2273" s="88">
        <v>152430</v>
      </c>
      <c r="K2273" s="88">
        <v>113579</v>
      </c>
      <c r="L2273" s="88">
        <v>0</v>
      </c>
      <c r="M2273" s="88">
        <v>0</v>
      </c>
      <c r="N2273" s="88">
        <v>0</v>
      </c>
      <c r="O2273" s="88">
        <v>0</v>
      </c>
      <c r="P2273" s="88">
        <v>147823</v>
      </c>
      <c r="Q2273" s="89">
        <v>0</v>
      </c>
      <c r="R2273" s="89">
        <v>0</v>
      </c>
      <c r="S2273" s="89">
        <v>0</v>
      </c>
      <c r="T2273" s="89">
        <v>0</v>
      </c>
      <c r="U2273" s="89">
        <v>0</v>
      </c>
      <c r="V2273" s="89">
        <v>0</v>
      </c>
      <c r="W2273" s="89">
        <v>0</v>
      </c>
      <c r="X2273" s="89">
        <v>0</v>
      </c>
      <c r="Y2273" s="89">
        <v>0</v>
      </c>
      <c r="Z2273" s="89">
        <v>6.1665469364000003E-3</v>
      </c>
      <c r="AA2273" s="89">
        <v>1.95117925327E-3</v>
      </c>
    </row>
    <row r="2274" spans="1:27" x14ac:dyDescent="0.25">
      <c r="A2274" s="87">
        <v>22132</v>
      </c>
      <c r="B2274" s="134">
        <v>45473</v>
      </c>
      <c r="C2274" s="87">
        <v>12281</v>
      </c>
      <c r="D2274" s="86" t="s">
        <v>2648</v>
      </c>
      <c r="E2274" s="88">
        <v>18191977</v>
      </c>
      <c r="F2274" s="88">
        <v>14489905</v>
      </c>
      <c r="G2274" s="88">
        <v>0</v>
      </c>
      <c r="H2274" s="88">
        <v>0</v>
      </c>
      <c r="I2274" s="88">
        <v>0</v>
      </c>
      <c r="J2274" s="88">
        <v>4671622</v>
      </c>
      <c r="K2274" s="88">
        <v>4468074</v>
      </c>
      <c r="L2274" s="88">
        <v>0</v>
      </c>
      <c r="M2274" s="88">
        <v>3736800</v>
      </c>
      <c r="N2274" s="88">
        <v>0</v>
      </c>
      <c r="O2274" s="88">
        <v>0</v>
      </c>
      <c r="P2274" s="88">
        <v>1613409</v>
      </c>
      <c r="Q2274" s="89">
        <v>0</v>
      </c>
      <c r="R2274" s="89">
        <v>0</v>
      </c>
      <c r="S2274" s="89">
        <v>0</v>
      </c>
      <c r="T2274" s="89">
        <v>0</v>
      </c>
      <c r="U2274" s="89">
        <v>0</v>
      </c>
      <c r="V2274" s="89">
        <v>0</v>
      </c>
      <c r="W2274" s="89">
        <v>0</v>
      </c>
      <c r="X2274" s="89">
        <v>0</v>
      </c>
      <c r="Y2274" s="89">
        <v>0</v>
      </c>
      <c r="Z2274" s="89">
        <v>0</v>
      </c>
      <c r="AA2274" s="89">
        <v>0</v>
      </c>
    </row>
    <row r="2275" spans="1:27" x14ac:dyDescent="0.25">
      <c r="A2275" s="87">
        <v>22151</v>
      </c>
      <c r="B2275" s="134">
        <v>45473</v>
      </c>
      <c r="C2275" s="87">
        <v>12300</v>
      </c>
      <c r="D2275" s="86" t="s">
        <v>2649</v>
      </c>
      <c r="E2275" s="88">
        <v>370347</v>
      </c>
      <c r="F2275" s="88">
        <v>74903</v>
      </c>
      <c r="G2275" s="88">
        <v>0</v>
      </c>
      <c r="H2275" s="88">
        <v>2192</v>
      </c>
      <c r="I2275" s="88">
        <v>0</v>
      </c>
      <c r="J2275" s="88">
        <v>0</v>
      </c>
      <c r="K2275" s="88">
        <v>0</v>
      </c>
      <c r="L2275" s="88">
        <v>0</v>
      </c>
      <c r="M2275" s="88">
        <v>0</v>
      </c>
      <c r="N2275" s="88">
        <v>0</v>
      </c>
      <c r="O2275" s="88">
        <v>0</v>
      </c>
      <c r="P2275" s="88">
        <v>72711</v>
      </c>
      <c r="Q2275" s="89">
        <v>0</v>
      </c>
      <c r="R2275" s="89">
        <v>9.274873524452E-2</v>
      </c>
      <c r="S2275" s="89">
        <v>0</v>
      </c>
      <c r="T2275" s="89">
        <v>0</v>
      </c>
      <c r="U2275" s="89">
        <v>0</v>
      </c>
      <c r="V2275" s="89">
        <v>0</v>
      </c>
      <c r="W2275" s="89">
        <v>0</v>
      </c>
      <c r="X2275" s="89">
        <v>0</v>
      </c>
      <c r="Y2275" s="89">
        <v>0</v>
      </c>
      <c r="Z2275" s="89">
        <v>3.3313437807999999E-4</v>
      </c>
      <c r="AA2275" s="89">
        <v>2.3387769244499999E-3</v>
      </c>
    </row>
    <row r="2276" spans="1:27" x14ac:dyDescent="0.25">
      <c r="A2276" s="87">
        <v>22157</v>
      </c>
      <c r="B2276" s="134">
        <v>45473</v>
      </c>
      <c r="C2276" s="87">
        <v>12306</v>
      </c>
      <c r="D2276" s="86" t="s">
        <v>2650</v>
      </c>
      <c r="E2276" s="88">
        <v>776385622</v>
      </c>
      <c r="F2276" s="88">
        <v>604629891</v>
      </c>
      <c r="G2276" s="88">
        <v>38229759</v>
      </c>
      <c r="H2276" s="88">
        <v>0</v>
      </c>
      <c r="I2276" s="88">
        <v>30562824</v>
      </c>
      <c r="J2276" s="88">
        <v>60132501</v>
      </c>
      <c r="K2276" s="88">
        <v>134831088</v>
      </c>
      <c r="L2276" s="88">
        <v>0</v>
      </c>
      <c r="M2276" s="88">
        <v>253403008</v>
      </c>
      <c r="N2276" s="88">
        <v>0</v>
      </c>
      <c r="O2276" s="88">
        <v>0</v>
      </c>
      <c r="P2276" s="88">
        <v>87470711</v>
      </c>
      <c r="Q2276" s="89">
        <v>2.7821464116570001E-2</v>
      </c>
      <c r="R2276" s="89">
        <v>0</v>
      </c>
      <c r="S2276" s="89">
        <v>0</v>
      </c>
      <c r="T2276" s="89">
        <v>1.7389046406200001E-3</v>
      </c>
      <c r="U2276" s="89">
        <v>2.0441402002200001E-3</v>
      </c>
      <c r="V2276" s="89">
        <v>0</v>
      </c>
      <c r="W2276" s="89">
        <v>0</v>
      </c>
      <c r="X2276" s="89">
        <v>0</v>
      </c>
      <c r="Y2276" s="89">
        <v>0</v>
      </c>
      <c r="Z2276" s="89">
        <v>1.944503814766E-2</v>
      </c>
      <c r="AA2276" s="89">
        <v>5.2851095979E-3</v>
      </c>
    </row>
    <row r="2277" spans="1:27" x14ac:dyDescent="0.25">
      <c r="A2277" s="87">
        <v>22159</v>
      </c>
      <c r="B2277" s="134">
        <v>45473</v>
      </c>
      <c r="C2277" s="87">
        <v>12308</v>
      </c>
      <c r="D2277" s="86" t="s">
        <v>2651</v>
      </c>
      <c r="E2277" s="88">
        <v>42357722</v>
      </c>
      <c r="F2277" s="88">
        <v>26026008</v>
      </c>
      <c r="G2277" s="88">
        <v>1891426</v>
      </c>
      <c r="H2277" s="88">
        <v>0</v>
      </c>
      <c r="I2277" s="88">
        <v>0</v>
      </c>
      <c r="J2277" s="88">
        <v>2919446</v>
      </c>
      <c r="K2277" s="88">
        <v>4887588</v>
      </c>
      <c r="L2277" s="88">
        <v>0</v>
      </c>
      <c r="M2277" s="88">
        <v>15080518</v>
      </c>
      <c r="N2277" s="88">
        <v>0</v>
      </c>
      <c r="O2277" s="88">
        <v>0</v>
      </c>
      <c r="P2277" s="88">
        <v>1247029</v>
      </c>
      <c r="Q2277" s="89">
        <v>3.3364006055199998E-3</v>
      </c>
      <c r="R2277" s="89">
        <v>0</v>
      </c>
      <c r="S2277" s="89">
        <v>0</v>
      </c>
      <c r="T2277" s="89">
        <v>0</v>
      </c>
      <c r="U2277" s="89">
        <v>2.5384727456200002E-3</v>
      </c>
      <c r="V2277" s="89">
        <v>0</v>
      </c>
      <c r="W2277" s="89">
        <v>-1.7229279480000001E-4</v>
      </c>
      <c r="X2277" s="89">
        <v>0</v>
      </c>
      <c r="Y2277" s="89">
        <v>0</v>
      </c>
      <c r="Z2277" s="89">
        <v>1.0228223112070001E-2</v>
      </c>
      <c r="AA2277" s="89">
        <v>1.1293766223200001E-3</v>
      </c>
    </row>
    <row r="2278" spans="1:27" x14ac:dyDescent="0.25">
      <c r="A2278" s="87">
        <v>22167</v>
      </c>
      <c r="B2278" s="134">
        <v>45473</v>
      </c>
      <c r="C2278" s="87">
        <v>12313</v>
      </c>
      <c r="D2278" s="86" t="s">
        <v>2652</v>
      </c>
      <c r="E2278" s="88">
        <v>150693069</v>
      </c>
      <c r="F2278" s="88">
        <v>84542938</v>
      </c>
      <c r="G2278" s="88">
        <v>4059813</v>
      </c>
      <c r="H2278" s="88">
        <v>66873</v>
      </c>
      <c r="I2278" s="88">
        <v>0</v>
      </c>
      <c r="J2278" s="88">
        <v>11470447</v>
      </c>
      <c r="K2278" s="88">
        <v>23389937</v>
      </c>
      <c r="L2278" s="88">
        <v>0</v>
      </c>
      <c r="M2278" s="88">
        <v>39440849</v>
      </c>
      <c r="N2278" s="88">
        <v>0</v>
      </c>
      <c r="O2278" s="88">
        <v>0</v>
      </c>
      <c r="P2278" s="88">
        <v>6115019</v>
      </c>
      <c r="Q2278" s="89">
        <v>6.7880228315199999E-3</v>
      </c>
      <c r="R2278" s="89">
        <v>3.5918609417700002E-3</v>
      </c>
      <c r="S2278" s="89">
        <v>0</v>
      </c>
      <c r="T2278" s="89">
        <v>0</v>
      </c>
      <c r="U2278" s="89">
        <v>6.5705453779999994E-5</v>
      </c>
      <c r="V2278" s="89">
        <v>0</v>
      </c>
      <c r="W2278" s="89">
        <v>0</v>
      </c>
      <c r="X2278" s="89">
        <v>0</v>
      </c>
      <c r="Y2278" s="89">
        <v>0</v>
      </c>
      <c r="Z2278" s="89">
        <v>2.7714867135900001E-3</v>
      </c>
      <c r="AA2278" s="89">
        <v>5.8189789217999997E-4</v>
      </c>
    </row>
    <row r="2279" spans="1:27" x14ac:dyDescent="0.25">
      <c r="A2279" s="87">
        <v>22174</v>
      </c>
      <c r="B2279" s="134">
        <v>45473</v>
      </c>
      <c r="C2279" s="87">
        <v>12320</v>
      </c>
      <c r="D2279" s="86" t="s">
        <v>2653</v>
      </c>
      <c r="E2279" s="88">
        <v>9999996</v>
      </c>
      <c r="F2279" s="88">
        <v>5822566</v>
      </c>
      <c r="G2279" s="88">
        <v>1700045</v>
      </c>
      <c r="H2279" s="88">
        <v>38558</v>
      </c>
      <c r="I2279" s="88">
        <v>0</v>
      </c>
      <c r="J2279" s="88">
        <v>1935166</v>
      </c>
      <c r="K2279" s="88">
        <v>900537</v>
      </c>
      <c r="L2279" s="88">
        <v>0</v>
      </c>
      <c r="M2279" s="88">
        <v>0</v>
      </c>
      <c r="N2279" s="88">
        <v>0</v>
      </c>
      <c r="O2279" s="88">
        <v>0</v>
      </c>
      <c r="P2279" s="88">
        <v>1248260</v>
      </c>
      <c r="Q2279" s="89">
        <v>2.7637608647799999E-3</v>
      </c>
      <c r="R2279" s="89">
        <v>0</v>
      </c>
      <c r="S2279" s="89">
        <v>0</v>
      </c>
      <c r="T2279" s="89">
        <v>5.3177230017199999E-3</v>
      </c>
      <c r="U2279" s="89">
        <v>1.056212896785E-2</v>
      </c>
      <c r="V2279" s="89">
        <v>0</v>
      </c>
      <c r="W2279" s="89">
        <v>0</v>
      </c>
      <c r="X2279" s="89">
        <v>0</v>
      </c>
      <c r="Y2279" s="89">
        <v>0</v>
      </c>
      <c r="Z2279" s="89">
        <v>5.2808196102050002E-2</v>
      </c>
      <c r="AA2279" s="89">
        <v>1.7722402746940001E-2</v>
      </c>
    </row>
    <row r="2280" spans="1:27" x14ac:dyDescent="0.25">
      <c r="A2280" s="87">
        <v>22195</v>
      </c>
      <c r="B2280" s="134">
        <v>45473</v>
      </c>
      <c r="C2280" s="87">
        <v>12341</v>
      </c>
      <c r="D2280" s="86" t="s">
        <v>2654</v>
      </c>
      <c r="E2280" s="88">
        <v>10259112</v>
      </c>
      <c r="F2280" s="88">
        <v>7354427</v>
      </c>
      <c r="G2280" s="88">
        <v>0</v>
      </c>
      <c r="H2280" s="88">
        <v>0</v>
      </c>
      <c r="I2280" s="88">
        <v>0</v>
      </c>
      <c r="J2280" s="88">
        <v>4782594</v>
      </c>
      <c r="K2280" s="88">
        <v>1632505</v>
      </c>
      <c r="L2280" s="88">
        <v>0</v>
      </c>
      <c r="M2280" s="88">
        <v>0</v>
      </c>
      <c r="N2280" s="88">
        <v>0</v>
      </c>
      <c r="O2280" s="88">
        <v>0</v>
      </c>
      <c r="P2280" s="88">
        <v>939328</v>
      </c>
      <c r="Q2280" s="89">
        <v>0</v>
      </c>
      <c r="R2280" s="89">
        <v>0</v>
      </c>
      <c r="S2280" s="89">
        <v>0</v>
      </c>
      <c r="T2280" s="89">
        <v>0</v>
      </c>
      <c r="U2280" s="89">
        <v>-3.6411076479999998E-4</v>
      </c>
      <c r="V2280" s="89">
        <v>0</v>
      </c>
      <c r="W2280" s="89">
        <v>0</v>
      </c>
      <c r="X2280" s="89">
        <v>0</v>
      </c>
      <c r="Y2280" s="89">
        <v>0</v>
      </c>
      <c r="Z2280" s="89">
        <v>-1.2831522102000001E-3</v>
      </c>
      <c r="AA2280" s="89">
        <v>-2.0155409080000001E-4</v>
      </c>
    </row>
    <row r="2281" spans="1:27" x14ac:dyDescent="0.25">
      <c r="A2281" s="87">
        <v>22213</v>
      </c>
      <c r="B2281" s="134">
        <v>45473</v>
      </c>
      <c r="C2281" s="87">
        <v>12357</v>
      </c>
      <c r="D2281" s="86" t="s">
        <v>2655</v>
      </c>
      <c r="E2281" s="88">
        <v>35249017</v>
      </c>
      <c r="F2281" s="88">
        <v>18406865</v>
      </c>
      <c r="G2281" s="88">
        <v>916555</v>
      </c>
      <c r="H2281" s="88">
        <v>0</v>
      </c>
      <c r="I2281" s="88">
        <v>0</v>
      </c>
      <c r="J2281" s="88">
        <v>3312462</v>
      </c>
      <c r="K2281" s="88">
        <v>8918536</v>
      </c>
      <c r="L2281" s="88">
        <v>0</v>
      </c>
      <c r="M2281" s="88">
        <v>2307131</v>
      </c>
      <c r="N2281" s="88">
        <v>0</v>
      </c>
      <c r="O2281" s="88">
        <v>0</v>
      </c>
      <c r="P2281" s="88">
        <v>2952181</v>
      </c>
      <c r="Q2281" s="89">
        <v>5.0733718923600003E-3</v>
      </c>
      <c r="R2281" s="89">
        <v>0</v>
      </c>
      <c r="S2281" s="89">
        <v>0</v>
      </c>
      <c r="T2281" s="89">
        <v>3.7590246166800002E-3</v>
      </c>
      <c r="U2281" s="89">
        <v>9.5919650034999998E-4</v>
      </c>
      <c r="V2281" s="89">
        <v>0</v>
      </c>
      <c r="W2281" s="89">
        <v>-1.1606581365000001E-3</v>
      </c>
      <c r="X2281" s="89">
        <v>0</v>
      </c>
      <c r="Y2281" s="89">
        <v>0</v>
      </c>
      <c r="Z2281" s="89">
        <v>4.4827282727899999E-3</v>
      </c>
      <c r="AA2281" s="89">
        <v>2.1757639183399998E-3</v>
      </c>
    </row>
    <row r="2282" spans="1:27" x14ac:dyDescent="0.25">
      <c r="A2282" s="87">
        <v>22219</v>
      </c>
      <c r="B2282" s="134">
        <v>45473</v>
      </c>
      <c r="C2282" s="87">
        <v>12363</v>
      </c>
      <c r="D2282" s="86" t="s">
        <v>2656</v>
      </c>
      <c r="E2282" s="88">
        <v>776563</v>
      </c>
      <c r="F2282" s="88">
        <v>533956</v>
      </c>
      <c r="G2282" s="88">
        <v>0</v>
      </c>
      <c r="H2282" s="88">
        <v>0</v>
      </c>
      <c r="I2282" s="88">
        <v>0</v>
      </c>
      <c r="J2282" s="88">
        <v>35799</v>
      </c>
      <c r="K2282" s="88">
        <v>328010</v>
      </c>
      <c r="L2282" s="88">
        <v>0</v>
      </c>
      <c r="M2282" s="88">
        <v>0</v>
      </c>
      <c r="N2282" s="88">
        <v>0</v>
      </c>
      <c r="O2282" s="88">
        <v>0</v>
      </c>
      <c r="P2282" s="88">
        <v>170146</v>
      </c>
      <c r="Q2282" s="89">
        <v>0</v>
      </c>
      <c r="R2282" s="89">
        <v>0</v>
      </c>
      <c r="S2282" s="89">
        <v>0</v>
      </c>
      <c r="T2282" s="89">
        <v>0</v>
      </c>
      <c r="U2282" s="89">
        <v>1.35749406614E-2</v>
      </c>
      <c r="V2282" s="89">
        <v>0</v>
      </c>
      <c r="W2282" s="89">
        <v>0</v>
      </c>
      <c r="X2282" s="89">
        <v>0</v>
      </c>
      <c r="Y2282" s="89">
        <v>0</v>
      </c>
      <c r="Z2282" s="89">
        <v>1.8426304466520001E-2</v>
      </c>
      <c r="AA2282" s="89">
        <v>1.410776417677E-2</v>
      </c>
    </row>
    <row r="2283" spans="1:27" x14ac:dyDescent="0.25">
      <c r="A2283" s="87">
        <v>22220</v>
      </c>
      <c r="B2283" s="134">
        <v>45473</v>
      </c>
      <c r="C2283" s="87">
        <v>12364</v>
      </c>
      <c r="D2283" s="86" t="s">
        <v>2657</v>
      </c>
      <c r="E2283" s="88">
        <v>19353461</v>
      </c>
      <c r="F2283" s="88">
        <v>13557926</v>
      </c>
      <c r="G2283" s="88">
        <v>0</v>
      </c>
      <c r="H2283" s="88">
        <v>0</v>
      </c>
      <c r="I2283" s="88">
        <v>0</v>
      </c>
      <c r="J2283" s="88">
        <v>4482363</v>
      </c>
      <c r="K2283" s="88">
        <v>5064893</v>
      </c>
      <c r="L2283" s="88">
        <v>0</v>
      </c>
      <c r="M2283" s="88">
        <v>2860337</v>
      </c>
      <c r="N2283" s="88">
        <v>0</v>
      </c>
      <c r="O2283" s="88">
        <v>0</v>
      </c>
      <c r="P2283" s="88">
        <v>1150333</v>
      </c>
      <c r="Q2283" s="89">
        <v>0</v>
      </c>
      <c r="R2283" s="89">
        <v>0</v>
      </c>
      <c r="S2283" s="89">
        <v>0</v>
      </c>
      <c r="T2283" s="89">
        <v>0</v>
      </c>
      <c r="U2283" s="89">
        <v>-2.702113931E-4</v>
      </c>
      <c r="V2283" s="89">
        <v>0</v>
      </c>
      <c r="W2283" s="89">
        <v>-1.6903498529999999E-4</v>
      </c>
      <c r="X2283" s="89">
        <v>0</v>
      </c>
      <c r="Y2283" s="89">
        <v>0</v>
      </c>
      <c r="Z2283" s="89">
        <v>9.72630887076E-3</v>
      </c>
      <c r="AA2283" s="89">
        <v>9.7025778699999998E-4</v>
      </c>
    </row>
    <row r="2284" spans="1:27" x14ac:dyDescent="0.25">
      <c r="A2284" s="87">
        <v>22226</v>
      </c>
      <c r="B2284" s="134">
        <v>45473</v>
      </c>
      <c r="C2284" s="87">
        <v>12370</v>
      </c>
      <c r="D2284" s="86" t="s">
        <v>2658</v>
      </c>
      <c r="E2284" s="88">
        <v>7958</v>
      </c>
      <c r="F2284" s="88">
        <v>0</v>
      </c>
      <c r="G2284" s="88">
        <v>0</v>
      </c>
      <c r="H2284" s="88">
        <v>0</v>
      </c>
      <c r="I2284" s="88">
        <v>0</v>
      </c>
      <c r="J2284" s="88">
        <v>0</v>
      </c>
      <c r="K2284" s="88">
        <v>0</v>
      </c>
      <c r="L2284" s="88">
        <v>0</v>
      </c>
      <c r="M2284" s="88">
        <v>0</v>
      </c>
      <c r="N2284" s="88">
        <v>0</v>
      </c>
      <c r="O2284" s="88">
        <v>0</v>
      </c>
      <c r="P2284" s="88">
        <v>0</v>
      </c>
      <c r="Q2284" s="89">
        <v>0</v>
      </c>
      <c r="R2284" s="89">
        <v>0</v>
      </c>
      <c r="S2284" s="89">
        <v>0</v>
      </c>
      <c r="T2284" s="89">
        <v>0</v>
      </c>
      <c r="U2284" s="89">
        <v>0</v>
      </c>
      <c r="V2284" s="89">
        <v>0</v>
      </c>
      <c r="W2284" s="89">
        <v>0</v>
      </c>
      <c r="X2284" s="89">
        <v>0</v>
      </c>
      <c r="Y2284" s="89">
        <v>0</v>
      </c>
      <c r="Z2284" s="89">
        <v>0</v>
      </c>
      <c r="AA2284" s="89">
        <v>0</v>
      </c>
    </row>
    <row r="2285" spans="1:27" x14ac:dyDescent="0.25">
      <c r="A2285" s="87">
        <v>22241</v>
      </c>
      <c r="B2285" s="134">
        <v>45473</v>
      </c>
      <c r="C2285" s="87">
        <v>12383</v>
      </c>
      <c r="D2285" s="86" t="s">
        <v>2659</v>
      </c>
      <c r="E2285" s="88">
        <v>152052171</v>
      </c>
      <c r="F2285" s="88">
        <v>109256515</v>
      </c>
      <c r="G2285" s="88">
        <v>2791569</v>
      </c>
      <c r="H2285" s="88">
        <v>0</v>
      </c>
      <c r="I2285" s="88">
        <v>0</v>
      </c>
      <c r="J2285" s="88">
        <v>12524164</v>
      </c>
      <c r="K2285" s="88">
        <v>42047385</v>
      </c>
      <c r="L2285" s="88">
        <v>0</v>
      </c>
      <c r="M2285" s="88">
        <v>22577370</v>
      </c>
      <c r="N2285" s="88">
        <v>723282</v>
      </c>
      <c r="O2285" s="88">
        <v>0</v>
      </c>
      <c r="P2285" s="88">
        <v>28592745</v>
      </c>
      <c r="Q2285" s="89">
        <v>1.158114343841E-2</v>
      </c>
      <c r="R2285" s="89">
        <v>0</v>
      </c>
      <c r="S2285" s="89">
        <v>0</v>
      </c>
      <c r="T2285" s="89">
        <v>-1.8225136847000001E-6</v>
      </c>
      <c r="U2285" s="89">
        <v>1.7540273876100001E-3</v>
      </c>
      <c r="V2285" s="89">
        <v>0</v>
      </c>
      <c r="W2285" s="89">
        <v>8.8763623019000001E-4</v>
      </c>
      <c r="X2285" s="89">
        <v>0</v>
      </c>
      <c r="Y2285" s="89">
        <v>0</v>
      </c>
      <c r="Z2285" s="89">
        <v>5.8359822420099997E-3</v>
      </c>
      <c r="AA2285" s="89">
        <v>2.7011658573300001E-3</v>
      </c>
    </row>
    <row r="2286" spans="1:27" x14ac:dyDescent="0.25">
      <c r="A2286" s="87">
        <v>22280</v>
      </c>
      <c r="B2286" s="134">
        <v>45473</v>
      </c>
      <c r="C2286" s="87">
        <v>12421</v>
      </c>
      <c r="D2286" s="86" t="s">
        <v>2660</v>
      </c>
      <c r="E2286" s="88">
        <v>167544491</v>
      </c>
      <c r="F2286" s="88">
        <v>104805820</v>
      </c>
      <c r="G2286" s="88">
        <v>1967714</v>
      </c>
      <c r="H2286" s="88">
        <v>0</v>
      </c>
      <c r="I2286" s="88">
        <v>260247</v>
      </c>
      <c r="J2286" s="88">
        <v>2079444</v>
      </c>
      <c r="K2286" s="88">
        <v>5241038</v>
      </c>
      <c r="L2286" s="88">
        <v>0</v>
      </c>
      <c r="M2286" s="88">
        <v>83350750</v>
      </c>
      <c r="N2286" s="88">
        <v>9312718</v>
      </c>
      <c r="O2286" s="88">
        <v>1960586</v>
      </c>
      <c r="P2286" s="88">
        <v>633323</v>
      </c>
      <c r="Q2286" s="89">
        <v>7.3751243727899997E-3</v>
      </c>
      <c r="R2286" s="89">
        <v>0</v>
      </c>
      <c r="S2286" s="89">
        <v>0</v>
      </c>
      <c r="T2286" s="89">
        <v>0</v>
      </c>
      <c r="U2286" s="89">
        <v>0</v>
      </c>
      <c r="V2286" s="89">
        <v>0</v>
      </c>
      <c r="W2286" s="89">
        <v>0</v>
      </c>
      <c r="X2286" s="89">
        <v>0</v>
      </c>
      <c r="Y2286" s="89">
        <v>0</v>
      </c>
      <c r="Z2286" s="89">
        <v>3.2341169248E-4</v>
      </c>
      <c r="AA2286" s="89">
        <v>1.6976326799E-4</v>
      </c>
    </row>
    <row r="2287" spans="1:27" x14ac:dyDescent="0.25">
      <c r="A2287" s="87">
        <v>22307</v>
      </c>
      <c r="B2287" s="134">
        <v>45473</v>
      </c>
      <c r="C2287" s="87">
        <v>12447</v>
      </c>
      <c r="D2287" s="86" t="s">
        <v>2661</v>
      </c>
      <c r="E2287" s="88">
        <v>197136617</v>
      </c>
      <c r="F2287" s="88">
        <v>109269174</v>
      </c>
      <c r="G2287" s="88">
        <v>6878576</v>
      </c>
      <c r="H2287" s="88">
        <v>0</v>
      </c>
      <c r="I2287" s="88">
        <v>9689296</v>
      </c>
      <c r="J2287" s="88">
        <v>11605664</v>
      </c>
      <c r="K2287" s="88">
        <v>27456910</v>
      </c>
      <c r="L2287" s="88">
        <v>0</v>
      </c>
      <c r="M2287" s="88">
        <v>45279810</v>
      </c>
      <c r="N2287" s="88">
        <v>2941834</v>
      </c>
      <c r="O2287" s="88">
        <v>350367</v>
      </c>
      <c r="P2287" s="88">
        <v>5066717</v>
      </c>
      <c r="Q2287" s="89">
        <v>4.3238040177599997E-3</v>
      </c>
      <c r="R2287" s="89">
        <v>0</v>
      </c>
      <c r="S2287" s="89">
        <v>4.1175490856999999E-3</v>
      </c>
      <c r="T2287" s="89">
        <v>1.7212654772000001E-4</v>
      </c>
      <c r="U2287" s="89">
        <v>2.5854538067800002E-3</v>
      </c>
      <c r="V2287" s="89">
        <v>0</v>
      </c>
      <c r="W2287" s="89">
        <v>-3.3206008400000002E-5</v>
      </c>
      <c r="X2287" s="89">
        <v>0</v>
      </c>
      <c r="Y2287" s="89">
        <v>0</v>
      </c>
      <c r="Z2287" s="89">
        <v>1.6799400416379999E-2</v>
      </c>
      <c r="AA2287" s="89">
        <v>2.2178722437100002E-3</v>
      </c>
    </row>
    <row r="2288" spans="1:27" x14ac:dyDescent="0.25">
      <c r="A2288" s="87">
        <v>22314</v>
      </c>
      <c r="B2288" s="134">
        <v>45473</v>
      </c>
      <c r="C2288" s="87">
        <v>12454</v>
      </c>
      <c r="D2288" s="86" t="s">
        <v>2662</v>
      </c>
      <c r="E2288" s="88">
        <v>2752317</v>
      </c>
      <c r="F2288" s="88">
        <v>1892187</v>
      </c>
      <c r="G2288" s="88">
        <v>0</v>
      </c>
      <c r="H2288" s="88">
        <v>0</v>
      </c>
      <c r="I2288" s="88">
        <v>0</v>
      </c>
      <c r="J2288" s="88">
        <v>213448</v>
      </c>
      <c r="K2288" s="88">
        <v>881336</v>
      </c>
      <c r="L2288" s="88">
        <v>0</v>
      </c>
      <c r="M2288" s="88">
        <v>0</v>
      </c>
      <c r="N2288" s="88">
        <v>0</v>
      </c>
      <c r="O2288" s="88">
        <v>0</v>
      </c>
      <c r="P2288" s="88">
        <v>797403</v>
      </c>
      <c r="Q2288" s="89">
        <v>0</v>
      </c>
      <c r="R2288" s="89">
        <v>0</v>
      </c>
      <c r="S2288" s="89">
        <v>0</v>
      </c>
      <c r="T2288" s="89">
        <v>3.1082123461600001E-2</v>
      </c>
      <c r="U2288" s="89">
        <v>5.9857938414700001E-3</v>
      </c>
      <c r="V2288" s="89">
        <v>0</v>
      </c>
      <c r="W2288" s="89">
        <v>0</v>
      </c>
      <c r="X2288" s="89">
        <v>0</v>
      </c>
      <c r="Y2288" s="89">
        <v>0</v>
      </c>
      <c r="Z2288" s="89">
        <v>4.1177645083930001E-2</v>
      </c>
      <c r="AA2288" s="89">
        <v>2.7155918844629999E-2</v>
      </c>
    </row>
    <row r="2289" spans="1:27" x14ac:dyDescent="0.25">
      <c r="A2289" s="87">
        <v>22322</v>
      </c>
      <c r="B2289" s="134">
        <v>45473</v>
      </c>
      <c r="C2289" s="87">
        <v>12462</v>
      </c>
      <c r="D2289" s="86" t="s">
        <v>2663</v>
      </c>
      <c r="E2289" s="88">
        <v>6112935</v>
      </c>
      <c r="F2289" s="88">
        <v>3392944</v>
      </c>
      <c r="G2289" s="88">
        <v>0</v>
      </c>
      <c r="H2289" s="88">
        <v>19295</v>
      </c>
      <c r="I2289" s="88">
        <v>0</v>
      </c>
      <c r="J2289" s="88">
        <v>653269</v>
      </c>
      <c r="K2289" s="88">
        <v>2038498</v>
      </c>
      <c r="L2289" s="88">
        <v>0</v>
      </c>
      <c r="M2289" s="88">
        <v>24661</v>
      </c>
      <c r="N2289" s="88">
        <v>0</v>
      </c>
      <c r="O2289" s="88">
        <v>0</v>
      </c>
      <c r="P2289" s="88">
        <v>657221</v>
      </c>
      <c r="Q2289" s="89">
        <v>0</v>
      </c>
      <c r="R2289" s="89">
        <v>0.15505209721982</v>
      </c>
      <c r="S2289" s="89">
        <v>0</v>
      </c>
      <c r="T2289" s="89">
        <v>1.193487332615E-2</v>
      </c>
      <c r="U2289" s="89">
        <v>3.4914446026200001E-3</v>
      </c>
      <c r="V2289" s="89">
        <v>0</v>
      </c>
      <c r="W2289" s="89">
        <v>0</v>
      </c>
      <c r="X2289" s="89">
        <v>0</v>
      </c>
      <c r="Y2289" s="89">
        <v>0</v>
      </c>
      <c r="Z2289" s="89">
        <v>7.8561941761299998E-3</v>
      </c>
      <c r="AA2289" s="89">
        <v>6.5499694274800003E-3</v>
      </c>
    </row>
    <row r="2290" spans="1:27" x14ac:dyDescent="0.25">
      <c r="A2290" s="87">
        <v>22323</v>
      </c>
      <c r="B2290" s="134">
        <v>45473</v>
      </c>
      <c r="C2290" s="87">
        <v>12463</v>
      </c>
      <c r="D2290" s="86" t="s">
        <v>2664</v>
      </c>
      <c r="E2290" s="88">
        <v>83690</v>
      </c>
      <c r="F2290" s="88">
        <v>767</v>
      </c>
      <c r="G2290" s="88">
        <v>0</v>
      </c>
      <c r="H2290" s="88">
        <v>0</v>
      </c>
      <c r="I2290" s="88">
        <v>0</v>
      </c>
      <c r="J2290" s="88">
        <v>0</v>
      </c>
      <c r="K2290" s="88">
        <v>0</v>
      </c>
      <c r="L2290" s="88">
        <v>0</v>
      </c>
      <c r="M2290" s="88">
        <v>0</v>
      </c>
      <c r="N2290" s="88">
        <v>0</v>
      </c>
      <c r="O2290" s="88">
        <v>0</v>
      </c>
      <c r="P2290" s="88">
        <v>767</v>
      </c>
      <c r="Q2290" s="89">
        <v>0</v>
      </c>
      <c r="R2290" s="89">
        <v>0</v>
      </c>
      <c r="S2290" s="89">
        <v>0</v>
      </c>
      <c r="T2290" s="89">
        <v>0</v>
      </c>
      <c r="U2290" s="89">
        <v>0</v>
      </c>
      <c r="V2290" s="89">
        <v>0</v>
      </c>
      <c r="W2290" s="89">
        <v>0</v>
      </c>
      <c r="X2290" s="89">
        <v>0</v>
      </c>
      <c r="Y2290" s="89">
        <v>0</v>
      </c>
      <c r="Z2290" s="89">
        <v>0</v>
      </c>
      <c r="AA2290" s="89">
        <v>0</v>
      </c>
    </row>
    <row r="2291" spans="1:27" x14ac:dyDescent="0.25">
      <c r="A2291" s="87">
        <v>22337</v>
      </c>
      <c r="B2291" s="134">
        <v>45473</v>
      </c>
      <c r="C2291" s="87">
        <v>12476</v>
      </c>
      <c r="D2291" s="86" t="s">
        <v>2665</v>
      </c>
      <c r="E2291" s="88">
        <v>18220892</v>
      </c>
      <c r="F2291" s="88">
        <v>4506060</v>
      </c>
      <c r="G2291" s="88">
        <v>205177</v>
      </c>
      <c r="H2291" s="88">
        <v>0</v>
      </c>
      <c r="I2291" s="88">
        <v>0</v>
      </c>
      <c r="J2291" s="88">
        <v>1260666</v>
      </c>
      <c r="K2291" s="88">
        <v>1515481</v>
      </c>
      <c r="L2291" s="88">
        <v>0</v>
      </c>
      <c r="M2291" s="88">
        <v>733574</v>
      </c>
      <c r="N2291" s="88">
        <v>0</v>
      </c>
      <c r="O2291" s="88">
        <v>0</v>
      </c>
      <c r="P2291" s="88">
        <v>791158</v>
      </c>
      <c r="Q2291" s="89">
        <v>3.097642622061E-2</v>
      </c>
      <c r="R2291" s="89">
        <v>0</v>
      </c>
      <c r="S2291" s="89">
        <v>0</v>
      </c>
      <c r="T2291" s="89">
        <v>0</v>
      </c>
      <c r="U2291" s="89">
        <v>1.0299456166499999E-3</v>
      </c>
      <c r="V2291" s="89">
        <v>0</v>
      </c>
      <c r="W2291" s="89">
        <v>0</v>
      </c>
      <c r="X2291" s="89">
        <v>0</v>
      </c>
      <c r="Y2291" s="89">
        <v>0</v>
      </c>
      <c r="Z2291" s="89">
        <v>8.7350466581699992E-3</v>
      </c>
      <c r="AA2291" s="89">
        <v>3.2209602879299999E-3</v>
      </c>
    </row>
    <row r="2292" spans="1:27" x14ac:dyDescent="0.25">
      <c r="A2292" s="87">
        <v>22340</v>
      </c>
      <c r="B2292" s="134">
        <v>45473</v>
      </c>
      <c r="C2292" s="87">
        <v>12479</v>
      </c>
      <c r="D2292" s="86" t="s">
        <v>2666</v>
      </c>
      <c r="E2292" s="88">
        <v>3503885</v>
      </c>
      <c r="F2292" s="88">
        <v>1671573</v>
      </c>
      <c r="G2292" s="88">
        <v>0</v>
      </c>
      <c r="H2292" s="88">
        <v>0</v>
      </c>
      <c r="I2292" s="88">
        <v>0</v>
      </c>
      <c r="J2292" s="88">
        <v>690219</v>
      </c>
      <c r="K2292" s="88">
        <v>691929</v>
      </c>
      <c r="L2292" s="88">
        <v>0</v>
      </c>
      <c r="M2292" s="88">
        <v>0</v>
      </c>
      <c r="N2292" s="88">
        <v>0</v>
      </c>
      <c r="O2292" s="88">
        <v>0</v>
      </c>
      <c r="P2292" s="88">
        <v>289424</v>
      </c>
      <c r="Q2292" s="89">
        <v>0</v>
      </c>
      <c r="R2292" s="89">
        <v>0</v>
      </c>
      <c r="S2292" s="89">
        <v>0</v>
      </c>
      <c r="T2292" s="89">
        <v>1.216193246206E-2</v>
      </c>
      <c r="U2292" s="89">
        <v>3.3689123665099998E-3</v>
      </c>
      <c r="V2292" s="89">
        <v>0</v>
      </c>
      <c r="W2292" s="89">
        <v>0</v>
      </c>
      <c r="X2292" s="89">
        <v>0</v>
      </c>
      <c r="Y2292" s="89">
        <v>0</v>
      </c>
      <c r="Z2292" s="89">
        <v>7.2401628649799996E-3</v>
      </c>
      <c r="AA2292" s="89">
        <v>8.1716861168499993E-3</v>
      </c>
    </row>
    <row r="2293" spans="1:27" x14ac:dyDescent="0.25">
      <c r="A2293" s="87">
        <v>22362</v>
      </c>
      <c r="B2293" s="134">
        <v>45473</v>
      </c>
      <c r="C2293" s="87">
        <v>12500</v>
      </c>
      <c r="D2293" s="86" t="s">
        <v>2667</v>
      </c>
      <c r="E2293" s="88">
        <v>11530382</v>
      </c>
      <c r="F2293" s="88">
        <v>7312437</v>
      </c>
      <c r="G2293" s="88">
        <v>0</v>
      </c>
      <c r="H2293" s="88">
        <v>1814</v>
      </c>
      <c r="I2293" s="88">
        <v>0</v>
      </c>
      <c r="J2293" s="88">
        <v>2644025</v>
      </c>
      <c r="K2293" s="88">
        <v>4102425</v>
      </c>
      <c r="L2293" s="88">
        <v>0</v>
      </c>
      <c r="M2293" s="88">
        <v>0</v>
      </c>
      <c r="N2293" s="88">
        <v>0</v>
      </c>
      <c r="O2293" s="88">
        <v>0</v>
      </c>
      <c r="P2293" s="88">
        <v>564174</v>
      </c>
      <c r="Q2293" s="89">
        <v>0</v>
      </c>
      <c r="R2293" s="89">
        <v>0</v>
      </c>
      <c r="S2293" s="89">
        <v>0</v>
      </c>
      <c r="T2293" s="89">
        <v>4.5339974005800003E-3</v>
      </c>
      <c r="U2293" s="89">
        <v>3.0144569945599999E-3</v>
      </c>
      <c r="V2293" s="89">
        <v>0</v>
      </c>
      <c r="W2293" s="89">
        <v>0</v>
      </c>
      <c r="X2293" s="89">
        <v>0</v>
      </c>
      <c r="Y2293" s="89">
        <v>0</v>
      </c>
      <c r="Z2293" s="89">
        <v>1.4792687791820001E-2</v>
      </c>
      <c r="AA2293" s="89">
        <v>4.4048345835899999E-3</v>
      </c>
    </row>
    <row r="2294" spans="1:27" x14ac:dyDescent="0.25">
      <c r="A2294" s="87">
        <v>22369</v>
      </c>
      <c r="B2294" s="134">
        <v>45473</v>
      </c>
      <c r="C2294" s="87">
        <v>12506</v>
      </c>
      <c r="D2294" s="86" t="s">
        <v>2668</v>
      </c>
      <c r="E2294" s="88">
        <v>62115778</v>
      </c>
      <c r="F2294" s="88">
        <v>23651604</v>
      </c>
      <c r="G2294" s="88">
        <v>2666237</v>
      </c>
      <c r="H2294" s="88">
        <v>0</v>
      </c>
      <c r="I2294" s="88">
        <v>0</v>
      </c>
      <c r="J2294" s="88">
        <v>8662285</v>
      </c>
      <c r="K2294" s="88">
        <v>5465697</v>
      </c>
      <c r="L2294" s="88">
        <v>0</v>
      </c>
      <c r="M2294" s="88">
        <v>3575279</v>
      </c>
      <c r="N2294" s="88">
        <v>0</v>
      </c>
      <c r="O2294" s="88">
        <v>0</v>
      </c>
      <c r="P2294" s="88">
        <v>3282106</v>
      </c>
      <c r="Q2294" s="89">
        <v>6.2423414326400004E-3</v>
      </c>
      <c r="R2294" s="89">
        <v>0</v>
      </c>
      <c r="S2294" s="89">
        <v>0</v>
      </c>
      <c r="T2294" s="89">
        <v>-1.9691989488999999E-3</v>
      </c>
      <c r="U2294" s="89">
        <v>4.8077987366E-4</v>
      </c>
      <c r="V2294" s="89">
        <v>0</v>
      </c>
      <c r="W2294" s="89">
        <v>-5.6998149E-4</v>
      </c>
      <c r="X2294" s="89">
        <v>0</v>
      </c>
      <c r="Y2294" s="89">
        <v>0</v>
      </c>
      <c r="Z2294" s="89">
        <v>-6.9693828376000003E-3</v>
      </c>
      <c r="AA2294" s="89">
        <v>-1.1288575663E-3</v>
      </c>
    </row>
    <row r="2295" spans="1:27" x14ac:dyDescent="0.25">
      <c r="A2295" s="87">
        <v>22400</v>
      </c>
      <c r="B2295" s="134">
        <v>45473</v>
      </c>
      <c r="C2295" s="87">
        <v>12537</v>
      </c>
      <c r="D2295" s="86" t="s">
        <v>2669</v>
      </c>
      <c r="E2295" s="88">
        <v>4558324</v>
      </c>
      <c r="F2295" s="88">
        <v>3932374</v>
      </c>
      <c r="G2295" s="88">
        <v>0</v>
      </c>
      <c r="H2295" s="88">
        <v>0</v>
      </c>
      <c r="I2295" s="88">
        <v>0</v>
      </c>
      <c r="J2295" s="88">
        <v>945558</v>
      </c>
      <c r="K2295" s="88">
        <v>2417376</v>
      </c>
      <c r="L2295" s="88">
        <v>0</v>
      </c>
      <c r="M2295" s="88">
        <v>0</v>
      </c>
      <c r="N2295" s="88">
        <v>0</v>
      </c>
      <c r="O2295" s="88">
        <v>0</v>
      </c>
      <c r="P2295" s="88">
        <v>569434</v>
      </c>
      <c r="Q2295" s="89">
        <v>0</v>
      </c>
      <c r="R2295" s="89">
        <v>0</v>
      </c>
      <c r="S2295" s="89">
        <v>0</v>
      </c>
      <c r="T2295" s="89">
        <v>2.3407392267E-3</v>
      </c>
      <c r="U2295" s="89">
        <v>4.1159774691700004E-3</v>
      </c>
      <c r="V2295" s="89">
        <v>0</v>
      </c>
      <c r="W2295" s="89">
        <v>0</v>
      </c>
      <c r="X2295" s="89">
        <v>0</v>
      </c>
      <c r="Y2295" s="89">
        <v>0</v>
      </c>
      <c r="Z2295" s="89">
        <v>1.8913690942770001E-2</v>
      </c>
      <c r="AA2295" s="89">
        <v>5.72456895692E-3</v>
      </c>
    </row>
    <row r="2296" spans="1:27" x14ac:dyDescent="0.25">
      <c r="A2296" s="87">
        <v>22417</v>
      </c>
      <c r="B2296" s="134">
        <v>45473</v>
      </c>
      <c r="C2296" s="87">
        <v>12553</v>
      </c>
      <c r="D2296" s="86" t="s">
        <v>2670</v>
      </c>
      <c r="E2296" s="88">
        <v>447502</v>
      </c>
      <c r="F2296" s="88">
        <v>145812</v>
      </c>
      <c r="G2296" s="88">
        <v>0</v>
      </c>
      <c r="H2296" s="88">
        <v>0</v>
      </c>
      <c r="I2296" s="88">
        <v>0</v>
      </c>
      <c r="J2296" s="88">
        <v>0</v>
      </c>
      <c r="K2296" s="88">
        <v>0</v>
      </c>
      <c r="L2296" s="88">
        <v>0</v>
      </c>
      <c r="M2296" s="88">
        <v>0</v>
      </c>
      <c r="N2296" s="88">
        <v>0</v>
      </c>
      <c r="O2296" s="88">
        <v>0</v>
      </c>
      <c r="P2296" s="88">
        <v>145812</v>
      </c>
      <c r="Q2296" s="89">
        <v>0</v>
      </c>
      <c r="R2296" s="89">
        <v>0</v>
      </c>
      <c r="S2296" s="89">
        <v>0</v>
      </c>
      <c r="T2296" s="89">
        <v>0</v>
      </c>
      <c r="U2296" s="89">
        <v>0</v>
      </c>
      <c r="V2296" s="89">
        <v>0</v>
      </c>
      <c r="W2296" s="89">
        <v>0</v>
      </c>
      <c r="X2296" s="89">
        <v>0</v>
      </c>
      <c r="Y2296" s="89">
        <v>0</v>
      </c>
      <c r="Z2296" s="89">
        <v>2.928701724775E-2</v>
      </c>
      <c r="AA2296" s="89">
        <v>2.928701724775E-2</v>
      </c>
    </row>
    <row r="2297" spans="1:27" x14ac:dyDescent="0.25">
      <c r="A2297" s="87">
        <v>22426</v>
      </c>
      <c r="B2297" s="134">
        <v>45473</v>
      </c>
      <c r="C2297" s="87">
        <v>12562</v>
      </c>
      <c r="D2297" s="86" t="s">
        <v>2671</v>
      </c>
      <c r="E2297" s="88">
        <v>66456638</v>
      </c>
      <c r="F2297" s="88">
        <v>34415421</v>
      </c>
      <c r="G2297" s="88">
        <v>625491</v>
      </c>
      <c r="H2297" s="88">
        <v>0</v>
      </c>
      <c r="I2297" s="88">
        <v>0</v>
      </c>
      <c r="J2297" s="88">
        <v>1235855</v>
      </c>
      <c r="K2297" s="88">
        <v>4281703</v>
      </c>
      <c r="L2297" s="88">
        <v>0</v>
      </c>
      <c r="M2297" s="88">
        <v>26909546</v>
      </c>
      <c r="N2297" s="88">
        <v>0</v>
      </c>
      <c r="O2297" s="88">
        <v>300000</v>
      </c>
      <c r="P2297" s="88">
        <v>1062825</v>
      </c>
      <c r="Q2297" s="89">
        <v>8.5187364145599999E-3</v>
      </c>
      <c r="R2297" s="89">
        <v>0</v>
      </c>
      <c r="S2297" s="89">
        <v>0</v>
      </c>
      <c r="T2297" s="89">
        <v>0</v>
      </c>
      <c r="U2297" s="89">
        <v>0</v>
      </c>
      <c r="V2297" s="89">
        <v>0</v>
      </c>
      <c r="W2297" s="89">
        <v>-1.56252325E-5</v>
      </c>
      <c r="X2297" s="89">
        <v>0</v>
      </c>
      <c r="Y2297" s="89">
        <v>0</v>
      </c>
      <c r="Z2297" s="89">
        <v>0.50891180917715995</v>
      </c>
      <c r="AA2297" s="89">
        <v>1.1259882449129999E-2</v>
      </c>
    </row>
    <row r="2298" spans="1:27" x14ac:dyDescent="0.25">
      <c r="A2298" s="87">
        <v>22428</v>
      </c>
      <c r="B2298" s="134">
        <v>45473</v>
      </c>
      <c r="C2298" s="87">
        <v>12564</v>
      </c>
      <c r="D2298" s="86" t="s">
        <v>2672</v>
      </c>
      <c r="E2298" s="88">
        <v>9179877</v>
      </c>
      <c r="F2298" s="88">
        <v>3104475</v>
      </c>
      <c r="G2298" s="88">
        <v>0</v>
      </c>
      <c r="H2298" s="88">
        <v>27399</v>
      </c>
      <c r="I2298" s="88">
        <v>0</v>
      </c>
      <c r="J2298" s="88">
        <v>950364</v>
      </c>
      <c r="K2298" s="88">
        <v>1287672</v>
      </c>
      <c r="L2298" s="88">
        <v>0</v>
      </c>
      <c r="M2298" s="88">
        <v>0</v>
      </c>
      <c r="N2298" s="88">
        <v>0</v>
      </c>
      <c r="O2298" s="88">
        <v>0</v>
      </c>
      <c r="P2298" s="88">
        <v>839040</v>
      </c>
      <c r="Q2298" s="89">
        <v>0</v>
      </c>
      <c r="R2298" s="89">
        <v>2.2256888880099999E-2</v>
      </c>
      <c r="S2298" s="89">
        <v>0</v>
      </c>
      <c r="T2298" s="89">
        <v>0</v>
      </c>
      <c r="U2298" s="89">
        <v>0</v>
      </c>
      <c r="V2298" s="89">
        <v>0</v>
      </c>
      <c r="W2298" s="89">
        <v>0</v>
      </c>
      <c r="X2298" s="89">
        <v>0</v>
      </c>
      <c r="Y2298" s="89">
        <v>0</v>
      </c>
      <c r="Z2298" s="89">
        <v>7.0441072612099998E-3</v>
      </c>
      <c r="AA2298" s="89">
        <v>2.3048200942599999E-3</v>
      </c>
    </row>
    <row r="2299" spans="1:27" x14ac:dyDescent="0.25">
      <c r="A2299" s="87">
        <v>22447</v>
      </c>
      <c r="B2299" s="134">
        <v>45473</v>
      </c>
      <c r="C2299" s="87">
        <v>12583</v>
      </c>
      <c r="D2299" s="86" t="s">
        <v>2673</v>
      </c>
      <c r="E2299" s="88">
        <v>15975293</v>
      </c>
      <c r="F2299" s="88">
        <v>8936441</v>
      </c>
      <c r="G2299" s="88">
        <v>268952</v>
      </c>
      <c r="H2299" s="88">
        <v>0</v>
      </c>
      <c r="I2299" s="88">
        <v>0</v>
      </c>
      <c r="J2299" s="88">
        <v>965270</v>
      </c>
      <c r="K2299" s="88">
        <v>2774447</v>
      </c>
      <c r="L2299" s="88">
        <v>0</v>
      </c>
      <c r="M2299" s="88">
        <v>3761982</v>
      </c>
      <c r="N2299" s="88">
        <v>0</v>
      </c>
      <c r="O2299" s="88">
        <v>0</v>
      </c>
      <c r="P2299" s="88">
        <v>1165790</v>
      </c>
      <c r="Q2299" s="89">
        <v>1.10516445507E-3</v>
      </c>
      <c r="R2299" s="89">
        <v>0</v>
      </c>
      <c r="S2299" s="89">
        <v>0</v>
      </c>
      <c r="T2299" s="89">
        <v>0</v>
      </c>
      <c r="U2299" s="89">
        <v>-6.192146151E-4</v>
      </c>
      <c r="V2299" s="89">
        <v>0</v>
      </c>
      <c r="W2299" s="89">
        <v>0</v>
      </c>
      <c r="X2299" s="89">
        <v>0</v>
      </c>
      <c r="Y2299" s="89">
        <v>0</v>
      </c>
      <c r="Z2299" s="89">
        <v>-7.8751119610000002E-4</v>
      </c>
      <c r="AA2299" s="89">
        <v>-2.214963695E-4</v>
      </c>
    </row>
    <row r="2300" spans="1:27" x14ac:dyDescent="0.25">
      <c r="A2300" s="87">
        <v>22449</v>
      </c>
      <c r="B2300" s="134">
        <v>45473</v>
      </c>
      <c r="C2300" s="87">
        <v>12584</v>
      </c>
      <c r="D2300" s="86" t="s">
        <v>2674</v>
      </c>
      <c r="E2300" s="88">
        <v>1591909</v>
      </c>
      <c r="F2300" s="88">
        <v>1381074</v>
      </c>
      <c r="G2300" s="88">
        <v>0</v>
      </c>
      <c r="H2300" s="88">
        <v>0</v>
      </c>
      <c r="I2300" s="88">
        <v>0</v>
      </c>
      <c r="J2300" s="88">
        <v>481593</v>
      </c>
      <c r="K2300" s="88">
        <v>641252</v>
      </c>
      <c r="L2300" s="88">
        <v>0</v>
      </c>
      <c r="M2300" s="88">
        <v>0</v>
      </c>
      <c r="N2300" s="88">
        <v>0</v>
      </c>
      <c r="O2300" s="88">
        <v>0</v>
      </c>
      <c r="P2300" s="88">
        <v>258229</v>
      </c>
      <c r="Q2300" s="89">
        <v>0</v>
      </c>
      <c r="R2300" s="89">
        <v>0</v>
      </c>
      <c r="S2300" s="89">
        <v>0</v>
      </c>
      <c r="T2300" s="89">
        <v>0</v>
      </c>
      <c r="U2300" s="89">
        <v>0</v>
      </c>
      <c r="V2300" s="89">
        <v>0</v>
      </c>
      <c r="W2300" s="89">
        <v>0</v>
      </c>
      <c r="X2300" s="89">
        <v>0</v>
      </c>
      <c r="Y2300" s="89">
        <v>0</v>
      </c>
      <c r="Z2300" s="89">
        <v>0</v>
      </c>
      <c r="AA2300" s="89">
        <v>0</v>
      </c>
    </row>
    <row r="2301" spans="1:27" x14ac:dyDescent="0.25">
      <c r="A2301" s="87">
        <v>22456</v>
      </c>
      <c r="B2301" s="134">
        <v>45473</v>
      </c>
      <c r="C2301" s="87">
        <v>12591</v>
      </c>
      <c r="D2301" s="86" t="s">
        <v>2675</v>
      </c>
      <c r="E2301" s="88">
        <v>20907288</v>
      </c>
      <c r="F2301" s="88">
        <v>11234845</v>
      </c>
      <c r="G2301" s="88">
        <v>0</v>
      </c>
      <c r="H2301" s="88">
        <v>0</v>
      </c>
      <c r="I2301" s="88">
        <v>0</v>
      </c>
      <c r="J2301" s="88">
        <v>2177434</v>
      </c>
      <c r="K2301" s="88">
        <v>4133975</v>
      </c>
      <c r="L2301" s="88">
        <v>0</v>
      </c>
      <c r="M2301" s="88">
        <v>2378121</v>
      </c>
      <c r="N2301" s="88">
        <v>0</v>
      </c>
      <c r="O2301" s="88">
        <v>0</v>
      </c>
      <c r="P2301" s="88">
        <v>2545315</v>
      </c>
      <c r="Q2301" s="89">
        <v>0</v>
      </c>
      <c r="R2301" s="89">
        <v>0</v>
      </c>
      <c r="S2301" s="89">
        <v>0</v>
      </c>
      <c r="T2301" s="89">
        <v>0</v>
      </c>
      <c r="U2301" s="89">
        <v>7.2650108433999999E-4</v>
      </c>
      <c r="V2301" s="89">
        <v>0</v>
      </c>
      <c r="W2301" s="89">
        <v>0</v>
      </c>
      <c r="X2301" s="89">
        <v>0</v>
      </c>
      <c r="Y2301" s="89">
        <v>0.38035338207129998</v>
      </c>
      <c r="Z2301" s="89">
        <v>4.06064920021E-3</v>
      </c>
      <c r="AA2301" s="89">
        <v>3.82561953724E-3</v>
      </c>
    </row>
    <row r="2302" spans="1:27" x14ac:dyDescent="0.25">
      <c r="A2302" s="87">
        <v>22464</v>
      </c>
      <c r="B2302" s="134">
        <v>45473</v>
      </c>
      <c r="C2302" s="87">
        <v>12599</v>
      </c>
      <c r="D2302" s="86" t="s">
        <v>2676</v>
      </c>
      <c r="E2302" s="88">
        <v>44644991</v>
      </c>
      <c r="F2302" s="88">
        <v>14068242</v>
      </c>
      <c r="G2302" s="88">
        <v>1357277</v>
      </c>
      <c r="H2302" s="88">
        <v>0</v>
      </c>
      <c r="I2302" s="88">
        <v>0</v>
      </c>
      <c r="J2302" s="88">
        <v>1028940</v>
      </c>
      <c r="K2302" s="88">
        <v>3160123</v>
      </c>
      <c r="L2302" s="88">
        <v>0</v>
      </c>
      <c r="M2302" s="88">
        <v>7072412</v>
      </c>
      <c r="N2302" s="88">
        <v>0</v>
      </c>
      <c r="O2302" s="88">
        <v>0</v>
      </c>
      <c r="P2302" s="88">
        <v>1449490</v>
      </c>
      <c r="Q2302" s="89">
        <v>1.531641163506E-2</v>
      </c>
      <c r="R2302" s="89">
        <v>0</v>
      </c>
      <c r="S2302" s="89">
        <v>0</v>
      </c>
      <c r="T2302" s="89">
        <v>0</v>
      </c>
      <c r="U2302" s="89">
        <v>0</v>
      </c>
      <c r="V2302" s="89">
        <v>0</v>
      </c>
      <c r="W2302" s="89">
        <v>0</v>
      </c>
      <c r="X2302" s="89">
        <v>0</v>
      </c>
      <c r="Y2302" s="89">
        <v>0</v>
      </c>
      <c r="Z2302" s="89">
        <v>1.9516878120419998E-2</v>
      </c>
      <c r="AA2302" s="89">
        <v>3.5425800433699999E-3</v>
      </c>
    </row>
    <row r="2303" spans="1:27" x14ac:dyDescent="0.25">
      <c r="A2303" s="87">
        <v>22478</v>
      </c>
      <c r="B2303" s="134">
        <v>45473</v>
      </c>
      <c r="C2303" s="87">
        <v>12612</v>
      </c>
      <c r="D2303" s="86" t="s">
        <v>2677</v>
      </c>
      <c r="E2303" s="88">
        <v>52254751</v>
      </c>
      <c r="F2303" s="88">
        <v>17686008</v>
      </c>
      <c r="G2303" s="88">
        <v>2327590</v>
      </c>
      <c r="H2303" s="88">
        <v>0</v>
      </c>
      <c r="I2303" s="88">
        <v>0</v>
      </c>
      <c r="J2303" s="88">
        <v>2182645</v>
      </c>
      <c r="K2303" s="88">
        <v>4200495</v>
      </c>
      <c r="L2303" s="88">
        <v>0</v>
      </c>
      <c r="M2303" s="88">
        <v>8754949</v>
      </c>
      <c r="N2303" s="88">
        <v>0</v>
      </c>
      <c r="O2303" s="88">
        <v>0</v>
      </c>
      <c r="P2303" s="88">
        <v>220330</v>
      </c>
      <c r="Q2303" s="89">
        <v>1.36662981076E-3</v>
      </c>
      <c r="R2303" s="89">
        <v>0</v>
      </c>
      <c r="S2303" s="89">
        <v>0</v>
      </c>
      <c r="T2303" s="89">
        <v>0</v>
      </c>
      <c r="U2303" s="89">
        <v>0</v>
      </c>
      <c r="V2303" s="89">
        <v>0</v>
      </c>
      <c r="W2303" s="89">
        <v>0</v>
      </c>
      <c r="X2303" s="89">
        <v>0</v>
      </c>
      <c r="Y2303" s="89">
        <v>0</v>
      </c>
      <c r="Z2303" s="89">
        <v>5.1216647029300004E-3</v>
      </c>
      <c r="AA2303" s="89">
        <v>2.3023170213999999E-4</v>
      </c>
    </row>
    <row r="2304" spans="1:27" x14ac:dyDescent="0.25">
      <c r="A2304" s="87">
        <v>22520</v>
      </c>
      <c r="B2304" s="134">
        <v>45473</v>
      </c>
      <c r="C2304" s="87">
        <v>12654</v>
      </c>
      <c r="D2304" s="86" t="s">
        <v>2678</v>
      </c>
      <c r="E2304" s="88">
        <v>276940174</v>
      </c>
      <c r="F2304" s="88">
        <v>164943798</v>
      </c>
      <c r="G2304" s="88">
        <v>19943586</v>
      </c>
      <c r="H2304" s="88">
        <v>0</v>
      </c>
      <c r="I2304" s="88">
        <v>0</v>
      </c>
      <c r="J2304" s="88">
        <v>11449847</v>
      </c>
      <c r="K2304" s="88">
        <v>48855654</v>
      </c>
      <c r="L2304" s="88">
        <v>0</v>
      </c>
      <c r="M2304" s="88">
        <v>50910945</v>
      </c>
      <c r="N2304" s="88">
        <v>11472011</v>
      </c>
      <c r="O2304" s="88">
        <v>0</v>
      </c>
      <c r="P2304" s="88">
        <v>22311755</v>
      </c>
      <c r="Q2304" s="89">
        <v>1.5863031288960001E-2</v>
      </c>
      <c r="R2304" s="89">
        <v>0</v>
      </c>
      <c r="S2304" s="89">
        <v>0</v>
      </c>
      <c r="T2304" s="89">
        <v>1.4292241390000001E-5</v>
      </c>
      <c r="U2304" s="89">
        <v>2.9910278966399999E-3</v>
      </c>
      <c r="V2304" s="89">
        <v>0</v>
      </c>
      <c r="W2304" s="89">
        <v>-7.2453358600000001E-5</v>
      </c>
      <c r="X2304" s="89">
        <v>0</v>
      </c>
      <c r="Y2304" s="89">
        <v>0</v>
      </c>
      <c r="Z2304" s="89">
        <v>1.189490758126E-2</v>
      </c>
      <c r="AA2304" s="89">
        <v>4.5643919333499998E-3</v>
      </c>
    </row>
    <row r="2305" spans="1:27" x14ac:dyDescent="0.25">
      <c r="A2305" s="87">
        <v>22522</v>
      </c>
      <c r="B2305" s="134">
        <v>45473</v>
      </c>
      <c r="C2305" s="87">
        <v>12656</v>
      </c>
      <c r="D2305" s="86" t="s">
        <v>2679</v>
      </c>
      <c r="E2305" s="88">
        <v>1042892</v>
      </c>
      <c r="F2305" s="88">
        <v>873797</v>
      </c>
      <c r="G2305" s="88">
        <v>0</v>
      </c>
      <c r="H2305" s="88">
        <v>0</v>
      </c>
      <c r="I2305" s="88">
        <v>0</v>
      </c>
      <c r="J2305" s="88">
        <v>221065</v>
      </c>
      <c r="K2305" s="88">
        <v>503051</v>
      </c>
      <c r="L2305" s="88">
        <v>0</v>
      </c>
      <c r="M2305" s="88">
        <v>0</v>
      </c>
      <c r="N2305" s="88">
        <v>0</v>
      </c>
      <c r="O2305" s="88">
        <v>0</v>
      </c>
      <c r="P2305" s="88">
        <v>149681</v>
      </c>
      <c r="Q2305" s="89">
        <v>0</v>
      </c>
      <c r="R2305" s="89">
        <v>0</v>
      </c>
      <c r="S2305" s="89">
        <v>0</v>
      </c>
      <c r="T2305" s="89">
        <v>0</v>
      </c>
      <c r="U2305" s="89">
        <v>0</v>
      </c>
      <c r="V2305" s="89">
        <v>0</v>
      </c>
      <c r="W2305" s="89">
        <v>0</v>
      </c>
      <c r="X2305" s="89">
        <v>0</v>
      </c>
      <c r="Y2305" s="89">
        <v>0</v>
      </c>
      <c r="Z2305" s="89">
        <v>0</v>
      </c>
      <c r="AA2305" s="89">
        <v>0</v>
      </c>
    </row>
    <row r="2306" spans="1:27" x14ac:dyDescent="0.25">
      <c r="A2306" s="87">
        <v>22527</v>
      </c>
      <c r="B2306" s="134">
        <v>45473</v>
      </c>
      <c r="C2306" s="87">
        <v>12661</v>
      </c>
      <c r="D2306" s="86" t="s">
        <v>2680</v>
      </c>
      <c r="E2306" s="88">
        <v>4081533</v>
      </c>
      <c r="F2306" s="88">
        <v>2792086</v>
      </c>
      <c r="G2306" s="88">
        <v>138086</v>
      </c>
      <c r="H2306" s="88">
        <v>0</v>
      </c>
      <c r="I2306" s="88">
        <v>0</v>
      </c>
      <c r="J2306" s="88">
        <v>855577</v>
      </c>
      <c r="K2306" s="88">
        <v>971555</v>
      </c>
      <c r="L2306" s="88">
        <v>0</v>
      </c>
      <c r="M2306" s="88">
        <v>234413</v>
      </c>
      <c r="N2306" s="88">
        <v>0</v>
      </c>
      <c r="O2306" s="88">
        <v>0</v>
      </c>
      <c r="P2306" s="88">
        <v>592455</v>
      </c>
      <c r="Q2306" s="89">
        <v>0</v>
      </c>
      <c r="R2306" s="89">
        <v>0</v>
      </c>
      <c r="S2306" s="89">
        <v>0</v>
      </c>
      <c r="T2306" s="89">
        <v>0</v>
      </c>
      <c r="U2306" s="89">
        <v>9.4492289571999997E-4</v>
      </c>
      <c r="V2306" s="89">
        <v>0</v>
      </c>
      <c r="W2306" s="89">
        <v>0</v>
      </c>
      <c r="X2306" s="89">
        <v>0</v>
      </c>
      <c r="Y2306" s="89">
        <v>0</v>
      </c>
      <c r="Z2306" s="89">
        <v>6.5579622780000005E-5</v>
      </c>
      <c r="AA2306" s="89">
        <v>3.1760259638000002E-4</v>
      </c>
    </row>
    <row r="2307" spans="1:27" x14ac:dyDescent="0.25">
      <c r="A2307" s="87">
        <v>22530</v>
      </c>
      <c r="B2307" s="134">
        <v>45473</v>
      </c>
      <c r="C2307" s="87">
        <v>12664</v>
      </c>
      <c r="D2307" s="86" t="s">
        <v>2681</v>
      </c>
      <c r="E2307" s="88">
        <v>41983006</v>
      </c>
      <c r="F2307" s="88">
        <v>14562090</v>
      </c>
      <c r="G2307" s="88">
        <v>437729</v>
      </c>
      <c r="H2307" s="88">
        <v>178344</v>
      </c>
      <c r="I2307" s="88">
        <v>0</v>
      </c>
      <c r="J2307" s="88">
        <v>2616022</v>
      </c>
      <c r="K2307" s="88">
        <v>8771472</v>
      </c>
      <c r="L2307" s="88">
        <v>0</v>
      </c>
      <c r="M2307" s="88">
        <v>860777</v>
      </c>
      <c r="N2307" s="88">
        <v>0</v>
      </c>
      <c r="O2307" s="88">
        <v>0</v>
      </c>
      <c r="P2307" s="88">
        <v>1697746</v>
      </c>
      <c r="Q2307" s="89">
        <v>9.5497668269299996E-3</v>
      </c>
      <c r="R2307" s="89">
        <v>0</v>
      </c>
      <c r="S2307" s="89">
        <v>0</v>
      </c>
      <c r="T2307" s="89">
        <v>1.4429329178099999E-3</v>
      </c>
      <c r="U2307" s="89">
        <v>6.8351841880399996E-3</v>
      </c>
      <c r="V2307" s="89">
        <v>0</v>
      </c>
      <c r="W2307" s="89">
        <v>0</v>
      </c>
      <c r="X2307" s="89">
        <v>0</v>
      </c>
      <c r="Y2307" s="89">
        <v>0</v>
      </c>
      <c r="Z2307" s="89">
        <v>8.4800060320800001E-3</v>
      </c>
      <c r="AA2307" s="89">
        <v>5.1737308204000002E-3</v>
      </c>
    </row>
    <row r="2308" spans="1:27" x14ac:dyDescent="0.25">
      <c r="A2308" s="87">
        <v>22560</v>
      </c>
      <c r="B2308" s="134">
        <v>45473</v>
      </c>
      <c r="C2308" s="87">
        <v>12693</v>
      </c>
      <c r="D2308" s="86" t="s">
        <v>2682</v>
      </c>
      <c r="E2308" s="88">
        <v>2090553</v>
      </c>
      <c r="F2308" s="88">
        <v>1725443</v>
      </c>
      <c r="G2308" s="88">
        <v>0</v>
      </c>
      <c r="H2308" s="88">
        <v>0</v>
      </c>
      <c r="I2308" s="88">
        <v>0</v>
      </c>
      <c r="J2308" s="88">
        <v>202976</v>
      </c>
      <c r="K2308" s="88">
        <v>960875</v>
      </c>
      <c r="L2308" s="88">
        <v>0</v>
      </c>
      <c r="M2308" s="88">
        <v>0</v>
      </c>
      <c r="N2308" s="88">
        <v>0</v>
      </c>
      <c r="O2308" s="88">
        <v>0</v>
      </c>
      <c r="P2308" s="88">
        <v>561592</v>
      </c>
      <c r="Q2308" s="89">
        <v>0</v>
      </c>
      <c r="R2308" s="89">
        <v>0</v>
      </c>
      <c r="S2308" s="89">
        <v>0</v>
      </c>
      <c r="T2308" s="89">
        <v>0</v>
      </c>
      <c r="U2308" s="89">
        <v>0</v>
      </c>
      <c r="V2308" s="89">
        <v>0</v>
      </c>
      <c r="W2308" s="89">
        <v>0</v>
      </c>
      <c r="X2308" s="89">
        <v>0</v>
      </c>
      <c r="Y2308" s="89">
        <v>0</v>
      </c>
      <c r="Z2308" s="89">
        <v>-7.7008072070000003E-4</v>
      </c>
      <c r="AA2308" s="89">
        <v>-2.0362228770000001E-4</v>
      </c>
    </row>
    <row r="2309" spans="1:27" x14ac:dyDescent="0.25">
      <c r="A2309" s="87">
        <v>22566</v>
      </c>
      <c r="B2309" s="134">
        <v>45473</v>
      </c>
      <c r="C2309" s="87">
        <v>12699</v>
      </c>
      <c r="D2309" s="86" t="s">
        <v>2683</v>
      </c>
      <c r="E2309" s="88">
        <v>48640285</v>
      </c>
      <c r="F2309" s="88">
        <v>24499864</v>
      </c>
      <c r="G2309" s="88">
        <v>0</v>
      </c>
      <c r="H2309" s="88">
        <v>0</v>
      </c>
      <c r="I2309" s="88">
        <v>1504675</v>
      </c>
      <c r="J2309" s="88">
        <v>2999657</v>
      </c>
      <c r="K2309" s="88">
        <v>5264140</v>
      </c>
      <c r="L2309" s="88">
        <v>0</v>
      </c>
      <c r="M2309" s="88">
        <v>11859965</v>
      </c>
      <c r="N2309" s="88">
        <v>0</v>
      </c>
      <c r="O2309" s="88">
        <v>0</v>
      </c>
      <c r="P2309" s="88">
        <v>2871426</v>
      </c>
      <c r="Q2309" s="89">
        <v>0</v>
      </c>
      <c r="R2309" s="89">
        <v>0</v>
      </c>
      <c r="S2309" s="89">
        <v>0</v>
      </c>
      <c r="T2309" s="89">
        <v>0</v>
      </c>
      <c r="U2309" s="89">
        <v>0</v>
      </c>
      <c r="V2309" s="89">
        <v>0</v>
      </c>
      <c r="W2309" s="89">
        <v>0</v>
      </c>
      <c r="X2309" s="89">
        <v>0</v>
      </c>
      <c r="Y2309" s="89">
        <v>0</v>
      </c>
      <c r="Z2309" s="89">
        <v>7.1226271749400003E-3</v>
      </c>
      <c r="AA2309" s="89">
        <v>8.1356793633000004E-4</v>
      </c>
    </row>
    <row r="2310" spans="1:27" x14ac:dyDescent="0.25">
      <c r="A2310" s="87">
        <v>22581</v>
      </c>
      <c r="B2310" s="134">
        <v>45473</v>
      </c>
      <c r="C2310" s="87">
        <v>12713</v>
      </c>
      <c r="D2310" s="86" t="s">
        <v>2684</v>
      </c>
      <c r="E2310" s="88">
        <v>746193</v>
      </c>
      <c r="F2310" s="88">
        <v>437900</v>
      </c>
      <c r="G2310" s="88">
        <v>0</v>
      </c>
      <c r="H2310" s="88">
        <v>0</v>
      </c>
      <c r="I2310" s="88">
        <v>0</v>
      </c>
      <c r="J2310" s="88">
        <v>111302</v>
      </c>
      <c r="K2310" s="88">
        <v>0</v>
      </c>
      <c r="L2310" s="88">
        <v>0</v>
      </c>
      <c r="M2310" s="88">
        <v>0</v>
      </c>
      <c r="N2310" s="88">
        <v>0</v>
      </c>
      <c r="O2310" s="88">
        <v>0</v>
      </c>
      <c r="P2310" s="88">
        <v>326597</v>
      </c>
      <c r="Q2310" s="89">
        <v>0</v>
      </c>
      <c r="R2310" s="89">
        <v>0</v>
      </c>
      <c r="S2310" s="89">
        <v>0</v>
      </c>
      <c r="T2310" s="89">
        <v>0</v>
      </c>
      <c r="U2310" s="89">
        <v>0</v>
      </c>
      <c r="V2310" s="89">
        <v>0</v>
      </c>
      <c r="W2310" s="89">
        <v>0</v>
      </c>
      <c r="X2310" s="89">
        <v>0</v>
      </c>
      <c r="Y2310" s="89">
        <v>0</v>
      </c>
      <c r="Z2310" s="89">
        <v>1.107960435888E-2</v>
      </c>
      <c r="AA2310" s="89">
        <v>8.4066877467900009E-3</v>
      </c>
    </row>
    <row r="2311" spans="1:27" x14ac:dyDescent="0.25">
      <c r="A2311" s="87">
        <v>22625</v>
      </c>
      <c r="B2311" s="134">
        <v>45473</v>
      </c>
      <c r="C2311" s="87">
        <v>12757</v>
      </c>
      <c r="D2311" s="86" t="s">
        <v>2685</v>
      </c>
      <c r="E2311" s="88">
        <v>74339719</v>
      </c>
      <c r="F2311" s="88">
        <v>53695379</v>
      </c>
      <c r="G2311" s="88">
        <v>1291116</v>
      </c>
      <c r="H2311" s="88">
        <v>0</v>
      </c>
      <c r="I2311" s="88">
        <v>0</v>
      </c>
      <c r="J2311" s="88">
        <v>9842414</v>
      </c>
      <c r="K2311" s="88">
        <v>22846738</v>
      </c>
      <c r="L2311" s="88">
        <v>0</v>
      </c>
      <c r="M2311" s="88">
        <v>6025693</v>
      </c>
      <c r="N2311" s="88">
        <v>0</v>
      </c>
      <c r="O2311" s="88">
        <v>0</v>
      </c>
      <c r="P2311" s="88">
        <v>13689418</v>
      </c>
      <c r="Q2311" s="89">
        <v>5.2685032189999997E-4</v>
      </c>
      <c r="R2311" s="89">
        <v>0</v>
      </c>
      <c r="S2311" s="89">
        <v>0</v>
      </c>
      <c r="T2311" s="89">
        <v>6.8700883015900003E-3</v>
      </c>
      <c r="U2311" s="89">
        <v>1.6761865786399999E-3</v>
      </c>
      <c r="V2311" s="89">
        <v>0</v>
      </c>
      <c r="W2311" s="89">
        <v>-8.2074955919999996E-4</v>
      </c>
      <c r="X2311" s="89">
        <v>0</v>
      </c>
      <c r="Y2311" s="89">
        <v>0</v>
      </c>
      <c r="Z2311" s="89">
        <v>7.7150200553799996E-3</v>
      </c>
      <c r="AA2311" s="89">
        <v>3.5298355570399999E-3</v>
      </c>
    </row>
    <row r="2312" spans="1:27" x14ac:dyDescent="0.25">
      <c r="A2312" s="87">
        <v>22637</v>
      </c>
      <c r="B2312" s="134">
        <v>45473</v>
      </c>
      <c r="C2312" s="87">
        <v>12769</v>
      </c>
      <c r="D2312" s="86" t="s">
        <v>2686</v>
      </c>
      <c r="E2312" s="88">
        <v>850678516</v>
      </c>
      <c r="F2312" s="88">
        <v>580106915</v>
      </c>
      <c r="G2312" s="88">
        <v>19057913</v>
      </c>
      <c r="H2312" s="88">
        <v>0</v>
      </c>
      <c r="I2312" s="88">
        <v>6073834</v>
      </c>
      <c r="J2312" s="88">
        <v>37533661</v>
      </c>
      <c r="K2312" s="88">
        <v>78526331</v>
      </c>
      <c r="L2312" s="88">
        <v>0</v>
      </c>
      <c r="M2312" s="88">
        <v>389175358</v>
      </c>
      <c r="N2312" s="88">
        <v>0</v>
      </c>
      <c r="O2312" s="88">
        <v>0</v>
      </c>
      <c r="P2312" s="88">
        <v>49739818</v>
      </c>
      <c r="Q2312" s="89">
        <v>1.754008491961E-2</v>
      </c>
      <c r="R2312" s="89">
        <v>0</v>
      </c>
      <c r="S2312" s="89">
        <v>4.9577580729300002E-3</v>
      </c>
      <c r="T2312" s="89">
        <v>1.2003387195E-4</v>
      </c>
      <c r="U2312" s="89">
        <v>3.6154586539699999E-3</v>
      </c>
      <c r="V2312" s="89">
        <v>0</v>
      </c>
      <c r="W2312" s="89">
        <v>-5.2101518399999998E-5</v>
      </c>
      <c r="X2312" s="89">
        <v>0</v>
      </c>
      <c r="Y2312" s="89">
        <v>0</v>
      </c>
      <c r="Z2312" s="89">
        <v>1.8353618098589999E-2</v>
      </c>
      <c r="AA2312" s="89">
        <v>2.52812708597E-3</v>
      </c>
    </row>
    <row r="2313" spans="1:27" x14ac:dyDescent="0.25">
      <c r="A2313" s="87">
        <v>22652</v>
      </c>
      <c r="B2313" s="134">
        <v>45473</v>
      </c>
      <c r="C2313" s="87">
        <v>12784</v>
      </c>
      <c r="D2313" s="86" t="s">
        <v>2687</v>
      </c>
      <c r="E2313" s="88">
        <v>12635203</v>
      </c>
      <c r="F2313" s="88">
        <v>8892540</v>
      </c>
      <c r="G2313" s="88">
        <v>0</v>
      </c>
      <c r="H2313" s="88">
        <v>0</v>
      </c>
      <c r="I2313" s="88">
        <v>67097</v>
      </c>
      <c r="J2313" s="88">
        <v>158145</v>
      </c>
      <c r="K2313" s="88">
        <v>0</v>
      </c>
      <c r="L2313" s="88">
        <v>0</v>
      </c>
      <c r="M2313" s="88">
        <v>8648594</v>
      </c>
      <c r="N2313" s="88">
        <v>0</v>
      </c>
      <c r="O2313" s="88">
        <v>0</v>
      </c>
      <c r="P2313" s="88">
        <v>18704</v>
      </c>
      <c r="Q2313" s="89">
        <v>0</v>
      </c>
      <c r="R2313" s="89">
        <v>0</v>
      </c>
      <c r="S2313" s="89">
        <v>0</v>
      </c>
      <c r="T2313" s="89">
        <v>0</v>
      </c>
      <c r="U2313" s="89">
        <v>0</v>
      </c>
      <c r="V2313" s="89">
        <v>0</v>
      </c>
      <c r="W2313" s="89">
        <v>0</v>
      </c>
      <c r="X2313" s="89">
        <v>0</v>
      </c>
      <c r="Y2313" s="89">
        <v>0</v>
      </c>
      <c r="Z2313" s="89">
        <v>0</v>
      </c>
      <c r="AA2313" s="89">
        <v>0</v>
      </c>
    </row>
    <row r="2314" spans="1:27" x14ac:dyDescent="0.25">
      <c r="A2314" s="87">
        <v>22657</v>
      </c>
      <c r="B2314" s="134">
        <v>45473</v>
      </c>
      <c r="C2314" s="87">
        <v>12789</v>
      </c>
      <c r="D2314" s="86" t="s">
        <v>2688</v>
      </c>
      <c r="E2314" s="88">
        <v>76619535</v>
      </c>
      <c r="F2314" s="88">
        <v>35162975</v>
      </c>
      <c r="G2314" s="88">
        <v>0</v>
      </c>
      <c r="H2314" s="88">
        <v>0</v>
      </c>
      <c r="I2314" s="88">
        <v>201707</v>
      </c>
      <c r="J2314" s="88">
        <v>8714201</v>
      </c>
      <c r="K2314" s="88">
        <v>5124631</v>
      </c>
      <c r="L2314" s="88">
        <v>0</v>
      </c>
      <c r="M2314" s="88">
        <v>19879519</v>
      </c>
      <c r="N2314" s="88">
        <v>0</v>
      </c>
      <c r="O2314" s="88">
        <v>0</v>
      </c>
      <c r="P2314" s="88">
        <v>1242917</v>
      </c>
      <c r="Q2314" s="89">
        <v>0</v>
      </c>
      <c r="R2314" s="89">
        <v>0</v>
      </c>
      <c r="S2314" s="89">
        <v>0</v>
      </c>
      <c r="T2314" s="89">
        <v>4.7896379119999998E-5</v>
      </c>
      <c r="U2314" s="89">
        <v>4.7311482521999998E-4</v>
      </c>
      <c r="V2314" s="89">
        <v>0</v>
      </c>
      <c r="W2314" s="89">
        <v>0</v>
      </c>
      <c r="X2314" s="89">
        <v>0</v>
      </c>
      <c r="Y2314" s="89">
        <v>0</v>
      </c>
      <c r="Z2314" s="89">
        <v>4.5957131699999997E-3</v>
      </c>
      <c r="AA2314" s="89">
        <v>2.3075886239E-4</v>
      </c>
    </row>
    <row r="2315" spans="1:27" x14ac:dyDescent="0.25">
      <c r="A2315" s="87">
        <v>22681</v>
      </c>
      <c r="B2315" s="134">
        <v>45473</v>
      </c>
      <c r="C2315" s="87">
        <v>12812</v>
      </c>
      <c r="D2315" s="86" t="s">
        <v>2689</v>
      </c>
      <c r="E2315" s="88">
        <v>6917330</v>
      </c>
      <c r="F2315" s="88">
        <v>6557521</v>
      </c>
      <c r="G2315" s="88">
        <v>0</v>
      </c>
      <c r="H2315" s="88">
        <v>0</v>
      </c>
      <c r="I2315" s="88">
        <v>0</v>
      </c>
      <c r="J2315" s="88">
        <v>1856780</v>
      </c>
      <c r="K2315" s="88">
        <v>1995767</v>
      </c>
      <c r="L2315" s="88">
        <v>0</v>
      </c>
      <c r="M2315" s="88">
        <v>0</v>
      </c>
      <c r="N2315" s="88">
        <v>0</v>
      </c>
      <c r="O2315" s="88">
        <v>0</v>
      </c>
      <c r="P2315" s="88">
        <v>2704972</v>
      </c>
      <c r="Q2315" s="89">
        <v>0</v>
      </c>
      <c r="R2315" s="89">
        <v>0</v>
      </c>
      <c r="S2315" s="89">
        <v>0</v>
      </c>
      <c r="T2315" s="89">
        <v>0</v>
      </c>
      <c r="U2315" s="89">
        <v>2.0574643301099998E-3</v>
      </c>
      <c r="V2315" s="89">
        <v>0</v>
      </c>
      <c r="W2315" s="89">
        <v>0</v>
      </c>
      <c r="X2315" s="89">
        <v>0</v>
      </c>
      <c r="Y2315" s="89">
        <v>0</v>
      </c>
      <c r="Z2315" s="89">
        <v>6.3023647352500002E-3</v>
      </c>
      <c r="AA2315" s="89">
        <v>4.34293033421E-3</v>
      </c>
    </row>
    <row r="2316" spans="1:27" x14ac:dyDescent="0.25">
      <c r="A2316" s="87">
        <v>22688</v>
      </c>
      <c r="B2316" s="134">
        <v>45473</v>
      </c>
      <c r="C2316" s="87">
        <v>12818</v>
      </c>
      <c r="D2316" s="86" t="s">
        <v>2690</v>
      </c>
      <c r="E2316" s="88">
        <v>27766129</v>
      </c>
      <c r="F2316" s="88">
        <v>12058329</v>
      </c>
      <c r="G2316" s="88">
        <v>463414</v>
      </c>
      <c r="H2316" s="88">
        <v>0</v>
      </c>
      <c r="I2316" s="88">
        <v>0</v>
      </c>
      <c r="J2316" s="88">
        <v>2006922</v>
      </c>
      <c r="K2316" s="88">
        <v>2236933</v>
      </c>
      <c r="L2316" s="88">
        <v>0</v>
      </c>
      <c r="M2316" s="88">
        <v>4690097</v>
      </c>
      <c r="N2316" s="88">
        <v>740744</v>
      </c>
      <c r="O2316" s="88">
        <v>44495</v>
      </c>
      <c r="P2316" s="88">
        <v>1875724</v>
      </c>
      <c r="Q2316" s="89">
        <v>2.48752392476E-2</v>
      </c>
      <c r="R2316" s="89">
        <v>0</v>
      </c>
      <c r="S2316" s="89">
        <v>0</v>
      </c>
      <c r="T2316" s="89">
        <v>-8.6294691000000001E-5</v>
      </c>
      <c r="U2316" s="89">
        <v>-8.7930331010000005E-4</v>
      </c>
      <c r="V2316" s="89">
        <v>0</v>
      </c>
      <c r="W2316" s="89">
        <v>1.7398720372E-4</v>
      </c>
      <c r="X2316" s="89">
        <v>0</v>
      </c>
      <c r="Y2316" s="89">
        <v>0.11370594251503</v>
      </c>
      <c r="Z2316" s="89">
        <v>1.0183255427E-3</v>
      </c>
      <c r="AA2316" s="89">
        <v>1.87860638255E-3</v>
      </c>
    </row>
    <row r="2317" spans="1:27" x14ac:dyDescent="0.25">
      <c r="A2317" s="87">
        <v>22695</v>
      </c>
      <c r="B2317" s="134">
        <v>45473</v>
      </c>
      <c r="C2317" s="87">
        <v>12825</v>
      </c>
      <c r="D2317" s="86" t="s">
        <v>2691</v>
      </c>
      <c r="E2317" s="88">
        <v>3411212</v>
      </c>
      <c r="F2317" s="88">
        <v>2749192</v>
      </c>
      <c r="G2317" s="88">
        <v>146622</v>
      </c>
      <c r="H2317" s="88">
        <v>0</v>
      </c>
      <c r="I2317" s="88">
        <v>0</v>
      </c>
      <c r="J2317" s="88">
        <v>514287</v>
      </c>
      <c r="K2317" s="88">
        <v>1354635</v>
      </c>
      <c r="L2317" s="88">
        <v>0</v>
      </c>
      <c r="M2317" s="88">
        <v>469764</v>
      </c>
      <c r="N2317" s="88">
        <v>0</v>
      </c>
      <c r="O2317" s="88">
        <v>0</v>
      </c>
      <c r="P2317" s="88">
        <v>263885</v>
      </c>
      <c r="Q2317" s="89">
        <v>1.2766018940599999E-3</v>
      </c>
      <c r="R2317" s="89">
        <v>0</v>
      </c>
      <c r="S2317" s="89">
        <v>0</v>
      </c>
      <c r="T2317" s="89">
        <v>0</v>
      </c>
      <c r="U2317" s="89">
        <v>0</v>
      </c>
      <c r="V2317" s="89">
        <v>0</v>
      </c>
      <c r="W2317" s="89">
        <v>0</v>
      </c>
      <c r="X2317" s="89">
        <v>0</v>
      </c>
      <c r="Y2317" s="89">
        <v>0</v>
      </c>
      <c r="Z2317" s="89">
        <v>-2.66585625E-5</v>
      </c>
      <c r="AA2317" s="89">
        <v>6.9222647629999998E-5</v>
      </c>
    </row>
    <row r="2318" spans="1:27" x14ac:dyDescent="0.25">
      <c r="A2318" s="87">
        <v>22700</v>
      </c>
      <c r="B2318" s="134">
        <v>45473</v>
      </c>
      <c r="C2318" s="87">
        <v>12830</v>
      </c>
      <c r="D2318" s="86" t="s">
        <v>2692</v>
      </c>
      <c r="E2318" s="88">
        <v>2101608</v>
      </c>
      <c r="F2318" s="88">
        <v>1295353</v>
      </c>
      <c r="G2318" s="88">
        <v>0</v>
      </c>
      <c r="H2318" s="88">
        <v>0</v>
      </c>
      <c r="I2318" s="88">
        <v>0</v>
      </c>
      <c r="J2318" s="88">
        <v>755471</v>
      </c>
      <c r="K2318" s="88">
        <v>322597</v>
      </c>
      <c r="L2318" s="88">
        <v>0</v>
      </c>
      <c r="M2318" s="88">
        <v>0</v>
      </c>
      <c r="N2318" s="88">
        <v>0</v>
      </c>
      <c r="O2318" s="88">
        <v>0</v>
      </c>
      <c r="P2318" s="88">
        <v>217285</v>
      </c>
      <c r="Q2318" s="89">
        <v>0</v>
      </c>
      <c r="R2318" s="89">
        <v>0</v>
      </c>
      <c r="S2318" s="89">
        <v>0</v>
      </c>
      <c r="T2318" s="89">
        <v>0</v>
      </c>
      <c r="U2318" s="89">
        <v>0</v>
      </c>
      <c r="V2318" s="89">
        <v>0</v>
      </c>
      <c r="W2318" s="89">
        <v>0</v>
      </c>
      <c r="X2318" s="89">
        <v>0</v>
      </c>
      <c r="Y2318" s="89">
        <v>0</v>
      </c>
      <c r="Z2318" s="89">
        <v>7.7561198328200001E-3</v>
      </c>
      <c r="AA2318" s="89">
        <v>1.4615302653399999E-3</v>
      </c>
    </row>
    <row r="2319" spans="1:27" x14ac:dyDescent="0.25">
      <c r="A2319" s="87">
        <v>22704</v>
      </c>
      <c r="B2319" s="134">
        <v>45473</v>
      </c>
      <c r="C2319" s="87">
        <v>12834</v>
      </c>
      <c r="D2319" s="86" t="s">
        <v>2693</v>
      </c>
      <c r="E2319" s="88">
        <v>25928282</v>
      </c>
      <c r="F2319" s="88">
        <v>14077629</v>
      </c>
      <c r="G2319" s="88">
        <v>313186</v>
      </c>
      <c r="H2319" s="88">
        <v>0</v>
      </c>
      <c r="I2319" s="88">
        <v>0</v>
      </c>
      <c r="J2319" s="88">
        <v>381047</v>
      </c>
      <c r="K2319" s="88">
        <v>2130911</v>
      </c>
      <c r="L2319" s="88">
        <v>0</v>
      </c>
      <c r="M2319" s="88">
        <v>9537823</v>
      </c>
      <c r="N2319" s="88">
        <v>716284</v>
      </c>
      <c r="O2319" s="88">
        <v>0</v>
      </c>
      <c r="P2319" s="88">
        <v>998378</v>
      </c>
      <c r="Q2319" s="89">
        <v>8.0869616758900004E-3</v>
      </c>
      <c r="R2319" s="89">
        <v>0</v>
      </c>
      <c r="S2319" s="89">
        <v>0</v>
      </c>
      <c r="T2319" s="89">
        <v>0</v>
      </c>
      <c r="U2319" s="89">
        <v>5.3969085593800004E-3</v>
      </c>
      <c r="V2319" s="89">
        <v>0</v>
      </c>
      <c r="W2319" s="89">
        <v>0</v>
      </c>
      <c r="X2319" s="89">
        <v>0</v>
      </c>
      <c r="Y2319" s="89">
        <v>0</v>
      </c>
      <c r="Z2319" s="89">
        <v>5.1607139953000001E-4</v>
      </c>
      <c r="AA2319" s="89">
        <v>1.03571979668E-3</v>
      </c>
    </row>
    <row r="2320" spans="1:27" x14ac:dyDescent="0.25">
      <c r="A2320" s="87">
        <v>22719</v>
      </c>
      <c r="B2320" s="134">
        <v>45473</v>
      </c>
      <c r="C2320" s="87">
        <v>12849</v>
      </c>
      <c r="D2320" s="86" t="s">
        <v>2694</v>
      </c>
      <c r="E2320" s="88">
        <v>18105001</v>
      </c>
      <c r="F2320" s="88">
        <v>10894496</v>
      </c>
      <c r="G2320" s="88">
        <v>191094</v>
      </c>
      <c r="H2320" s="88">
        <v>0</v>
      </c>
      <c r="I2320" s="88">
        <v>0</v>
      </c>
      <c r="J2320" s="88">
        <v>2998669</v>
      </c>
      <c r="K2320" s="88">
        <v>3459150</v>
      </c>
      <c r="L2320" s="88">
        <v>0</v>
      </c>
      <c r="M2320" s="88">
        <v>403800</v>
      </c>
      <c r="N2320" s="88">
        <v>0</v>
      </c>
      <c r="O2320" s="88">
        <v>1079924</v>
      </c>
      <c r="P2320" s="88">
        <v>2761859</v>
      </c>
      <c r="Q2320" s="89">
        <v>0</v>
      </c>
      <c r="R2320" s="89">
        <v>0</v>
      </c>
      <c r="S2320" s="89">
        <v>0</v>
      </c>
      <c r="T2320" s="89">
        <v>0</v>
      </c>
      <c r="U2320" s="89">
        <v>1.3144362830500001E-3</v>
      </c>
      <c r="V2320" s="89">
        <v>0</v>
      </c>
      <c r="W2320" s="89">
        <v>0</v>
      </c>
      <c r="X2320" s="89">
        <v>0</v>
      </c>
      <c r="Y2320" s="89">
        <v>0</v>
      </c>
      <c r="Z2320" s="89">
        <v>1.6364014358299999E-3</v>
      </c>
      <c r="AA2320" s="89">
        <v>8.7117605391999996E-4</v>
      </c>
    </row>
    <row r="2321" spans="1:27" x14ac:dyDescent="0.25">
      <c r="A2321" s="87">
        <v>22723</v>
      </c>
      <c r="B2321" s="134">
        <v>45473</v>
      </c>
      <c r="C2321" s="87">
        <v>12853</v>
      </c>
      <c r="D2321" s="86" t="s">
        <v>2695</v>
      </c>
      <c r="E2321" s="88">
        <v>8047101</v>
      </c>
      <c r="F2321" s="88">
        <v>2759409</v>
      </c>
      <c r="G2321" s="88">
        <v>0</v>
      </c>
      <c r="H2321" s="88">
        <v>0</v>
      </c>
      <c r="I2321" s="88">
        <v>0</v>
      </c>
      <c r="J2321" s="88">
        <v>1251267</v>
      </c>
      <c r="K2321" s="88">
        <v>443091</v>
      </c>
      <c r="L2321" s="88">
        <v>0</v>
      </c>
      <c r="M2321" s="88">
        <v>40123</v>
      </c>
      <c r="N2321" s="88">
        <v>0</v>
      </c>
      <c r="O2321" s="88">
        <v>0</v>
      </c>
      <c r="P2321" s="88">
        <v>1024928</v>
      </c>
      <c r="Q2321" s="89">
        <v>0</v>
      </c>
      <c r="R2321" s="89">
        <v>0</v>
      </c>
      <c r="S2321" s="89">
        <v>0</v>
      </c>
      <c r="T2321" s="89">
        <v>0</v>
      </c>
      <c r="U2321" s="89">
        <v>0</v>
      </c>
      <c r="V2321" s="89">
        <v>0</v>
      </c>
      <c r="W2321" s="89">
        <v>0</v>
      </c>
      <c r="X2321" s="89">
        <v>0</v>
      </c>
      <c r="Y2321" s="89">
        <v>0</v>
      </c>
      <c r="Z2321" s="89">
        <v>2.2152358688700001E-3</v>
      </c>
      <c r="AA2321" s="89">
        <v>1.0890910983300001E-3</v>
      </c>
    </row>
    <row r="2322" spans="1:27" x14ac:dyDescent="0.25">
      <c r="A2322" s="87">
        <v>22740</v>
      </c>
      <c r="B2322" s="134">
        <v>45473</v>
      </c>
      <c r="C2322" s="87">
        <v>12869</v>
      </c>
      <c r="D2322" s="86" t="s">
        <v>2696</v>
      </c>
      <c r="E2322" s="88">
        <v>6129176</v>
      </c>
      <c r="F2322" s="88">
        <v>4700525</v>
      </c>
      <c r="G2322" s="88">
        <v>146624</v>
      </c>
      <c r="H2322" s="88">
        <v>50264</v>
      </c>
      <c r="I2322" s="88">
        <v>0</v>
      </c>
      <c r="J2322" s="88">
        <v>511062</v>
      </c>
      <c r="K2322" s="88">
        <v>2349293</v>
      </c>
      <c r="L2322" s="88">
        <v>0</v>
      </c>
      <c r="M2322" s="88">
        <v>0</v>
      </c>
      <c r="N2322" s="88">
        <v>0</v>
      </c>
      <c r="O2322" s="88">
        <v>0</v>
      </c>
      <c r="P2322" s="88">
        <v>1643283</v>
      </c>
      <c r="Q2322" s="89">
        <v>3.1252520253460002E-2</v>
      </c>
      <c r="R2322" s="89">
        <v>0.11921401225632999</v>
      </c>
      <c r="S2322" s="89">
        <v>0</v>
      </c>
      <c r="T2322" s="89">
        <v>0</v>
      </c>
      <c r="U2322" s="89">
        <v>2.44675550404E-3</v>
      </c>
      <c r="V2322" s="89">
        <v>0</v>
      </c>
      <c r="W2322" s="89">
        <v>0</v>
      </c>
      <c r="X2322" s="89">
        <v>0</v>
      </c>
      <c r="Y2322" s="89">
        <v>0</v>
      </c>
      <c r="Z2322" s="89">
        <v>2.1439224656650002E-2</v>
      </c>
      <c r="AA2322" s="89">
        <v>1.173376803579E-2</v>
      </c>
    </row>
    <row r="2323" spans="1:27" x14ac:dyDescent="0.25">
      <c r="A2323" s="87">
        <v>22747</v>
      </c>
      <c r="B2323" s="134">
        <v>45473</v>
      </c>
      <c r="C2323" s="87">
        <v>12876</v>
      </c>
      <c r="D2323" s="86" t="s">
        <v>2697</v>
      </c>
      <c r="E2323" s="88">
        <v>25957569</v>
      </c>
      <c r="F2323" s="88">
        <v>21769583</v>
      </c>
      <c r="G2323" s="88">
        <v>50859</v>
      </c>
      <c r="H2323" s="88">
        <v>0</v>
      </c>
      <c r="I2323" s="88">
        <v>0</v>
      </c>
      <c r="J2323" s="88">
        <v>6260890</v>
      </c>
      <c r="K2323" s="88">
        <v>7017481</v>
      </c>
      <c r="L2323" s="88">
        <v>0</v>
      </c>
      <c r="M2323" s="88">
        <v>2080504</v>
      </c>
      <c r="N2323" s="88">
        <v>0</v>
      </c>
      <c r="O2323" s="88">
        <v>0</v>
      </c>
      <c r="P2323" s="88">
        <v>6359849</v>
      </c>
      <c r="Q2323" s="89">
        <v>0</v>
      </c>
      <c r="R2323" s="89">
        <v>0</v>
      </c>
      <c r="S2323" s="89">
        <v>0</v>
      </c>
      <c r="T2323" s="89">
        <v>1.0754837003499999E-3</v>
      </c>
      <c r="U2323" s="89">
        <v>2.8179320005000002E-3</v>
      </c>
      <c r="V2323" s="89">
        <v>0</v>
      </c>
      <c r="W2323" s="89">
        <v>0</v>
      </c>
      <c r="X2323" s="89">
        <v>0</v>
      </c>
      <c r="Y2323" s="89">
        <v>0</v>
      </c>
      <c r="Z2323" s="89">
        <v>1.2292583548840001E-2</v>
      </c>
      <c r="AA2323" s="89">
        <v>4.8328584447899997E-3</v>
      </c>
    </row>
    <row r="2324" spans="1:27" x14ac:dyDescent="0.25">
      <c r="A2324" s="87">
        <v>22754</v>
      </c>
      <c r="B2324" s="134">
        <v>45473</v>
      </c>
      <c r="C2324" s="87">
        <v>12883</v>
      </c>
      <c r="D2324" s="86" t="s">
        <v>2698</v>
      </c>
      <c r="E2324" s="88">
        <v>57130844</v>
      </c>
      <c r="F2324" s="88">
        <v>25328950</v>
      </c>
      <c r="G2324" s="88">
        <v>0</v>
      </c>
      <c r="H2324" s="88">
        <v>0</v>
      </c>
      <c r="I2324" s="88">
        <v>417443</v>
      </c>
      <c r="J2324" s="88">
        <v>4361075</v>
      </c>
      <c r="K2324" s="88">
        <v>7648856</v>
      </c>
      <c r="L2324" s="88">
        <v>0</v>
      </c>
      <c r="M2324" s="88">
        <v>8241702</v>
      </c>
      <c r="N2324" s="88">
        <v>0</v>
      </c>
      <c r="O2324" s="88">
        <v>0</v>
      </c>
      <c r="P2324" s="88">
        <v>4659874</v>
      </c>
      <c r="Q2324" s="89">
        <v>0</v>
      </c>
      <c r="R2324" s="89">
        <v>0</v>
      </c>
      <c r="S2324" s="89">
        <v>0</v>
      </c>
      <c r="T2324" s="89">
        <v>0</v>
      </c>
      <c r="U2324" s="89">
        <v>7.9179561085000001E-4</v>
      </c>
      <c r="V2324" s="89">
        <v>0</v>
      </c>
      <c r="W2324" s="89">
        <v>0</v>
      </c>
      <c r="X2324" s="89">
        <v>0</v>
      </c>
      <c r="Y2324" s="89">
        <v>0</v>
      </c>
      <c r="Z2324" s="89">
        <v>1.2363756726E-4</v>
      </c>
      <c r="AA2324" s="89">
        <v>2.4615905063E-4</v>
      </c>
    </row>
    <row r="2325" spans="1:27" x14ac:dyDescent="0.25">
      <c r="A2325" s="87">
        <v>22785</v>
      </c>
      <c r="B2325" s="134">
        <v>45473</v>
      </c>
      <c r="C2325" s="87">
        <v>12914</v>
      </c>
      <c r="D2325" s="86" t="s">
        <v>2699</v>
      </c>
      <c r="E2325" s="88">
        <v>606182</v>
      </c>
      <c r="F2325" s="88">
        <v>169345</v>
      </c>
      <c r="G2325" s="88">
        <v>0</v>
      </c>
      <c r="H2325" s="88">
        <v>0</v>
      </c>
      <c r="I2325" s="88">
        <v>0</v>
      </c>
      <c r="J2325" s="88">
        <v>23534</v>
      </c>
      <c r="K2325" s="88">
        <v>0</v>
      </c>
      <c r="L2325" s="88">
        <v>0</v>
      </c>
      <c r="M2325" s="88">
        <v>0</v>
      </c>
      <c r="N2325" s="88">
        <v>0</v>
      </c>
      <c r="O2325" s="88">
        <v>0</v>
      </c>
      <c r="P2325" s="88">
        <v>145811</v>
      </c>
      <c r="Q2325" s="89">
        <v>0</v>
      </c>
      <c r="R2325" s="89">
        <v>0</v>
      </c>
      <c r="S2325" s="89">
        <v>0</v>
      </c>
      <c r="T2325" s="89">
        <v>0</v>
      </c>
      <c r="U2325" s="89">
        <v>0</v>
      </c>
      <c r="V2325" s="89">
        <v>0</v>
      </c>
      <c r="W2325" s="89">
        <v>0</v>
      </c>
      <c r="X2325" s="89">
        <v>0</v>
      </c>
      <c r="Y2325" s="89">
        <v>0</v>
      </c>
      <c r="Z2325" s="89">
        <v>3.2581798586489998E-2</v>
      </c>
      <c r="AA2325" s="89">
        <v>2.7737111748279999E-2</v>
      </c>
    </row>
    <row r="2326" spans="1:27" x14ac:dyDescent="0.25">
      <c r="A2326" s="87">
        <v>22883</v>
      </c>
      <c r="B2326" s="134">
        <v>45473</v>
      </c>
      <c r="C2326" s="87">
        <v>13012</v>
      </c>
      <c r="D2326" s="86" t="s">
        <v>2700</v>
      </c>
      <c r="E2326" s="88">
        <v>23031446</v>
      </c>
      <c r="F2326" s="88">
        <v>6326569</v>
      </c>
      <c r="G2326" s="88">
        <v>0</v>
      </c>
      <c r="H2326" s="88">
        <v>0</v>
      </c>
      <c r="I2326" s="88">
        <v>0</v>
      </c>
      <c r="J2326" s="88">
        <v>953417</v>
      </c>
      <c r="K2326" s="88">
        <v>2099934</v>
      </c>
      <c r="L2326" s="88">
        <v>0</v>
      </c>
      <c r="M2326" s="88">
        <v>1326461</v>
      </c>
      <c r="N2326" s="88">
        <v>0</v>
      </c>
      <c r="O2326" s="88">
        <v>0</v>
      </c>
      <c r="P2326" s="88">
        <v>1946757</v>
      </c>
      <c r="Q2326" s="89">
        <v>0</v>
      </c>
      <c r="R2326" s="89">
        <v>0</v>
      </c>
      <c r="S2326" s="89">
        <v>0</v>
      </c>
      <c r="T2326" s="89">
        <v>0</v>
      </c>
      <c r="U2326" s="89">
        <v>0</v>
      </c>
      <c r="V2326" s="89">
        <v>0</v>
      </c>
      <c r="W2326" s="89">
        <v>0</v>
      </c>
      <c r="X2326" s="89">
        <v>0</v>
      </c>
      <c r="Y2326" s="89">
        <v>0</v>
      </c>
      <c r="Z2326" s="89">
        <v>3.5333403686700002E-3</v>
      </c>
      <c r="AA2326" s="89">
        <v>1.0530548391099999E-3</v>
      </c>
    </row>
    <row r="2327" spans="1:27" x14ac:dyDescent="0.25">
      <c r="A2327" s="87">
        <v>22931</v>
      </c>
      <c r="B2327" s="134">
        <v>45473</v>
      </c>
      <c r="C2327" s="87">
        <v>13060</v>
      </c>
      <c r="D2327" s="86" t="s">
        <v>2701</v>
      </c>
      <c r="E2327" s="88">
        <v>507619165</v>
      </c>
      <c r="F2327" s="88">
        <v>277950251</v>
      </c>
      <c r="G2327" s="88">
        <v>27255304</v>
      </c>
      <c r="H2327" s="88">
        <v>0</v>
      </c>
      <c r="I2327" s="88">
        <v>3402621</v>
      </c>
      <c r="J2327" s="88">
        <v>63112753</v>
      </c>
      <c r="K2327" s="88">
        <v>15883816</v>
      </c>
      <c r="L2327" s="88">
        <v>0</v>
      </c>
      <c r="M2327" s="88">
        <v>135492629</v>
      </c>
      <c r="N2327" s="88">
        <v>3090235</v>
      </c>
      <c r="O2327" s="88">
        <v>276017</v>
      </c>
      <c r="P2327" s="88">
        <v>29436877</v>
      </c>
      <c r="Q2327" s="89">
        <v>1.2827792700140001E-2</v>
      </c>
      <c r="R2327" s="89">
        <v>0</v>
      </c>
      <c r="S2327" s="89">
        <v>-3.9349637468999998E-3</v>
      </c>
      <c r="T2327" s="89">
        <v>3.6217202374E-4</v>
      </c>
      <c r="U2327" s="89">
        <v>-4.5411367469999999E-4</v>
      </c>
      <c r="V2327" s="89">
        <v>0</v>
      </c>
      <c r="W2327" s="89">
        <v>1.0808892498E-4</v>
      </c>
      <c r="X2327" s="89">
        <v>0</v>
      </c>
      <c r="Y2327" s="89">
        <v>0.20818656591695001</v>
      </c>
      <c r="Z2327" s="89">
        <v>8.3687045175399998E-3</v>
      </c>
      <c r="AA2327" s="89">
        <v>2.8069178677499998E-3</v>
      </c>
    </row>
    <row r="2328" spans="1:27" x14ac:dyDescent="0.25">
      <c r="A2328" s="87">
        <v>22953</v>
      </c>
      <c r="B2328" s="134">
        <v>45473</v>
      </c>
      <c r="C2328" s="87">
        <v>13082</v>
      </c>
      <c r="D2328" s="86" t="s">
        <v>2702</v>
      </c>
      <c r="E2328" s="88">
        <v>4516521</v>
      </c>
      <c r="F2328" s="88">
        <v>1422742</v>
      </c>
      <c r="G2328" s="88">
        <v>0</v>
      </c>
      <c r="H2328" s="88">
        <v>0</v>
      </c>
      <c r="I2328" s="88">
        <v>0</v>
      </c>
      <c r="J2328" s="88">
        <v>460144</v>
      </c>
      <c r="K2328" s="88">
        <v>311129</v>
      </c>
      <c r="L2328" s="88">
        <v>0</v>
      </c>
      <c r="M2328" s="88">
        <v>12336</v>
      </c>
      <c r="N2328" s="88">
        <v>0</v>
      </c>
      <c r="O2328" s="88">
        <v>0</v>
      </c>
      <c r="P2328" s="88">
        <v>639134</v>
      </c>
      <c r="Q2328" s="89">
        <v>0</v>
      </c>
      <c r="R2328" s="89">
        <v>0</v>
      </c>
      <c r="S2328" s="89">
        <v>0</v>
      </c>
      <c r="T2328" s="89">
        <v>0</v>
      </c>
      <c r="U2328" s="89">
        <v>0</v>
      </c>
      <c r="V2328" s="89">
        <v>0</v>
      </c>
      <c r="W2328" s="89">
        <v>0</v>
      </c>
      <c r="X2328" s="89">
        <v>0</v>
      </c>
      <c r="Y2328" s="89">
        <v>0</v>
      </c>
      <c r="Z2328" s="89">
        <v>2.4888061877439999E-2</v>
      </c>
      <c r="AA2328" s="89">
        <v>1.2407849487830001E-2</v>
      </c>
    </row>
    <row r="2329" spans="1:27" x14ac:dyDescent="0.25">
      <c r="A2329" s="87">
        <v>22962</v>
      </c>
      <c r="B2329" s="134">
        <v>45473</v>
      </c>
      <c r="C2329" s="87">
        <v>13091</v>
      </c>
      <c r="D2329" s="86" t="s">
        <v>2703</v>
      </c>
      <c r="E2329" s="88">
        <v>11335636</v>
      </c>
      <c r="F2329" s="88">
        <v>4849409</v>
      </c>
      <c r="G2329" s="88">
        <v>0</v>
      </c>
      <c r="H2329" s="88">
        <v>30329</v>
      </c>
      <c r="I2329" s="88">
        <v>0</v>
      </c>
      <c r="J2329" s="88">
        <v>1356990</v>
      </c>
      <c r="K2329" s="88">
        <v>1303123</v>
      </c>
      <c r="L2329" s="88">
        <v>0</v>
      </c>
      <c r="M2329" s="88">
        <v>0</v>
      </c>
      <c r="N2329" s="88">
        <v>0</v>
      </c>
      <c r="O2329" s="88">
        <v>0</v>
      </c>
      <c r="P2329" s="88">
        <v>2158967</v>
      </c>
      <c r="Q2329" s="89">
        <v>0</v>
      </c>
      <c r="R2329" s="89">
        <v>4.0702495452529998E-2</v>
      </c>
      <c r="S2329" s="89">
        <v>0</v>
      </c>
      <c r="T2329" s="89">
        <v>0</v>
      </c>
      <c r="U2329" s="89">
        <v>1.6993658219700001E-3</v>
      </c>
      <c r="V2329" s="89">
        <v>0</v>
      </c>
      <c r="W2329" s="89">
        <v>0</v>
      </c>
      <c r="X2329" s="89">
        <v>0</v>
      </c>
      <c r="Y2329" s="89">
        <v>0</v>
      </c>
      <c r="Z2329" s="89">
        <v>7.6302289455399998E-3</v>
      </c>
      <c r="AA2329" s="89">
        <v>4.1392604935300004E-3</v>
      </c>
    </row>
    <row r="2330" spans="1:27" x14ac:dyDescent="0.25">
      <c r="A2330" s="87">
        <v>22972</v>
      </c>
      <c r="B2330" s="134">
        <v>45473</v>
      </c>
      <c r="C2330" s="87">
        <v>13101</v>
      </c>
      <c r="D2330" s="86" t="s">
        <v>2704</v>
      </c>
      <c r="E2330" s="88">
        <v>19464789</v>
      </c>
      <c r="F2330" s="88">
        <v>6945621</v>
      </c>
      <c r="G2330" s="88">
        <v>403769</v>
      </c>
      <c r="H2330" s="88">
        <v>0</v>
      </c>
      <c r="I2330" s="88">
        <v>0</v>
      </c>
      <c r="J2330" s="88">
        <v>2122402</v>
      </c>
      <c r="K2330" s="88">
        <v>3368905</v>
      </c>
      <c r="L2330" s="88">
        <v>0</v>
      </c>
      <c r="M2330" s="88">
        <v>0</v>
      </c>
      <c r="N2330" s="88">
        <v>0</v>
      </c>
      <c r="O2330" s="88">
        <v>0</v>
      </c>
      <c r="P2330" s="88">
        <v>1050545</v>
      </c>
      <c r="Q2330" s="89">
        <v>1.4823137487899999E-3</v>
      </c>
      <c r="R2330" s="89">
        <v>0</v>
      </c>
      <c r="S2330" s="89">
        <v>0</v>
      </c>
      <c r="T2330" s="89">
        <v>0</v>
      </c>
      <c r="U2330" s="89">
        <v>0</v>
      </c>
      <c r="V2330" s="89">
        <v>0</v>
      </c>
      <c r="W2330" s="89">
        <v>0</v>
      </c>
      <c r="X2330" s="89">
        <v>0</v>
      </c>
      <c r="Y2330" s="89">
        <v>0</v>
      </c>
      <c r="Z2330" s="89">
        <v>-1.2086021688999999E-3</v>
      </c>
      <c r="AA2330" s="89">
        <v>-1.59607565E-4</v>
      </c>
    </row>
    <row r="2331" spans="1:27" x14ac:dyDescent="0.25">
      <c r="A2331" s="87">
        <v>22978</v>
      </c>
      <c r="B2331" s="134">
        <v>45473</v>
      </c>
      <c r="C2331" s="87">
        <v>13107</v>
      </c>
      <c r="D2331" s="86" t="s">
        <v>4734</v>
      </c>
      <c r="E2331" s="88">
        <v>22409180</v>
      </c>
      <c r="F2331" s="88">
        <v>13029403</v>
      </c>
      <c r="G2331" s="88">
        <v>161377</v>
      </c>
      <c r="H2331" s="88">
        <v>0</v>
      </c>
      <c r="I2331" s="88">
        <v>0</v>
      </c>
      <c r="J2331" s="88">
        <v>2251164</v>
      </c>
      <c r="K2331" s="88">
        <v>4545736</v>
      </c>
      <c r="L2331" s="88">
        <v>0</v>
      </c>
      <c r="M2331" s="88">
        <v>5780694</v>
      </c>
      <c r="N2331" s="88">
        <v>0</v>
      </c>
      <c r="O2331" s="88">
        <v>0</v>
      </c>
      <c r="P2331" s="88">
        <v>290432</v>
      </c>
      <c r="Q2331" s="89">
        <v>3.4814784554669999E-2</v>
      </c>
      <c r="R2331" s="89">
        <v>0</v>
      </c>
      <c r="S2331" s="89">
        <v>0</v>
      </c>
      <c r="T2331" s="89">
        <v>0</v>
      </c>
      <c r="U2331" s="89">
        <v>-1.320625633E-4</v>
      </c>
      <c r="V2331" s="89">
        <v>0</v>
      </c>
      <c r="W2331" s="89">
        <v>0</v>
      </c>
      <c r="X2331" s="89">
        <v>0</v>
      </c>
      <c r="Y2331" s="89">
        <v>0</v>
      </c>
      <c r="Z2331" s="89">
        <v>1.2124984515500001E-3</v>
      </c>
      <c r="AA2331" s="89">
        <v>8.4886899604999998E-4</v>
      </c>
    </row>
    <row r="2332" spans="1:27" x14ac:dyDescent="0.25">
      <c r="A2332" s="87">
        <v>23004</v>
      </c>
      <c r="B2332" s="134">
        <v>45473</v>
      </c>
      <c r="C2332" s="87">
        <v>13133</v>
      </c>
      <c r="D2332" s="86" t="s">
        <v>2705</v>
      </c>
      <c r="E2332" s="88">
        <v>378076194</v>
      </c>
      <c r="F2332" s="88">
        <v>276983859</v>
      </c>
      <c r="G2332" s="88">
        <v>19306254</v>
      </c>
      <c r="H2332" s="88">
        <v>0</v>
      </c>
      <c r="I2332" s="88">
        <v>0</v>
      </c>
      <c r="J2332" s="88">
        <v>51202366</v>
      </c>
      <c r="K2332" s="88">
        <v>55454162</v>
      </c>
      <c r="L2332" s="88">
        <v>0</v>
      </c>
      <c r="M2332" s="88">
        <v>104827768</v>
      </c>
      <c r="N2332" s="88">
        <v>0</v>
      </c>
      <c r="O2332" s="88">
        <v>0</v>
      </c>
      <c r="P2332" s="88">
        <v>46193309</v>
      </c>
      <c r="Q2332" s="89">
        <v>1.044764967678E-2</v>
      </c>
      <c r="R2332" s="89">
        <v>1.6661365323000001E-4</v>
      </c>
      <c r="S2332" s="89">
        <v>0</v>
      </c>
      <c r="T2332" s="89">
        <v>1.292316412E-5</v>
      </c>
      <c r="U2332" s="89">
        <v>1.15019798111E-3</v>
      </c>
      <c r="V2332" s="89">
        <v>0</v>
      </c>
      <c r="W2332" s="89">
        <v>-8.4983394739999996E-4</v>
      </c>
      <c r="X2332" s="89">
        <v>0</v>
      </c>
      <c r="Y2332" s="89">
        <v>0</v>
      </c>
      <c r="Z2332" s="89">
        <v>6.5570418634799997E-3</v>
      </c>
      <c r="AA2332" s="89">
        <v>1.6095803368E-3</v>
      </c>
    </row>
    <row r="2333" spans="1:27" x14ac:dyDescent="0.25">
      <c r="A2333" s="87">
        <v>23015</v>
      </c>
      <c r="B2333" s="134">
        <v>45473</v>
      </c>
      <c r="C2333" s="87">
        <v>13144</v>
      </c>
      <c r="D2333" s="86" t="s">
        <v>2706</v>
      </c>
      <c r="E2333" s="88">
        <v>29479504</v>
      </c>
      <c r="F2333" s="88">
        <v>8389975</v>
      </c>
      <c r="G2333" s="88">
        <v>0</v>
      </c>
      <c r="H2333" s="88">
        <v>0</v>
      </c>
      <c r="I2333" s="88">
        <v>0</v>
      </c>
      <c r="J2333" s="88">
        <v>2533470</v>
      </c>
      <c r="K2333" s="88">
        <v>4100981</v>
      </c>
      <c r="L2333" s="88">
        <v>0</v>
      </c>
      <c r="M2333" s="88">
        <v>935041</v>
      </c>
      <c r="N2333" s="88">
        <v>0</v>
      </c>
      <c r="O2333" s="88">
        <v>0</v>
      </c>
      <c r="P2333" s="88">
        <v>820483</v>
      </c>
      <c r="Q2333" s="89">
        <v>0</v>
      </c>
      <c r="R2333" s="89">
        <v>0</v>
      </c>
      <c r="S2333" s="89">
        <v>0</v>
      </c>
      <c r="T2333" s="89">
        <v>-8.8051742259999996E-4</v>
      </c>
      <c r="U2333" s="89">
        <v>1.51063407449E-3</v>
      </c>
      <c r="V2333" s="89">
        <v>0</v>
      </c>
      <c r="W2333" s="89">
        <v>0</v>
      </c>
      <c r="X2333" s="89">
        <v>0</v>
      </c>
      <c r="Y2333" s="89">
        <v>0</v>
      </c>
      <c r="Z2333" s="89">
        <v>3.09235946489E-3</v>
      </c>
      <c r="AA2333" s="89">
        <v>6.2903269623999997E-4</v>
      </c>
    </row>
    <row r="2334" spans="1:27" x14ac:dyDescent="0.25">
      <c r="A2334" s="87">
        <v>23017</v>
      </c>
      <c r="B2334" s="134">
        <v>45473</v>
      </c>
      <c r="C2334" s="87">
        <v>13146</v>
      </c>
      <c r="D2334" s="86" t="s">
        <v>2707</v>
      </c>
      <c r="E2334" s="88">
        <v>154992665</v>
      </c>
      <c r="F2334" s="88">
        <v>109993585</v>
      </c>
      <c r="G2334" s="88">
        <v>4979561</v>
      </c>
      <c r="H2334" s="88">
        <v>47620</v>
      </c>
      <c r="I2334" s="88">
        <v>23250</v>
      </c>
      <c r="J2334" s="88">
        <v>9444455</v>
      </c>
      <c r="K2334" s="88">
        <v>11056664</v>
      </c>
      <c r="L2334" s="88">
        <v>0</v>
      </c>
      <c r="M2334" s="88">
        <v>67767829</v>
      </c>
      <c r="N2334" s="88">
        <v>8850061</v>
      </c>
      <c r="O2334" s="88">
        <v>0</v>
      </c>
      <c r="P2334" s="88">
        <v>7824145</v>
      </c>
      <c r="Q2334" s="89">
        <v>7.1782640962100002E-3</v>
      </c>
      <c r="R2334" s="89">
        <v>0.13016926771104001</v>
      </c>
      <c r="S2334" s="89">
        <v>0</v>
      </c>
      <c r="T2334" s="89">
        <v>3.4020691615999998E-4</v>
      </c>
      <c r="U2334" s="89">
        <v>4.4992329333000001E-4</v>
      </c>
      <c r="V2334" s="89">
        <v>0</v>
      </c>
      <c r="W2334" s="89">
        <v>0</v>
      </c>
      <c r="X2334" s="89">
        <v>0</v>
      </c>
      <c r="Y2334" s="89">
        <v>0</v>
      </c>
      <c r="Z2334" s="89">
        <v>7.5905540616200001E-3</v>
      </c>
      <c r="AA2334" s="89">
        <v>9.9682326468999993E-4</v>
      </c>
    </row>
    <row r="2335" spans="1:27" x14ac:dyDescent="0.25">
      <c r="A2335" s="87">
        <v>23037</v>
      </c>
      <c r="B2335" s="134">
        <v>45473</v>
      </c>
      <c r="C2335" s="87">
        <v>13166</v>
      </c>
      <c r="D2335" s="86" t="s">
        <v>2708</v>
      </c>
      <c r="E2335" s="88">
        <v>363732</v>
      </c>
      <c r="F2335" s="88">
        <v>0</v>
      </c>
      <c r="G2335" s="88">
        <v>0</v>
      </c>
      <c r="H2335" s="88">
        <v>0</v>
      </c>
      <c r="I2335" s="88">
        <v>0</v>
      </c>
      <c r="J2335" s="88">
        <v>0</v>
      </c>
      <c r="K2335" s="88">
        <v>0</v>
      </c>
      <c r="L2335" s="88">
        <v>0</v>
      </c>
      <c r="M2335" s="88">
        <v>0</v>
      </c>
      <c r="N2335" s="88">
        <v>0</v>
      </c>
      <c r="O2335" s="88">
        <v>0</v>
      </c>
      <c r="P2335" s="88">
        <v>0</v>
      </c>
      <c r="Q2335" s="89">
        <v>0</v>
      </c>
      <c r="R2335" s="89">
        <v>0</v>
      </c>
      <c r="S2335" s="89">
        <v>0</v>
      </c>
      <c r="T2335" s="89">
        <v>0</v>
      </c>
      <c r="U2335" s="89">
        <v>0</v>
      </c>
      <c r="V2335" s="89">
        <v>0</v>
      </c>
      <c r="W2335" s="89">
        <v>0</v>
      </c>
      <c r="X2335" s="89">
        <v>0</v>
      </c>
      <c r="Y2335" s="89">
        <v>0</v>
      </c>
      <c r="Z2335" s="89">
        <v>0</v>
      </c>
      <c r="AA2335" s="89">
        <v>0</v>
      </c>
    </row>
    <row r="2336" spans="1:27" x14ac:dyDescent="0.25">
      <c r="A2336" s="87">
        <v>23052</v>
      </c>
      <c r="B2336" s="134">
        <v>45473</v>
      </c>
      <c r="C2336" s="87">
        <v>13181</v>
      </c>
      <c r="D2336" s="86" t="s">
        <v>2709</v>
      </c>
      <c r="E2336" s="88">
        <v>9100324</v>
      </c>
      <c r="F2336" s="88">
        <v>3027188</v>
      </c>
      <c r="G2336" s="88">
        <v>0</v>
      </c>
      <c r="H2336" s="88">
        <v>54402</v>
      </c>
      <c r="I2336" s="88">
        <v>0</v>
      </c>
      <c r="J2336" s="88">
        <v>1395898</v>
      </c>
      <c r="K2336" s="88">
        <v>971388</v>
      </c>
      <c r="L2336" s="88">
        <v>0</v>
      </c>
      <c r="M2336" s="88">
        <v>0</v>
      </c>
      <c r="N2336" s="88">
        <v>0</v>
      </c>
      <c r="O2336" s="88">
        <v>0</v>
      </c>
      <c r="P2336" s="88">
        <v>605499</v>
      </c>
      <c r="Q2336" s="89">
        <v>0</v>
      </c>
      <c r="R2336" s="89">
        <v>-2.6309827716000001E-3</v>
      </c>
      <c r="S2336" s="89">
        <v>0</v>
      </c>
      <c r="T2336" s="89">
        <v>0</v>
      </c>
      <c r="U2336" s="89">
        <v>8.4852706408999998E-4</v>
      </c>
      <c r="V2336" s="89">
        <v>0</v>
      </c>
      <c r="W2336" s="89">
        <v>0</v>
      </c>
      <c r="X2336" s="89">
        <v>0</v>
      </c>
      <c r="Y2336" s="89">
        <v>0</v>
      </c>
      <c r="Z2336" s="89">
        <v>1.0046981759E-4</v>
      </c>
      <c r="AA2336" s="89">
        <v>1.1930375550000001E-5</v>
      </c>
    </row>
    <row r="2337" spans="1:27" x14ac:dyDescent="0.25">
      <c r="A2337" s="87">
        <v>23060</v>
      </c>
      <c r="B2337" s="134">
        <v>45473</v>
      </c>
      <c r="C2337" s="87">
        <v>13189</v>
      </c>
      <c r="D2337" s="86" t="s">
        <v>2710</v>
      </c>
      <c r="E2337" s="88">
        <v>12584753</v>
      </c>
      <c r="F2337" s="88">
        <v>5811584</v>
      </c>
      <c r="G2337" s="88">
        <v>0</v>
      </c>
      <c r="H2337" s="88">
        <v>1560</v>
      </c>
      <c r="I2337" s="88">
        <v>0</v>
      </c>
      <c r="J2337" s="88">
        <v>3186237</v>
      </c>
      <c r="K2337" s="88">
        <v>2060339</v>
      </c>
      <c r="L2337" s="88">
        <v>0</v>
      </c>
      <c r="M2337" s="88">
        <v>0</v>
      </c>
      <c r="N2337" s="88">
        <v>0</v>
      </c>
      <c r="O2337" s="88">
        <v>0</v>
      </c>
      <c r="P2337" s="88">
        <v>563448</v>
      </c>
      <c r="Q2337" s="89">
        <v>0</v>
      </c>
      <c r="R2337" s="89">
        <v>0.11431623931624001</v>
      </c>
      <c r="S2337" s="89">
        <v>0</v>
      </c>
      <c r="T2337" s="89">
        <v>0</v>
      </c>
      <c r="U2337" s="89">
        <v>0</v>
      </c>
      <c r="V2337" s="89">
        <v>0</v>
      </c>
      <c r="W2337" s="89">
        <v>0</v>
      </c>
      <c r="X2337" s="89">
        <v>0</v>
      </c>
      <c r="Y2337" s="89">
        <v>0</v>
      </c>
      <c r="Z2337" s="89">
        <v>4.32984368366E-3</v>
      </c>
      <c r="AA2337" s="89">
        <v>4.2266030214000003E-4</v>
      </c>
    </row>
    <row r="2338" spans="1:27" x14ac:dyDescent="0.25">
      <c r="A2338" s="87">
        <v>23070</v>
      </c>
      <c r="B2338" s="134">
        <v>45473</v>
      </c>
      <c r="C2338" s="87">
        <v>13199</v>
      </c>
      <c r="D2338" s="86" t="s">
        <v>2711</v>
      </c>
      <c r="E2338" s="88">
        <v>52019978</v>
      </c>
      <c r="F2338" s="88">
        <v>23193191</v>
      </c>
      <c r="G2338" s="88">
        <v>0</v>
      </c>
      <c r="H2338" s="88">
        <v>2310</v>
      </c>
      <c r="I2338" s="88">
        <v>0</v>
      </c>
      <c r="J2338" s="88">
        <v>2564786</v>
      </c>
      <c r="K2338" s="88">
        <v>9828471</v>
      </c>
      <c r="L2338" s="88">
        <v>0</v>
      </c>
      <c r="M2338" s="88">
        <v>7057667</v>
      </c>
      <c r="N2338" s="88">
        <v>0</v>
      </c>
      <c r="O2338" s="88">
        <v>0</v>
      </c>
      <c r="P2338" s="88">
        <v>3739958</v>
      </c>
      <c r="Q2338" s="89">
        <v>0</v>
      </c>
      <c r="R2338" s="89">
        <v>-4.0321202802000002E-2</v>
      </c>
      <c r="S2338" s="89">
        <v>0</v>
      </c>
      <c r="T2338" s="89">
        <v>9.6520862334000001E-4</v>
      </c>
      <c r="U2338" s="89">
        <v>1.04387030957E-3</v>
      </c>
      <c r="V2338" s="89">
        <v>0</v>
      </c>
      <c r="W2338" s="89">
        <v>-3.1976723307E-6</v>
      </c>
      <c r="X2338" s="89">
        <v>0</v>
      </c>
      <c r="Y2338" s="89">
        <v>0</v>
      </c>
      <c r="Z2338" s="89">
        <v>4.4707268086800001E-3</v>
      </c>
      <c r="AA2338" s="89">
        <v>1.18939076579E-3</v>
      </c>
    </row>
    <row r="2339" spans="1:27" x14ac:dyDescent="0.25">
      <c r="A2339" s="87">
        <v>23109</v>
      </c>
      <c r="B2339" s="134">
        <v>45473</v>
      </c>
      <c r="C2339" s="87">
        <v>13238</v>
      </c>
      <c r="D2339" s="86" t="s">
        <v>2712</v>
      </c>
      <c r="E2339" s="88">
        <v>6674993</v>
      </c>
      <c r="F2339" s="88">
        <v>5188829</v>
      </c>
      <c r="G2339" s="88">
        <v>0</v>
      </c>
      <c r="H2339" s="88">
        <v>0</v>
      </c>
      <c r="I2339" s="88">
        <v>0</v>
      </c>
      <c r="J2339" s="88">
        <v>3779266</v>
      </c>
      <c r="K2339" s="88">
        <v>1306245</v>
      </c>
      <c r="L2339" s="88">
        <v>0</v>
      </c>
      <c r="M2339" s="88">
        <v>0</v>
      </c>
      <c r="N2339" s="88">
        <v>0</v>
      </c>
      <c r="O2339" s="88">
        <v>0</v>
      </c>
      <c r="P2339" s="88">
        <v>103318</v>
      </c>
      <c r="Q2339" s="89">
        <v>0</v>
      </c>
      <c r="R2339" s="89">
        <v>0</v>
      </c>
      <c r="S2339" s="89">
        <v>0</v>
      </c>
      <c r="T2339" s="89">
        <v>3.7824496405999998E-4</v>
      </c>
      <c r="U2339" s="89">
        <v>-7.1444911400000001E-5</v>
      </c>
      <c r="V2339" s="89">
        <v>0</v>
      </c>
      <c r="W2339" s="89">
        <v>0</v>
      </c>
      <c r="X2339" s="89">
        <v>0</v>
      </c>
      <c r="Y2339" s="89">
        <v>0</v>
      </c>
      <c r="Z2339" s="89">
        <v>1.401657931616E-2</v>
      </c>
      <c r="AA2339" s="89">
        <v>7.2629422712000005E-4</v>
      </c>
    </row>
    <row r="2340" spans="1:27" x14ac:dyDescent="0.25">
      <c r="A2340" s="87">
        <v>23125</v>
      </c>
      <c r="B2340" s="134">
        <v>45473</v>
      </c>
      <c r="C2340" s="87">
        <v>13254</v>
      </c>
      <c r="D2340" s="86" t="s">
        <v>2713</v>
      </c>
      <c r="E2340" s="88">
        <v>3983197</v>
      </c>
      <c r="F2340" s="88">
        <v>649660</v>
      </c>
      <c r="G2340" s="88">
        <v>0</v>
      </c>
      <c r="H2340" s="88">
        <v>0</v>
      </c>
      <c r="I2340" s="88">
        <v>0</v>
      </c>
      <c r="J2340" s="88">
        <v>0</v>
      </c>
      <c r="K2340" s="88">
        <v>0</v>
      </c>
      <c r="L2340" s="88">
        <v>0</v>
      </c>
      <c r="M2340" s="88">
        <v>0</v>
      </c>
      <c r="N2340" s="88">
        <v>0</v>
      </c>
      <c r="O2340" s="88">
        <v>0</v>
      </c>
      <c r="P2340" s="88">
        <v>649660</v>
      </c>
      <c r="Q2340" s="89">
        <v>0</v>
      </c>
      <c r="R2340" s="89">
        <v>0</v>
      </c>
      <c r="S2340" s="89">
        <v>0</v>
      </c>
      <c r="T2340" s="89">
        <v>0</v>
      </c>
      <c r="U2340" s="89">
        <v>0</v>
      </c>
      <c r="V2340" s="89">
        <v>0</v>
      </c>
      <c r="W2340" s="89">
        <v>0</v>
      </c>
      <c r="X2340" s="89">
        <v>0</v>
      </c>
      <c r="Y2340" s="89">
        <v>0</v>
      </c>
      <c r="Z2340" s="89">
        <v>-7.0977280193000002E-3</v>
      </c>
      <c r="AA2340" s="89">
        <v>-7.0783972900999997E-3</v>
      </c>
    </row>
    <row r="2341" spans="1:27" x14ac:dyDescent="0.25">
      <c r="A2341" s="87">
        <v>23144</v>
      </c>
      <c r="B2341" s="134">
        <v>45473</v>
      </c>
      <c r="C2341" s="87">
        <v>13273</v>
      </c>
      <c r="D2341" s="86" t="s">
        <v>2714</v>
      </c>
      <c r="E2341" s="88">
        <v>20073822</v>
      </c>
      <c r="F2341" s="88">
        <v>13632711</v>
      </c>
      <c r="G2341" s="88">
        <v>680649</v>
      </c>
      <c r="H2341" s="88">
        <v>0</v>
      </c>
      <c r="I2341" s="88">
        <v>0</v>
      </c>
      <c r="J2341" s="88">
        <v>2171665</v>
      </c>
      <c r="K2341" s="88">
        <v>1906913</v>
      </c>
      <c r="L2341" s="88">
        <v>0</v>
      </c>
      <c r="M2341" s="88">
        <v>2797352</v>
      </c>
      <c r="N2341" s="88">
        <v>1224322</v>
      </c>
      <c r="O2341" s="88">
        <v>692745</v>
      </c>
      <c r="P2341" s="88">
        <v>4159065</v>
      </c>
      <c r="Q2341" s="89">
        <v>4.3293593779229998E-2</v>
      </c>
      <c r="R2341" s="89">
        <v>0</v>
      </c>
      <c r="S2341" s="89">
        <v>0</v>
      </c>
      <c r="T2341" s="89">
        <v>-1.4759634418999999E-3</v>
      </c>
      <c r="U2341" s="89">
        <v>3.2670678503699999E-3</v>
      </c>
      <c r="V2341" s="89">
        <v>0</v>
      </c>
      <c r="W2341" s="89">
        <v>0</v>
      </c>
      <c r="X2341" s="89">
        <v>0</v>
      </c>
      <c r="Y2341" s="89">
        <v>0</v>
      </c>
      <c r="Z2341" s="89">
        <v>2.411863668872E-2</v>
      </c>
      <c r="AA2341" s="89">
        <v>9.1773624425199995E-3</v>
      </c>
    </row>
    <row r="2342" spans="1:27" x14ac:dyDescent="0.25">
      <c r="A2342" s="87">
        <v>23156</v>
      </c>
      <c r="B2342" s="134">
        <v>45473</v>
      </c>
      <c r="C2342" s="87">
        <v>13285</v>
      </c>
      <c r="D2342" s="86" t="s">
        <v>2715</v>
      </c>
      <c r="E2342" s="88">
        <v>12613206</v>
      </c>
      <c r="F2342" s="88">
        <v>6830104</v>
      </c>
      <c r="G2342" s="88">
        <v>202760</v>
      </c>
      <c r="H2342" s="88">
        <v>0</v>
      </c>
      <c r="I2342" s="88">
        <v>0</v>
      </c>
      <c r="J2342" s="88">
        <v>2014870</v>
      </c>
      <c r="K2342" s="88">
        <v>3999427</v>
      </c>
      <c r="L2342" s="88">
        <v>0</v>
      </c>
      <c r="M2342" s="88">
        <v>3297</v>
      </c>
      <c r="N2342" s="88">
        <v>0</v>
      </c>
      <c r="O2342" s="88">
        <v>0</v>
      </c>
      <c r="P2342" s="88">
        <v>609750</v>
      </c>
      <c r="Q2342" s="89">
        <v>-6.5487161940000005E-4</v>
      </c>
      <c r="R2342" s="89">
        <v>0</v>
      </c>
      <c r="S2342" s="89">
        <v>0</v>
      </c>
      <c r="T2342" s="89">
        <v>0</v>
      </c>
      <c r="U2342" s="89">
        <v>4.9993648468E-4</v>
      </c>
      <c r="V2342" s="89">
        <v>0</v>
      </c>
      <c r="W2342" s="89">
        <v>0</v>
      </c>
      <c r="X2342" s="89">
        <v>0</v>
      </c>
      <c r="Y2342" s="89">
        <v>0</v>
      </c>
      <c r="Z2342" s="89">
        <v>4.0743781213899996E-3</v>
      </c>
      <c r="AA2342" s="89">
        <v>6.7850470343000003E-4</v>
      </c>
    </row>
    <row r="2343" spans="1:27" x14ac:dyDescent="0.25">
      <c r="A2343" s="87">
        <v>23162</v>
      </c>
      <c r="B2343" s="134">
        <v>45473</v>
      </c>
      <c r="C2343" s="87">
        <v>13291</v>
      </c>
      <c r="D2343" s="86" t="s">
        <v>2716</v>
      </c>
      <c r="E2343" s="88">
        <v>59823684</v>
      </c>
      <c r="F2343" s="88">
        <v>33918982</v>
      </c>
      <c r="G2343" s="88">
        <v>1153673</v>
      </c>
      <c r="H2343" s="88">
        <v>0</v>
      </c>
      <c r="I2343" s="88">
        <v>0</v>
      </c>
      <c r="J2343" s="88">
        <v>5780449</v>
      </c>
      <c r="K2343" s="88">
        <v>18134850</v>
      </c>
      <c r="L2343" s="88">
        <v>0</v>
      </c>
      <c r="M2343" s="88">
        <v>6189858</v>
      </c>
      <c r="N2343" s="88">
        <v>0</v>
      </c>
      <c r="O2343" s="88">
        <v>0</v>
      </c>
      <c r="P2343" s="88">
        <v>2660152</v>
      </c>
      <c r="Q2343" s="89">
        <v>1.6770042827930001E-2</v>
      </c>
      <c r="R2343" s="89">
        <v>0</v>
      </c>
      <c r="S2343" s="89">
        <v>0</v>
      </c>
      <c r="T2343" s="89">
        <v>2.3009382989999999E-4</v>
      </c>
      <c r="U2343" s="89">
        <v>1.2219144318900001E-3</v>
      </c>
      <c r="V2343" s="89">
        <v>0</v>
      </c>
      <c r="W2343" s="89">
        <v>5.5975277819000002E-4</v>
      </c>
      <c r="X2343" s="89">
        <v>0</v>
      </c>
      <c r="Y2343" s="89">
        <v>0</v>
      </c>
      <c r="Z2343" s="89">
        <v>3.503422380533E-2</v>
      </c>
      <c r="AA2343" s="89">
        <v>3.7320965628099998E-3</v>
      </c>
    </row>
    <row r="2344" spans="1:27" x14ac:dyDescent="0.25">
      <c r="A2344" s="87">
        <v>23170</v>
      </c>
      <c r="B2344" s="134">
        <v>45473</v>
      </c>
      <c r="C2344" s="87">
        <v>13299</v>
      </c>
      <c r="D2344" s="86" t="s">
        <v>2717</v>
      </c>
      <c r="E2344" s="88">
        <v>8059860</v>
      </c>
      <c r="F2344" s="88">
        <v>4411186</v>
      </c>
      <c r="G2344" s="88">
        <v>47179</v>
      </c>
      <c r="H2344" s="88">
        <v>0</v>
      </c>
      <c r="I2344" s="88">
        <v>0</v>
      </c>
      <c r="J2344" s="88">
        <v>1326520</v>
      </c>
      <c r="K2344" s="88">
        <v>2520027</v>
      </c>
      <c r="L2344" s="88">
        <v>0</v>
      </c>
      <c r="M2344" s="88">
        <v>0</v>
      </c>
      <c r="N2344" s="88">
        <v>0</v>
      </c>
      <c r="O2344" s="88">
        <v>0</v>
      </c>
      <c r="P2344" s="88">
        <v>517460</v>
      </c>
      <c r="Q2344" s="89">
        <v>-2.8318555888099999E-2</v>
      </c>
      <c r="R2344" s="89">
        <v>0</v>
      </c>
      <c r="S2344" s="89">
        <v>0</v>
      </c>
      <c r="T2344" s="89">
        <v>-1.8609728341999999E-3</v>
      </c>
      <c r="U2344" s="89">
        <v>1.9241319066000001E-3</v>
      </c>
      <c r="V2344" s="89">
        <v>0</v>
      </c>
      <c r="W2344" s="89">
        <v>0</v>
      </c>
      <c r="X2344" s="89">
        <v>0</v>
      </c>
      <c r="Y2344" s="89">
        <v>0</v>
      </c>
      <c r="Z2344" s="89">
        <v>1.5570872151700001E-3</v>
      </c>
      <c r="AA2344" s="89">
        <v>3.1981140048999997E-4</v>
      </c>
    </row>
    <row r="2345" spans="1:27" x14ac:dyDescent="0.25">
      <c r="A2345" s="87">
        <v>23174</v>
      </c>
      <c r="B2345" s="134">
        <v>45473</v>
      </c>
      <c r="C2345" s="87">
        <v>13303</v>
      </c>
      <c r="D2345" s="86" t="s">
        <v>2718</v>
      </c>
      <c r="E2345" s="88">
        <v>7210289</v>
      </c>
      <c r="F2345" s="88">
        <v>5265653</v>
      </c>
      <c r="G2345" s="88">
        <v>0</v>
      </c>
      <c r="H2345" s="88">
        <v>0</v>
      </c>
      <c r="I2345" s="88">
        <v>0</v>
      </c>
      <c r="J2345" s="88">
        <v>2262496</v>
      </c>
      <c r="K2345" s="88">
        <v>1546968</v>
      </c>
      <c r="L2345" s="88">
        <v>0</v>
      </c>
      <c r="M2345" s="88">
        <v>0</v>
      </c>
      <c r="N2345" s="88">
        <v>0</v>
      </c>
      <c r="O2345" s="88">
        <v>0</v>
      </c>
      <c r="P2345" s="88">
        <v>1456189</v>
      </c>
      <c r="Q2345" s="89">
        <v>0</v>
      </c>
      <c r="R2345" s="89">
        <v>0</v>
      </c>
      <c r="S2345" s="89">
        <v>0</v>
      </c>
      <c r="T2345" s="89">
        <v>0</v>
      </c>
      <c r="U2345" s="89">
        <v>0</v>
      </c>
      <c r="V2345" s="89">
        <v>0</v>
      </c>
      <c r="W2345" s="89">
        <v>0</v>
      </c>
      <c r="X2345" s="89">
        <v>0</v>
      </c>
      <c r="Y2345" s="89">
        <v>0</v>
      </c>
      <c r="Z2345" s="89">
        <v>1.296128093877E-2</v>
      </c>
      <c r="AA2345" s="89">
        <v>4.0969317512500004E-3</v>
      </c>
    </row>
    <row r="2346" spans="1:27" x14ac:dyDescent="0.25">
      <c r="A2346" s="87">
        <v>23177</v>
      </c>
      <c r="B2346" s="134">
        <v>45473</v>
      </c>
      <c r="C2346" s="87">
        <v>13306</v>
      </c>
      <c r="D2346" s="86" t="s">
        <v>2719</v>
      </c>
      <c r="E2346" s="88">
        <v>136031</v>
      </c>
      <c r="F2346" s="88">
        <v>48427</v>
      </c>
      <c r="G2346" s="88">
        <v>0</v>
      </c>
      <c r="H2346" s="88">
        <v>0</v>
      </c>
      <c r="I2346" s="88">
        <v>0</v>
      </c>
      <c r="J2346" s="88">
        <v>0</v>
      </c>
      <c r="K2346" s="88">
        <v>0</v>
      </c>
      <c r="L2346" s="88">
        <v>0</v>
      </c>
      <c r="M2346" s="88">
        <v>0</v>
      </c>
      <c r="N2346" s="88">
        <v>0</v>
      </c>
      <c r="O2346" s="88">
        <v>0</v>
      </c>
      <c r="P2346" s="88">
        <v>48427</v>
      </c>
      <c r="Q2346" s="89">
        <v>0</v>
      </c>
      <c r="R2346" s="89">
        <v>0</v>
      </c>
      <c r="S2346" s="89">
        <v>0</v>
      </c>
      <c r="T2346" s="89">
        <v>0</v>
      </c>
      <c r="U2346" s="89">
        <v>0</v>
      </c>
      <c r="V2346" s="89">
        <v>0</v>
      </c>
      <c r="W2346" s="89">
        <v>0</v>
      </c>
      <c r="X2346" s="89">
        <v>0</v>
      </c>
      <c r="Y2346" s="89">
        <v>0</v>
      </c>
      <c r="Z2346" s="89">
        <v>0</v>
      </c>
      <c r="AA2346" s="89">
        <v>0</v>
      </c>
    </row>
    <row r="2347" spans="1:27" x14ac:dyDescent="0.25">
      <c r="A2347" s="87">
        <v>23184</v>
      </c>
      <c r="B2347" s="134">
        <v>45473</v>
      </c>
      <c r="C2347" s="87">
        <v>13313</v>
      </c>
      <c r="D2347" s="86" t="s">
        <v>2720</v>
      </c>
      <c r="E2347" s="88">
        <v>33507738</v>
      </c>
      <c r="F2347" s="88">
        <v>29775565</v>
      </c>
      <c r="G2347" s="88">
        <v>0</v>
      </c>
      <c r="H2347" s="88">
        <v>0</v>
      </c>
      <c r="I2347" s="88">
        <v>0</v>
      </c>
      <c r="J2347" s="88">
        <v>461521</v>
      </c>
      <c r="K2347" s="88">
        <v>740293</v>
      </c>
      <c r="L2347" s="88">
        <v>0</v>
      </c>
      <c r="M2347" s="88">
        <v>26947979</v>
      </c>
      <c r="N2347" s="88">
        <v>0</v>
      </c>
      <c r="O2347" s="88">
        <v>0</v>
      </c>
      <c r="P2347" s="88">
        <v>1625772</v>
      </c>
      <c r="Q2347" s="89">
        <v>0</v>
      </c>
      <c r="R2347" s="89">
        <v>0</v>
      </c>
      <c r="S2347" s="89">
        <v>0</v>
      </c>
      <c r="T2347" s="89">
        <v>0</v>
      </c>
      <c r="U2347" s="89">
        <v>0</v>
      </c>
      <c r="V2347" s="89">
        <v>0</v>
      </c>
      <c r="W2347" s="89">
        <v>7.1541341074499998E-3</v>
      </c>
      <c r="X2347" s="89">
        <v>0</v>
      </c>
      <c r="Y2347" s="89">
        <v>0</v>
      </c>
      <c r="Z2347" s="89">
        <v>7.9201016164E-4</v>
      </c>
      <c r="AA2347" s="89">
        <v>6.6025430483999999E-3</v>
      </c>
    </row>
    <row r="2348" spans="1:27" x14ac:dyDescent="0.25">
      <c r="A2348" s="87">
        <v>23198</v>
      </c>
      <c r="B2348" s="134">
        <v>45473</v>
      </c>
      <c r="C2348" s="87">
        <v>13327</v>
      </c>
      <c r="D2348" s="86" t="s">
        <v>2721</v>
      </c>
      <c r="E2348" s="88">
        <v>26365784</v>
      </c>
      <c r="F2348" s="88">
        <v>12586968</v>
      </c>
      <c r="G2348" s="88">
        <v>130231</v>
      </c>
      <c r="H2348" s="88">
        <v>0</v>
      </c>
      <c r="I2348" s="88">
        <v>0</v>
      </c>
      <c r="J2348" s="88">
        <v>2848345</v>
      </c>
      <c r="K2348" s="88">
        <v>4240922</v>
      </c>
      <c r="L2348" s="88">
        <v>0</v>
      </c>
      <c r="M2348" s="88">
        <v>1803076</v>
      </c>
      <c r="N2348" s="88">
        <v>0</v>
      </c>
      <c r="O2348" s="88">
        <v>0</v>
      </c>
      <c r="P2348" s="88">
        <v>3564395</v>
      </c>
      <c r="Q2348" s="89">
        <v>-6.9180402030999998E-3</v>
      </c>
      <c r="R2348" s="89">
        <v>0</v>
      </c>
      <c r="S2348" s="89">
        <v>0</v>
      </c>
      <c r="T2348" s="89">
        <v>0</v>
      </c>
      <c r="U2348" s="89">
        <v>-1.45782028E-4</v>
      </c>
      <c r="V2348" s="89">
        <v>0</v>
      </c>
      <c r="W2348" s="89">
        <v>0</v>
      </c>
      <c r="X2348" s="89">
        <v>0</v>
      </c>
      <c r="Y2348" s="89">
        <v>0</v>
      </c>
      <c r="Z2348" s="89">
        <v>5.2142130867000004E-4</v>
      </c>
      <c r="AA2348" s="89">
        <v>-5.72220306E-5</v>
      </c>
    </row>
    <row r="2349" spans="1:27" x14ac:dyDescent="0.25">
      <c r="A2349" s="87">
        <v>23245</v>
      </c>
      <c r="B2349" s="134">
        <v>45473</v>
      </c>
      <c r="C2349" s="87">
        <v>13374</v>
      </c>
      <c r="D2349" s="86" t="s">
        <v>2722</v>
      </c>
      <c r="E2349" s="88">
        <v>3449205</v>
      </c>
      <c r="F2349" s="88">
        <v>96167</v>
      </c>
      <c r="G2349" s="88">
        <v>0</v>
      </c>
      <c r="H2349" s="88">
        <v>0</v>
      </c>
      <c r="I2349" s="88">
        <v>0</v>
      </c>
      <c r="J2349" s="88">
        <v>0</v>
      </c>
      <c r="K2349" s="88">
        <v>0</v>
      </c>
      <c r="L2349" s="88">
        <v>0</v>
      </c>
      <c r="M2349" s="88">
        <v>0</v>
      </c>
      <c r="N2349" s="88">
        <v>0</v>
      </c>
      <c r="O2349" s="88">
        <v>0</v>
      </c>
      <c r="P2349" s="88">
        <v>96167</v>
      </c>
      <c r="Q2349" s="89">
        <v>0</v>
      </c>
      <c r="R2349" s="89">
        <v>0</v>
      </c>
      <c r="S2349" s="89">
        <v>0</v>
      </c>
      <c r="T2349" s="89">
        <v>0</v>
      </c>
      <c r="U2349" s="89">
        <v>0</v>
      </c>
      <c r="V2349" s="89">
        <v>0</v>
      </c>
      <c r="W2349" s="89">
        <v>0</v>
      </c>
      <c r="X2349" s="89">
        <v>0</v>
      </c>
      <c r="Y2349" s="89">
        <v>0</v>
      </c>
      <c r="Z2349" s="89">
        <v>0</v>
      </c>
      <c r="AA2349" s="89">
        <v>0</v>
      </c>
    </row>
    <row r="2350" spans="1:27" x14ac:dyDescent="0.25">
      <c r="A2350" s="87">
        <v>23276</v>
      </c>
      <c r="B2350" s="134">
        <v>45473</v>
      </c>
      <c r="C2350" s="87">
        <v>13405</v>
      </c>
      <c r="D2350" s="86" t="s">
        <v>2723</v>
      </c>
      <c r="E2350" s="88">
        <v>11164203</v>
      </c>
      <c r="F2350" s="88">
        <v>8357707</v>
      </c>
      <c r="G2350" s="88">
        <v>0</v>
      </c>
      <c r="H2350" s="88">
        <v>0</v>
      </c>
      <c r="I2350" s="88">
        <v>0</v>
      </c>
      <c r="J2350" s="88">
        <v>3430209</v>
      </c>
      <c r="K2350" s="88">
        <v>2746988</v>
      </c>
      <c r="L2350" s="88">
        <v>0</v>
      </c>
      <c r="M2350" s="88">
        <v>66360</v>
      </c>
      <c r="N2350" s="88">
        <v>0</v>
      </c>
      <c r="O2350" s="88">
        <v>0</v>
      </c>
      <c r="P2350" s="88">
        <v>2114151</v>
      </c>
      <c r="Q2350" s="89">
        <v>0</v>
      </c>
      <c r="R2350" s="89">
        <v>0</v>
      </c>
      <c r="S2350" s="89">
        <v>0</v>
      </c>
      <c r="T2350" s="89">
        <v>3.5022449655000001E-4</v>
      </c>
      <c r="U2350" s="89">
        <v>0</v>
      </c>
      <c r="V2350" s="89">
        <v>0</v>
      </c>
      <c r="W2350" s="89">
        <v>0</v>
      </c>
      <c r="X2350" s="89">
        <v>0</v>
      </c>
      <c r="Y2350" s="89">
        <v>0</v>
      </c>
      <c r="Z2350" s="89">
        <v>1.05585289349E-3</v>
      </c>
      <c r="AA2350" s="89">
        <v>4.6955995142999998E-4</v>
      </c>
    </row>
    <row r="2351" spans="1:27" x14ac:dyDescent="0.25">
      <c r="A2351" s="87">
        <v>23283</v>
      </c>
      <c r="B2351" s="134">
        <v>45473</v>
      </c>
      <c r="C2351" s="87">
        <v>13412</v>
      </c>
      <c r="D2351" s="86" t="s">
        <v>2724</v>
      </c>
      <c r="E2351" s="88">
        <v>150555151</v>
      </c>
      <c r="F2351" s="88">
        <v>87468809</v>
      </c>
      <c r="G2351" s="88">
        <v>33617</v>
      </c>
      <c r="H2351" s="88">
        <v>0</v>
      </c>
      <c r="I2351" s="88">
        <v>0</v>
      </c>
      <c r="J2351" s="88">
        <v>2510374</v>
      </c>
      <c r="K2351" s="88">
        <v>13998586</v>
      </c>
      <c r="L2351" s="88">
        <v>0</v>
      </c>
      <c r="M2351" s="88">
        <v>51312499</v>
      </c>
      <c r="N2351" s="88">
        <v>5993371</v>
      </c>
      <c r="O2351" s="88">
        <v>1344557</v>
      </c>
      <c r="P2351" s="88">
        <v>12275805</v>
      </c>
      <c r="Q2351" s="89">
        <v>0</v>
      </c>
      <c r="R2351" s="89">
        <v>0</v>
      </c>
      <c r="S2351" s="89">
        <v>0</v>
      </c>
      <c r="T2351" s="89">
        <v>0</v>
      </c>
      <c r="U2351" s="89">
        <v>4.6735164730799996E-3</v>
      </c>
      <c r="V2351" s="89">
        <v>0</v>
      </c>
      <c r="W2351" s="89">
        <v>-2.6437402000000001E-5</v>
      </c>
      <c r="X2351" s="89">
        <v>0</v>
      </c>
      <c r="Y2351" s="89">
        <v>2.756624498778E-2</v>
      </c>
      <c r="Z2351" s="89">
        <v>2.5727293322849999E-2</v>
      </c>
      <c r="AA2351" s="89">
        <v>6.4164050297400004E-3</v>
      </c>
    </row>
    <row r="2352" spans="1:27" x14ac:dyDescent="0.25">
      <c r="A2352" s="87">
        <v>23287</v>
      </c>
      <c r="B2352" s="134">
        <v>45473</v>
      </c>
      <c r="C2352" s="87">
        <v>13416</v>
      </c>
      <c r="D2352" s="86" t="s">
        <v>2725</v>
      </c>
      <c r="E2352" s="88">
        <v>6091511</v>
      </c>
      <c r="F2352" s="88">
        <v>5229629</v>
      </c>
      <c r="G2352" s="88">
        <v>0</v>
      </c>
      <c r="H2352" s="88">
        <v>0</v>
      </c>
      <c r="I2352" s="88">
        <v>0</v>
      </c>
      <c r="J2352" s="88">
        <v>635880</v>
      </c>
      <c r="K2352" s="88">
        <v>2931974</v>
      </c>
      <c r="L2352" s="88">
        <v>0</v>
      </c>
      <c r="M2352" s="88">
        <v>0</v>
      </c>
      <c r="N2352" s="88">
        <v>0</v>
      </c>
      <c r="O2352" s="88">
        <v>0</v>
      </c>
      <c r="P2352" s="88">
        <v>1661775</v>
      </c>
      <c r="Q2352" s="89">
        <v>0</v>
      </c>
      <c r="R2352" s="89">
        <v>0</v>
      </c>
      <c r="S2352" s="89">
        <v>0</v>
      </c>
      <c r="T2352" s="89">
        <v>0</v>
      </c>
      <c r="U2352" s="89">
        <v>0</v>
      </c>
      <c r="V2352" s="89">
        <v>0</v>
      </c>
      <c r="W2352" s="89">
        <v>0</v>
      </c>
      <c r="X2352" s="89">
        <v>0</v>
      </c>
      <c r="Y2352" s="89">
        <v>0</v>
      </c>
      <c r="Z2352" s="89">
        <v>2.3580244944499998E-3</v>
      </c>
      <c r="AA2352" s="89">
        <v>8.0742924769000005E-4</v>
      </c>
    </row>
    <row r="2353" spans="1:27" x14ac:dyDescent="0.25">
      <c r="A2353" s="87">
        <v>23292</v>
      </c>
      <c r="B2353" s="134">
        <v>45473</v>
      </c>
      <c r="C2353" s="87">
        <v>13421</v>
      </c>
      <c r="D2353" s="86" t="s">
        <v>2726</v>
      </c>
      <c r="E2353" s="88">
        <v>19280891</v>
      </c>
      <c r="F2353" s="88">
        <v>15074881</v>
      </c>
      <c r="G2353" s="88">
        <v>0</v>
      </c>
      <c r="H2353" s="88">
        <v>0</v>
      </c>
      <c r="I2353" s="88">
        <v>0</v>
      </c>
      <c r="J2353" s="88">
        <v>2070207</v>
      </c>
      <c r="K2353" s="88">
        <v>2081394</v>
      </c>
      <c r="L2353" s="88">
        <v>0</v>
      </c>
      <c r="M2353" s="88">
        <v>5128178</v>
      </c>
      <c r="N2353" s="88">
        <v>0</v>
      </c>
      <c r="O2353" s="88">
        <v>0</v>
      </c>
      <c r="P2353" s="88">
        <v>5795104</v>
      </c>
      <c r="Q2353" s="89">
        <v>0</v>
      </c>
      <c r="R2353" s="89">
        <v>0</v>
      </c>
      <c r="S2353" s="89">
        <v>0</v>
      </c>
      <c r="T2353" s="89">
        <v>0</v>
      </c>
      <c r="U2353" s="89">
        <v>4.2216793437200003E-3</v>
      </c>
      <c r="V2353" s="89">
        <v>0</v>
      </c>
      <c r="W2353" s="89">
        <v>0</v>
      </c>
      <c r="X2353" s="89">
        <v>0</v>
      </c>
      <c r="Y2353" s="89">
        <v>0</v>
      </c>
      <c r="Z2353" s="89">
        <v>6.1026105999E-3</v>
      </c>
      <c r="AA2353" s="89">
        <v>3.0387906899400001E-3</v>
      </c>
    </row>
    <row r="2354" spans="1:27" x14ac:dyDescent="0.25">
      <c r="A2354" s="87">
        <v>23294</v>
      </c>
      <c r="B2354" s="134">
        <v>45473</v>
      </c>
      <c r="C2354" s="87">
        <v>13423</v>
      </c>
      <c r="D2354" s="86" t="s">
        <v>2727</v>
      </c>
      <c r="E2354" s="88">
        <v>1690671</v>
      </c>
      <c r="F2354" s="88">
        <v>341838</v>
      </c>
      <c r="G2354" s="88">
        <v>0</v>
      </c>
      <c r="H2354" s="88">
        <v>514</v>
      </c>
      <c r="I2354" s="88">
        <v>0</v>
      </c>
      <c r="J2354" s="88">
        <v>0</v>
      </c>
      <c r="K2354" s="88">
        <v>0</v>
      </c>
      <c r="L2354" s="88">
        <v>0</v>
      </c>
      <c r="M2354" s="88">
        <v>0</v>
      </c>
      <c r="N2354" s="88">
        <v>0</v>
      </c>
      <c r="O2354" s="88">
        <v>0</v>
      </c>
      <c r="P2354" s="88">
        <v>341324</v>
      </c>
      <c r="Q2354" s="89">
        <v>0</v>
      </c>
      <c r="R2354" s="89">
        <v>0</v>
      </c>
      <c r="S2354" s="89">
        <v>0</v>
      </c>
      <c r="T2354" s="89">
        <v>0</v>
      </c>
      <c r="U2354" s="89">
        <v>0</v>
      </c>
      <c r="V2354" s="89">
        <v>0</v>
      </c>
      <c r="W2354" s="89">
        <v>0</v>
      </c>
      <c r="X2354" s="89">
        <v>0</v>
      </c>
      <c r="Y2354" s="89">
        <v>0</v>
      </c>
      <c r="Z2354" s="89">
        <v>1.8026796579140001E-2</v>
      </c>
      <c r="AA2354" s="89">
        <v>1.7932578836250001E-2</v>
      </c>
    </row>
    <row r="2355" spans="1:27" x14ac:dyDescent="0.25">
      <c r="A2355" s="87">
        <v>23309</v>
      </c>
      <c r="B2355" s="134">
        <v>45473</v>
      </c>
      <c r="C2355" s="87">
        <v>13438</v>
      </c>
      <c r="D2355" s="86" t="s">
        <v>2728</v>
      </c>
      <c r="E2355" s="88">
        <v>5606726</v>
      </c>
      <c r="F2355" s="88">
        <v>3038245</v>
      </c>
      <c r="G2355" s="88">
        <v>0</v>
      </c>
      <c r="H2355" s="88">
        <v>0</v>
      </c>
      <c r="I2355" s="88">
        <v>0</v>
      </c>
      <c r="J2355" s="88">
        <v>671337</v>
      </c>
      <c r="K2355" s="88">
        <v>1405661</v>
      </c>
      <c r="L2355" s="88">
        <v>0</v>
      </c>
      <c r="M2355" s="88">
        <v>0</v>
      </c>
      <c r="N2355" s="88">
        <v>0</v>
      </c>
      <c r="O2355" s="88">
        <v>0</v>
      </c>
      <c r="P2355" s="88">
        <v>961247</v>
      </c>
      <c r="Q2355" s="89">
        <v>0</v>
      </c>
      <c r="R2355" s="89">
        <v>0</v>
      </c>
      <c r="S2355" s="89">
        <v>0</v>
      </c>
      <c r="T2355" s="89">
        <v>-1.7598533436E-3</v>
      </c>
      <c r="U2355" s="89">
        <v>-1.7437350582000001E-3</v>
      </c>
      <c r="V2355" s="89">
        <v>0</v>
      </c>
      <c r="W2355" s="89">
        <v>0</v>
      </c>
      <c r="X2355" s="89">
        <v>0</v>
      </c>
      <c r="Y2355" s="89">
        <v>0</v>
      </c>
      <c r="Z2355" s="89">
        <v>2.2014438735280001E-2</v>
      </c>
      <c r="AA2355" s="89">
        <v>5.9002087112399997E-3</v>
      </c>
    </row>
    <row r="2356" spans="1:27" x14ac:dyDescent="0.25">
      <c r="A2356" s="87">
        <v>23327</v>
      </c>
      <c r="B2356" s="134">
        <v>45473</v>
      </c>
      <c r="C2356" s="87">
        <v>13456</v>
      </c>
      <c r="D2356" s="86" t="s">
        <v>2729</v>
      </c>
      <c r="E2356" s="88">
        <v>5436132</v>
      </c>
      <c r="F2356" s="88">
        <v>3464449</v>
      </c>
      <c r="G2356" s="88">
        <v>0</v>
      </c>
      <c r="H2356" s="88">
        <v>0</v>
      </c>
      <c r="I2356" s="88">
        <v>0</v>
      </c>
      <c r="J2356" s="88">
        <v>361119</v>
      </c>
      <c r="K2356" s="88">
        <v>1387915</v>
      </c>
      <c r="L2356" s="88">
        <v>0</v>
      </c>
      <c r="M2356" s="88">
        <v>0</v>
      </c>
      <c r="N2356" s="88">
        <v>0</v>
      </c>
      <c r="O2356" s="88">
        <v>0</v>
      </c>
      <c r="P2356" s="88">
        <v>1715415</v>
      </c>
      <c r="Q2356" s="89">
        <v>0</v>
      </c>
      <c r="R2356" s="89">
        <v>0</v>
      </c>
      <c r="S2356" s="89">
        <v>0</v>
      </c>
      <c r="T2356" s="89">
        <v>-1.7556008540000001E-4</v>
      </c>
      <c r="U2356" s="89">
        <v>5.2573421929999996E-4</v>
      </c>
      <c r="V2356" s="89">
        <v>0</v>
      </c>
      <c r="W2356" s="89">
        <v>0</v>
      </c>
      <c r="X2356" s="89">
        <v>0</v>
      </c>
      <c r="Y2356" s="89">
        <v>0</v>
      </c>
      <c r="Z2356" s="89">
        <v>-4.2650374759999998E-4</v>
      </c>
      <c r="AA2356" s="89">
        <v>4.6637170743100003E-6</v>
      </c>
    </row>
    <row r="2357" spans="1:27" x14ac:dyDescent="0.25">
      <c r="A2357" s="87">
        <v>23355</v>
      </c>
      <c r="B2357" s="134">
        <v>45473</v>
      </c>
      <c r="C2357" s="87">
        <v>13484</v>
      </c>
      <c r="D2357" s="86" t="s">
        <v>2730</v>
      </c>
      <c r="E2357" s="88">
        <v>35293541</v>
      </c>
      <c r="F2357" s="88">
        <v>8865963</v>
      </c>
      <c r="G2357" s="88">
        <v>0</v>
      </c>
      <c r="H2357" s="88">
        <v>0</v>
      </c>
      <c r="I2357" s="88">
        <v>0</v>
      </c>
      <c r="J2357" s="88">
        <v>1963455</v>
      </c>
      <c r="K2357" s="88">
        <v>6385246</v>
      </c>
      <c r="L2357" s="88">
        <v>0</v>
      </c>
      <c r="M2357" s="88">
        <v>0</v>
      </c>
      <c r="N2357" s="88">
        <v>0</v>
      </c>
      <c r="O2357" s="88">
        <v>0</v>
      </c>
      <c r="P2357" s="88">
        <v>517262</v>
      </c>
      <c r="Q2357" s="89">
        <v>0</v>
      </c>
      <c r="R2357" s="89">
        <v>0</v>
      </c>
      <c r="S2357" s="89">
        <v>0</v>
      </c>
      <c r="T2357" s="89">
        <v>-9.4200396600000006E-5</v>
      </c>
      <c r="U2357" s="89">
        <v>2.0927053716700002E-3</v>
      </c>
      <c r="V2357" s="89">
        <v>0</v>
      </c>
      <c r="W2357" s="89">
        <v>0</v>
      </c>
      <c r="X2357" s="89">
        <v>0</v>
      </c>
      <c r="Y2357" s="89">
        <v>0</v>
      </c>
      <c r="Z2357" s="89">
        <v>2.8698704641699998E-3</v>
      </c>
      <c r="AA2357" s="89">
        <v>1.82001136346E-3</v>
      </c>
    </row>
    <row r="2358" spans="1:27" x14ac:dyDescent="0.25">
      <c r="A2358" s="87">
        <v>23361</v>
      </c>
      <c r="B2358" s="134">
        <v>45473</v>
      </c>
      <c r="C2358" s="87">
        <v>13490</v>
      </c>
      <c r="D2358" s="86" t="s">
        <v>2731</v>
      </c>
      <c r="E2358" s="88">
        <v>15727612</v>
      </c>
      <c r="F2358" s="88">
        <v>10263149</v>
      </c>
      <c r="G2358" s="88">
        <v>587906</v>
      </c>
      <c r="H2358" s="88">
        <v>0</v>
      </c>
      <c r="I2358" s="88">
        <v>0</v>
      </c>
      <c r="J2358" s="88">
        <v>2347817</v>
      </c>
      <c r="K2358" s="88">
        <v>4844908</v>
      </c>
      <c r="L2358" s="88">
        <v>0</v>
      </c>
      <c r="M2358" s="88">
        <v>0</v>
      </c>
      <c r="N2358" s="88">
        <v>0</v>
      </c>
      <c r="O2358" s="88">
        <v>0</v>
      </c>
      <c r="P2358" s="88">
        <v>2482518</v>
      </c>
      <c r="Q2358" s="89">
        <v>3.5637976509300001E-3</v>
      </c>
      <c r="R2358" s="89">
        <v>0</v>
      </c>
      <c r="S2358" s="89">
        <v>0</v>
      </c>
      <c r="T2358" s="89">
        <v>0</v>
      </c>
      <c r="U2358" s="89">
        <v>-2.3492081599999999E-5</v>
      </c>
      <c r="V2358" s="89">
        <v>0</v>
      </c>
      <c r="W2358" s="89">
        <v>0</v>
      </c>
      <c r="X2358" s="89">
        <v>0</v>
      </c>
      <c r="Y2358" s="89">
        <v>0</v>
      </c>
      <c r="Z2358" s="89">
        <v>1.5793940955899999E-3</v>
      </c>
      <c r="AA2358" s="89">
        <v>5.5401484286000003E-4</v>
      </c>
    </row>
    <row r="2359" spans="1:27" x14ac:dyDescent="0.25">
      <c r="A2359" s="87">
        <v>23371</v>
      </c>
      <c r="B2359" s="134">
        <v>45473</v>
      </c>
      <c r="C2359" s="87">
        <v>13500</v>
      </c>
      <c r="D2359" s="86" t="s">
        <v>2732</v>
      </c>
      <c r="E2359" s="88">
        <v>70970158</v>
      </c>
      <c r="F2359" s="88">
        <v>48148738</v>
      </c>
      <c r="G2359" s="88">
        <v>356090</v>
      </c>
      <c r="H2359" s="88">
        <v>0</v>
      </c>
      <c r="I2359" s="88">
        <v>9440</v>
      </c>
      <c r="J2359" s="88">
        <v>5039237</v>
      </c>
      <c r="K2359" s="88">
        <v>19076729</v>
      </c>
      <c r="L2359" s="88">
        <v>0</v>
      </c>
      <c r="M2359" s="88">
        <v>15455702</v>
      </c>
      <c r="N2359" s="88">
        <v>0</v>
      </c>
      <c r="O2359" s="88">
        <v>0</v>
      </c>
      <c r="P2359" s="88">
        <v>8211540</v>
      </c>
      <c r="Q2359" s="89">
        <v>7.5115764153999996E-4</v>
      </c>
      <c r="R2359" s="89">
        <v>0</v>
      </c>
      <c r="S2359" s="89">
        <v>-9.5290278000000005E-5</v>
      </c>
      <c r="T2359" s="89">
        <v>0</v>
      </c>
      <c r="U2359" s="89">
        <v>7.3171323988999995E-4</v>
      </c>
      <c r="V2359" s="89">
        <v>0</v>
      </c>
      <c r="W2359" s="89">
        <v>-1.0206376058E-3</v>
      </c>
      <c r="X2359" s="89">
        <v>0</v>
      </c>
      <c r="Y2359" s="89">
        <v>0</v>
      </c>
      <c r="Z2359" s="89">
        <v>1.61215848471E-3</v>
      </c>
      <c r="AA2359" s="89">
        <v>2.3613964208999999E-4</v>
      </c>
    </row>
    <row r="2360" spans="1:27" x14ac:dyDescent="0.25">
      <c r="A2360" s="87">
        <v>23376</v>
      </c>
      <c r="B2360" s="134">
        <v>45473</v>
      </c>
      <c r="C2360" s="87">
        <v>13505</v>
      </c>
      <c r="D2360" s="86" t="s">
        <v>2733</v>
      </c>
      <c r="E2360" s="88">
        <v>11563618</v>
      </c>
      <c r="F2360" s="88">
        <v>7736628</v>
      </c>
      <c r="G2360" s="88">
        <v>34478</v>
      </c>
      <c r="H2360" s="88">
        <v>0</v>
      </c>
      <c r="I2360" s="88">
        <v>0</v>
      </c>
      <c r="J2360" s="88">
        <v>2029967</v>
      </c>
      <c r="K2360" s="88">
        <v>4114468</v>
      </c>
      <c r="L2360" s="88">
        <v>0</v>
      </c>
      <c r="M2360" s="88">
        <v>147439</v>
      </c>
      <c r="N2360" s="88">
        <v>0</v>
      </c>
      <c r="O2360" s="88">
        <v>0</v>
      </c>
      <c r="P2360" s="88">
        <v>1410276</v>
      </c>
      <c r="Q2360" s="89">
        <v>3.271941018367E-2</v>
      </c>
      <c r="R2360" s="89">
        <v>0</v>
      </c>
      <c r="S2360" s="89">
        <v>0</v>
      </c>
      <c r="T2360" s="89">
        <v>0</v>
      </c>
      <c r="U2360" s="89">
        <v>5.2597738830400002E-3</v>
      </c>
      <c r="V2360" s="89">
        <v>0</v>
      </c>
      <c r="W2360" s="89">
        <v>0</v>
      </c>
      <c r="X2360" s="89">
        <v>0</v>
      </c>
      <c r="Y2360" s="89">
        <v>0</v>
      </c>
      <c r="Z2360" s="89">
        <v>4.0283153205499999E-3</v>
      </c>
      <c r="AA2360" s="89">
        <v>3.9348677855599997E-3</v>
      </c>
    </row>
    <row r="2361" spans="1:27" x14ac:dyDescent="0.25">
      <c r="A2361" s="87">
        <v>23386</v>
      </c>
      <c r="B2361" s="134">
        <v>45473</v>
      </c>
      <c r="C2361" s="87">
        <v>13515</v>
      </c>
      <c r="D2361" s="86" t="s">
        <v>2734</v>
      </c>
      <c r="E2361" s="88">
        <v>57837516</v>
      </c>
      <c r="F2361" s="88">
        <v>43391885</v>
      </c>
      <c r="G2361" s="88">
        <v>3113869</v>
      </c>
      <c r="H2361" s="88">
        <v>0</v>
      </c>
      <c r="I2361" s="88">
        <v>0</v>
      </c>
      <c r="J2361" s="88">
        <v>3107072</v>
      </c>
      <c r="K2361" s="88">
        <v>16447235</v>
      </c>
      <c r="L2361" s="88">
        <v>0</v>
      </c>
      <c r="M2361" s="88">
        <v>15101241</v>
      </c>
      <c r="N2361" s="88">
        <v>0</v>
      </c>
      <c r="O2361" s="88">
        <v>0</v>
      </c>
      <c r="P2361" s="88">
        <v>5622467</v>
      </c>
      <c r="Q2361" s="89">
        <v>1.62822353371E-2</v>
      </c>
      <c r="R2361" s="89">
        <v>0</v>
      </c>
      <c r="S2361" s="89">
        <v>0</v>
      </c>
      <c r="T2361" s="89">
        <v>0</v>
      </c>
      <c r="U2361" s="89">
        <v>7.6441310649700001E-3</v>
      </c>
      <c r="V2361" s="89">
        <v>0</v>
      </c>
      <c r="W2361" s="89">
        <v>-9.8563615700000002E-5</v>
      </c>
      <c r="X2361" s="89">
        <v>0</v>
      </c>
      <c r="Y2361" s="89">
        <v>0</v>
      </c>
      <c r="Z2361" s="89">
        <v>2.8851126040630001E-2</v>
      </c>
      <c r="AA2361" s="89">
        <v>8.8258794465800004E-3</v>
      </c>
    </row>
    <row r="2362" spans="1:27" x14ac:dyDescent="0.25">
      <c r="A2362" s="87">
        <v>23394</v>
      </c>
      <c r="B2362" s="134">
        <v>45473</v>
      </c>
      <c r="C2362" s="87">
        <v>13523</v>
      </c>
      <c r="D2362" s="86" t="s">
        <v>2735</v>
      </c>
      <c r="E2362" s="88">
        <v>105836977</v>
      </c>
      <c r="F2362" s="88">
        <v>51733891</v>
      </c>
      <c r="G2362" s="88">
        <v>2092066</v>
      </c>
      <c r="H2362" s="88">
        <v>0</v>
      </c>
      <c r="I2362" s="88">
        <v>0</v>
      </c>
      <c r="J2362" s="88">
        <v>10709545</v>
      </c>
      <c r="K2362" s="88">
        <v>5618595</v>
      </c>
      <c r="L2362" s="88">
        <v>0</v>
      </c>
      <c r="M2362" s="88">
        <v>23594737</v>
      </c>
      <c r="N2362" s="88">
        <v>0</v>
      </c>
      <c r="O2362" s="88">
        <v>24993</v>
      </c>
      <c r="P2362" s="88">
        <v>9693956</v>
      </c>
      <c r="Q2362" s="89">
        <v>1.2368243147930001E-2</v>
      </c>
      <c r="R2362" s="89">
        <v>0</v>
      </c>
      <c r="S2362" s="89">
        <v>0</v>
      </c>
      <c r="T2362" s="89">
        <v>1.4435466436199999E-3</v>
      </c>
      <c r="U2362" s="89">
        <v>3.1074806939799999E-3</v>
      </c>
      <c r="V2362" s="89">
        <v>0</v>
      </c>
      <c r="W2362" s="89">
        <v>2.3751951748000001E-4</v>
      </c>
      <c r="X2362" s="89">
        <v>0</v>
      </c>
      <c r="Y2362" s="89">
        <v>0</v>
      </c>
      <c r="Z2362" s="89">
        <v>1.071373562204E-2</v>
      </c>
      <c r="AA2362" s="89">
        <v>3.2609026935200001E-3</v>
      </c>
    </row>
    <row r="2363" spans="1:27" x14ac:dyDescent="0.25">
      <c r="A2363" s="87">
        <v>23421</v>
      </c>
      <c r="B2363" s="134">
        <v>45473</v>
      </c>
      <c r="C2363" s="87">
        <v>13550</v>
      </c>
      <c r="D2363" s="86" t="s">
        <v>2736</v>
      </c>
      <c r="E2363" s="88">
        <v>46189559</v>
      </c>
      <c r="F2363" s="88">
        <v>6120708</v>
      </c>
      <c r="G2363" s="88">
        <v>2191455</v>
      </c>
      <c r="H2363" s="88">
        <v>0</v>
      </c>
      <c r="I2363" s="88">
        <v>0</v>
      </c>
      <c r="J2363" s="88">
        <v>1492854</v>
      </c>
      <c r="K2363" s="88">
        <v>1627440</v>
      </c>
      <c r="L2363" s="88">
        <v>0</v>
      </c>
      <c r="M2363" s="88">
        <v>0</v>
      </c>
      <c r="N2363" s="88">
        <v>0</v>
      </c>
      <c r="O2363" s="88">
        <v>0</v>
      </c>
      <c r="P2363" s="88">
        <v>808959</v>
      </c>
      <c r="Q2363" s="89">
        <v>1.8808401890610001E-2</v>
      </c>
      <c r="R2363" s="89">
        <v>0</v>
      </c>
      <c r="S2363" s="89">
        <v>0</v>
      </c>
      <c r="T2363" s="89">
        <v>0</v>
      </c>
      <c r="U2363" s="89">
        <v>0</v>
      </c>
      <c r="V2363" s="89">
        <v>0</v>
      </c>
      <c r="W2363" s="89">
        <v>0</v>
      </c>
      <c r="X2363" s="89">
        <v>0</v>
      </c>
      <c r="Y2363" s="89">
        <v>0</v>
      </c>
      <c r="Z2363" s="89">
        <v>2.2200004835080001E-2</v>
      </c>
      <c r="AA2363" s="89">
        <v>9.8116224680700002E-3</v>
      </c>
    </row>
    <row r="2364" spans="1:27" x14ac:dyDescent="0.25">
      <c r="A2364" s="87">
        <v>23425</v>
      </c>
      <c r="B2364" s="134">
        <v>45473</v>
      </c>
      <c r="C2364" s="87">
        <v>13554</v>
      </c>
      <c r="D2364" s="86" t="s">
        <v>2737</v>
      </c>
      <c r="E2364" s="88">
        <v>36204619</v>
      </c>
      <c r="F2364" s="88">
        <v>13961424</v>
      </c>
      <c r="G2364" s="88">
        <v>1531138</v>
      </c>
      <c r="H2364" s="88">
        <v>0</v>
      </c>
      <c r="I2364" s="88">
        <v>0</v>
      </c>
      <c r="J2364" s="88">
        <v>1093435</v>
      </c>
      <c r="K2364" s="88">
        <v>1405340</v>
      </c>
      <c r="L2364" s="88">
        <v>0</v>
      </c>
      <c r="M2364" s="88">
        <v>8400275</v>
      </c>
      <c r="N2364" s="88">
        <v>0</v>
      </c>
      <c r="O2364" s="88">
        <v>0</v>
      </c>
      <c r="P2364" s="88">
        <v>1531235</v>
      </c>
      <c r="Q2364" s="89">
        <v>1.42591089857E-2</v>
      </c>
      <c r="R2364" s="89">
        <v>0</v>
      </c>
      <c r="S2364" s="89">
        <v>0</v>
      </c>
      <c r="T2364" s="89">
        <v>0</v>
      </c>
      <c r="U2364" s="89">
        <v>-2.5673891909E-3</v>
      </c>
      <c r="V2364" s="89">
        <v>0</v>
      </c>
      <c r="W2364" s="89">
        <v>0</v>
      </c>
      <c r="X2364" s="89">
        <v>0</v>
      </c>
      <c r="Y2364" s="89">
        <v>0</v>
      </c>
      <c r="Z2364" s="89">
        <v>6.4944257328400003E-3</v>
      </c>
      <c r="AA2364" s="89">
        <v>2.1040627851999999E-3</v>
      </c>
    </row>
    <row r="2365" spans="1:27" x14ac:dyDescent="0.25">
      <c r="A2365" s="87">
        <v>23467</v>
      </c>
      <c r="B2365" s="134">
        <v>45473</v>
      </c>
      <c r="C2365" s="87">
        <v>13596</v>
      </c>
      <c r="D2365" s="86" t="s">
        <v>2738</v>
      </c>
      <c r="E2365" s="88">
        <v>6477850</v>
      </c>
      <c r="F2365" s="88">
        <v>2094726</v>
      </c>
      <c r="G2365" s="88">
        <v>263599</v>
      </c>
      <c r="H2365" s="88">
        <v>0</v>
      </c>
      <c r="I2365" s="88">
        <v>0</v>
      </c>
      <c r="J2365" s="88">
        <v>357144</v>
      </c>
      <c r="K2365" s="88">
        <v>685258</v>
      </c>
      <c r="L2365" s="88">
        <v>0</v>
      </c>
      <c r="M2365" s="88">
        <v>0</v>
      </c>
      <c r="N2365" s="88">
        <v>0</v>
      </c>
      <c r="O2365" s="88">
        <v>0</v>
      </c>
      <c r="P2365" s="88">
        <v>788724</v>
      </c>
      <c r="Q2365" s="89">
        <v>0</v>
      </c>
      <c r="R2365" s="89">
        <v>0</v>
      </c>
      <c r="S2365" s="89">
        <v>0</v>
      </c>
      <c r="T2365" s="89">
        <v>0</v>
      </c>
      <c r="U2365" s="89">
        <v>0</v>
      </c>
      <c r="V2365" s="89">
        <v>0</v>
      </c>
      <c r="W2365" s="89">
        <v>0</v>
      </c>
      <c r="X2365" s="89">
        <v>0</v>
      </c>
      <c r="Y2365" s="89">
        <v>0</v>
      </c>
      <c r="Z2365" s="89">
        <v>4.6433236550499999E-3</v>
      </c>
      <c r="AA2365" s="89">
        <v>1.5747886680299999E-3</v>
      </c>
    </row>
    <row r="2366" spans="1:27" x14ac:dyDescent="0.25">
      <c r="A2366" s="87">
        <v>23494</v>
      </c>
      <c r="B2366" s="134">
        <v>45473</v>
      </c>
      <c r="C2366" s="87">
        <v>13623</v>
      </c>
      <c r="D2366" s="86" t="s">
        <v>2739</v>
      </c>
      <c r="E2366" s="88">
        <v>559223882</v>
      </c>
      <c r="F2366" s="88">
        <v>317711231</v>
      </c>
      <c r="G2366" s="88">
        <v>15379896</v>
      </c>
      <c r="H2366" s="88">
        <v>0</v>
      </c>
      <c r="I2366" s="88">
        <v>0</v>
      </c>
      <c r="J2366" s="88">
        <v>26612857</v>
      </c>
      <c r="K2366" s="88">
        <v>56056501</v>
      </c>
      <c r="L2366" s="88">
        <v>0</v>
      </c>
      <c r="M2366" s="88">
        <v>154717106</v>
      </c>
      <c r="N2366" s="88">
        <v>27014063</v>
      </c>
      <c r="O2366" s="88">
        <v>0</v>
      </c>
      <c r="P2366" s="88">
        <v>37930809</v>
      </c>
      <c r="Q2366" s="89">
        <v>1.3143418921539999E-2</v>
      </c>
      <c r="R2366" s="89">
        <v>0</v>
      </c>
      <c r="S2366" s="89">
        <v>0</v>
      </c>
      <c r="T2366" s="89">
        <v>2.6052209409800002E-3</v>
      </c>
      <c r="U2366" s="89">
        <v>7.1230635383300002E-3</v>
      </c>
      <c r="V2366" s="89">
        <v>0</v>
      </c>
      <c r="W2366" s="89">
        <v>0</v>
      </c>
      <c r="X2366" s="89">
        <v>0</v>
      </c>
      <c r="Y2366" s="89">
        <v>0</v>
      </c>
      <c r="Z2366" s="89">
        <v>1.255231225758E-2</v>
      </c>
      <c r="AA2366" s="89">
        <v>3.7290709357199999E-3</v>
      </c>
    </row>
    <row r="2367" spans="1:27" x14ac:dyDescent="0.25">
      <c r="A2367" s="87">
        <v>23503</v>
      </c>
      <c r="B2367" s="134">
        <v>45473</v>
      </c>
      <c r="C2367" s="87">
        <v>13632</v>
      </c>
      <c r="D2367" s="86" t="s">
        <v>2740</v>
      </c>
      <c r="E2367" s="88">
        <v>31390849</v>
      </c>
      <c r="F2367" s="88">
        <v>26183480</v>
      </c>
      <c r="G2367" s="88">
        <v>435024</v>
      </c>
      <c r="H2367" s="88">
        <v>0</v>
      </c>
      <c r="I2367" s="88">
        <v>0</v>
      </c>
      <c r="J2367" s="88">
        <v>17630</v>
      </c>
      <c r="K2367" s="88">
        <v>26824</v>
      </c>
      <c r="L2367" s="88">
        <v>0</v>
      </c>
      <c r="M2367" s="88">
        <v>25071764</v>
      </c>
      <c r="N2367" s="88">
        <v>166539</v>
      </c>
      <c r="O2367" s="88">
        <v>0</v>
      </c>
      <c r="P2367" s="88">
        <v>465699</v>
      </c>
      <c r="Q2367" s="89">
        <v>8.9911346853699999E-3</v>
      </c>
      <c r="R2367" s="89">
        <v>0</v>
      </c>
      <c r="S2367" s="89">
        <v>0</v>
      </c>
      <c r="T2367" s="89">
        <v>0</v>
      </c>
      <c r="U2367" s="89">
        <v>0</v>
      </c>
      <c r="V2367" s="89">
        <v>0</v>
      </c>
      <c r="W2367" s="89">
        <v>0</v>
      </c>
      <c r="X2367" s="89">
        <v>0</v>
      </c>
      <c r="Y2367" s="89">
        <v>0</v>
      </c>
      <c r="Z2367" s="89">
        <v>4.0046013062400004E-3</v>
      </c>
      <c r="AA2367" s="89">
        <v>3.4114748672E-4</v>
      </c>
    </row>
    <row r="2368" spans="1:27" x14ac:dyDescent="0.25">
      <c r="A2368" s="87">
        <v>23525</v>
      </c>
      <c r="B2368" s="134">
        <v>45473</v>
      </c>
      <c r="C2368" s="87">
        <v>13654</v>
      </c>
      <c r="D2368" s="86" t="s">
        <v>2741</v>
      </c>
      <c r="E2368" s="88">
        <v>1810399</v>
      </c>
      <c r="F2368" s="88">
        <v>398759</v>
      </c>
      <c r="G2368" s="88">
        <v>0</v>
      </c>
      <c r="H2368" s="88">
        <v>0</v>
      </c>
      <c r="I2368" s="88">
        <v>0</v>
      </c>
      <c r="J2368" s="88">
        <v>148847</v>
      </c>
      <c r="K2368" s="88">
        <v>122713</v>
      </c>
      <c r="L2368" s="88">
        <v>0</v>
      </c>
      <c r="M2368" s="88">
        <v>0</v>
      </c>
      <c r="N2368" s="88">
        <v>0</v>
      </c>
      <c r="O2368" s="88">
        <v>0</v>
      </c>
      <c r="P2368" s="88">
        <v>127199</v>
      </c>
      <c r="Q2368" s="89">
        <v>0</v>
      </c>
      <c r="R2368" s="89">
        <v>0</v>
      </c>
      <c r="S2368" s="89">
        <v>0</v>
      </c>
      <c r="T2368" s="89">
        <v>0</v>
      </c>
      <c r="U2368" s="89">
        <v>0</v>
      </c>
      <c r="V2368" s="89">
        <v>0</v>
      </c>
      <c r="W2368" s="89">
        <v>0</v>
      </c>
      <c r="X2368" s="89">
        <v>0</v>
      </c>
      <c r="Y2368" s="89">
        <v>0</v>
      </c>
      <c r="Z2368" s="89">
        <v>1.7230796868219999E-2</v>
      </c>
      <c r="AA2368" s="89">
        <v>3.1906636358599999E-3</v>
      </c>
    </row>
    <row r="2369" spans="1:27" x14ac:dyDescent="0.25">
      <c r="A2369" s="87">
        <v>23540</v>
      </c>
      <c r="B2369" s="134">
        <v>45473</v>
      </c>
      <c r="C2369" s="87">
        <v>13669</v>
      </c>
      <c r="D2369" s="86" t="s">
        <v>2742</v>
      </c>
      <c r="E2369" s="88">
        <v>17391714</v>
      </c>
      <c r="F2369" s="88">
        <v>13652455</v>
      </c>
      <c r="G2369" s="88">
        <v>434109</v>
      </c>
      <c r="H2369" s="88">
        <v>23200</v>
      </c>
      <c r="I2369" s="88">
        <v>0</v>
      </c>
      <c r="J2369" s="88">
        <v>5102357</v>
      </c>
      <c r="K2369" s="88">
        <v>4393113</v>
      </c>
      <c r="L2369" s="88">
        <v>0</v>
      </c>
      <c r="M2369" s="88">
        <v>1824233</v>
      </c>
      <c r="N2369" s="88">
        <v>0</v>
      </c>
      <c r="O2369" s="88">
        <v>0</v>
      </c>
      <c r="P2369" s="88">
        <v>1875443</v>
      </c>
      <c r="Q2369" s="89">
        <v>0</v>
      </c>
      <c r="R2369" s="89">
        <v>2.6816054676790001E-2</v>
      </c>
      <c r="S2369" s="89">
        <v>0</v>
      </c>
      <c r="T2369" s="89">
        <v>0</v>
      </c>
      <c r="U2369" s="89">
        <v>3.3413382347600002E-3</v>
      </c>
      <c r="V2369" s="89">
        <v>0</v>
      </c>
      <c r="W2369" s="89">
        <v>0</v>
      </c>
      <c r="X2369" s="89">
        <v>0</v>
      </c>
      <c r="Y2369" s="89">
        <v>0</v>
      </c>
      <c r="Z2369" s="89">
        <v>-1.1490982054999999E-3</v>
      </c>
      <c r="AA2369" s="89">
        <v>9.8484363696999997E-4</v>
      </c>
    </row>
    <row r="2370" spans="1:27" x14ac:dyDescent="0.25">
      <c r="A2370" s="87">
        <v>23545</v>
      </c>
      <c r="B2370" s="134">
        <v>45473</v>
      </c>
      <c r="C2370" s="87">
        <v>13674</v>
      </c>
      <c r="D2370" s="86" t="s">
        <v>2743</v>
      </c>
      <c r="E2370" s="88">
        <v>26827285</v>
      </c>
      <c r="F2370" s="88">
        <v>14322411</v>
      </c>
      <c r="G2370" s="88">
        <v>0</v>
      </c>
      <c r="H2370" s="88">
        <v>0</v>
      </c>
      <c r="I2370" s="88">
        <v>0</v>
      </c>
      <c r="J2370" s="88">
        <v>3570787</v>
      </c>
      <c r="K2370" s="88">
        <v>5722405</v>
      </c>
      <c r="L2370" s="88">
        <v>0</v>
      </c>
      <c r="M2370" s="88">
        <v>0</v>
      </c>
      <c r="N2370" s="88">
        <v>0</v>
      </c>
      <c r="O2370" s="88">
        <v>0</v>
      </c>
      <c r="P2370" s="88">
        <v>5029220</v>
      </c>
      <c r="Q2370" s="89">
        <v>0</v>
      </c>
      <c r="R2370" s="89">
        <v>0</v>
      </c>
      <c r="S2370" s="89">
        <v>0</v>
      </c>
      <c r="T2370" s="89">
        <v>2.2106885281400002E-3</v>
      </c>
      <c r="U2370" s="89">
        <v>1.024246608E-5</v>
      </c>
      <c r="V2370" s="89">
        <v>0</v>
      </c>
      <c r="W2370" s="89">
        <v>0</v>
      </c>
      <c r="X2370" s="89">
        <v>0</v>
      </c>
      <c r="Y2370" s="89">
        <v>0</v>
      </c>
      <c r="Z2370" s="89">
        <v>8.7222465636400005E-3</v>
      </c>
      <c r="AA2370" s="89">
        <v>3.7183279305800002E-3</v>
      </c>
    </row>
    <row r="2371" spans="1:27" x14ac:dyDescent="0.25">
      <c r="A2371" s="87">
        <v>23556</v>
      </c>
      <c r="B2371" s="134">
        <v>45473</v>
      </c>
      <c r="C2371" s="87">
        <v>13685</v>
      </c>
      <c r="D2371" s="86" t="s">
        <v>2744</v>
      </c>
      <c r="E2371" s="88">
        <v>1780669</v>
      </c>
      <c r="F2371" s="88">
        <v>842652</v>
      </c>
      <c r="G2371" s="88">
        <v>0</v>
      </c>
      <c r="H2371" s="88">
        <v>0</v>
      </c>
      <c r="I2371" s="88">
        <v>0</v>
      </c>
      <c r="J2371" s="88">
        <v>0</v>
      </c>
      <c r="K2371" s="88">
        <v>11865</v>
      </c>
      <c r="L2371" s="88">
        <v>0</v>
      </c>
      <c r="M2371" s="88">
        <v>0</v>
      </c>
      <c r="N2371" s="88">
        <v>0</v>
      </c>
      <c r="O2371" s="88">
        <v>0</v>
      </c>
      <c r="P2371" s="88">
        <v>830787</v>
      </c>
      <c r="Q2371" s="89">
        <v>0</v>
      </c>
      <c r="R2371" s="89">
        <v>0</v>
      </c>
      <c r="S2371" s="89">
        <v>0</v>
      </c>
      <c r="T2371" s="89">
        <v>0</v>
      </c>
      <c r="U2371" s="89">
        <v>0</v>
      </c>
      <c r="V2371" s="89">
        <v>0</v>
      </c>
      <c r="W2371" s="89">
        <v>0</v>
      </c>
      <c r="X2371" s="89">
        <v>0</v>
      </c>
      <c r="Y2371" s="89">
        <v>0</v>
      </c>
      <c r="Z2371" s="89">
        <v>1.4119849497260001E-2</v>
      </c>
      <c r="AA2371" s="89">
        <v>1.3844286590689999E-2</v>
      </c>
    </row>
    <row r="2372" spans="1:27" x14ac:dyDescent="0.25">
      <c r="A2372" s="87">
        <v>23582</v>
      </c>
      <c r="B2372" s="134">
        <v>45473</v>
      </c>
      <c r="C2372" s="87">
        <v>13711</v>
      </c>
      <c r="D2372" s="86" t="s">
        <v>2745</v>
      </c>
      <c r="E2372" s="88">
        <v>26314685</v>
      </c>
      <c r="F2372" s="88">
        <v>8929586</v>
      </c>
      <c r="G2372" s="88">
        <v>138221</v>
      </c>
      <c r="H2372" s="88">
        <v>0</v>
      </c>
      <c r="I2372" s="88">
        <v>0</v>
      </c>
      <c r="J2372" s="88">
        <v>1279269</v>
      </c>
      <c r="K2372" s="88">
        <v>6220104</v>
      </c>
      <c r="L2372" s="88">
        <v>0</v>
      </c>
      <c r="M2372" s="88">
        <v>0</v>
      </c>
      <c r="N2372" s="88">
        <v>0</v>
      </c>
      <c r="O2372" s="88">
        <v>0</v>
      </c>
      <c r="P2372" s="88">
        <v>1291991</v>
      </c>
      <c r="Q2372" s="89">
        <v>3.2977463575129998E-2</v>
      </c>
      <c r="R2372" s="89">
        <v>0</v>
      </c>
      <c r="S2372" s="89">
        <v>0</v>
      </c>
      <c r="T2372" s="89">
        <v>5.3027476359000002E-3</v>
      </c>
      <c r="U2372" s="89">
        <v>1.0466735643099999E-3</v>
      </c>
      <c r="V2372" s="89">
        <v>0</v>
      </c>
      <c r="W2372" s="89">
        <v>0</v>
      </c>
      <c r="X2372" s="89">
        <v>0</v>
      </c>
      <c r="Y2372" s="89">
        <v>0</v>
      </c>
      <c r="Z2372" s="89">
        <v>1.9657546850500002E-2</v>
      </c>
      <c r="AA2372" s="89">
        <v>5.0363661025400004E-3</v>
      </c>
    </row>
    <row r="2373" spans="1:27" x14ac:dyDescent="0.25">
      <c r="A2373" s="87">
        <v>23605</v>
      </c>
      <c r="B2373" s="134">
        <v>45473</v>
      </c>
      <c r="C2373" s="87">
        <v>13734</v>
      </c>
      <c r="D2373" s="86" t="s">
        <v>2746</v>
      </c>
      <c r="E2373" s="88">
        <v>305838981</v>
      </c>
      <c r="F2373" s="88">
        <v>256111875</v>
      </c>
      <c r="G2373" s="88">
        <v>3975416</v>
      </c>
      <c r="H2373" s="88">
        <v>0</v>
      </c>
      <c r="I2373" s="88">
        <v>0</v>
      </c>
      <c r="J2373" s="88">
        <v>56076843</v>
      </c>
      <c r="K2373" s="88">
        <v>55314667</v>
      </c>
      <c r="L2373" s="88">
        <v>0</v>
      </c>
      <c r="M2373" s="88">
        <v>121682002</v>
      </c>
      <c r="N2373" s="88">
        <v>0</v>
      </c>
      <c r="O2373" s="88">
        <v>0</v>
      </c>
      <c r="P2373" s="88">
        <v>19062947</v>
      </c>
      <c r="Q2373" s="89">
        <v>9.2779560911700008E-3</v>
      </c>
      <c r="R2373" s="89">
        <v>0</v>
      </c>
      <c r="S2373" s="89">
        <v>0</v>
      </c>
      <c r="T2373" s="89">
        <v>2.7842868448000002E-4</v>
      </c>
      <c r="U2373" s="89">
        <v>5.7784222353999995E-4</v>
      </c>
      <c r="V2373" s="89">
        <v>0</v>
      </c>
      <c r="W2373" s="89">
        <v>0</v>
      </c>
      <c r="X2373" s="89">
        <v>0</v>
      </c>
      <c r="Y2373" s="89">
        <v>0</v>
      </c>
      <c r="Z2373" s="89">
        <v>1.98899219297E-3</v>
      </c>
      <c r="AA2373" s="89">
        <v>4.7013154356E-4</v>
      </c>
    </row>
    <row r="2374" spans="1:27" x14ac:dyDescent="0.25">
      <c r="A2374" s="87">
        <v>23615</v>
      </c>
      <c r="B2374" s="134">
        <v>45473</v>
      </c>
      <c r="C2374" s="87">
        <v>13744</v>
      </c>
      <c r="D2374" s="86" t="s">
        <v>2747</v>
      </c>
      <c r="E2374" s="88">
        <v>201299</v>
      </c>
      <c r="F2374" s="88">
        <v>24799</v>
      </c>
      <c r="G2374" s="88">
        <v>2332</v>
      </c>
      <c r="H2374" s="88">
        <v>0</v>
      </c>
      <c r="I2374" s="88">
        <v>0</v>
      </c>
      <c r="J2374" s="88">
        <v>0</v>
      </c>
      <c r="K2374" s="88">
        <v>0</v>
      </c>
      <c r="L2374" s="88">
        <v>0</v>
      </c>
      <c r="M2374" s="88">
        <v>0</v>
      </c>
      <c r="N2374" s="88">
        <v>0</v>
      </c>
      <c r="O2374" s="88">
        <v>0</v>
      </c>
      <c r="P2374" s="88">
        <v>22467</v>
      </c>
      <c r="Q2374" s="89">
        <v>0</v>
      </c>
      <c r="R2374" s="89">
        <v>0</v>
      </c>
      <c r="S2374" s="89">
        <v>0</v>
      </c>
      <c r="T2374" s="89">
        <v>0</v>
      </c>
      <c r="U2374" s="89">
        <v>0</v>
      </c>
      <c r="V2374" s="89">
        <v>0</v>
      </c>
      <c r="W2374" s="89">
        <v>0</v>
      </c>
      <c r="X2374" s="89">
        <v>0</v>
      </c>
      <c r="Y2374" s="89">
        <v>0</v>
      </c>
      <c r="Z2374" s="89">
        <v>7.7725254261569995E-2</v>
      </c>
      <c r="AA2374" s="89">
        <v>4.5015783731759997E-2</v>
      </c>
    </row>
    <row r="2375" spans="1:27" x14ac:dyDescent="0.25">
      <c r="A2375" s="87">
        <v>23620</v>
      </c>
      <c r="B2375" s="134">
        <v>45473</v>
      </c>
      <c r="C2375" s="87">
        <v>13749</v>
      </c>
      <c r="D2375" s="86" t="s">
        <v>2748</v>
      </c>
      <c r="E2375" s="88">
        <v>34129668</v>
      </c>
      <c r="F2375" s="88">
        <v>20685141</v>
      </c>
      <c r="G2375" s="88">
        <v>736763</v>
      </c>
      <c r="H2375" s="88">
        <v>0</v>
      </c>
      <c r="I2375" s="88">
        <v>0</v>
      </c>
      <c r="J2375" s="88">
        <v>5068835</v>
      </c>
      <c r="K2375" s="88">
        <v>5200773</v>
      </c>
      <c r="L2375" s="88">
        <v>0</v>
      </c>
      <c r="M2375" s="88">
        <v>5312291</v>
      </c>
      <c r="N2375" s="88">
        <v>0</v>
      </c>
      <c r="O2375" s="88">
        <v>0</v>
      </c>
      <c r="P2375" s="88">
        <v>4366479</v>
      </c>
      <c r="Q2375" s="89">
        <v>-3.2364901179999998E-3</v>
      </c>
      <c r="R2375" s="89">
        <v>0</v>
      </c>
      <c r="S2375" s="89">
        <v>0</v>
      </c>
      <c r="T2375" s="89">
        <v>0</v>
      </c>
      <c r="U2375" s="89">
        <v>7.5748703110000001E-4</v>
      </c>
      <c r="V2375" s="89">
        <v>0</v>
      </c>
      <c r="W2375" s="89">
        <v>0</v>
      </c>
      <c r="X2375" s="89">
        <v>0</v>
      </c>
      <c r="Y2375" s="89">
        <v>0</v>
      </c>
      <c r="Z2375" s="89">
        <v>4.9649546172000002E-4</v>
      </c>
      <c r="AA2375" s="89">
        <v>1.3119096542999999E-4</v>
      </c>
    </row>
    <row r="2376" spans="1:27" x14ac:dyDescent="0.25">
      <c r="A2376" s="87">
        <v>23627</v>
      </c>
      <c r="B2376" s="134">
        <v>45473</v>
      </c>
      <c r="C2376" s="87">
        <v>13756</v>
      </c>
      <c r="D2376" s="86" t="s">
        <v>2749</v>
      </c>
      <c r="E2376" s="88">
        <v>1803282</v>
      </c>
      <c r="F2376" s="88">
        <v>634105</v>
      </c>
      <c r="G2376" s="88">
        <v>0</v>
      </c>
      <c r="H2376" s="88">
        <v>0</v>
      </c>
      <c r="I2376" s="88">
        <v>0</v>
      </c>
      <c r="J2376" s="88">
        <v>112572</v>
      </c>
      <c r="K2376" s="88">
        <v>5234</v>
      </c>
      <c r="L2376" s="88">
        <v>0</v>
      </c>
      <c r="M2376" s="88">
        <v>0</v>
      </c>
      <c r="N2376" s="88">
        <v>0</v>
      </c>
      <c r="O2376" s="88">
        <v>0</v>
      </c>
      <c r="P2376" s="88">
        <v>516299</v>
      </c>
      <c r="Q2376" s="89">
        <v>0</v>
      </c>
      <c r="R2376" s="89">
        <v>0</v>
      </c>
      <c r="S2376" s="89">
        <v>0</v>
      </c>
      <c r="T2376" s="89">
        <v>0</v>
      </c>
      <c r="U2376" s="89">
        <v>0</v>
      </c>
      <c r="V2376" s="89">
        <v>0</v>
      </c>
      <c r="W2376" s="89">
        <v>0</v>
      </c>
      <c r="X2376" s="89">
        <v>0</v>
      </c>
      <c r="Y2376" s="89">
        <v>0</v>
      </c>
      <c r="Z2376" s="89">
        <v>6.4065269388000003E-4</v>
      </c>
      <c r="AA2376" s="89">
        <v>5.2938948794999997E-4</v>
      </c>
    </row>
    <row r="2377" spans="1:27" x14ac:dyDescent="0.25">
      <c r="A2377" s="87">
        <v>23630</v>
      </c>
      <c r="B2377" s="134">
        <v>45473</v>
      </c>
      <c r="C2377" s="87">
        <v>13759</v>
      </c>
      <c r="D2377" s="86" t="s">
        <v>2750</v>
      </c>
      <c r="E2377" s="88">
        <v>3794793</v>
      </c>
      <c r="F2377" s="88">
        <v>1204309</v>
      </c>
      <c r="G2377" s="88">
        <v>0</v>
      </c>
      <c r="H2377" s="88">
        <v>0</v>
      </c>
      <c r="I2377" s="88">
        <v>0</v>
      </c>
      <c r="J2377" s="88">
        <v>536552</v>
      </c>
      <c r="K2377" s="88">
        <v>588689</v>
      </c>
      <c r="L2377" s="88">
        <v>0</v>
      </c>
      <c r="M2377" s="88">
        <v>0</v>
      </c>
      <c r="N2377" s="88">
        <v>0</v>
      </c>
      <c r="O2377" s="88">
        <v>0</v>
      </c>
      <c r="P2377" s="88">
        <v>79067</v>
      </c>
      <c r="Q2377" s="89">
        <v>0</v>
      </c>
      <c r="R2377" s="89">
        <v>0</v>
      </c>
      <c r="S2377" s="89">
        <v>0</v>
      </c>
      <c r="T2377" s="89">
        <v>0</v>
      </c>
      <c r="U2377" s="89">
        <v>1.0628636997E-3</v>
      </c>
      <c r="V2377" s="89">
        <v>0</v>
      </c>
      <c r="W2377" s="89">
        <v>0</v>
      </c>
      <c r="X2377" s="89">
        <v>0</v>
      </c>
      <c r="Y2377" s="89">
        <v>0</v>
      </c>
      <c r="Z2377" s="89">
        <v>3.2117323404259997E-2</v>
      </c>
      <c r="AA2377" s="89">
        <v>3.6137561630600001E-3</v>
      </c>
    </row>
    <row r="2378" spans="1:27" x14ac:dyDescent="0.25">
      <c r="A2378" s="87">
        <v>23658</v>
      </c>
      <c r="B2378" s="134">
        <v>45473</v>
      </c>
      <c r="C2378" s="87">
        <v>13787</v>
      </c>
      <c r="D2378" s="86" t="s">
        <v>2751</v>
      </c>
      <c r="E2378" s="88">
        <v>336108</v>
      </c>
      <c r="F2378" s="88">
        <v>46783</v>
      </c>
      <c r="G2378" s="88">
        <v>0</v>
      </c>
      <c r="H2378" s="88">
        <v>0</v>
      </c>
      <c r="I2378" s="88">
        <v>0</v>
      </c>
      <c r="J2378" s="88">
        <v>0</v>
      </c>
      <c r="K2378" s="88">
        <v>0</v>
      </c>
      <c r="L2378" s="88">
        <v>0</v>
      </c>
      <c r="M2378" s="88">
        <v>0</v>
      </c>
      <c r="N2378" s="88">
        <v>0</v>
      </c>
      <c r="O2378" s="88">
        <v>0</v>
      </c>
      <c r="P2378" s="88">
        <v>46783</v>
      </c>
      <c r="Q2378" s="89">
        <v>0</v>
      </c>
      <c r="R2378" s="89">
        <v>0</v>
      </c>
      <c r="S2378" s="89">
        <v>0</v>
      </c>
      <c r="T2378" s="89">
        <v>0</v>
      </c>
      <c r="U2378" s="89">
        <v>0</v>
      </c>
      <c r="V2378" s="89">
        <v>0</v>
      </c>
      <c r="W2378" s="89">
        <v>0</v>
      </c>
      <c r="X2378" s="89">
        <v>0</v>
      </c>
      <c r="Y2378" s="89">
        <v>0</v>
      </c>
      <c r="Z2378" s="89">
        <v>0</v>
      </c>
      <c r="AA2378" s="89">
        <v>0</v>
      </c>
    </row>
    <row r="2379" spans="1:27" x14ac:dyDescent="0.25">
      <c r="A2379" s="87">
        <v>23678</v>
      </c>
      <c r="B2379" s="134">
        <v>45473</v>
      </c>
      <c r="C2379" s="87">
        <v>13807</v>
      </c>
      <c r="D2379" s="86" t="s">
        <v>2752</v>
      </c>
      <c r="E2379" s="88">
        <v>12613743</v>
      </c>
      <c r="F2379" s="88">
        <v>1000078</v>
      </c>
      <c r="G2379" s="88">
        <v>0</v>
      </c>
      <c r="H2379" s="88">
        <v>0</v>
      </c>
      <c r="I2379" s="88">
        <v>0</v>
      </c>
      <c r="J2379" s="88">
        <v>0</v>
      </c>
      <c r="K2379" s="88">
        <v>0</v>
      </c>
      <c r="L2379" s="88">
        <v>0</v>
      </c>
      <c r="M2379" s="88">
        <v>0</v>
      </c>
      <c r="N2379" s="88">
        <v>0</v>
      </c>
      <c r="O2379" s="88">
        <v>0</v>
      </c>
      <c r="P2379" s="88">
        <v>1000078</v>
      </c>
      <c r="Q2379" s="89">
        <v>0</v>
      </c>
      <c r="R2379" s="89">
        <v>0</v>
      </c>
      <c r="S2379" s="89">
        <v>0</v>
      </c>
      <c r="T2379" s="89">
        <v>0</v>
      </c>
      <c r="U2379" s="89">
        <v>0</v>
      </c>
      <c r="V2379" s="89">
        <v>0</v>
      </c>
      <c r="W2379" s="89">
        <v>0</v>
      </c>
      <c r="X2379" s="89">
        <v>0</v>
      </c>
      <c r="Y2379" s="89">
        <v>0</v>
      </c>
      <c r="Z2379" s="89">
        <v>1.6247512006839999E-2</v>
      </c>
      <c r="AA2379" s="89">
        <v>1.6247512006839999E-2</v>
      </c>
    </row>
    <row r="2380" spans="1:27" x14ac:dyDescent="0.25">
      <c r="A2380" s="87">
        <v>23700</v>
      </c>
      <c r="B2380" s="134">
        <v>45473</v>
      </c>
      <c r="C2380" s="87">
        <v>13829</v>
      </c>
      <c r="D2380" s="86" t="s">
        <v>2753</v>
      </c>
      <c r="E2380" s="88">
        <v>26503975</v>
      </c>
      <c r="F2380" s="88">
        <v>23416744</v>
      </c>
      <c r="G2380" s="88">
        <v>0</v>
      </c>
      <c r="H2380" s="88">
        <v>0</v>
      </c>
      <c r="I2380" s="88">
        <v>0</v>
      </c>
      <c r="J2380" s="88">
        <v>9501319</v>
      </c>
      <c r="K2380" s="88">
        <v>0</v>
      </c>
      <c r="L2380" s="88">
        <v>0</v>
      </c>
      <c r="M2380" s="88">
        <v>10462749</v>
      </c>
      <c r="N2380" s="88">
        <v>0</v>
      </c>
      <c r="O2380" s="88">
        <v>0</v>
      </c>
      <c r="P2380" s="88">
        <v>3452676</v>
      </c>
      <c r="Q2380" s="89">
        <v>0</v>
      </c>
      <c r="R2380" s="89">
        <v>0</v>
      </c>
      <c r="S2380" s="89">
        <v>0</v>
      </c>
      <c r="T2380" s="89">
        <v>1.7055292151399999E-3</v>
      </c>
      <c r="U2380" s="89">
        <v>0</v>
      </c>
      <c r="V2380" s="89">
        <v>0</v>
      </c>
      <c r="W2380" s="89">
        <v>0</v>
      </c>
      <c r="X2380" s="89">
        <v>0</v>
      </c>
      <c r="Y2380" s="89">
        <v>0</v>
      </c>
      <c r="Z2380" s="89">
        <v>1.7783345840269998E-2</v>
      </c>
      <c r="AA2380" s="89">
        <v>3.6999379996600001E-3</v>
      </c>
    </row>
    <row r="2381" spans="1:27" x14ac:dyDescent="0.25">
      <c r="A2381" s="87">
        <v>23709</v>
      </c>
      <c r="B2381" s="134">
        <v>45473</v>
      </c>
      <c r="C2381" s="87">
        <v>13838</v>
      </c>
      <c r="D2381" s="86" t="s">
        <v>2754</v>
      </c>
      <c r="E2381" s="88">
        <v>161956313</v>
      </c>
      <c r="F2381" s="88">
        <v>94520963</v>
      </c>
      <c r="G2381" s="88">
        <v>6173303</v>
      </c>
      <c r="H2381" s="88">
        <v>0</v>
      </c>
      <c r="I2381" s="88">
        <v>11403</v>
      </c>
      <c r="J2381" s="88">
        <v>12105273</v>
      </c>
      <c r="K2381" s="88">
        <v>18523290</v>
      </c>
      <c r="L2381" s="88">
        <v>0</v>
      </c>
      <c r="M2381" s="88">
        <v>37409333</v>
      </c>
      <c r="N2381" s="88">
        <v>0</v>
      </c>
      <c r="O2381" s="88">
        <v>0</v>
      </c>
      <c r="P2381" s="88">
        <v>20298361</v>
      </c>
      <c r="Q2381" s="89">
        <v>7.9522680987900007E-3</v>
      </c>
      <c r="R2381" s="89">
        <v>0</v>
      </c>
      <c r="S2381" s="89">
        <v>-1.021353585E-4</v>
      </c>
      <c r="T2381" s="89">
        <v>1.2544620561000001E-4</v>
      </c>
      <c r="U2381" s="89">
        <v>2.0709235185099998E-3</v>
      </c>
      <c r="V2381" s="89">
        <v>0</v>
      </c>
      <c r="W2381" s="89">
        <v>-1.7655603819999999E-4</v>
      </c>
      <c r="X2381" s="89">
        <v>0</v>
      </c>
      <c r="Y2381" s="89">
        <v>0</v>
      </c>
      <c r="Z2381" s="89">
        <v>6.0435082303700004E-3</v>
      </c>
      <c r="AA2381" s="89">
        <v>2.2358968386600002E-3</v>
      </c>
    </row>
    <row r="2382" spans="1:27" x14ac:dyDescent="0.25">
      <c r="A2382" s="87">
        <v>23717</v>
      </c>
      <c r="B2382" s="134">
        <v>45473</v>
      </c>
      <c r="C2382" s="87">
        <v>13846</v>
      </c>
      <c r="D2382" s="86" t="s">
        <v>2755</v>
      </c>
      <c r="E2382" s="88">
        <v>34489684</v>
      </c>
      <c r="F2382" s="88">
        <v>13551973</v>
      </c>
      <c r="G2382" s="88">
        <v>368210</v>
      </c>
      <c r="H2382" s="88">
        <v>0</v>
      </c>
      <c r="I2382" s="88">
        <v>0</v>
      </c>
      <c r="J2382" s="88">
        <v>2232516</v>
      </c>
      <c r="K2382" s="88">
        <v>2415283</v>
      </c>
      <c r="L2382" s="88">
        <v>0</v>
      </c>
      <c r="M2382" s="88">
        <v>7040689</v>
      </c>
      <c r="N2382" s="88">
        <v>0</v>
      </c>
      <c r="O2382" s="88">
        <v>0</v>
      </c>
      <c r="P2382" s="88">
        <v>1495276</v>
      </c>
      <c r="Q2382" s="89">
        <v>3.0596583682699998E-3</v>
      </c>
      <c r="R2382" s="89">
        <v>0</v>
      </c>
      <c r="S2382" s="89">
        <v>0</v>
      </c>
      <c r="T2382" s="89">
        <v>0</v>
      </c>
      <c r="U2382" s="89">
        <v>0</v>
      </c>
      <c r="V2382" s="89">
        <v>0</v>
      </c>
      <c r="W2382" s="89">
        <v>0</v>
      </c>
      <c r="X2382" s="89">
        <v>0</v>
      </c>
      <c r="Y2382" s="89">
        <v>0</v>
      </c>
      <c r="Z2382" s="89">
        <v>1.9875979110000001E-3</v>
      </c>
      <c r="AA2382" s="89">
        <v>3.1005357529999999E-4</v>
      </c>
    </row>
    <row r="2383" spans="1:27" x14ac:dyDescent="0.25">
      <c r="A2383" s="87">
        <v>23722</v>
      </c>
      <c r="B2383" s="134">
        <v>45473</v>
      </c>
      <c r="C2383" s="87">
        <v>13851</v>
      </c>
      <c r="D2383" s="86" t="s">
        <v>2756</v>
      </c>
      <c r="E2383" s="88">
        <v>20760867</v>
      </c>
      <c r="F2383" s="88">
        <v>8798180</v>
      </c>
      <c r="G2383" s="88">
        <v>0</v>
      </c>
      <c r="H2383" s="88">
        <v>0</v>
      </c>
      <c r="I2383" s="88">
        <v>0</v>
      </c>
      <c r="J2383" s="88">
        <v>4272307</v>
      </c>
      <c r="K2383" s="88">
        <v>3545421</v>
      </c>
      <c r="L2383" s="88">
        <v>0</v>
      </c>
      <c r="M2383" s="88">
        <v>0</v>
      </c>
      <c r="N2383" s="88">
        <v>0</v>
      </c>
      <c r="O2383" s="88">
        <v>0</v>
      </c>
      <c r="P2383" s="88">
        <v>980452</v>
      </c>
      <c r="Q2383" s="89">
        <v>0</v>
      </c>
      <c r="R2383" s="89">
        <v>0</v>
      </c>
      <c r="S2383" s="89">
        <v>0</v>
      </c>
      <c r="T2383" s="89">
        <v>0</v>
      </c>
      <c r="U2383" s="89">
        <v>1.4744724302099999E-3</v>
      </c>
      <c r="V2383" s="89">
        <v>0</v>
      </c>
      <c r="W2383" s="89">
        <v>0</v>
      </c>
      <c r="X2383" s="89">
        <v>0</v>
      </c>
      <c r="Y2383" s="89">
        <v>0</v>
      </c>
      <c r="Z2383" s="89">
        <v>4.6777240231600003E-3</v>
      </c>
      <c r="AA2383" s="89">
        <v>1.2758075512399999E-3</v>
      </c>
    </row>
    <row r="2384" spans="1:27" x14ac:dyDescent="0.25">
      <c r="A2384" s="87">
        <v>23725</v>
      </c>
      <c r="B2384" s="134">
        <v>45473</v>
      </c>
      <c r="C2384" s="87">
        <v>13854</v>
      </c>
      <c r="D2384" s="86" t="s">
        <v>2757</v>
      </c>
      <c r="E2384" s="88">
        <v>2079641</v>
      </c>
      <c r="F2384" s="88">
        <v>712483</v>
      </c>
      <c r="G2384" s="88">
        <v>0</v>
      </c>
      <c r="H2384" s="88">
        <v>0</v>
      </c>
      <c r="I2384" s="88">
        <v>0</v>
      </c>
      <c r="J2384" s="88">
        <v>360905</v>
      </c>
      <c r="K2384" s="88">
        <v>282247</v>
      </c>
      <c r="L2384" s="88">
        <v>0</v>
      </c>
      <c r="M2384" s="88">
        <v>0</v>
      </c>
      <c r="N2384" s="88">
        <v>0</v>
      </c>
      <c r="O2384" s="88">
        <v>0</v>
      </c>
      <c r="P2384" s="88">
        <v>69331</v>
      </c>
      <c r="Q2384" s="89">
        <v>0</v>
      </c>
      <c r="R2384" s="89">
        <v>0</v>
      </c>
      <c r="S2384" s="89">
        <v>0</v>
      </c>
      <c r="T2384" s="89">
        <v>7.3447439176299997E-3</v>
      </c>
      <c r="U2384" s="89">
        <v>0</v>
      </c>
      <c r="V2384" s="89">
        <v>0</v>
      </c>
      <c r="W2384" s="89">
        <v>0</v>
      </c>
      <c r="X2384" s="89">
        <v>0</v>
      </c>
      <c r="Y2384" s="89">
        <v>0</v>
      </c>
      <c r="Z2384" s="89">
        <v>0</v>
      </c>
      <c r="AA2384" s="89">
        <v>3.9945752825699997E-3</v>
      </c>
    </row>
    <row r="2385" spans="1:27" x14ac:dyDescent="0.25">
      <c r="A2385" s="87">
        <v>23753</v>
      </c>
      <c r="B2385" s="134">
        <v>45473</v>
      </c>
      <c r="C2385" s="87">
        <v>13882</v>
      </c>
      <c r="D2385" s="86" t="s">
        <v>2758</v>
      </c>
      <c r="E2385" s="88">
        <v>17919790</v>
      </c>
      <c r="F2385" s="88">
        <v>5867208</v>
      </c>
      <c r="G2385" s="88">
        <v>198017</v>
      </c>
      <c r="H2385" s="88">
        <v>0</v>
      </c>
      <c r="I2385" s="88">
        <v>0</v>
      </c>
      <c r="J2385" s="88">
        <v>897521</v>
      </c>
      <c r="K2385" s="88">
        <v>2048790</v>
      </c>
      <c r="L2385" s="88">
        <v>0</v>
      </c>
      <c r="M2385" s="88">
        <v>1527791</v>
      </c>
      <c r="N2385" s="88">
        <v>0</v>
      </c>
      <c r="O2385" s="88">
        <v>0</v>
      </c>
      <c r="P2385" s="88">
        <v>1195088</v>
      </c>
      <c r="Q2385" s="89">
        <v>0</v>
      </c>
      <c r="R2385" s="89">
        <v>0</v>
      </c>
      <c r="S2385" s="89">
        <v>0</v>
      </c>
      <c r="T2385" s="89">
        <v>0</v>
      </c>
      <c r="U2385" s="89">
        <v>0</v>
      </c>
      <c r="V2385" s="89">
        <v>0</v>
      </c>
      <c r="W2385" s="89">
        <v>0</v>
      </c>
      <c r="X2385" s="89">
        <v>0</v>
      </c>
      <c r="Y2385" s="89">
        <v>0</v>
      </c>
      <c r="Z2385" s="89">
        <v>3.1899591990599998E-3</v>
      </c>
      <c r="AA2385" s="89">
        <v>6.2510164208000004E-4</v>
      </c>
    </row>
    <row r="2386" spans="1:27" x14ac:dyDescent="0.25">
      <c r="A2386" s="87">
        <v>23760</v>
      </c>
      <c r="B2386" s="134">
        <v>45473</v>
      </c>
      <c r="C2386" s="87">
        <v>13889</v>
      </c>
      <c r="D2386" s="86" t="s">
        <v>2759</v>
      </c>
      <c r="E2386" s="88">
        <v>6975282</v>
      </c>
      <c r="F2386" s="88">
        <v>735982</v>
      </c>
      <c r="G2386" s="88">
        <v>0</v>
      </c>
      <c r="H2386" s="88">
        <v>0</v>
      </c>
      <c r="I2386" s="88">
        <v>0</v>
      </c>
      <c r="J2386" s="88">
        <v>0</v>
      </c>
      <c r="K2386" s="88">
        <v>108195</v>
      </c>
      <c r="L2386" s="88">
        <v>0</v>
      </c>
      <c r="M2386" s="88">
        <v>341329</v>
      </c>
      <c r="N2386" s="88">
        <v>48911</v>
      </c>
      <c r="O2386" s="88">
        <v>0</v>
      </c>
      <c r="P2386" s="88">
        <v>237547</v>
      </c>
      <c r="Q2386" s="89">
        <v>0</v>
      </c>
      <c r="R2386" s="89">
        <v>0</v>
      </c>
      <c r="S2386" s="89">
        <v>0</v>
      </c>
      <c r="T2386" s="89">
        <v>0</v>
      </c>
      <c r="U2386" s="89">
        <v>4.8647582594999999E-3</v>
      </c>
      <c r="V2386" s="89">
        <v>0</v>
      </c>
      <c r="W2386" s="89">
        <v>0</v>
      </c>
      <c r="X2386" s="89">
        <v>0</v>
      </c>
      <c r="Y2386" s="89">
        <v>0</v>
      </c>
      <c r="Z2386" s="89">
        <v>4.2219317937189998E-2</v>
      </c>
      <c r="AA2386" s="89">
        <v>1.2644004814880001E-2</v>
      </c>
    </row>
    <row r="2387" spans="1:27" x14ac:dyDescent="0.25">
      <c r="A2387" s="87">
        <v>23780</v>
      </c>
      <c r="B2387" s="134">
        <v>45473</v>
      </c>
      <c r="C2387" s="87">
        <v>13909</v>
      </c>
      <c r="D2387" s="86" t="s">
        <v>2760</v>
      </c>
      <c r="E2387" s="88">
        <v>14607794</v>
      </c>
      <c r="F2387" s="88">
        <v>2784866</v>
      </c>
      <c r="G2387" s="88">
        <v>0</v>
      </c>
      <c r="H2387" s="88">
        <v>0</v>
      </c>
      <c r="I2387" s="88">
        <v>0</v>
      </c>
      <c r="J2387" s="88">
        <v>84517</v>
      </c>
      <c r="K2387" s="88">
        <v>44514</v>
      </c>
      <c r="L2387" s="88">
        <v>0</v>
      </c>
      <c r="M2387" s="88">
        <v>2257073</v>
      </c>
      <c r="N2387" s="88">
        <v>369884</v>
      </c>
      <c r="O2387" s="88">
        <v>0</v>
      </c>
      <c r="P2387" s="88">
        <v>28878</v>
      </c>
      <c r="Q2387" s="89">
        <v>0</v>
      </c>
      <c r="R2387" s="89">
        <v>0</v>
      </c>
      <c r="S2387" s="89">
        <v>0</v>
      </c>
      <c r="T2387" s="89">
        <v>0</v>
      </c>
      <c r="U2387" s="89">
        <v>0</v>
      </c>
      <c r="V2387" s="89">
        <v>0</v>
      </c>
      <c r="W2387" s="89">
        <v>0</v>
      </c>
      <c r="X2387" s="89">
        <v>0</v>
      </c>
      <c r="Y2387" s="89">
        <v>0</v>
      </c>
      <c r="Z2387" s="89">
        <v>-9.2923515395999991E-3</v>
      </c>
      <c r="AA2387" s="89">
        <v>-6.8196434649999999E-4</v>
      </c>
    </row>
    <row r="2388" spans="1:27" x14ac:dyDescent="0.25">
      <c r="A2388" s="87">
        <v>23803</v>
      </c>
      <c r="B2388" s="134">
        <v>45473</v>
      </c>
      <c r="C2388" s="87">
        <v>13932</v>
      </c>
      <c r="D2388" s="86" t="s">
        <v>2761</v>
      </c>
      <c r="E2388" s="88">
        <v>26271126</v>
      </c>
      <c r="F2388" s="88">
        <v>24332275</v>
      </c>
      <c r="G2388" s="88">
        <v>676901</v>
      </c>
      <c r="H2388" s="88">
        <v>0</v>
      </c>
      <c r="I2388" s="88">
        <v>0</v>
      </c>
      <c r="J2388" s="88">
        <v>127421</v>
      </c>
      <c r="K2388" s="88">
        <v>293353</v>
      </c>
      <c r="L2388" s="88">
        <v>0</v>
      </c>
      <c r="M2388" s="88">
        <v>22610430</v>
      </c>
      <c r="N2388" s="88">
        <v>421363</v>
      </c>
      <c r="O2388" s="88">
        <v>0</v>
      </c>
      <c r="P2388" s="88">
        <v>202807</v>
      </c>
      <c r="Q2388" s="89">
        <v>1.435410433756E-2</v>
      </c>
      <c r="R2388" s="89">
        <v>0</v>
      </c>
      <c r="S2388" s="89">
        <v>0</v>
      </c>
      <c r="T2388" s="89">
        <v>0</v>
      </c>
      <c r="U2388" s="89">
        <v>0</v>
      </c>
      <c r="V2388" s="89">
        <v>0</v>
      </c>
      <c r="W2388" s="89">
        <v>0</v>
      </c>
      <c r="X2388" s="89">
        <v>0</v>
      </c>
      <c r="Y2388" s="89">
        <v>0</v>
      </c>
      <c r="Z2388" s="89">
        <v>0</v>
      </c>
      <c r="AA2388" s="89">
        <v>3.7905573322000001E-4</v>
      </c>
    </row>
    <row r="2389" spans="1:27" x14ac:dyDescent="0.25">
      <c r="A2389" s="87">
        <v>23807</v>
      </c>
      <c r="B2389" s="134">
        <v>45473</v>
      </c>
      <c r="C2389" s="87">
        <v>13936</v>
      </c>
      <c r="D2389" s="86" t="s">
        <v>2762</v>
      </c>
      <c r="E2389" s="88">
        <v>7056294</v>
      </c>
      <c r="F2389" s="88">
        <v>4431273</v>
      </c>
      <c r="G2389" s="88">
        <v>0</v>
      </c>
      <c r="H2389" s="88">
        <v>10534</v>
      </c>
      <c r="I2389" s="88">
        <v>0</v>
      </c>
      <c r="J2389" s="88">
        <v>1002503</v>
      </c>
      <c r="K2389" s="88">
        <v>1209412</v>
      </c>
      <c r="L2389" s="88">
        <v>0</v>
      </c>
      <c r="M2389" s="88">
        <v>0</v>
      </c>
      <c r="N2389" s="88">
        <v>0</v>
      </c>
      <c r="O2389" s="88">
        <v>0</v>
      </c>
      <c r="P2389" s="88">
        <v>2208824</v>
      </c>
      <c r="Q2389" s="89">
        <v>0</v>
      </c>
      <c r="R2389" s="89">
        <v>0</v>
      </c>
      <c r="S2389" s="89">
        <v>0</v>
      </c>
      <c r="T2389" s="89">
        <v>0</v>
      </c>
      <c r="U2389" s="89">
        <v>0</v>
      </c>
      <c r="V2389" s="89">
        <v>0</v>
      </c>
      <c r="W2389" s="89">
        <v>0</v>
      </c>
      <c r="X2389" s="89">
        <v>0</v>
      </c>
      <c r="Y2389" s="89">
        <v>0</v>
      </c>
      <c r="Z2389" s="89">
        <v>-1.0014766902000001E-3</v>
      </c>
      <c r="AA2389" s="89">
        <v>-4.6723832870000003E-4</v>
      </c>
    </row>
    <row r="2390" spans="1:27" x14ac:dyDescent="0.25">
      <c r="A2390" s="87">
        <v>23811</v>
      </c>
      <c r="B2390" s="134">
        <v>45473</v>
      </c>
      <c r="C2390" s="87">
        <v>13940</v>
      </c>
      <c r="D2390" s="86" t="s">
        <v>2763</v>
      </c>
      <c r="E2390" s="88">
        <v>17241621</v>
      </c>
      <c r="F2390" s="88">
        <v>4796742</v>
      </c>
      <c r="G2390" s="88">
        <v>0</v>
      </c>
      <c r="H2390" s="88">
        <v>48508</v>
      </c>
      <c r="I2390" s="88">
        <v>0</v>
      </c>
      <c r="J2390" s="88">
        <v>1400399</v>
      </c>
      <c r="K2390" s="88">
        <v>507290</v>
      </c>
      <c r="L2390" s="88">
        <v>0</v>
      </c>
      <c r="M2390" s="88">
        <v>17910</v>
      </c>
      <c r="N2390" s="88">
        <v>0</v>
      </c>
      <c r="O2390" s="88">
        <v>0</v>
      </c>
      <c r="P2390" s="88">
        <v>2822635</v>
      </c>
      <c r="Q2390" s="89">
        <v>0</v>
      </c>
      <c r="R2390" s="89">
        <v>0</v>
      </c>
      <c r="S2390" s="89">
        <v>0</v>
      </c>
      <c r="T2390" s="89">
        <v>8.7709128925900007E-3</v>
      </c>
      <c r="U2390" s="89">
        <v>3.5060381297399999E-3</v>
      </c>
      <c r="V2390" s="89">
        <v>0</v>
      </c>
      <c r="W2390" s="89">
        <v>0</v>
      </c>
      <c r="X2390" s="89">
        <v>0</v>
      </c>
      <c r="Y2390" s="89">
        <v>0</v>
      </c>
      <c r="Z2390" s="89">
        <v>4.0758052155000002E-4</v>
      </c>
      <c r="AA2390" s="89">
        <v>4.1110848552500003E-3</v>
      </c>
    </row>
    <row r="2391" spans="1:27" x14ac:dyDescent="0.25">
      <c r="A2391" s="87">
        <v>23848</v>
      </c>
      <c r="B2391" s="134">
        <v>45473</v>
      </c>
      <c r="C2391" s="87">
        <v>13977</v>
      </c>
      <c r="D2391" s="86" t="s">
        <v>2764</v>
      </c>
      <c r="E2391" s="88">
        <v>39825724</v>
      </c>
      <c r="F2391" s="88">
        <v>22874604</v>
      </c>
      <c r="G2391" s="88">
        <v>0</v>
      </c>
      <c r="H2391" s="88">
        <v>994</v>
      </c>
      <c r="I2391" s="88">
        <v>0</v>
      </c>
      <c r="J2391" s="88">
        <v>2143159</v>
      </c>
      <c r="K2391" s="88">
        <v>3404790</v>
      </c>
      <c r="L2391" s="88">
        <v>0</v>
      </c>
      <c r="M2391" s="88">
        <v>15765477</v>
      </c>
      <c r="N2391" s="88">
        <v>0</v>
      </c>
      <c r="O2391" s="88">
        <v>0</v>
      </c>
      <c r="P2391" s="88">
        <v>1560184</v>
      </c>
      <c r="Q2391" s="89">
        <v>0</v>
      </c>
      <c r="R2391" s="89">
        <v>0</v>
      </c>
      <c r="S2391" s="89">
        <v>0</v>
      </c>
      <c r="T2391" s="89">
        <v>5.3030657413499997E-3</v>
      </c>
      <c r="U2391" s="89">
        <v>7.0186265939600001E-3</v>
      </c>
      <c r="V2391" s="89">
        <v>0</v>
      </c>
      <c r="W2391" s="89">
        <v>-7.3922501860000005E-4</v>
      </c>
      <c r="X2391" s="89">
        <v>0</v>
      </c>
      <c r="Y2391" s="89">
        <v>0</v>
      </c>
      <c r="Z2391" s="89">
        <v>1.1689605898680001E-2</v>
      </c>
      <c r="AA2391" s="89">
        <v>1.72650334763E-3</v>
      </c>
    </row>
    <row r="2392" spans="1:27" x14ac:dyDescent="0.25">
      <c r="A2392" s="87">
        <v>23865</v>
      </c>
      <c r="B2392" s="134">
        <v>45473</v>
      </c>
      <c r="C2392" s="87">
        <v>13994</v>
      </c>
      <c r="D2392" s="86" t="s">
        <v>2765</v>
      </c>
      <c r="E2392" s="88">
        <v>40321417</v>
      </c>
      <c r="F2392" s="88">
        <v>30058547</v>
      </c>
      <c r="G2392" s="88">
        <v>408548</v>
      </c>
      <c r="H2392" s="88">
        <v>19956</v>
      </c>
      <c r="I2392" s="88">
        <v>0</v>
      </c>
      <c r="J2392" s="88">
        <v>1431594</v>
      </c>
      <c r="K2392" s="88">
        <v>1822309</v>
      </c>
      <c r="L2392" s="88">
        <v>0</v>
      </c>
      <c r="M2392" s="88">
        <v>23164467</v>
      </c>
      <c r="N2392" s="88">
        <v>1074542</v>
      </c>
      <c r="O2392" s="88">
        <v>330474</v>
      </c>
      <c r="P2392" s="88">
        <v>1806660</v>
      </c>
      <c r="Q2392" s="89">
        <v>1.2366500258000001E-2</v>
      </c>
      <c r="R2392" s="89">
        <v>9.333748166585E-2</v>
      </c>
      <c r="S2392" s="89">
        <v>0</v>
      </c>
      <c r="T2392" s="89">
        <v>1.236299878308E-2</v>
      </c>
      <c r="U2392" s="89">
        <v>3.9649994358100004E-3</v>
      </c>
      <c r="V2392" s="89">
        <v>0</v>
      </c>
      <c r="W2392" s="89">
        <v>3.9369192922400001E-3</v>
      </c>
      <c r="X2392" s="89">
        <v>0</v>
      </c>
      <c r="Y2392" s="89">
        <v>0</v>
      </c>
      <c r="Z2392" s="89">
        <v>5.0408798954289999E-2</v>
      </c>
      <c r="AA2392" s="89">
        <v>7.3757574010599996E-3</v>
      </c>
    </row>
    <row r="2393" spans="1:27" x14ac:dyDescent="0.25">
      <c r="A2393" s="87">
        <v>23888</v>
      </c>
      <c r="B2393" s="134">
        <v>45473</v>
      </c>
      <c r="C2393" s="87">
        <v>14017</v>
      </c>
      <c r="D2393" s="86" t="s">
        <v>2766</v>
      </c>
      <c r="E2393" s="88">
        <v>86771</v>
      </c>
      <c r="F2393" s="88">
        <v>15647</v>
      </c>
      <c r="G2393" s="88">
        <v>0</v>
      </c>
      <c r="H2393" s="88">
        <v>0</v>
      </c>
      <c r="I2393" s="88">
        <v>0</v>
      </c>
      <c r="J2393" s="88">
        <v>0</v>
      </c>
      <c r="K2393" s="88">
        <v>0</v>
      </c>
      <c r="L2393" s="88">
        <v>0</v>
      </c>
      <c r="M2393" s="88">
        <v>0</v>
      </c>
      <c r="N2393" s="88">
        <v>0</v>
      </c>
      <c r="O2393" s="88">
        <v>0</v>
      </c>
      <c r="P2393" s="88">
        <v>15647</v>
      </c>
      <c r="Q2393" s="89">
        <v>0</v>
      </c>
      <c r="R2393" s="89">
        <v>0</v>
      </c>
      <c r="S2393" s="89">
        <v>0</v>
      </c>
      <c r="T2393" s="89">
        <v>0</v>
      </c>
      <c r="U2393" s="89">
        <v>0</v>
      </c>
      <c r="V2393" s="89">
        <v>0</v>
      </c>
      <c r="W2393" s="89">
        <v>0</v>
      </c>
      <c r="X2393" s="89">
        <v>0</v>
      </c>
      <c r="Y2393" s="89">
        <v>0</v>
      </c>
      <c r="Z2393" s="89">
        <v>0</v>
      </c>
      <c r="AA2393" s="89">
        <v>0</v>
      </c>
    </row>
    <row r="2394" spans="1:27" x14ac:dyDescent="0.25">
      <c r="A2394" s="87">
        <v>23896</v>
      </c>
      <c r="B2394" s="134">
        <v>45473</v>
      </c>
      <c r="C2394" s="87">
        <v>14024</v>
      </c>
      <c r="D2394" s="86" t="s">
        <v>2767</v>
      </c>
      <c r="E2394" s="88">
        <v>128157</v>
      </c>
      <c r="F2394" s="88">
        <v>7033</v>
      </c>
      <c r="G2394" s="88">
        <v>0</v>
      </c>
      <c r="H2394" s="88">
        <v>0</v>
      </c>
      <c r="I2394" s="88">
        <v>0</v>
      </c>
      <c r="J2394" s="88">
        <v>0</v>
      </c>
      <c r="K2394" s="88">
        <v>0</v>
      </c>
      <c r="L2394" s="88">
        <v>0</v>
      </c>
      <c r="M2394" s="88">
        <v>0</v>
      </c>
      <c r="N2394" s="88">
        <v>0</v>
      </c>
      <c r="O2394" s="88">
        <v>0</v>
      </c>
      <c r="P2394" s="88">
        <v>7033</v>
      </c>
      <c r="Q2394" s="89">
        <v>0</v>
      </c>
      <c r="R2394" s="89">
        <v>0</v>
      </c>
      <c r="S2394" s="89">
        <v>0</v>
      </c>
      <c r="T2394" s="89">
        <v>0</v>
      </c>
      <c r="U2394" s="89">
        <v>0</v>
      </c>
      <c r="V2394" s="89">
        <v>0</v>
      </c>
      <c r="W2394" s="89">
        <v>0</v>
      </c>
      <c r="X2394" s="89">
        <v>0</v>
      </c>
      <c r="Y2394" s="89">
        <v>0</v>
      </c>
      <c r="Z2394" s="89">
        <v>0</v>
      </c>
      <c r="AA2394" s="89">
        <v>0</v>
      </c>
    </row>
    <row r="2395" spans="1:27" x14ac:dyDescent="0.25">
      <c r="A2395" s="87">
        <v>23899</v>
      </c>
      <c r="B2395" s="134">
        <v>45473</v>
      </c>
      <c r="C2395" s="87">
        <v>14027</v>
      </c>
      <c r="D2395" s="86" t="s">
        <v>2768</v>
      </c>
      <c r="E2395" s="88">
        <v>91842</v>
      </c>
      <c r="F2395" s="88">
        <v>9521</v>
      </c>
      <c r="G2395" s="88">
        <v>0</v>
      </c>
      <c r="H2395" s="88">
        <v>0</v>
      </c>
      <c r="I2395" s="88">
        <v>0</v>
      </c>
      <c r="J2395" s="88">
        <v>0</v>
      </c>
      <c r="K2395" s="88">
        <v>0</v>
      </c>
      <c r="L2395" s="88">
        <v>0</v>
      </c>
      <c r="M2395" s="88">
        <v>0</v>
      </c>
      <c r="N2395" s="88">
        <v>0</v>
      </c>
      <c r="O2395" s="88">
        <v>0</v>
      </c>
      <c r="P2395" s="88">
        <v>9521</v>
      </c>
      <c r="Q2395" s="89">
        <v>0</v>
      </c>
      <c r="R2395" s="89">
        <v>0</v>
      </c>
      <c r="S2395" s="89">
        <v>0</v>
      </c>
      <c r="T2395" s="89">
        <v>0</v>
      </c>
      <c r="U2395" s="89">
        <v>0</v>
      </c>
      <c r="V2395" s="89">
        <v>0</v>
      </c>
      <c r="W2395" s="89">
        <v>0</v>
      </c>
      <c r="X2395" s="89">
        <v>0</v>
      </c>
      <c r="Y2395" s="89">
        <v>0</v>
      </c>
      <c r="Z2395" s="89">
        <v>0.10466064629426</v>
      </c>
      <c r="AA2395" s="89">
        <v>9.7186195984420007E-2</v>
      </c>
    </row>
    <row r="2396" spans="1:27" x14ac:dyDescent="0.25">
      <c r="A2396" s="87">
        <v>23900</v>
      </c>
      <c r="B2396" s="134">
        <v>45473</v>
      </c>
      <c r="C2396" s="87">
        <v>14028</v>
      </c>
      <c r="D2396" s="86" t="s">
        <v>2769</v>
      </c>
      <c r="E2396" s="88">
        <v>13568276</v>
      </c>
      <c r="F2396" s="88">
        <v>7175444</v>
      </c>
      <c r="G2396" s="88">
        <v>0</v>
      </c>
      <c r="H2396" s="88">
        <v>148337</v>
      </c>
      <c r="I2396" s="88">
        <v>0</v>
      </c>
      <c r="J2396" s="88">
        <v>2553336</v>
      </c>
      <c r="K2396" s="88">
        <v>3713998</v>
      </c>
      <c r="L2396" s="88">
        <v>0</v>
      </c>
      <c r="M2396" s="88">
        <v>0</v>
      </c>
      <c r="N2396" s="88">
        <v>0</v>
      </c>
      <c r="O2396" s="88">
        <v>0</v>
      </c>
      <c r="P2396" s="88">
        <v>759773</v>
      </c>
      <c r="Q2396" s="89">
        <v>0</v>
      </c>
      <c r="R2396" s="89">
        <v>0</v>
      </c>
      <c r="S2396" s="89">
        <v>0</v>
      </c>
      <c r="T2396" s="89">
        <v>0</v>
      </c>
      <c r="U2396" s="89">
        <v>0</v>
      </c>
      <c r="V2396" s="89">
        <v>0</v>
      </c>
      <c r="W2396" s="89">
        <v>0</v>
      </c>
      <c r="X2396" s="89">
        <v>0</v>
      </c>
      <c r="Y2396" s="89">
        <v>0</v>
      </c>
      <c r="Z2396" s="89">
        <v>1.2808866507170001E-2</v>
      </c>
      <c r="AA2396" s="89">
        <v>1.3723873721499999E-3</v>
      </c>
    </row>
    <row r="2397" spans="1:27" x14ac:dyDescent="0.25">
      <c r="A2397" s="87">
        <v>23908</v>
      </c>
      <c r="B2397" s="134">
        <v>45473</v>
      </c>
      <c r="C2397" s="87">
        <v>14036</v>
      </c>
      <c r="D2397" s="86" t="s">
        <v>2770</v>
      </c>
      <c r="E2397" s="88">
        <v>1604514</v>
      </c>
      <c r="F2397" s="88">
        <v>1132555</v>
      </c>
      <c r="G2397" s="88">
        <v>0</v>
      </c>
      <c r="H2397" s="88">
        <v>0</v>
      </c>
      <c r="I2397" s="88">
        <v>0</v>
      </c>
      <c r="J2397" s="88">
        <v>185522</v>
      </c>
      <c r="K2397" s="88">
        <v>533419</v>
      </c>
      <c r="L2397" s="88">
        <v>0</v>
      </c>
      <c r="M2397" s="88">
        <v>0</v>
      </c>
      <c r="N2397" s="88">
        <v>0</v>
      </c>
      <c r="O2397" s="88">
        <v>0</v>
      </c>
      <c r="P2397" s="88">
        <v>413614</v>
      </c>
      <c r="Q2397" s="89">
        <v>0</v>
      </c>
      <c r="R2397" s="89">
        <v>0</v>
      </c>
      <c r="S2397" s="89">
        <v>0</v>
      </c>
      <c r="T2397" s="89">
        <v>0</v>
      </c>
      <c r="U2397" s="89">
        <v>1.285602903254E-2</v>
      </c>
      <c r="V2397" s="89">
        <v>0</v>
      </c>
      <c r="W2397" s="89">
        <v>0</v>
      </c>
      <c r="X2397" s="89">
        <v>0</v>
      </c>
      <c r="Y2397" s="89">
        <v>0</v>
      </c>
      <c r="Z2397" s="89">
        <v>2.113505381015E-2</v>
      </c>
      <c r="AA2397" s="89">
        <v>1.431075723836E-2</v>
      </c>
    </row>
    <row r="2398" spans="1:27" x14ac:dyDescent="0.25">
      <c r="A2398" s="87">
        <v>23949</v>
      </c>
      <c r="B2398" s="134">
        <v>45473</v>
      </c>
      <c r="C2398" s="87">
        <v>14077</v>
      </c>
      <c r="D2398" s="86" t="s">
        <v>2771</v>
      </c>
      <c r="E2398" s="88">
        <v>342879854</v>
      </c>
      <c r="F2398" s="88">
        <v>198901701</v>
      </c>
      <c r="G2398" s="88">
        <v>1223621</v>
      </c>
      <c r="H2398" s="88">
        <v>0</v>
      </c>
      <c r="I2398" s="88">
        <v>0</v>
      </c>
      <c r="J2398" s="88">
        <v>21257527</v>
      </c>
      <c r="K2398" s="88">
        <v>80655610</v>
      </c>
      <c r="L2398" s="88">
        <v>0</v>
      </c>
      <c r="M2398" s="88">
        <v>75099597</v>
      </c>
      <c r="N2398" s="88">
        <v>2477340</v>
      </c>
      <c r="O2398" s="88">
        <v>899338</v>
      </c>
      <c r="P2398" s="88">
        <v>17288668</v>
      </c>
      <c r="Q2398" s="89">
        <v>4.9920644923500002E-3</v>
      </c>
      <c r="R2398" s="89">
        <v>0</v>
      </c>
      <c r="S2398" s="89">
        <v>0</v>
      </c>
      <c r="T2398" s="89">
        <v>0</v>
      </c>
      <c r="U2398" s="89">
        <v>1.48420133978E-3</v>
      </c>
      <c r="V2398" s="89">
        <v>0</v>
      </c>
      <c r="W2398" s="89">
        <v>1.0781100980000001E-5</v>
      </c>
      <c r="X2398" s="89">
        <v>0</v>
      </c>
      <c r="Y2398" s="89">
        <v>0</v>
      </c>
      <c r="Z2398" s="89">
        <v>1.4292864576899999E-3</v>
      </c>
      <c r="AA2398" s="89">
        <v>7.3706148654000003E-4</v>
      </c>
    </row>
    <row r="2399" spans="1:27" x14ac:dyDescent="0.25">
      <c r="A2399" s="87">
        <v>23952</v>
      </c>
      <c r="B2399" s="134">
        <v>45473</v>
      </c>
      <c r="C2399" s="87">
        <v>14080</v>
      </c>
      <c r="D2399" s="86" t="s">
        <v>2772</v>
      </c>
      <c r="E2399" s="88">
        <v>27328266</v>
      </c>
      <c r="F2399" s="88">
        <v>18033719</v>
      </c>
      <c r="G2399" s="88">
        <v>279147</v>
      </c>
      <c r="H2399" s="88">
        <v>0</v>
      </c>
      <c r="I2399" s="88">
        <v>0</v>
      </c>
      <c r="J2399" s="88">
        <v>6108554</v>
      </c>
      <c r="K2399" s="88">
        <v>9364650</v>
      </c>
      <c r="L2399" s="88">
        <v>0</v>
      </c>
      <c r="M2399" s="88">
        <v>0</v>
      </c>
      <c r="N2399" s="88">
        <v>0</v>
      </c>
      <c r="O2399" s="88">
        <v>0</v>
      </c>
      <c r="P2399" s="88">
        <v>2281368</v>
      </c>
      <c r="Q2399" s="89">
        <v>7.4743103198379998E-2</v>
      </c>
      <c r="R2399" s="89">
        <v>0</v>
      </c>
      <c r="S2399" s="89">
        <v>0</v>
      </c>
      <c r="T2399" s="89">
        <v>4.5099582183900002E-3</v>
      </c>
      <c r="U2399" s="89">
        <v>1.2935128751589999E-2</v>
      </c>
      <c r="V2399" s="89">
        <v>0</v>
      </c>
      <c r="W2399" s="89">
        <v>0</v>
      </c>
      <c r="X2399" s="89">
        <v>0</v>
      </c>
      <c r="Y2399" s="89">
        <v>0</v>
      </c>
      <c r="Z2399" s="89">
        <v>2.6337183951179999E-2</v>
      </c>
      <c r="AA2399" s="89">
        <v>1.2728069750429999E-2</v>
      </c>
    </row>
    <row r="2400" spans="1:27" x14ac:dyDescent="0.25">
      <c r="A2400" s="87">
        <v>23958</v>
      </c>
      <c r="B2400" s="134">
        <v>45473</v>
      </c>
      <c r="C2400" s="87">
        <v>14086</v>
      </c>
      <c r="D2400" s="86" t="s">
        <v>2773</v>
      </c>
      <c r="E2400" s="88">
        <v>70897727</v>
      </c>
      <c r="F2400" s="88">
        <v>41202942</v>
      </c>
      <c r="G2400" s="88">
        <v>4716717</v>
      </c>
      <c r="H2400" s="88">
        <v>4616</v>
      </c>
      <c r="I2400" s="88">
        <v>927290</v>
      </c>
      <c r="J2400" s="88">
        <v>4380328</v>
      </c>
      <c r="K2400" s="88">
        <v>3082202</v>
      </c>
      <c r="L2400" s="88">
        <v>0</v>
      </c>
      <c r="M2400" s="88">
        <v>22478888</v>
      </c>
      <c r="N2400" s="88">
        <v>0</v>
      </c>
      <c r="O2400" s="88">
        <v>0</v>
      </c>
      <c r="P2400" s="88">
        <v>5612901</v>
      </c>
      <c r="Q2400" s="89">
        <v>2.180517301729E-2</v>
      </c>
      <c r="R2400" s="89">
        <v>2.70216290772E-3</v>
      </c>
      <c r="S2400" s="89">
        <v>1.34664712106E-3</v>
      </c>
      <c r="T2400" s="89">
        <v>0</v>
      </c>
      <c r="U2400" s="89">
        <v>3.3311756028099999E-3</v>
      </c>
      <c r="V2400" s="89">
        <v>0</v>
      </c>
      <c r="W2400" s="89">
        <v>0</v>
      </c>
      <c r="X2400" s="89">
        <v>0</v>
      </c>
      <c r="Y2400" s="89">
        <v>0</v>
      </c>
      <c r="Z2400" s="89">
        <v>1.9938969260809999E-2</v>
      </c>
      <c r="AA2400" s="89">
        <v>6.0248236229400003E-3</v>
      </c>
    </row>
    <row r="2401" spans="1:27" x14ac:dyDescent="0.25">
      <c r="A2401" s="87">
        <v>23964</v>
      </c>
      <c r="B2401" s="134">
        <v>45473</v>
      </c>
      <c r="C2401" s="87">
        <v>14092</v>
      </c>
      <c r="D2401" s="86" t="s">
        <v>2774</v>
      </c>
      <c r="E2401" s="88">
        <v>103858009</v>
      </c>
      <c r="F2401" s="88">
        <v>50938013</v>
      </c>
      <c r="G2401" s="88">
        <v>1867440</v>
      </c>
      <c r="H2401" s="88">
        <v>0</v>
      </c>
      <c r="I2401" s="88">
        <v>0</v>
      </c>
      <c r="J2401" s="88">
        <v>17187833</v>
      </c>
      <c r="K2401" s="88">
        <v>18581024</v>
      </c>
      <c r="L2401" s="88">
        <v>0</v>
      </c>
      <c r="M2401" s="88">
        <v>11758129</v>
      </c>
      <c r="N2401" s="88">
        <v>0</v>
      </c>
      <c r="O2401" s="88">
        <v>0</v>
      </c>
      <c r="P2401" s="88">
        <v>1543587</v>
      </c>
      <c r="Q2401" s="89">
        <v>4.3887616822120001E-2</v>
      </c>
      <c r="R2401" s="89">
        <v>0</v>
      </c>
      <c r="S2401" s="89">
        <v>0</v>
      </c>
      <c r="T2401" s="89">
        <v>3.8409916651200001E-3</v>
      </c>
      <c r="U2401" s="89">
        <v>1.104325963163E-2</v>
      </c>
      <c r="V2401" s="89">
        <v>0</v>
      </c>
      <c r="W2401" s="89">
        <v>2.6860577582099999E-3</v>
      </c>
      <c r="X2401" s="89">
        <v>0</v>
      </c>
      <c r="Y2401" s="89">
        <v>0</v>
      </c>
      <c r="Z2401" s="89">
        <v>5.1213912646030001E-2</v>
      </c>
      <c r="AA2401" s="89">
        <v>9.9872421809399994E-3</v>
      </c>
    </row>
    <row r="2402" spans="1:27" x14ac:dyDescent="0.25">
      <c r="A2402" s="87">
        <v>23974</v>
      </c>
      <c r="B2402" s="134">
        <v>45473</v>
      </c>
      <c r="C2402" s="87">
        <v>14102</v>
      </c>
      <c r="D2402" s="86" t="s">
        <v>2775</v>
      </c>
      <c r="E2402" s="88">
        <v>4663785</v>
      </c>
      <c r="F2402" s="88">
        <v>2384981</v>
      </c>
      <c r="G2402" s="88">
        <v>0</v>
      </c>
      <c r="H2402" s="88">
        <v>0</v>
      </c>
      <c r="I2402" s="88">
        <v>0</v>
      </c>
      <c r="J2402" s="88">
        <v>162238</v>
      </c>
      <c r="K2402" s="88">
        <v>210561</v>
      </c>
      <c r="L2402" s="88">
        <v>0</v>
      </c>
      <c r="M2402" s="88">
        <v>1549453</v>
      </c>
      <c r="N2402" s="88">
        <v>0</v>
      </c>
      <c r="O2402" s="88">
        <v>0</v>
      </c>
      <c r="P2402" s="88">
        <v>462729</v>
      </c>
      <c r="Q2402" s="89">
        <v>0</v>
      </c>
      <c r="R2402" s="89">
        <v>0</v>
      </c>
      <c r="S2402" s="89">
        <v>0</v>
      </c>
      <c r="T2402" s="89">
        <v>0</v>
      </c>
      <c r="U2402" s="89">
        <v>4.5777269383999999E-3</v>
      </c>
      <c r="V2402" s="89">
        <v>0</v>
      </c>
      <c r="W2402" s="89">
        <v>0</v>
      </c>
      <c r="X2402" s="89">
        <v>0</v>
      </c>
      <c r="Y2402" s="89">
        <v>0</v>
      </c>
      <c r="Z2402" s="89">
        <v>3.2241530743419997E-2</v>
      </c>
      <c r="AA2402" s="89">
        <v>7.1830473772800003E-3</v>
      </c>
    </row>
    <row r="2403" spans="1:27" x14ac:dyDescent="0.25">
      <c r="A2403" s="87">
        <v>23979</v>
      </c>
      <c r="B2403" s="134">
        <v>45473</v>
      </c>
      <c r="C2403" s="87">
        <v>14107</v>
      </c>
      <c r="D2403" s="86" t="s">
        <v>2776</v>
      </c>
      <c r="E2403" s="88">
        <v>15716943</v>
      </c>
      <c r="F2403" s="88">
        <v>7679969</v>
      </c>
      <c r="G2403" s="88">
        <v>0</v>
      </c>
      <c r="H2403" s="88">
        <v>0</v>
      </c>
      <c r="I2403" s="88">
        <v>1012062</v>
      </c>
      <c r="J2403" s="88">
        <v>1108794</v>
      </c>
      <c r="K2403" s="88">
        <v>924898</v>
      </c>
      <c r="L2403" s="88">
        <v>0</v>
      </c>
      <c r="M2403" s="88">
        <v>0</v>
      </c>
      <c r="N2403" s="88">
        <v>0</v>
      </c>
      <c r="O2403" s="88">
        <v>0</v>
      </c>
      <c r="P2403" s="88">
        <v>4634215</v>
      </c>
      <c r="Q2403" s="89">
        <v>0</v>
      </c>
      <c r="R2403" s="89">
        <v>0</v>
      </c>
      <c r="S2403" s="89">
        <v>0</v>
      </c>
      <c r="T2403" s="89">
        <v>0</v>
      </c>
      <c r="U2403" s="89">
        <v>3.4287322063299998E-3</v>
      </c>
      <c r="V2403" s="89">
        <v>0</v>
      </c>
      <c r="W2403" s="89">
        <v>0</v>
      </c>
      <c r="X2403" s="89">
        <v>0</v>
      </c>
      <c r="Y2403" s="89">
        <v>0</v>
      </c>
      <c r="Z2403" s="89">
        <v>1.186078615555E-2</v>
      </c>
      <c r="AA2403" s="89">
        <v>7.9169666010799992E-3</v>
      </c>
    </row>
    <row r="2404" spans="1:27" x14ac:dyDescent="0.25">
      <c r="A2404" s="87">
        <v>23986</v>
      </c>
      <c r="B2404" s="134">
        <v>45473</v>
      </c>
      <c r="C2404" s="87">
        <v>14114</v>
      </c>
      <c r="D2404" s="86" t="s">
        <v>2777</v>
      </c>
      <c r="E2404" s="88">
        <v>56354442</v>
      </c>
      <c r="F2404" s="88">
        <v>30748622</v>
      </c>
      <c r="G2404" s="88">
        <v>0</v>
      </c>
      <c r="H2404" s="88">
        <v>0</v>
      </c>
      <c r="I2404" s="88">
        <v>0</v>
      </c>
      <c r="J2404" s="88">
        <v>4862531</v>
      </c>
      <c r="K2404" s="88">
        <v>7938018</v>
      </c>
      <c r="L2404" s="88">
        <v>0</v>
      </c>
      <c r="M2404" s="88">
        <v>7415324</v>
      </c>
      <c r="N2404" s="88">
        <v>0</v>
      </c>
      <c r="O2404" s="88">
        <v>0</v>
      </c>
      <c r="P2404" s="88">
        <v>10532749</v>
      </c>
      <c r="Q2404" s="89">
        <v>0</v>
      </c>
      <c r="R2404" s="89">
        <v>0</v>
      </c>
      <c r="S2404" s="89">
        <v>0</v>
      </c>
      <c r="T2404" s="89">
        <v>0</v>
      </c>
      <c r="U2404" s="89">
        <v>0</v>
      </c>
      <c r="V2404" s="89">
        <v>0</v>
      </c>
      <c r="W2404" s="89">
        <v>0</v>
      </c>
      <c r="X2404" s="89">
        <v>0</v>
      </c>
      <c r="Y2404" s="89">
        <v>0</v>
      </c>
      <c r="Z2404" s="89">
        <v>3.8618655495000002E-4</v>
      </c>
      <c r="AA2404" s="89">
        <v>1.4244661388999999E-4</v>
      </c>
    </row>
    <row r="2405" spans="1:27" x14ac:dyDescent="0.25">
      <c r="A2405" s="87">
        <v>23990</v>
      </c>
      <c r="B2405" s="134">
        <v>45473</v>
      </c>
      <c r="C2405" s="87">
        <v>14118</v>
      </c>
      <c r="D2405" s="86" t="s">
        <v>2778</v>
      </c>
      <c r="E2405" s="88">
        <v>2840105</v>
      </c>
      <c r="F2405" s="88">
        <v>1126978</v>
      </c>
      <c r="G2405" s="88">
        <v>0</v>
      </c>
      <c r="H2405" s="88">
        <v>39546</v>
      </c>
      <c r="I2405" s="88">
        <v>0</v>
      </c>
      <c r="J2405" s="88">
        <v>427766</v>
      </c>
      <c r="K2405" s="88">
        <v>215581</v>
      </c>
      <c r="L2405" s="88">
        <v>0</v>
      </c>
      <c r="M2405" s="88">
        <v>0</v>
      </c>
      <c r="N2405" s="88">
        <v>0</v>
      </c>
      <c r="O2405" s="88">
        <v>0</v>
      </c>
      <c r="P2405" s="88">
        <v>444085</v>
      </c>
      <c r="Q2405" s="89">
        <v>0</v>
      </c>
      <c r="R2405" s="89">
        <v>5.2355475284850003E-2</v>
      </c>
      <c r="S2405" s="89">
        <v>0</v>
      </c>
      <c r="T2405" s="89">
        <v>0</v>
      </c>
      <c r="U2405" s="89">
        <v>0</v>
      </c>
      <c r="V2405" s="89">
        <v>0</v>
      </c>
      <c r="W2405" s="89">
        <v>0</v>
      </c>
      <c r="X2405" s="89">
        <v>0</v>
      </c>
      <c r="Y2405" s="89">
        <v>0</v>
      </c>
      <c r="Z2405" s="89">
        <v>1.225238435862E-2</v>
      </c>
      <c r="AA2405" s="89">
        <v>7.29232772642E-3</v>
      </c>
    </row>
    <row r="2406" spans="1:27" x14ac:dyDescent="0.25">
      <c r="A2406" s="87">
        <v>24026</v>
      </c>
      <c r="B2406" s="134">
        <v>45473</v>
      </c>
      <c r="C2406" s="87">
        <v>14154</v>
      </c>
      <c r="D2406" s="86" t="s">
        <v>2779</v>
      </c>
      <c r="E2406" s="88">
        <v>313250786</v>
      </c>
      <c r="F2406" s="88">
        <v>213691579</v>
      </c>
      <c r="G2406" s="88">
        <v>13101743</v>
      </c>
      <c r="H2406" s="88">
        <v>0</v>
      </c>
      <c r="I2406" s="88">
        <v>0</v>
      </c>
      <c r="J2406" s="88">
        <v>19128356</v>
      </c>
      <c r="K2406" s="88">
        <v>106033290</v>
      </c>
      <c r="L2406" s="88">
        <v>0</v>
      </c>
      <c r="M2406" s="88">
        <v>52619546</v>
      </c>
      <c r="N2406" s="88">
        <v>150802</v>
      </c>
      <c r="O2406" s="88">
        <v>0</v>
      </c>
      <c r="P2406" s="88">
        <v>22657842</v>
      </c>
      <c r="Q2406" s="89">
        <v>8.0843940349499994E-3</v>
      </c>
      <c r="R2406" s="89">
        <v>0</v>
      </c>
      <c r="S2406" s="89">
        <v>0</v>
      </c>
      <c r="T2406" s="89">
        <v>1.7839696685000001E-4</v>
      </c>
      <c r="U2406" s="89">
        <v>1.2968531113E-3</v>
      </c>
      <c r="V2406" s="89">
        <v>0</v>
      </c>
      <c r="W2406" s="89">
        <v>-1.4606664460000001E-4</v>
      </c>
      <c r="X2406" s="89">
        <v>0</v>
      </c>
      <c r="Y2406" s="89">
        <v>0</v>
      </c>
      <c r="Z2406" s="89">
        <v>3.1430632791199999E-3</v>
      </c>
      <c r="AA2406" s="89">
        <v>1.4297598779400001E-3</v>
      </c>
    </row>
    <row r="2407" spans="1:27" x14ac:dyDescent="0.25">
      <c r="A2407" s="87">
        <v>24029</v>
      </c>
      <c r="B2407" s="134">
        <v>45473</v>
      </c>
      <c r="C2407" s="87">
        <v>14157</v>
      </c>
      <c r="D2407" s="86" t="s">
        <v>2780</v>
      </c>
      <c r="E2407" s="88">
        <v>355715875</v>
      </c>
      <c r="F2407" s="88">
        <v>297674389</v>
      </c>
      <c r="G2407" s="88">
        <v>0</v>
      </c>
      <c r="H2407" s="88">
        <v>0</v>
      </c>
      <c r="I2407" s="88">
        <v>3712158</v>
      </c>
      <c r="J2407" s="88">
        <v>59309036</v>
      </c>
      <c r="K2407" s="88">
        <v>91580319</v>
      </c>
      <c r="L2407" s="88">
        <v>0</v>
      </c>
      <c r="M2407" s="88">
        <v>133943824</v>
      </c>
      <c r="N2407" s="88">
        <v>0</v>
      </c>
      <c r="O2407" s="88">
        <v>0</v>
      </c>
      <c r="P2407" s="88">
        <v>9129062</v>
      </c>
      <c r="Q2407" s="89">
        <v>0</v>
      </c>
      <c r="R2407" s="89">
        <v>0</v>
      </c>
      <c r="S2407" s="89">
        <v>-8.7151087600000001E-4</v>
      </c>
      <c r="T2407" s="89">
        <v>3.9721472590999998E-4</v>
      </c>
      <c r="U2407" s="89">
        <v>1.73096256605E-3</v>
      </c>
      <c r="V2407" s="89">
        <v>0</v>
      </c>
      <c r="W2407" s="89">
        <v>-6.00985344E-5</v>
      </c>
      <c r="X2407" s="89">
        <v>0</v>
      </c>
      <c r="Y2407" s="89">
        <v>0</v>
      </c>
      <c r="Z2407" s="89">
        <v>2.3581454464699999E-2</v>
      </c>
      <c r="AA2407" s="89">
        <v>1.44132786468E-3</v>
      </c>
    </row>
    <row r="2408" spans="1:27" x14ac:dyDescent="0.25">
      <c r="A2408" s="87">
        <v>24030</v>
      </c>
      <c r="B2408" s="134">
        <v>45473</v>
      </c>
      <c r="C2408" s="87">
        <v>14158</v>
      </c>
      <c r="D2408" s="86" t="s">
        <v>2781</v>
      </c>
      <c r="E2408" s="88">
        <v>109032</v>
      </c>
      <c r="F2408" s="88">
        <v>5441</v>
      </c>
      <c r="G2408" s="88">
        <v>0</v>
      </c>
      <c r="H2408" s="88">
        <v>0</v>
      </c>
      <c r="I2408" s="88">
        <v>0</v>
      </c>
      <c r="J2408" s="88">
        <v>0</v>
      </c>
      <c r="K2408" s="88">
        <v>0</v>
      </c>
      <c r="L2408" s="88">
        <v>0</v>
      </c>
      <c r="M2408" s="88">
        <v>0</v>
      </c>
      <c r="N2408" s="88">
        <v>0</v>
      </c>
      <c r="O2408" s="88">
        <v>0</v>
      </c>
      <c r="P2408" s="88">
        <v>5441</v>
      </c>
      <c r="Q2408" s="89">
        <v>0</v>
      </c>
      <c r="R2408" s="89">
        <v>0</v>
      </c>
      <c r="S2408" s="89">
        <v>0</v>
      </c>
      <c r="T2408" s="89">
        <v>0</v>
      </c>
      <c r="U2408" s="89">
        <v>0</v>
      </c>
      <c r="V2408" s="89">
        <v>0</v>
      </c>
      <c r="W2408" s="89">
        <v>0</v>
      </c>
      <c r="X2408" s="89">
        <v>0</v>
      </c>
      <c r="Y2408" s="89">
        <v>0</v>
      </c>
      <c r="Z2408" s="89">
        <v>0</v>
      </c>
      <c r="AA2408" s="89">
        <v>0</v>
      </c>
    </row>
    <row r="2409" spans="1:27" x14ac:dyDescent="0.25">
      <c r="A2409" s="87">
        <v>24036</v>
      </c>
      <c r="B2409" s="134">
        <v>45473</v>
      </c>
      <c r="C2409" s="87">
        <v>14164</v>
      </c>
      <c r="D2409" s="86" t="s">
        <v>2782</v>
      </c>
      <c r="E2409" s="88">
        <v>51367666</v>
      </c>
      <c r="F2409" s="88">
        <v>13014547</v>
      </c>
      <c r="G2409" s="88">
        <v>0</v>
      </c>
      <c r="H2409" s="88">
        <v>0</v>
      </c>
      <c r="I2409" s="88">
        <v>0</v>
      </c>
      <c r="J2409" s="88">
        <v>2512771</v>
      </c>
      <c r="K2409" s="88">
        <v>5817178</v>
      </c>
      <c r="L2409" s="88">
        <v>0</v>
      </c>
      <c r="M2409" s="88">
        <v>2437293</v>
      </c>
      <c r="N2409" s="88">
        <v>0</v>
      </c>
      <c r="O2409" s="88">
        <v>0</v>
      </c>
      <c r="P2409" s="88">
        <v>2247305</v>
      </c>
      <c r="Q2409" s="89">
        <v>0</v>
      </c>
      <c r="R2409" s="89">
        <v>0</v>
      </c>
      <c r="S2409" s="89">
        <v>0</v>
      </c>
      <c r="T2409" s="89">
        <v>0</v>
      </c>
      <c r="U2409" s="89">
        <v>9.4559086200000006E-5</v>
      </c>
      <c r="V2409" s="89">
        <v>0</v>
      </c>
      <c r="W2409" s="89">
        <v>0</v>
      </c>
      <c r="X2409" s="89">
        <v>0</v>
      </c>
      <c r="Y2409" s="89">
        <v>0</v>
      </c>
      <c r="Z2409" s="89">
        <v>1.286826543042E-2</v>
      </c>
      <c r="AA2409" s="89">
        <v>2.3287544842500001E-3</v>
      </c>
    </row>
    <row r="2410" spans="1:27" x14ac:dyDescent="0.25">
      <c r="A2410" s="87">
        <v>24039</v>
      </c>
      <c r="B2410" s="134">
        <v>45473</v>
      </c>
      <c r="C2410" s="87">
        <v>14167</v>
      </c>
      <c r="D2410" s="86" t="s">
        <v>2783</v>
      </c>
      <c r="E2410" s="88">
        <v>2321725</v>
      </c>
      <c r="F2410" s="88">
        <v>1674739</v>
      </c>
      <c r="G2410" s="88">
        <v>0</v>
      </c>
      <c r="H2410" s="88">
        <v>0</v>
      </c>
      <c r="I2410" s="88">
        <v>0</v>
      </c>
      <c r="J2410" s="88">
        <v>477377</v>
      </c>
      <c r="K2410" s="88">
        <v>605384</v>
      </c>
      <c r="L2410" s="88">
        <v>0</v>
      </c>
      <c r="M2410" s="88">
        <v>0</v>
      </c>
      <c r="N2410" s="88">
        <v>0</v>
      </c>
      <c r="O2410" s="88">
        <v>0</v>
      </c>
      <c r="P2410" s="88">
        <v>591978</v>
      </c>
      <c r="Q2410" s="89">
        <v>0</v>
      </c>
      <c r="R2410" s="89">
        <v>0</v>
      </c>
      <c r="S2410" s="89">
        <v>0</v>
      </c>
      <c r="T2410" s="89">
        <v>-1.4069811849999999E-4</v>
      </c>
      <c r="U2410" s="89">
        <v>0</v>
      </c>
      <c r="V2410" s="89">
        <v>0</v>
      </c>
      <c r="W2410" s="89">
        <v>0</v>
      </c>
      <c r="X2410" s="89">
        <v>0</v>
      </c>
      <c r="Y2410" s="89">
        <v>0</v>
      </c>
      <c r="Z2410" s="89">
        <v>3.5637797362800001E-3</v>
      </c>
      <c r="AA2410" s="89">
        <v>1.2037440312600001E-3</v>
      </c>
    </row>
    <row r="2411" spans="1:27" x14ac:dyDescent="0.25">
      <c r="A2411" s="87">
        <v>24043</v>
      </c>
      <c r="B2411" s="134">
        <v>45473</v>
      </c>
      <c r="C2411" s="87">
        <v>14171</v>
      </c>
      <c r="D2411" s="86" t="s">
        <v>2784</v>
      </c>
      <c r="E2411" s="88">
        <v>952536</v>
      </c>
      <c r="F2411" s="88">
        <v>325175</v>
      </c>
      <c r="G2411" s="88">
        <v>0</v>
      </c>
      <c r="H2411" s="88">
        <v>0</v>
      </c>
      <c r="I2411" s="88">
        <v>0</v>
      </c>
      <c r="J2411" s="88">
        <v>5835</v>
      </c>
      <c r="K2411" s="88">
        <v>175899</v>
      </c>
      <c r="L2411" s="88">
        <v>0</v>
      </c>
      <c r="M2411" s="88">
        <v>0</v>
      </c>
      <c r="N2411" s="88">
        <v>0</v>
      </c>
      <c r="O2411" s="88">
        <v>0</v>
      </c>
      <c r="P2411" s="88">
        <v>143441</v>
      </c>
      <c r="Q2411" s="89">
        <v>0</v>
      </c>
      <c r="R2411" s="89">
        <v>0</v>
      </c>
      <c r="S2411" s="89">
        <v>0</v>
      </c>
      <c r="T2411" s="89">
        <v>0</v>
      </c>
      <c r="U2411" s="89">
        <v>-4.2519168629000003E-3</v>
      </c>
      <c r="V2411" s="89">
        <v>0</v>
      </c>
      <c r="W2411" s="89">
        <v>0</v>
      </c>
      <c r="X2411" s="89">
        <v>0</v>
      </c>
      <c r="Y2411" s="89">
        <v>0</v>
      </c>
      <c r="Z2411" s="89">
        <v>0</v>
      </c>
      <c r="AA2411" s="89">
        <v>-1.1440309146E-3</v>
      </c>
    </row>
    <row r="2412" spans="1:27" x14ac:dyDescent="0.25">
      <c r="A2412" s="87">
        <v>24047</v>
      </c>
      <c r="B2412" s="134">
        <v>45473</v>
      </c>
      <c r="C2412" s="87">
        <v>14175</v>
      </c>
      <c r="D2412" s="86" t="s">
        <v>2785</v>
      </c>
      <c r="E2412" s="88">
        <v>244072467</v>
      </c>
      <c r="F2412" s="88">
        <v>178770895</v>
      </c>
      <c r="G2412" s="88">
        <v>7755059</v>
      </c>
      <c r="H2412" s="88">
        <v>0</v>
      </c>
      <c r="I2412" s="88">
        <v>0</v>
      </c>
      <c r="J2412" s="88">
        <v>7460986</v>
      </c>
      <c r="K2412" s="88">
        <v>52789397</v>
      </c>
      <c r="L2412" s="88">
        <v>0</v>
      </c>
      <c r="M2412" s="88">
        <v>66469754</v>
      </c>
      <c r="N2412" s="88">
        <v>12349649</v>
      </c>
      <c r="O2412" s="88">
        <v>7654772</v>
      </c>
      <c r="P2412" s="88">
        <v>24291278</v>
      </c>
      <c r="Q2412" s="89">
        <v>1.32631013346E-2</v>
      </c>
      <c r="R2412" s="89">
        <v>-9.1097308489000006E-3</v>
      </c>
      <c r="S2412" s="89">
        <v>0</v>
      </c>
      <c r="T2412" s="89">
        <v>3.7672297473999999E-4</v>
      </c>
      <c r="U2412" s="89">
        <v>8.2483545875299998E-3</v>
      </c>
      <c r="V2412" s="89">
        <v>0</v>
      </c>
      <c r="W2412" s="89">
        <v>-1.9447053080000001E-4</v>
      </c>
      <c r="X2412" s="89">
        <v>0</v>
      </c>
      <c r="Y2412" s="89">
        <v>0</v>
      </c>
      <c r="Z2412" s="89">
        <v>1.190693641391E-2</v>
      </c>
      <c r="AA2412" s="89">
        <v>4.7918897618699999E-3</v>
      </c>
    </row>
    <row r="2413" spans="1:27" x14ac:dyDescent="0.25">
      <c r="A2413" s="87">
        <v>24073</v>
      </c>
      <c r="B2413" s="134">
        <v>45473</v>
      </c>
      <c r="C2413" s="87">
        <v>14201</v>
      </c>
      <c r="D2413" s="86" t="s">
        <v>2786</v>
      </c>
      <c r="E2413" s="88">
        <v>160586</v>
      </c>
      <c r="F2413" s="88">
        <v>103312</v>
      </c>
      <c r="G2413" s="88">
        <v>0</v>
      </c>
      <c r="H2413" s="88">
        <v>0</v>
      </c>
      <c r="I2413" s="88">
        <v>0</v>
      </c>
      <c r="J2413" s="88">
        <v>0</v>
      </c>
      <c r="K2413" s="88">
        <v>0</v>
      </c>
      <c r="L2413" s="88">
        <v>0</v>
      </c>
      <c r="M2413" s="88">
        <v>0</v>
      </c>
      <c r="N2413" s="88">
        <v>0</v>
      </c>
      <c r="O2413" s="88">
        <v>0</v>
      </c>
      <c r="P2413" s="88">
        <v>103312</v>
      </c>
      <c r="Q2413" s="89">
        <v>0</v>
      </c>
      <c r="R2413" s="89">
        <v>0</v>
      </c>
      <c r="S2413" s="89">
        <v>0</v>
      </c>
      <c r="T2413" s="89">
        <v>0</v>
      </c>
      <c r="U2413" s="89">
        <v>0</v>
      </c>
      <c r="V2413" s="89">
        <v>0</v>
      </c>
      <c r="W2413" s="89">
        <v>0</v>
      </c>
      <c r="X2413" s="89">
        <v>0</v>
      </c>
      <c r="Y2413" s="89">
        <v>0</v>
      </c>
      <c r="Z2413" s="89">
        <v>4.4058085547760001E-2</v>
      </c>
      <c r="AA2413" s="89">
        <v>4.4058085547760001E-2</v>
      </c>
    </row>
    <row r="2414" spans="1:27" x14ac:dyDescent="0.25">
      <c r="A2414" s="87">
        <v>24078</v>
      </c>
      <c r="B2414" s="134">
        <v>45473</v>
      </c>
      <c r="C2414" s="87">
        <v>14206</v>
      </c>
      <c r="D2414" s="86" t="s">
        <v>2787</v>
      </c>
      <c r="E2414" s="88">
        <v>128761317</v>
      </c>
      <c r="F2414" s="88">
        <v>70023707</v>
      </c>
      <c r="G2414" s="88">
        <v>0</v>
      </c>
      <c r="H2414" s="88">
        <v>0</v>
      </c>
      <c r="I2414" s="88">
        <v>0</v>
      </c>
      <c r="J2414" s="88">
        <v>13705635</v>
      </c>
      <c r="K2414" s="88">
        <v>23735197</v>
      </c>
      <c r="L2414" s="88">
        <v>0</v>
      </c>
      <c r="M2414" s="88">
        <v>31557671</v>
      </c>
      <c r="N2414" s="88">
        <v>0</v>
      </c>
      <c r="O2414" s="88">
        <v>0</v>
      </c>
      <c r="P2414" s="88">
        <v>1025204</v>
      </c>
      <c r="Q2414" s="89">
        <v>0</v>
      </c>
      <c r="R2414" s="89">
        <v>0</v>
      </c>
      <c r="S2414" s="89">
        <v>0</v>
      </c>
      <c r="T2414" s="89">
        <v>-3.5401980881E-3</v>
      </c>
      <c r="U2414" s="89">
        <v>-1.1412091522E-3</v>
      </c>
      <c r="V2414" s="89">
        <v>0</v>
      </c>
      <c r="W2414" s="89">
        <v>5.6736386460000002E-5</v>
      </c>
      <c r="X2414" s="89">
        <v>0</v>
      </c>
      <c r="Y2414" s="89">
        <v>0</v>
      </c>
      <c r="Z2414" s="89">
        <v>-1.7181301949999999E-4</v>
      </c>
      <c r="AA2414" s="89">
        <v>-8.7846220450000004E-4</v>
      </c>
    </row>
    <row r="2415" spans="1:27" x14ac:dyDescent="0.25">
      <c r="A2415" s="87">
        <v>24090</v>
      </c>
      <c r="B2415" s="134">
        <v>45473</v>
      </c>
      <c r="C2415" s="87">
        <v>14218</v>
      </c>
      <c r="D2415" s="86" t="s">
        <v>2788</v>
      </c>
      <c r="E2415" s="88">
        <v>10964162</v>
      </c>
      <c r="F2415" s="88">
        <v>5452863</v>
      </c>
      <c r="G2415" s="88">
        <v>163131</v>
      </c>
      <c r="H2415" s="88">
        <v>0</v>
      </c>
      <c r="I2415" s="88">
        <v>0</v>
      </c>
      <c r="J2415" s="88">
        <v>2319410</v>
      </c>
      <c r="K2415" s="88">
        <v>1715108</v>
      </c>
      <c r="L2415" s="88">
        <v>0</v>
      </c>
      <c r="M2415" s="88">
        <v>0</v>
      </c>
      <c r="N2415" s="88">
        <v>0</v>
      </c>
      <c r="O2415" s="88">
        <v>0</v>
      </c>
      <c r="P2415" s="88">
        <v>1255214</v>
      </c>
      <c r="Q2415" s="89">
        <v>0</v>
      </c>
      <c r="R2415" s="89">
        <v>0</v>
      </c>
      <c r="S2415" s="89">
        <v>0</v>
      </c>
      <c r="T2415" s="89">
        <v>0</v>
      </c>
      <c r="U2415" s="89">
        <v>0</v>
      </c>
      <c r="V2415" s="89">
        <v>0</v>
      </c>
      <c r="W2415" s="89">
        <v>0</v>
      </c>
      <c r="X2415" s="89">
        <v>0</v>
      </c>
      <c r="Y2415" s="89">
        <v>0</v>
      </c>
      <c r="Z2415" s="89">
        <v>0</v>
      </c>
      <c r="AA2415" s="89">
        <v>0</v>
      </c>
    </row>
    <row r="2416" spans="1:27" x14ac:dyDescent="0.25">
      <c r="A2416" s="87">
        <v>24108</v>
      </c>
      <c r="B2416" s="134">
        <v>45473</v>
      </c>
      <c r="C2416" s="87">
        <v>14236</v>
      </c>
      <c r="D2416" s="86" t="s">
        <v>2789</v>
      </c>
      <c r="E2416" s="88">
        <v>38243787</v>
      </c>
      <c r="F2416" s="88">
        <v>32710717</v>
      </c>
      <c r="G2416" s="88">
        <v>415508</v>
      </c>
      <c r="H2416" s="88">
        <v>0</v>
      </c>
      <c r="I2416" s="88">
        <v>0</v>
      </c>
      <c r="J2416" s="88">
        <v>6669427</v>
      </c>
      <c r="K2416" s="88">
        <v>17921460</v>
      </c>
      <c r="L2416" s="88">
        <v>0</v>
      </c>
      <c r="M2416" s="88">
        <v>1111026</v>
      </c>
      <c r="N2416" s="88">
        <v>0</v>
      </c>
      <c r="O2416" s="88">
        <v>0</v>
      </c>
      <c r="P2416" s="88">
        <v>6593296</v>
      </c>
      <c r="Q2416" s="89">
        <v>7.6802612593000004E-4</v>
      </c>
      <c r="R2416" s="89">
        <v>0</v>
      </c>
      <c r="S2416" s="89">
        <v>0</v>
      </c>
      <c r="T2416" s="89">
        <v>0</v>
      </c>
      <c r="U2416" s="89">
        <v>3.01988553872E-3</v>
      </c>
      <c r="V2416" s="89">
        <v>0</v>
      </c>
      <c r="W2416" s="89">
        <v>0</v>
      </c>
      <c r="X2416" s="89">
        <v>0</v>
      </c>
      <c r="Y2416" s="89">
        <v>0</v>
      </c>
      <c r="Z2416" s="89">
        <v>3.46299161791E-3</v>
      </c>
      <c r="AA2416" s="89">
        <v>2.36332046334E-3</v>
      </c>
    </row>
    <row r="2417" spans="1:27" x14ac:dyDescent="0.25">
      <c r="A2417" s="87">
        <v>24110</v>
      </c>
      <c r="B2417" s="134">
        <v>45473</v>
      </c>
      <c r="C2417" s="87">
        <v>14238</v>
      </c>
      <c r="D2417" s="86" t="s">
        <v>2790</v>
      </c>
      <c r="E2417" s="88">
        <v>126609312</v>
      </c>
      <c r="F2417" s="88">
        <v>68806512</v>
      </c>
      <c r="G2417" s="88">
        <v>1482286</v>
      </c>
      <c r="H2417" s="88">
        <v>0</v>
      </c>
      <c r="I2417" s="88">
        <v>0</v>
      </c>
      <c r="J2417" s="88">
        <v>3396837</v>
      </c>
      <c r="K2417" s="88">
        <v>6543304</v>
      </c>
      <c r="L2417" s="88">
        <v>0</v>
      </c>
      <c r="M2417" s="88">
        <v>44016817</v>
      </c>
      <c r="N2417" s="88">
        <v>0</v>
      </c>
      <c r="O2417" s="88">
        <v>0</v>
      </c>
      <c r="P2417" s="88">
        <v>13367268</v>
      </c>
      <c r="Q2417" s="89">
        <v>2.6073341406899998E-3</v>
      </c>
      <c r="R2417" s="89">
        <v>0</v>
      </c>
      <c r="S2417" s="89">
        <v>0</v>
      </c>
      <c r="T2417" s="89">
        <v>0</v>
      </c>
      <c r="U2417" s="89">
        <v>0</v>
      </c>
      <c r="V2417" s="89">
        <v>0</v>
      </c>
      <c r="W2417" s="89">
        <v>0</v>
      </c>
      <c r="X2417" s="89">
        <v>0</v>
      </c>
      <c r="Y2417" s="89">
        <v>0</v>
      </c>
      <c r="Z2417" s="89">
        <v>7.6270805279199999E-3</v>
      </c>
      <c r="AA2417" s="89">
        <v>1.61190759669E-3</v>
      </c>
    </row>
    <row r="2418" spans="1:27" x14ac:dyDescent="0.25">
      <c r="A2418" s="87">
        <v>24123</v>
      </c>
      <c r="B2418" s="134">
        <v>45473</v>
      </c>
      <c r="C2418" s="87">
        <v>14251</v>
      </c>
      <c r="D2418" s="86" t="s">
        <v>2791</v>
      </c>
      <c r="E2418" s="88">
        <v>647692</v>
      </c>
      <c r="F2418" s="88">
        <v>2136</v>
      </c>
      <c r="G2418" s="88">
        <v>0</v>
      </c>
      <c r="H2418" s="88">
        <v>0</v>
      </c>
      <c r="I2418" s="88">
        <v>0</v>
      </c>
      <c r="J2418" s="88">
        <v>0</v>
      </c>
      <c r="K2418" s="88">
        <v>0</v>
      </c>
      <c r="L2418" s="88">
        <v>0</v>
      </c>
      <c r="M2418" s="88">
        <v>0</v>
      </c>
      <c r="N2418" s="88">
        <v>0</v>
      </c>
      <c r="O2418" s="88">
        <v>0</v>
      </c>
      <c r="P2418" s="88">
        <v>2135</v>
      </c>
      <c r="Q2418" s="89">
        <v>0</v>
      </c>
      <c r="R2418" s="89">
        <v>0</v>
      </c>
      <c r="S2418" s="89">
        <v>0</v>
      </c>
      <c r="T2418" s="89">
        <v>0</v>
      </c>
      <c r="U2418" s="89">
        <v>0</v>
      </c>
      <c r="V2418" s="89">
        <v>0</v>
      </c>
      <c r="W2418" s="89">
        <v>0</v>
      </c>
      <c r="X2418" s="89">
        <v>0</v>
      </c>
      <c r="Y2418" s="89">
        <v>0</v>
      </c>
      <c r="Z2418" s="89">
        <v>7.7550341154929994E-2</v>
      </c>
      <c r="AA2418" s="89">
        <v>7.7550341154929994E-2</v>
      </c>
    </row>
    <row r="2419" spans="1:27" x14ac:dyDescent="0.25">
      <c r="A2419" s="87">
        <v>24131</v>
      </c>
      <c r="B2419" s="134">
        <v>45473</v>
      </c>
      <c r="C2419" s="87">
        <v>14259</v>
      </c>
      <c r="D2419" s="86" t="s">
        <v>2792</v>
      </c>
      <c r="E2419" s="88">
        <v>77552931</v>
      </c>
      <c r="F2419" s="88">
        <v>41616211</v>
      </c>
      <c r="G2419" s="88">
        <v>494903</v>
      </c>
      <c r="H2419" s="88">
        <v>0</v>
      </c>
      <c r="I2419" s="88">
        <v>0</v>
      </c>
      <c r="J2419" s="88">
        <v>10353862</v>
      </c>
      <c r="K2419" s="88">
        <v>8082617</v>
      </c>
      <c r="L2419" s="88">
        <v>0</v>
      </c>
      <c r="M2419" s="88">
        <v>19521826</v>
      </c>
      <c r="N2419" s="88">
        <v>1114499</v>
      </c>
      <c r="O2419" s="88">
        <v>703807</v>
      </c>
      <c r="P2419" s="88">
        <v>1344697</v>
      </c>
      <c r="Q2419" s="89">
        <v>6.5538407624300002E-3</v>
      </c>
      <c r="R2419" s="89">
        <v>0</v>
      </c>
      <c r="S2419" s="89">
        <v>0</v>
      </c>
      <c r="T2419" s="89">
        <v>0</v>
      </c>
      <c r="U2419" s="89">
        <v>1.34903724683E-3</v>
      </c>
      <c r="V2419" s="89">
        <v>0</v>
      </c>
      <c r="W2419" s="89">
        <v>0</v>
      </c>
      <c r="X2419" s="89">
        <v>0</v>
      </c>
      <c r="Y2419" s="89">
        <v>0</v>
      </c>
      <c r="Z2419" s="89">
        <v>2.735877113765E-2</v>
      </c>
      <c r="AA2419" s="89">
        <v>1.2195844844900001E-3</v>
      </c>
    </row>
    <row r="2420" spans="1:27" x14ac:dyDescent="0.25">
      <c r="A2420" s="87">
        <v>24140</v>
      </c>
      <c r="B2420" s="134">
        <v>45473</v>
      </c>
      <c r="C2420" s="87">
        <v>14268</v>
      </c>
      <c r="D2420" s="86" t="s">
        <v>2793</v>
      </c>
      <c r="E2420" s="88">
        <v>9585125</v>
      </c>
      <c r="F2420" s="88">
        <v>2369445</v>
      </c>
      <c r="G2420" s="88">
        <v>252450</v>
      </c>
      <c r="H2420" s="88">
        <v>0</v>
      </c>
      <c r="I2420" s="88">
        <v>0</v>
      </c>
      <c r="J2420" s="88">
        <v>167008</v>
      </c>
      <c r="K2420" s="88">
        <v>647072</v>
      </c>
      <c r="L2420" s="88">
        <v>0</v>
      </c>
      <c r="M2420" s="88">
        <v>929339</v>
      </c>
      <c r="N2420" s="88">
        <v>0</v>
      </c>
      <c r="O2420" s="88">
        <v>0</v>
      </c>
      <c r="P2420" s="88">
        <v>373576</v>
      </c>
      <c r="Q2420" s="89">
        <v>7.1552346384070001E-2</v>
      </c>
      <c r="R2420" s="89">
        <v>0</v>
      </c>
      <c r="S2420" s="89">
        <v>0</v>
      </c>
      <c r="T2420" s="89">
        <v>0</v>
      </c>
      <c r="U2420" s="89">
        <v>1.276227567507E-2</v>
      </c>
      <c r="V2420" s="89">
        <v>0</v>
      </c>
      <c r="W2420" s="89">
        <v>0</v>
      </c>
      <c r="X2420" s="89">
        <v>0</v>
      </c>
      <c r="Y2420" s="89">
        <v>0</v>
      </c>
      <c r="Z2420" s="89">
        <v>7.7549482485369997E-2</v>
      </c>
      <c r="AA2420" s="89">
        <v>2.0614458471460002E-2</v>
      </c>
    </row>
    <row r="2421" spans="1:27" x14ac:dyDescent="0.25">
      <c r="A2421" s="87">
        <v>24150</v>
      </c>
      <c r="B2421" s="134">
        <v>45473</v>
      </c>
      <c r="C2421" s="87">
        <v>14278</v>
      </c>
      <c r="D2421" s="86" t="s">
        <v>2794</v>
      </c>
      <c r="E2421" s="88">
        <v>134820938</v>
      </c>
      <c r="F2421" s="88">
        <v>71560814</v>
      </c>
      <c r="G2421" s="88">
        <v>555193</v>
      </c>
      <c r="H2421" s="88">
        <v>0</v>
      </c>
      <c r="I2421" s="88">
        <v>0</v>
      </c>
      <c r="J2421" s="88">
        <v>8863859</v>
      </c>
      <c r="K2421" s="88">
        <v>22748887</v>
      </c>
      <c r="L2421" s="88">
        <v>0</v>
      </c>
      <c r="M2421" s="88">
        <v>36943259</v>
      </c>
      <c r="N2421" s="88">
        <v>0</v>
      </c>
      <c r="O2421" s="88">
        <v>0</v>
      </c>
      <c r="P2421" s="88">
        <v>2449616</v>
      </c>
      <c r="Q2421" s="89">
        <v>7.8951285114E-3</v>
      </c>
      <c r="R2421" s="89">
        <v>0</v>
      </c>
      <c r="S2421" s="89">
        <v>0</v>
      </c>
      <c r="T2421" s="89">
        <v>3.4495580591000001E-4</v>
      </c>
      <c r="U2421" s="89">
        <v>3.5091069266999998E-4</v>
      </c>
      <c r="V2421" s="89">
        <v>0</v>
      </c>
      <c r="W2421" s="89">
        <v>0</v>
      </c>
      <c r="X2421" s="89">
        <v>0</v>
      </c>
      <c r="Y2421" s="89">
        <v>0</v>
      </c>
      <c r="Z2421" s="89">
        <v>-6.6239535170000005E-4</v>
      </c>
      <c r="AA2421" s="89">
        <v>1.9457152137000001E-4</v>
      </c>
    </row>
    <row r="2422" spans="1:27" x14ac:dyDescent="0.25">
      <c r="A2422" s="87">
        <v>24167</v>
      </c>
      <c r="B2422" s="134">
        <v>45473</v>
      </c>
      <c r="C2422" s="87">
        <v>14295</v>
      </c>
      <c r="D2422" s="86" t="s">
        <v>2795</v>
      </c>
      <c r="E2422" s="88">
        <v>3299526</v>
      </c>
      <c r="F2422" s="88">
        <v>1101871</v>
      </c>
      <c r="G2422" s="88">
        <v>0</v>
      </c>
      <c r="H2422" s="88">
        <v>0</v>
      </c>
      <c r="I2422" s="88">
        <v>0</v>
      </c>
      <c r="J2422" s="88">
        <v>0</v>
      </c>
      <c r="K2422" s="88">
        <v>0</v>
      </c>
      <c r="L2422" s="88">
        <v>0</v>
      </c>
      <c r="M2422" s="88">
        <v>1074362</v>
      </c>
      <c r="N2422" s="88">
        <v>0</v>
      </c>
      <c r="O2422" s="88">
        <v>0</v>
      </c>
      <c r="P2422" s="88">
        <v>27509</v>
      </c>
      <c r="Q2422" s="89">
        <v>0</v>
      </c>
      <c r="R2422" s="89">
        <v>0</v>
      </c>
      <c r="S2422" s="89">
        <v>0</v>
      </c>
      <c r="T2422" s="89">
        <v>0</v>
      </c>
      <c r="U2422" s="89">
        <v>0</v>
      </c>
      <c r="V2422" s="89">
        <v>0</v>
      </c>
      <c r="W2422" s="89">
        <v>0</v>
      </c>
      <c r="X2422" s="89">
        <v>0</v>
      </c>
      <c r="Y2422" s="89">
        <v>0</v>
      </c>
      <c r="Z2422" s="89">
        <v>0</v>
      </c>
      <c r="AA2422" s="89">
        <v>0</v>
      </c>
    </row>
    <row r="2423" spans="1:27" x14ac:dyDescent="0.25">
      <c r="A2423" s="87">
        <v>24171</v>
      </c>
      <c r="B2423" s="134">
        <v>45473</v>
      </c>
      <c r="C2423" s="87">
        <v>14299</v>
      </c>
      <c r="D2423" s="86" t="s">
        <v>2796</v>
      </c>
      <c r="E2423" s="88">
        <v>89106892</v>
      </c>
      <c r="F2423" s="88">
        <v>62242052</v>
      </c>
      <c r="G2423" s="88">
        <v>0</v>
      </c>
      <c r="H2423" s="88">
        <v>107733</v>
      </c>
      <c r="I2423" s="88">
        <v>0</v>
      </c>
      <c r="J2423" s="88">
        <v>12269582</v>
      </c>
      <c r="K2423" s="88">
        <v>26458969</v>
      </c>
      <c r="L2423" s="88">
        <v>0</v>
      </c>
      <c r="M2423" s="88">
        <v>16738299</v>
      </c>
      <c r="N2423" s="88">
        <v>0</v>
      </c>
      <c r="O2423" s="88">
        <v>0</v>
      </c>
      <c r="P2423" s="88">
        <v>6667469</v>
      </c>
      <c r="Q2423" s="89">
        <v>0</v>
      </c>
      <c r="R2423" s="89">
        <v>-3.0095832569000001E-3</v>
      </c>
      <c r="S2423" s="89">
        <v>0</v>
      </c>
      <c r="T2423" s="89">
        <v>-2.4102667540000001E-4</v>
      </c>
      <c r="U2423" s="89">
        <v>3.9372053200100003E-3</v>
      </c>
      <c r="V2423" s="89">
        <v>0</v>
      </c>
      <c r="W2423" s="89">
        <v>1.6791373670000001E-5</v>
      </c>
      <c r="X2423" s="89">
        <v>0</v>
      </c>
      <c r="Y2423" s="89">
        <v>0</v>
      </c>
      <c r="Z2423" s="89">
        <v>7.8624222907900006E-3</v>
      </c>
      <c r="AA2423" s="89">
        <v>3.04634063088E-3</v>
      </c>
    </row>
    <row r="2424" spans="1:27" x14ac:dyDescent="0.25">
      <c r="A2424" s="87">
        <v>24181</v>
      </c>
      <c r="B2424" s="134">
        <v>45473</v>
      </c>
      <c r="C2424" s="87">
        <v>14308</v>
      </c>
      <c r="D2424" s="86" t="s">
        <v>2797</v>
      </c>
      <c r="E2424" s="88">
        <v>496302038</v>
      </c>
      <c r="F2424" s="88">
        <v>349713699</v>
      </c>
      <c r="G2424" s="88">
        <v>34864485</v>
      </c>
      <c r="H2424" s="88">
        <v>0</v>
      </c>
      <c r="I2424" s="88">
        <v>0</v>
      </c>
      <c r="J2424" s="88">
        <v>50008567</v>
      </c>
      <c r="K2424" s="88">
        <v>97154800</v>
      </c>
      <c r="L2424" s="88">
        <v>0</v>
      </c>
      <c r="M2424" s="88">
        <v>147318728</v>
      </c>
      <c r="N2424" s="88">
        <v>0</v>
      </c>
      <c r="O2424" s="88">
        <v>0</v>
      </c>
      <c r="P2424" s="88">
        <v>20367118</v>
      </c>
      <c r="Q2424" s="89">
        <v>1.6251772842059999E-2</v>
      </c>
      <c r="R2424" s="89">
        <v>0</v>
      </c>
      <c r="S2424" s="89">
        <v>0</v>
      </c>
      <c r="T2424" s="89">
        <v>-3.21016686E-4</v>
      </c>
      <c r="U2424" s="89">
        <v>1.44702795431E-3</v>
      </c>
      <c r="V2424" s="89">
        <v>0</v>
      </c>
      <c r="W2424" s="89">
        <v>2.6474168050000002E-4</v>
      </c>
      <c r="X2424" s="89">
        <v>0</v>
      </c>
      <c r="Y2424" s="89">
        <v>0</v>
      </c>
      <c r="Z2424" s="89">
        <v>1.256523027777E-2</v>
      </c>
      <c r="AA2424" s="89">
        <v>2.6325483938599999E-3</v>
      </c>
    </row>
    <row r="2425" spans="1:27" x14ac:dyDescent="0.25">
      <c r="A2425" s="87">
        <v>24187</v>
      </c>
      <c r="B2425" s="134">
        <v>45473</v>
      </c>
      <c r="C2425" s="87">
        <v>14314</v>
      </c>
      <c r="D2425" s="86" t="s">
        <v>2798</v>
      </c>
      <c r="E2425" s="88">
        <v>156247065</v>
      </c>
      <c r="F2425" s="88">
        <v>101889066</v>
      </c>
      <c r="G2425" s="88">
        <v>2846963</v>
      </c>
      <c r="H2425" s="88">
        <v>0</v>
      </c>
      <c r="I2425" s="88">
        <v>0</v>
      </c>
      <c r="J2425" s="88">
        <v>8396609</v>
      </c>
      <c r="K2425" s="88">
        <v>19303917</v>
      </c>
      <c r="L2425" s="88">
        <v>0</v>
      </c>
      <c r="M2425" s="88">
        <v>36526645</v>
      </c>
      <c r="N2425" s="88">
        <v>22647164</v>
      </c>
      <c r="O2425" s="88">
        <v>1100028</v>
      </c>
      <c r="P2425" s="88">
        <v>11067741</v>
      </c>
      <c r="Q2425" s="89">
        <v>1.167839496525E-2</v>
      </c>
      <c r="R2425" s="89">
        <v>0</v>
      </c>
      <c r="S2425" s="89">
        <v>0</v>
      </c>
      <c r="T2425" s="89">
        <v>0</v>
      </c>
      <c r="U2425" s="89">
        <v>1.4356623780600001E-3</v>
      </c>
      <c r="V2425" s="89">
        <v>0</v>
      </c>
      <c r="W2425" s="89">
        <v>0</v>
      </c>
      <c r="X2425" s="89">
        <v>0</v>
      </c>
      <c r="Y2425" s="89">
        <v>0</v>
      </c>
      <c r="Z2425" s="89">
        <v>2.1248444218040001E-2</v>
      </c>
      <c r="AA2425" s="89">
        <v>3.14925796444E-3</v>
      </c>
    </row>
    <row r="2426" spans="1:27" x14ac:dyDescent="0.25">
      <c r="A2426" s="87">
        <v>24189</v>
      </c>
      <c r="B2426" s="134">
        <v>45473</v>
      </c>
      <c r="C2426" s="87">
        <v>14316</v>
      </c>
      <c r="D2426" s="86" t="s">
        <v>2799</v>
      </c>
      <c r="E2426" s="88">
        <v>11703596</v>
      </c>
      <c r="F2426" s="88">
        <v>4804857</v>
      </c>
      <c r="G2426" s="88">
        <v>199493</v>
      </c>
      <c r="H2426" s="88">
        <v>0</v>
      </c>
      <c r="I2426" s="88">
        <v>0</v>
      </c>
      <c r="J2426" s="88">
        <v>1732767</v>
      </c>
      <c r="K2426" s="88">
        <v>2378262</v>
      </c>
      <c r="L2426" s="88">
        <v>0</v>
      </c>
      <c r="M2426" s="88">
        <v>173513</v>
      </c>
      <c r="N2426" s="88">
        <v>0</v>
      </c>
      <c r="O2426" s="88">
        <v>0</v>
      </c>
      <c r="P2426" s="88">
        <v>320822</v>
      </c>
      <c r="Q2426" s="89">
        <v>0</v>
      </c>
      <c r="R2426" s="89">
        <v>0</v>
      </c>
      <c r="S2426" s="89">
        <v>0</v>
      </c>
      <c r="T2426" s="89">
        <v>0</v>
      </c>
      <c r="U2426" s="89">
        <v>1.2634158611E-4</v>
      </c>
      <c r="V2426" s="89">
        <v>0</v>
      </c>
      <c r="W2426" s="89">
        <v>0</v>
      </c>
      <c r="X2426" s="89">
        <v>0</v>
      </c>
      <c r="Y2426" s="89">
        <v>0</v>
      </c>
      <c r="Z2426" s="89">
        <v>3.1976130549599999E-3</v>
      </c>
      <c r="AA2426" s="89">
        <v>3.6573098845999998E-4</v>
      </c>
    </row>
    <row r="2427" spans="1:27" x14ac:dyDescent="0.25">
      <c r="A2427" s="87">
        <v>24192</v>
      </c>
      <c r="B2427" s="134">
        <v>45473</v>
      </c>
      <c r="C2427" s="87">
        <v>14319</v>
      </c>
      <c r="D2427" s="86" t="s">
        <v>2800</v>
      </c>
      <c r="E2427" s="88">
        <v>16326747</v>
      </c>
      <c r="F2427" s="88">
        <v>13962996</v>
      </c>
      <c r="G2427" s="88">
        <v>0</v>
      </c>
      <c r="H2427" s="88">
        <v>0</v>
      </c>
      <c r="I2427" s="88">
        <v>0</v>
      </c>
      <c r="J2427" s="88">
        <v>2565883</v>
      </c>
      <c r="K2427" s="88">
        <v>2794135</v>
      </c>
      <c r="L2427" s="88">
        <v>0</v>
      </c>
      <c r="M2427" s="88">
        <v>5698072</v>
      </c>
      <c r="N2427" s="88">
        <v>0</v>
      </c>
      <c r="O2427" s="88">
        <v>0</v>
      </c>
      <c r="P2427" s="88">
        <v>2904906</v>
      </c>
      <c r="Q2427" s="89">
        <v>1.200888946418E-2</v>
      </c>
      <c r="R2427" s="89">
        <v>0</v>
      </c>
      <c r="S2427" s="89">
        <v>0</v>
      </c>
      <c r="T2427" s="89">
        <v>0</v>
      </c>
      <c r="U2427" s="89">
        <v>0</v>
      </c>
      <c r="V2427" s="89">
        <v>0</v>
      </c>
      <c r="W2427" s="89">
        <v>0</v>
      </c>
      <c r="X2427" s="89">
        <v>0</v>
      </c>
      <c r="Y2427" s="89">
        <v>0</v>
      </c>
      <c r="Z2427" s="89">
        <v>2.6873451192999998E-3</v>
      </c>
      <c r="AA2427" s="89">
        <v>1.1806667211400001E-3</v>
      </c>
    </row>
    <row r="2428" spans="1:27" x14ac:dyDescent="0.25">
      <c r="A2428" s="87">
        <v>24197</v>
      </c>
      <c r="B2428" s="134">
        <v>45473</v>
      </c>
      <c r="C2428" s="87">
        <v>14324</v>
      </c>
      <c r="D2428" s="86" t="s">
        <v>2801</v>
      </c>
      <c r="E2428" s="88">
        <v>163122336</v>
      </c>
      <c r="F2428" s="88">
        <v>91078120</v>
      </c>
      <c r="G2428" s="88">
        <v>1364023</v>
      </c>
      <c r="H2428" s="88">
        <v>0</v>
      </c>
      <c r="I2428" s="88">
        <v>0</v>
      </c>
      <c r="J2428" s="88">
        <v>9602773</v>
      </c>
      <c r="K2428" s="88">
        <v>37096100</v>
      </c>
      <c r="L2428" s="88">
        <v>0</v>
      </c>
      <c r="M2428" s="88">
        <v>19592081</v>
      </c>
      <c r="N2428" s="88">
        <v>0</v>
      </c>
      <c r="O2428" s="88">
        <v>0</v>
      </c>
      <c r="P2428" s="88">
        <v>23423143</v>
      </c>
      <c r="Q2428" s="89">
        <v>7.30938944034E-3</v>
      </c>
      <c r="R2428" s="89">
        <v>0</v>
      </c>
      <c r="S2428" s="89">
        <v>0</v>
      </c>
      <c r="T2428" s="89">
        <v>1.1735615622E-4</v>
      </c>
      <c r="U2428" s="89">
        <v>3.2387883623999998E-4</v>
      </c>
      <c r="V2428" s="89">
        <v>0</v>
      </c>
      <c r="W2428" s="89">
        <v>0</v>
      </c>
      <c r="X2428" s="89">
        <v>0</v>
      </c>
      <c r="Y2428" s="89">
        <v>0</v>
      </c>
      <c r="Z2428" s="89">
        <v>8.2054642943000004E-4</v>
      </c>
      <c r="AA2428" s="89">
        <v>4.5185289513E-4</v>
      </c>
    </row>
    <row r="2429" spans="1:27" x14ac:dyDescent="0.25">
      <c r="A2429" s="87">
        <v>24199</v>
      </c>
      <c r="B2429" s="134">
        <v>45473</v>
      </c>
      <c r="C2429" s="87">
        <v>14326</v>
      </c>
      <c r="D2429" s="86" t="s">
        <v>2802</v>
      </c>
      <c r="E2429" s="88">
        <v>125608613</v>
      </c>
      <c r="F2429" s="88">
        <v>114553895</v>
      </c>
      <c r="G2429" s="88">
        <v>1100616</v>
      </c>
      <c r="H2429" s="88">
        <v>8896</v>
      </c>
      <c r="I2429" s="88">
        <v>0</v>
      </c>
      <c r="J2429" s="88">
        <v>4005688</v>
      </c>
      <c r="K2429" s="88">
        <v>17747995</v>
      </c>
      <c r="L2429" s="88">
        <v>0</v>
      </c>
      <c r="M2429" s="88">
        <v>65503129</v>
      </c>
      <c r="N2429" s="88">
        <v>3868345</v>
      </c>
      <c r="O2429" s="88">
        <v>0</v>
      </c>
      <c r="P2429" s="88">
        <v>22319226</v>
      </c>
      <c r="Q2429" s="89">
        <v>1.3860360141080001E-2</v>
      </c>
      <c r="R2429" s="89">
        <v>4.6912550398220003E-2</v>
      </c>
      <c r="S2429" s="89">
        <v>0</v>
      </c>
      <c r="T2429" s="89">
        <v>0</v>
      </c>
      <c r="U2429" s="89">
        <v>4.2125562465299997E-3</v>
      </c>
      <c r="V2429" s="89">
        <v>0</v>
      </c>
      <c r="W2429" s="89">
        <v>-1.526506279E-4</v>
      </c>
      <c r="X2429" s="89">
        <v>0</v>
      </c>
      <c r="Y2429" s="89">
        <v>0</v>
      </c>
      <c r="Z2429" s="89">
        <v>4.1573379647300004E-3</v>
      </c>
      <c r="AA2429" s="89">
        <v>1.50987599919E-3</v>
      </c>
    </row>
    <row r="2430" spans="1:27" x14ac:dyDescent="0.25">
      <c r="A2430" s="87">
        <v>24200</v>
      </c>
      <c r="B2430" s="134">
        <v>45473</v>
      </c>
      <c r="C2430" s="87">
        <v>14327</v>
      </c>
      <c r="D2430" s="86" t="s">
        <v>2803</v>
      </c>
      <c r="E2430" s="88">
        <v>1418834</v>
      </c>
      <c r="F2430" s="88">
        <v>305255</v>
      </c>
      <c r="G2430" s="88">
        <v>0</v>
      </c>
      <c r="H2430" s="88">
        <v>0</v>
      </c>
      <c r="I2430" s="88">
        <v>0</v>
      </c>
      <c r="J2430" s="88">
        <v>0</v>
      </c>
      <c r="K2430" s="88">
        <v>0</v>
      </c>
      <c r="L2430" s="88">
        <v>0</v>
      </c>
      <c r="M2430" s="88">
        <v>0</v>
      </c>
      <c r="N2430" s="88">
        <v>0</v>
      </c>
      <c r="O2430" s="88">
        <v>0</v>
      </c>
      <c r="P2430" s="88">
        <v>305256</v>
      </c>
      <c r="Q2430" s="89">
        <v>0</v>
      </c>
      <c r="R2430" s="89">
        <v>0</v>
      </c>
      <c r="S2430" s="89">
        <v>0</v>
      </c>
      <c r="T2430" s="89">
        <v>0</v>
      </c>
      <c r="U2430" s="89">
        <v>0</v>
      </c>
      <c r="V2430" s="89">
        <v>0</v>
      </c>
      <c r="W2430" s="89">
        <v>0</v>
      </c>
      <c r="X2430" s="89">
        <v>0</v>
      </c>
      <c r="Y2430" s="89">
        <v>0</v>
      </c>
      <c r="Z2430" s="89">
        <v>2.8108973945360001E-2</v>
      </c>
      <c r="AA2430" s="89">
        <v>2.8108980993190001E-2</v>
      </c>
    </row>
    <row r="2431" spans="1:27" x14ac:dyDescent="0.25">
      <c r="A2431" s="87">
        <v>24201</v>
      </c>
      <c r="B2431" s="134">
        <v>45473</v>
      </c>
      <c r="C2431" s="87">
        <v>14328</v>
      </c>
      <c r="D2431" s="86" t="s">
        <v>2804</v>
      </c>
      <c r="E2431" s="88">
        <v>2776204</v>
      </c>
      <c r="F2431" s="88">
        <v>1605129</v>
      </c>
      <c r="G2431" s="88">
        <v>0</v>
      </c>
      <c r="H2431" s="88">
        <v>0</v>
      </c>
      <c r="I2431" s="88">
        <v>0</v>
      </c>
      <c r="J2431" s="88">
        <v>621679</v>
      </c>
      <c r="K2431" s="88">
        <v>655396</v>
      </c>
      <c r="L2431" s="88">
        <v>0</v>
      </c>
      <c r="M2431" s="88">
        <v>0</v>
      </c>
      <c r="N2431" s="88">
        <v>0</v>
      </c>
      <c r="O2431" s="88">
        <v>0</v>
      </c>
      <c r="P2431" s="88">
        <v>328054</v>
      </c>
      <c r="Q2431" s="89">
        <v>0</v>
      </c>
      <c r="R2431" s="89">
        <v>1.519009747247E-2</v>
      </c>
      <c r="S2431" s="89">
        <v>0</v>
      </c>
      <c r="T2431" s="89">
        <v>0</v>
      </c>
      <c r="U2431" s="89">
        <v>0</v>
      </c>
      <c r="V2431" s="89">
        <v>0</v>
      </c>
      <c r="W2431" s="89">
        <v>0</v>
      </c>
      <c r="X2431" s="89">
        <v>0</v>
      </c>
      <c r="Y2431" s="89">
        <v>0</v>
      </c>
      <c r="Z2431" s="89">
        <v>8.7576517321399996E-3</v>
      </c>
      <c r="AA2431" s="89">
        <v>2.01587631962E-3</v>
      </c>
    </row>
    <row r="2432" spans="1:27" x14ac:dyDescent="0.25">
      <c r="A2432" s="87">
        <v>24202</v>
      </c>
      <c r="B2432" s="134">
        <v>45473</v>
      </c>
      <c r="C2432" s="87">
        <v>14329</v>
      </c>
      <c r="D2432" s="86" t="s">
        <v>2805</v>
      </c>
      <c r="E2432" s="88">
        <v>454105649</v>
      </c>
      <c r="F2432" s="88">
        <v>140592550</v>
      </c>
      <c r="G2432" s="88">
        <v>699076</v>
      </c>
      <c r="H2432" s="88">
        <v>0</v>
      </c>
      <c r="I2432" s="88">
        <v>0</v>
      </c>
      <c r="J2432" s="88">
        <v>25796833</v>
      </c>
      <c r="K2432" s="88">
        <v>20175858</v>
      </c>
      <c r="L2432" s="88">
        <v>0</v>
      </c>
      <c r="M2432" s="88">
        <v>83087523</v>
      </c>
      <c r="N2432" s="88">
        <v>1117740</v>
      </c>
      <c r="O2432" s="88">
        <v>2563070</v>
      </c>
      <c r="P2432" s="88">
        <v>7152450</v>
      </c>
      <c r="Q2432" s="89">
        <v>2.3683932425000001E-4</v>
      </c>
      <c r="R2432" s="89">
        <v>0</v>
      </c>
      <c r="S2432" s="89">
        <v>0</v>
      </c>
      <c r="T2432" s="89">
        <v>-8.5156104199999997E-5</v>
      </c>
      <c r="U2432" s="89">
        <v>4.7201753339000001E-4</v>
      </c>
      <c r="V2432" s="89">
        <v>0</v>
      </c>
      <c r="W2432" s="89">
        <v>-1.0155899906E-6</v>
      </c>
      <c r="X2432" s="89">
        <v>0</v>
      </c>
      <c r="Y2432" s="89">
        <v>0</v>
      </c>
      <c r="Z2432" s="89">
        <v>7.9351445109999996E-4</v>
      </c>
      <c r="AA2432" s="89">
        <v>9.2900943419999994E-5</v>
      </c>
    </row>
    <row r="2433" spans="1:27" x14ac:dyDescent="0.25">
      <c r="A2433" s="87">
        <v>24204</v>
      </c>
      <c r="B2433" s="134">
        <v>45473</v>
      </c>
      <c r="C2433" s="87">
        <v>14331</v>
      </c>
      <c r="D2433" s="86" t="s">
        <v>2806</v>
      </c>
      <c r="E2433" s="88">
        <v>56024829</v>
      </c>
      <c r="F2433" s="88">
        <v>34635599</v>
      </c>
      <c r="G2433" s="88">
        <v>833013</v>
      </c>
      <c r="H2433" s="88">
        <v>290684</v>
      </c>
      <c r="I2433" s="88">
        <v>0</v>
      </c>
      <c r="J2433" s="88">
        <v>10034139</v>
      </c>
      <c r="K2433" s="88">
        <v>8089527</v>
      </c>
      <c r="L2433" s="88">
        <v>0</v>
      </c>
      <c r="M2433" s="88">
        <v>6894397</v>
      </c>
      <c r="N2433" s="88">
        <v>0</v>
      </c>
      <c r="O2433" s="88">
        <v>0</v>
      </c>
      <c r="P2433" s="88">
        <v>8493840</v>
      </c>
      <c r="Q2433" s="89">
        <v>2.4143864083390001E-2</v>
      </c>
      <c r="R2433" s="89">
        <v>5.5133110045509998E-2</v>
      </c>
      <c r="S2433" s="89">
        <v>0</v>
      </c>
      <c r="T2433" s="89">
        <v>-2.3784657600000002E-5</v>
      </c>
      <c r="U2433" s="89">
        <v>1.0748860122999999E-3</v>
      </c>
      <c r="V2433" s="89">
        <v>0</v>
      </c>
      <c r="W2433" s="89">
        <v>0</v>
      </c>
      <c r="X2433" s="89">
        <v>0</v>
      </c>
      <c r="Y2433" s="89">
        <v>0</v>
      </c>
      <c r="Z2433" s="89">
        <v>1.4869268720569999E-2</v>
      </c>
      <c r="AA2433" s="89">
        <v>5.2848146898499997E-3</v>
      </c>
    </row>
    <row r="2434" spans="1:27" x14ac:dyDescent="0.25">
      <c r="A2434" s="87">
        <v>24219</v>
      </c>
      <c r="B2434" s="134">
        <v>45473</v>
      </c>
      <c r="C2434" s="87">
        <v>14346</v>
      </c>
      <c r="D2434" s="86" t="s">
        <v>2807</v>
      </c>
      <c r="E2434" s="88">
        <v>1116152</v>
      </c>
      <c r="F2434" s="88">
        <v>372228</v>
      </c>
      <c r="G2434" s="88">
        <v>0</v>
      </c>
      <c r="H2434" s="88">
        <v>0</v>
      </c>
      <c r="I2434" s="88">
        <v>0</v>
      </c>
      <c r="J2434" s="88">
        <v>0</v>
      </c>
      <c r="K2434" s="88">
        <v>0</v>
      </c>
      <c r="L2434" s="88">
        <v>0</v>
      </c>
      <c r="M2434" s="88">
        <v>0</v>
      </c>
      <c r="N2434" s="88">
        <v>0</v>
      </c>
      <c r="O2434" s="88">
        <v>0</v>
      </c>
      <c r="P2434" s="88">
        <v>372228</v>
      </c>
      <c r="Q2434" s="89">
        <v>0</v>
      </c>
      <c r="R2434" s="89">
        <v>0</v>
      </c>
      <c r="S2434" s="89">
        <v>0</v>
      </c>
      <c r="T2434" s="89">
        <v>0</v>
      </c>
      <c r="U2434" s="89">
        <v>0</v>
      </c>
      <c r="V2434" s="89">
        <v>0</v>
      </c>
      <c r="W2434" s="89">
        <v>0</v>
      </c>
      <c r="X2434" s="89">
        <v>0</v>
      </c>
      <c r="Y2434" s="89">
        <v>0</v>
      </c>
      <c r="Z2434" s="89">
        <v>2.2671838511800001E-2</v>
      </c>
      <c r="AA2434" s="89">
        <v>2.2671838511800001E-2</v>
      </c>
    </row>
    <row r="2435" spans="1:27" x14ac:dyDescent="0.25">
      <c r="A2435" s="87">
        <v>24220</v>
      </c>
      <c r="B2435" s="134">
        <v>45473</v>
      </c>
      <c r="C2435" s="87">
        <v>14347</v>
      </c>
      <c r="D2435" s="86" t="s">
        <v>2808</v>
      </c>
      <c r="E2435" s="88">
        <v>29186655</v>
      </c>
      <c r="F2435" s="88">
        <v>14786814</v>
      </c>
      <c r="G2435" s="88">
        <v>16028</v>
      </c>
      <c r="H2435" s="88">
        <v>0</v>
      </c>
      <c r="I2435" s="88">
        <v>0</v>
      </c>
      <c r="J2435" s="88">
        <v>2438156</v>
      </c>
      <c r="K2435" s="88">
        <v>9208697</v>
      </c>
      <c r="L2435" s="88">
        <v>0</v>
      </c>
      <c r="M2435" s="88">
        <v>0</v>
      </c>
      <c r="N2435" s="88">
        <v>0</v>
      </c>
      <c r="O2435" s="88">
        <v>0</v>
      </c>
      <c r="P2435" s="88">
        <v>3123933</v>
      </c>
      <c r="Q2435" s="89">
        <v>-4.0191639050900001E-2</v>
      </c>
      <c r="R2435" s="89">
        <v>0</v>
      </c>
      <c r="S2435" s="89">
        <v>0</v>
      </c>
      <c r="T2435" s="89">
        <v>0</v>
      </c>
      <c r="U2435" s="89">
        <v>3.1082817461E-3</v>
      </c>
      <c r="V2435" s="89">
        <v>0</v>
      </c>
      <c r="W2435" s="89">
        <v>0</v>
      </c>
      <c r="X2435" s="89">
        <v>0</v>
      </c>
      <c r="Y2435" s="89">
        <v>0</v>
      </c>
      <c r="Z2435" s="89">
        <v>2.6417370112830001E-2</v>
      </c>
      <c r="AA2435" s="89">
        <v>7.0133076725599998E-3</v>
      </c>
    </row>
    <row r="2436" spans="1:27" x14ac:dyDescent="0.25">
      <c r="A2436" s="87">
        <v>24221</v>
      </c>
      <c r="B2436" s="134">
        <v>45473</v>
      </c>
      <c r="C2436" s="87">
        <v>14348</v>
      </c>
      <c r="D2436" s="86" t="s">
        <v>2809</v>
      </c>
      <c r="E2436" s="88">
        <v>21016062</v>
      </c>
      <c r="F2436" s="88">
        <v>11430327</v>
      </c>
      <c r="G2436" s="88">
        <v>0</v>
      </c>
      <c r="H2436" s="88">
        <v>3523</v>
      </c>
      <c r="I2436" s="88">
        <v>0</v>
      </c>
      <c r="J2436" s="88">
        <v>1996910</v>
      </c>
      <c r="K2436" s="88">
        <v>6304689</v>
      </c>
      <c r="L2436" s="88">
        <v>0</v>
      </c>
      <c r="M2436" s="88">
        <v>370724</v>
      </c>
      <c r="N2436" s="88">
        <v>0</v>
      </c>
      <c r="O2436" s="88">
        <v>0</v>
      </c>
      <c r="P2436" s="88">
        <v>2754481</v>
      </c>
      <c r="Q2436" s="89">
        <v>0</v>
      </c>
      <c r="R2436" s="89">
        <v>2.1654141118969999E-2</v>
      </c>
      <c r="S2436" s="89">
        <v>0</v>
      </c>
      <c r="T2436" s="89">
        <v>0</v>
      </c>
      <c r="U2436" s="89">
        <v>-9.940609297000001E-4</v>
      </c>
      <c r="V2436" s="89">
        <v>0</v>
      </c>
      <c r="W2436" s="89">
        <v>2.743267096302E-2</v>
      </c>
      <c r="X2436" s="89">
        <v>0</v>
      </c>
      <c r="Y2436" s="89">
        <v>0</v>
      </c>
      <c r="Z2436" s="89">
        <v>8.0351152509499993E-3</v>
      </c>
      <c r="AA2436" s="89">
        <v>1.63837053474E-3</v>
      </c>
    </row>
    <row r="2437" spans="1:27" x14ac:dyDescent="0.25">
      <c r="A2437" s="87">
        <v>24226</v>
      </c>
      <c r="B2437" s="134">
        <v>45473</v>
      </c>
      <c r="C2437" s="87">
        <v>14353</v>
      </c>
      <c r="D2437" s="86" t="s">
        <v>2810</v>
      </c>
      <c r="E2437" s="88">
        <v>9238599</v>
      </c>
      <c r="F2437" s="88">
        <v>5920650</v>
      </c>
      <c r="G2437" s="88">
        <v>0</v>
      </c>
      <c r="H2437" s="88">
        <v>0</v>
      </c>
      <c r="I2437" s="88">
        <v>0</v>
      </c>
      <c r="J2437" s="88">
        <v>1601078</v>
      </c>
      <c r="K2437" s="88">
        <v>1969535</v>
      </c>
      <c r="L2437" s="88">
        <v>0</v>
      </c>
      <c r="M2437" s="88">
        <v>583784</v>
      </c>
      <c r="N2437" s="88">
        <v>0</v>
      </c>
      <c r="O2437" s="88">
        <v>0</v>
      </c>
      <c r="P2437" s="88">
        <v>1766254</v>
      </c>
      <c r="Q2437" s="89">
        <v>0</v>
      </c>
      <c r="R2437" s="89">
        <v>0</v>
      </c>
      <c r="S2437" s="89">
        <v>0</v>
      </c>
      <c r="T2437" s="89">
        <v>0</v>
      </c>
      <c r="U2437" s="89">
        <v>-2.6010096999999999E-5</v>
      </c>
      <c r="V2437" s="89">
        <v>0</v>
      </c>
      <c r="W2437" s="89">
        <v>0</v>
      </c>
      <c r="X2437" s="89">
        <v>0</v>
      </c>
      <c r="Y2437" s="89">
        <v>0</v>
      </c>
      <c r="Z2437" s="89">
        <v>1.3152357373200001E-3</v>
      </c>
      <c r="AA2437" s="89">
        <v>4.6002252987000002E-4</v>
      </c>
    </row>
    <row r="2438" spans="1:27" x14ac:dyDescent="0.25">
      <c r="A2438" s="87">
        <v>24232</v>
      </c>
      <c r="B2438" s="134">
        <v>45473</v>
      </c>
      <c r="C2438" s="87">
        <v>14359</v>
      </c>
      <c r="D2438" s="86" t="s">
        <v>2811</v>
      </c>
      <c r="E2438" s="88">
        <v>88392627</v>
      </c>
      <c r="F2438" s="88">
        <v>55472514</v>
      </c>
      <c r="G2438" s="88">
        <v>1603683</v>
      </c>
      <c r="H2438" s="88">
        <v>0</v>
      </c>
      <c r="I2438" s="88">
        <v>0</v>
      </c>
      <c r="J2438" s="88">
        <v>1121515</v>
      </c>
      <c r="K2438" s="88">
        <v>1649224</v>
      </c>
      <c r="L2438" s="88">
        <v>0</v>
      </c>
      <c r="M2438" s="88">
        <v>29908366</v>
      </c>
      <c r="N2438" s="88">
        <v>19380625</v>
      </c>
      <c r="O2438" s="88">
        <v>195461</v>
      </c>
      <c r="P2438" s="88">
        <v>1613641</v>
      </c>
      <c r="Q2438" s="89">
        <v>4.8073379959730003E-2</v>
      </c>
      <c r="R2438" s="89">
        <v>0</v>
      </c>
      <c r="S2438" s="89">
        <v>0</v>
      </c>
      <c r="T2438" s="89">
        <v>0</v>
      </c>
      <c r="U2438" s="89">
        <v>1.79092844836E-3</v>
      </c>
      <c r="V2438" s="89">
        <v>0</v>
      </c>
      <c r="W2438" s="89">
        <v>0</v>
      </c>
      <c r="X2438" s="89">
        <v>0</v>
      </c>
      <c r="Y2438" s="89">
        <v>-1.7737187929599999E-2</v>
      </c>
      <c r="Z2438" s="89">
        <v>0.12722905457802999</v>
      </c>
      <c r="AA2438" s="89">
        <v>6.4518427387300001E-3</v>
      </c>
    </row>
    <row r="2439" spans="1:27" x14ac:dyDescent="0.25">
      <c r="A2439" s="87">
        <v>24234</v>
      </c>
      <c r="B2439" s="134">
        <v>45473</v>
      </c>
      <c r="C2439" s="87">
        <v>14361</v>
      </c>
      <c r="D2439" s="86" t="s">
        <v>2812</v>
      </c>
      <c r="E2439" s="88">
        <v>4791622</v>
      </c>
      <c r="F2439" s="88">
        <v>2539784</v>
      </c>
      <c r="G2439" s="88">
        <v>0</v>
      </c>
      <c r="H2439" s="88">
        <v>0</v>
      </c>
      <c r="I2439" s="88">
        <v>0</v>
      </c>
      <c r="J2439" s="88">
        <v>578534</v>
      </c>
      <c r="K2439" s="88">
        <v>1013593</v>
      </c>
      <c r="L2439" s="88">
        <v>0</v>
      </c>
      <c r="M2439" s="88">
        <v>353613</v>
      </c>
      <c r="N2439" s="88">
        <v>0</v>
      </c>
      <c r="O2439" s="88">
        <v>0</v>
      </c>
      <c r="P2439" s="88">
        <v>594044</v>
      </c>
      <c r="Q2439" s="89">
        <v>0</v>
      </c>
      <c r="R2439" s="89">
        <v>0</v>
      </c>
      <c r="S2439" s="89">
        <v>0</v>
      </c>
      <c r="T2439" s="89">
        <v>0</v>
      </c>
      <c r="U2439" s="89">
        <v>0</v>
      </c>
      <c r="V2439" s="89">
        <v>0</v>
      </c>
      <c r="W2439" s="89">
        <v>0</v>
      </c>
      <c r="X2439" s="89">
        <v>0</v>
      </c>
      <c r="Y2439" s="89">
        <v>0</v>
      </c>
      <c r="Z2439" s="89">
        <v>-1.0557558446E-3</v>
      </c>
      <c r="AA2439" s="89">
        <v>-2.8509590710000001E-4</v>
      </c>
    </row>
    <row r="2440" spans="1:27" x14ac:dyDescent="0.25">
      <c r="A2440" s="87">
        <v>24236</v>
      </c>
      <c r="B2440" s="134">
        <v>45473</v>
      </c>
      <c r="C2440" s="87">
        <v>14363</v>
      </c>
      <c r="D2440" s="86" t="s">
        <v>2813</v>
      </c>
      <c r="E2440" s="88">
        <v>33448049</v>
      </c>
      <c r="F2440" s="88">
        <v>19044228</v>
      </c>
      <c r="G2440" s="88">
        <v>403696</v>
      </c>
      <c r="H2440" s="88">
        <v>0</v>
      </c>
      <c r="I2440" s="88">
        <v>0</v>
      </c>
      <c r="J2440" s="88">
        <v>5268216</v>
      </c>
      <c r="K2440" s="88">
        <v>9174667</v>
      </c>
      <c r="L2440" s="88">
        <v>0</v>
      </c>
      <c r="M2440" s="88">
        <v>2116247</v>
      </c>
      <c r="N2440" s="88">
        <v>0</v>
      </c>
      <c r="O2440" s="88">
        <v>0</v>
      </c>
      <c r="P2440" s="88">
        <v>2081402</v>
      </c>
      <c r="Q2440" s="89">
        <v>2.356219943369E-2</v>
      </c>
      <c r="R2440" s="89">
        <v>0</v>
      </c>
      <c r="S2440" s="89">
        <v>0</v>
      </c>
      <c r="T2440" s="89">
        <v>0</v>
      </c>
      <c r="U2440" s="89">
        <v>2.880522028114E-2</v>
      </c>
      <c r="V2440" s="89">
        <v>0</v>
      </c>
      <c r="W2440" s="89">
        <v>0</v>
      </c>
      <c r="X2440" s="89">
        <v>0</v>
      </c>
      <c r="Y2440" s="89">
        <v>0</v>
      </c>
      <c r="Z2440" s="89">
        <v>2.0277393197769999E-2</v>
      </c>
      <c r="AA2440" s="89">
        <v>1.6270119247869998E-2</v>
      </c>
    </row>
    <row r="2441" spans="1:27" x14ac:dyDescent="0.25">
      <c r="A2441" s="87">
        <v>24238</v>
      </c>
      <c r="B2441" s="134">
        <v>45473</v>
      </c>
      <c r="C2441" s="87">
        <v>14365</v>
      </c>
      <c r="D2441" s="86" t="s">
        <v>2814</v>
      </c>
      <c r="E2441" s="88">
        <v>44187957</v>
      </c>
      <c r="F2441" s="88">
        <v>29216412</v>
      </c>
      <c r="G2441" s="88">
        <v>465267</v>
      </c>
      <c r="H2441" s="88">
        <v>0</v>
      </c>
      <c r="I2441" s="88">
        <v>0</v>
      </c>
      <c r="J2441" s="88">
        <v>920112</v>
      </c>
      <c r="K2441" s="88">
        <v>997715</v>
      </c>
      <c r="L2441" s="88">
        <v>0</v>
      </c>
      <c r="M2441" s="88">
        <v>25880675</v>
      </c>
      <c r="N2441" s="88">
        <v>0</v>
      </c>
      <c r="O2441" s="88">
        <v>74543</v>
      </c>
      <c r="P2441" s="88">
        <v>878100</v>
      </c>
      <c r="Q2441" s="89">
        <v>2.3150523428000001E-4</v>
      </c>
      <c r="R2441" s="89">
        <v>0</v>
      </c>
      <c r="S2441" s="89">
        <v>0</v>
      </c>
      <c r="T2441" s="89">
        <v>0</v>
      </c>
      <c r="U2441" s="89">
        <v>0</v>
      </c>
      <c r="V2441" s="89">
        <v>0</v>
      </c>
      <c r="W2441" s="89">
        <v>0</v>
      </c>
      <c r="X2441" s="89">
        <v>0</v>
      </c>
      <c r="Y2441" s="89">
        <v>0</v>
      </c>
      <c r="Z2441" s="89">
        <v>9.1677916989199998E-3</v>
      </c>
      <c r="AA2441" s="89">
        <v>3.4742935929E-4</v>
      </c>
    </row>
    <row r="2442" spans="1:27" x14ac:dyDescent="0.25">
      <c r="A2442" s="87">
        <v>24239</v>
      </c>
      <c r="B2442" s="134">
        <v>45473</v>
      </c>
      <c r="C2442" s="87">
        <v>14366</v>
      </c>
      <c r="D2442" s="86" t="s">
        <v>2815</v>
      </c>
      <c r="E2442" s="88">
        <v>235767635</v>
      </c>
      <c r="F2442" s="88">
        <v>145431629</v>
      </c>
      <c r="G2442" s="88">
        <v>0</v>
      </c>
      <c r="H2442" s="88">
        <v>0</v>
      </c>
      <c r="I2442" s="88">
        <v>35285</v>
      </c>
      <c r="J2442" s="88">
        <v>3135494</v>
      </c>
      <c r="K2442" s="88">
        <v>9596810</v>
      </c>
      <c r="L2442" s="88">
        <v>0</v>
      </c>
      <c r="M2442" s="88">
        <v>116208090</v>
      </c>
      <c r="N2442" s="88">
        <v>1414904</v>
      </c>
      <c r="O2442" s="88">
        <v>0</v>
      </c>
      <c r="P2442" s="88">
        <v>15041045</v>
      </c>
      <c r="Q2442" s="89">
        <v>0</v>
      </c>
      <c r="R2442" s="89">
        <v>0</v>
      </c>
      <c r="S2442" s="89">
        <v>-2.6844880579999998E-3</v>
      </c>
      <c r="T2442" s="89">
        <v>3.7625911241000003E-4</v>
      </c>
      <c r="U2442" s="89">
        <v>2.8149861455999998E-4</v>
      </c>
      <c r="V2442" s="89">
        <v>0</v>
      </c>
      <c r="W2442" s="89">
        <v>0</v>
      </c>
      <c r="X2442" s="89">
        <v>0</v>
      </c>
      <c r="Y2442" s="89">
        <v>0</v>
      </c>
      <c r="Z2442" s="89">
        <v>1.5608526493200001E-3</v>
      </c>
      <c r="AA2442" s="89">
        <v>1.1238413828E-4</v>
      </c>
    </row>
    <row r="2443" spans="1:27" x14ac:dyDescent="0.25">
      <c r="A2443" s="87">
        <v>24246</v>
      </c>
      <c r="B2443" s="134">
        <v>45473</v>
      </c>
      <c r="C2443" s="87">
        <v>14373</v>
      </c>
      <c r="D2443" s="86" t="s">
        <v>2816</v>
      </c>
      <c r="E2443" s="88">
        <v>244710</v>
      </c>
      <c r="F2443" s="88">
        <v>8994</v>
      </c>
      <c r="G2443" s="88">
        <v>0</v>
      </c>
      <c r="H2443" s="88">
        <v>2566</v>
      </c>
      <c r="I2443" s="88">
        <v>0</v>
      </c>
      <c r="J2443" s="88">
        <v>0</v>
      </c>
      <c r="K2443" s="88">
        <v>0</v>
      </c>
      <c r="L2443" s="88">
        <v>0</v>
      </c>
      <c r="M2443" s="88">
        <v>0</v>
      </c>
      <c r="N2443" s="88">
        <v>0</v>
      </c>
      <c r="O2443" s="88">
        <v>0</v>
      </c>
      <c r="P2443" s="88">
        <v>6428</v>
      </c>
      <c r="Q2443" s="89">
        <v>0</v>
      </c>
      <c r="R2443" s="89">
        <v>0.22185123353738001</v>
      </c>
      <c r="S2443" s="89">
        <v>0</v>
      </c>
      <c r="T2443" s="89">
        <v>0</v>
      </c>
      <c r="U2443" s="89">
        <v>0</v>
      </c>
      <c r="V2443" s="89">
        <v>0</v>
      </c>
      <c r="W2443" s="89">
        <v>0</v>
      </c>
      <c r="X2443" s="89">
        <v>0</v>
      </c>
      <c r="Y2443" s="89">
        <v>0</v>
      </c>
      <c r="Z2443" s="89">
        <v>0</v>
      </c>
      <c r="AA2443" s="89">
        <v>4.8683192901049999E-2</v>
      </c>
    </row>
    <row r="2444" spans="1:27" x14ac:dyDescent="0.25">
      <c r="A2444" s="87">
        <v>24250</v>
      </c>
      <c r="B2444" s="134">
        <v>45473</v>
      </c>
      <c r="C2444" s="87">
        <v>14377</v>
      </c>
      <c r="D2444" s="86" t="s">
        <v>2817</v>
      </c>
      <c r="E2444" s="88">
        <v>618816523</v>
      </c>
      <c r="F2444" s="88">
        <v>510101787</v>
      </c>
      <c r="G2444" s="88">
        <v>2510811</v>
      </c>
      <c r="H2444" s="88">
        <v>0</v>
      </c>
      <c r="I2444" s="88">
        <v>153024</v>
      </c>
      <c r="J2444" s="88">
        <v>39161194</v>
      </c>
      <c r="K2444" s="88">
        <v>163490967</v>
      </c>
      <c r="L2444" s="88">
        <v>30007099</v>
      </c>
      <c r="M2444" s="88">
        <v>240958369</v>
      </c>
      <c r="N2444" s="88">
        <v>30593160</v>
      </c>
      <c r="O2444" s="88">
        <v>383223</v>
      </c>
      <c r="P2444" s="88">
        <v>2843941</v>
      </c>
      <c r="Q2444" s="89">
        <v>1.594803154613E-2</v>
      </c>
      <c r="R2444" s="89">
        <v>0</v>
      </c>
      <c r="S2444" s="89">
        <v>0</v>
      </c>
      <c r="T2444" s="89">
        <v>4.0586003690999998E-4</v>
      </c>
      <c r="U2444" s="89">
        <v>1.1052796047249999E-2</v>
      </c>
      <c r="V2444" s="89">
        <v>2.6509340316E-4</v>
      </c>
      <c r="W2444" s="89">
        <v>-3.5491638599999998E-5</v>
      </c>
      <c r="X2444" s="89">
        <v>0</v>
      </c>
      <c r="Y2444" s="89">
        <v>0</v>
      </c>
      <c r="Z2444" s="89">
        <v>1.9240515627980001E-2</v>
      </c>
      <c r="AA2444" s="89">
        <v>3.8213532173999999E-3</v>
      </c>
    </row>
    <row r="2445" spans="1:27" x14ac:dyDescent="0.25">
      <c r="A2445" s="87">
        <v>24254</v>
      </c>
      <c r="B2445" s="134">
        <v>45473</v>
      </c>
      <c r="C2445" s="87">
        <v>14381</v>
      </c>
      <c r="D2445" s="86" t="s">
        <v>2818</v>
      </c>
      <c r="E2445" s="88">
        <v>712323316</v>
      </c>
      <c r="F2445" s="88">
        <v>601321881</v>
      </c>
      <c r="G2445" s="88">
        <v>0</v>
      </c>
      <c r="H2445" s="88">
        <v>0</v>
      </c>
      <c r="I2445" s="88">
        <v>0</v>
      </c>
      <c r="J2445" s="88">
        <v>84475638</v>
      </c>
      <c r="K2445" s="88">
        <v>178649099</v>
      </c>
      <c r="L2445" s="88">
        <v>0</v>
      </c>
      <c r="M2445" s="88">
        <v>271905238</v>
      </c>
      <c r="N2445" s="88">
        <v>61170915</v>
      </c>
      <c r="O2445" s="88">
        <v>958636</v>
      </c>
      <c r="P2445" s="88">
        <v>4162354</v>
      </c>
      <c r="Q2445" s="89">
        <v>0</v>
      </c>
      <c r="R2445" s="89">
        <v>0</v>
      </c>
      <c r="S2445" s="89">
        <v>0</v>
      </c>
      <c r="T2445" s="89">
        <v>1.5754515482300001E-3</v>
      </c>
      <c r="U2445" s="89">
        <v>3.27039222788E-3</v>
      </c>
      <c r="V2445" s="89">
        <v>0</v>
      </c>
      <c r="W2445" s="89">
        <v>-5.20549442E-4</v>
      </c>
      <c r="X2445" s="89">
        <v>0</v>
      </c>
      <c r="Y2445" s="89">
        <v>-9.1109329823000004E-3</v>
      </c>
      <c r="Z2445" s="89">
        <v>2.0606633997E-3</v>
      </c>
      <c r="AA2445" s="89">
        <v>1.1300898294E-3</v>
      </c>
    </row>
    <row r="2446" spans="1:27" x14ac:dyDescent="0.25">
      <c r="A2446" s="87">
        <v>24257</v>
      </c>
      <c r="B2446" s="134">
        <v>45473</v>
      </c>
      <c r="C2446" s="87">
        <v>14384</v>
      </c>
      <c r="D2446" s="86" t="s">
        <v>2819</v>
      </c>
      <c r="E2446" s="88">
        <v>19050506</v>
      </c>
      <c r="F2446" s="88">
        <v>12095065</v>
      </c>
      <c r="G2446" s="88">
        <v>186261</v>
      </c>
      <c r="H2446" s="88">
        <v>0</v>
      </c>
      <c r="I2446" s="88">
        <v>0</v>
      </c>
      <c r="J2446" s="88">
        <v>2763738</v>
      </c>
      <c r="K2446" s="88">
        <v>7269768</v>
      </c>
      <c r="L2446" s="88">
        <v>0</v>
      </c>
      <c r="M2446" s="88">
        <v>187034</v>
      </c>
      <c r="N2446" s="88">
        <v>0</v>
      </c>
      <c r="O2446" s="88">
        <v>0</v>
      </c>
      <c r="P2446" s="88">
        <v>1688262</v>
      </c>
      <c r="Q2446" s="89">
        <v>-1.38375326248E-2</v>
      </c>
      <c r="R2446" s="89">
        <v>0</v>
      </c>
      <c r="S2446" s="89">
        <v>0</v>
      </c>
      <c r="T2446" s="89">
        <v>0</v>
      </c>
      <c r="U2446" s="89">
        <v>-6.0757483249999997E-4</v>
      </c>
      <c r="V2446" s="89">
        <v>0</v>
      </c>
      <c r="W2446" s="89">
        <v>-1.0501642820000001E-4</v>
      </c>
      <c r="X2446" s="89">
        <v>0</v>
      </c>
      <c r="Y2446" s="89">
        <v>0</v>
      </c>
      <c r="Z2446" s="89">
        <v>-5.6572764979999999E-3</v>
      </c>
      <c r="AA2446" s="89">
        <v>-1.7718926675000001E-3</v>
      </c>
    </row>
    <row r="2447" spans="1:27" x14ac:dyDescent="0.25">
      <c r="A2447" s="87">
        <v>24262</v>
      </c>
      <c r="B2447" s="134">
        <v>45473</v>
      </c>
      <c r="C2447" s="87">
        <v>14389</v>
      </c>
      <c r="D2447" s="86" t="s">
        <v>2820</v>
      </c>
      <c r="E2447" s="88">
        <v>924561</v>
      </c>
      <c r="F2447" s="88">
        <v>373393</v>
      </c>
      <c r="G2447" s="88">
        <v>0</v>
      </c>
      <c r="H2447" s="88">
        <v>0</v>
      </c>
      <c r="I2447" s="88">
        <v>0</v>
      </c>
      <c r="J2447" s="88">
        <v>145765</v>
      </c>
      <c r="K2447" s="88">
        <v>12278</v>
      </c>
      <c r="L2447" s="88">
        <v>0</v>
      </c>
      <c r="M2447" s="88">
        <v>0</v>
      </c>
      <c r="N2447" s="88">
        <v>0</v>
      </c>
      <c r="O2447" s="88">
        <v>0</v>
      </c>
      <c r="P2447" s="88">
        <v>215350</v>
      </c>
      <c r="Q2447" s="89">
        <v>0</v>
      </c>
      <c r="R2447" s="89">
        <v>0.66666666666666996</v>
      </c>
      <c r="S2447" s="89">
        <v>0</v>
      </c>
      <c r="T2447" s="89">
        <v>0</v>
      </c>
      <c r="U2447" s="89">
        <v>0</v>
      </c>
      <c r="V2447" s="89">
        <v>0</v>
      </c>
      <c r="W2447" s="89">
        <v>0</v>
      </c>
      <c r="X2447" s="89">
        <v>0</v>
      </c>
      <c r="Y2447" s="89">
        <v>0</v>
      </c>
      <c r="Z2447" s="89">
        <v>1.3733909257600001E-3</v>
      </c>
      <c r="AA2447" s="89">
        <v>2.3627618584299999E-3</v>
      </c>
    </row>
    <row r="2448" spans="1:27" x14ac:dyDescent="0.25">
      <c r="A2448" s="87">
        <v>24266</v>
      </c>
      <c r="B2448" s="134">
        <v>45473</v>
      </c>
      <c r="C2448" s="87">
        <v>14393</v>
      </c>
      <c r="D2448" s="86" t="s">
        <v>2821</v>
      </c>
      <c r="E2448" s="88">
        <v>157566</v>
      </c>
      <c r="F2448" s="88">
        <v>32724</v>
      </c>
      <c r="G2448" s="88">
        <v>0</v>
      </c>
      <c r="H2448" s="88">
        <v>0</v>
      </c>
      <c r="I2448" s="88">
        <v>0</v>
      </c>
      <c r="J2448" s="88">
        <v>0</v>
      </c>
      <c r="K2448" s="88">
        <v>0</v>
      </c>
      <c r="L2448" s="88">
        <v>0</v>
      </c>
      <c r="M2448" s="88">
        <v>0</v>
      </c>
      <c r="N2448" s="88">
        <v>0</v>
      </c>
      <c r="O2448" s="88">
        <v>0</v>
      </c>
      <c r="P2448" s="88">
        <v>32724</v>
      </c>
      <c r="Q2448" s="89">
        <v>0</v>
      </c>
      <c r="R2448" s="89">
        <v>0</v>
      </c>
      <c r="S2448" s="89">
        <v>0</v>
      </c>
      <c r="T2448" s="89">
        <v>0</v>
      </c>
      <c r="U2448" s="89">
        <v>0</v>
      </c>
      <c r="V2448" s="89">
        <v>0</v>
      </c>
      <c r="W2448" s="89">
        <v>0</v>
      </c>
      <c r="X2448" s="89">
        <v>0</v>
      </c>
      <c r="Y2448" s="89">
        <v>0</v>
      </c>
      <c r="Z2448" s="89">
        <v>0</v>
      </c>
      <c r="AA2448" s="89">
        <v>0</v>
      </c>
    </row>
    <row r="2449" spans="1:27" x14ac:dyDescent="0.25">
      <c r="A2449" s="87">
        <v>24270</v>
      </c>
      <c r="B2449" s="134">
        <v>45473</v>
      </c>
      <c r="C2449" s="87">
        <v>14397</v>
      </c>
      <c r="D2449" s="86" t="s">
        <v>2822</v>
      </c>
      <c r="E2449" s="88">
        <v>495532</v>
      </c>
      <c r="F2449" s="88">
        <v>308287</v>
      </c>
      <c r="G2449" s="88">
        <v>0</v>
      </c>
      <c r="H2449" s="88">
        <v>0</v>
      </c>
      <c r="I2449" s="88">
        <v>128534</v>
      </c>
      <c r="J2449" s="88">
        <v>0</v>
      </c>
      <c r="K2449" s="88">
        <v>0</v>
      </c>
      <c r="L2449" s="88">
        <v>0</v>
      </c>
      <c r="M2449" s="88">
        <v>0</v>
      </c>
      <c r="N2449" s="88">
        <v>0</v>
      </c>
      <c r="O2449" s="88">
        <v>0</v>
      </c>
      <c r="P2449" s="88">
        <v>179754</v>
      </c>
      <c r="Q2449" s="89">
        <v>0</v>
      </c>
      <c r="R2449" s="89">
        <v>0</v>
      </c>
      <c r="S2449" s="89">
        <v>0</v>
      </c>
      <c r="T2449" s="89">
        <v>0</v>
      </c>
      <c r="U2449" s="89">
        <v>0</v>
      </c>
      <c r="V2449" s="89">
        <v>0</v>
      </c>
      <c r="W2449" s="89">
        <v>0</v>
      </c>
      <c r="X2449" s="89">
        <v>0</v>
      </c>
      <c r="Y2449" s="89">
        <v>0</v>
      </c>
      <c r="Z2449" s="89">
        <v>5.7832508377999997E-3</v>
      </c>
      <c r="AA2449" s="89">
        <v>5.7832508377999997E-3</v>
      </c>
    </row>
    <row r="2450" spans="1:27" x14ac:dyDescent="0.25">
      <c r="A2450" s="87">
        <v>24273</v>
      </c>
      <c r="B2450" s="134">
        <v>45473</v>
      </c>
      <c r="C2450" s="87">
        <v>14400</v>
      </c>
      <c r="D2450" s="86" t="s">
        <v>2823</v>
      </c>
      <c r="E2450" s="88">
        <v>2039246</v>
      </c>
      <c r="F2450" s="88">
        <v>1177720</v>
      </c>
      <c r="G2450" s="88">
        <v>0</v>
      </c>
      <c r="H2450" s="88">
        <v>44543</v>
      </c>
      <c r="I2450" s="88">
        <v>0</v>
      </c>
      <c r="J2450" s="88">
        <v>0</v>
      </c>
      <c r="K2450" s="88">
        <v>465387</v>
      </c>
      <c r="L2450" s="88">
        <v>0</v>
      </c>
      <c r="M2450" s="88">
        <v>0</v>
      </c>
      <c r="N2450" s="88">
        <v>0</v>
      </c>
      <c r="O2450" s="88">
        <v>0</v>
      </c>
      <c r="P2450" s="88">
        <v>667790</v>
      </c>
      <c r="Q2450" s="89">
        <v>0</v>
      </c>
      <c r="R2450" s="89">
        <v>4.9413800133619998E-2</v>
      </c>
      <c r="S2450" s="89">
        <v>0</v>
      </c>
      <c r="T2450" s="89">
        <v>0</v>
      </c>
      <c r="U2450" s="89">
        <v>1.171587073034E-2</v>
      </c>
      <c r="V2450" s="89">
        <v>0</v>
      </c>
      <c r="W2450" s="89">
        <v>0</v>
      </c>
      <c r="X2450" s="89">
        <v>0</v>
      </c>
      <c r="Y2450" s="89">
        <v>0</v>
      </c>
      <c r="Z2450" s="89">
        <v>2.8776533372450001E-2</v>
      </c>
      <c r="AA2450" s="89">
        <v>1.8031653951269998E-2</v>
      </c>
    </row>
    <row r="2451" spans="1:27" x14ac:dyDescent="0.25">
      <c r="A2451" s="87">
        <v>24274</v>
      </c>
      <c r="B2451" s="134">
        <v>45473</v>
      </c>
      <c r="C2451" s="87">
        <v>14401</v>
      </c>
      <c r="D2451" s="86" t="s">
        <v>2824</v>
      </c>
      <c r="E2451" s="88">
        <v>12666693</v>
      </c>
      <c r="F2451" s="88">
        <v>9078866</v>
      </c>
      <c r="G2451" s="88">
        <v>0</v>
      </c>
      <c r="H2451" s="88">
        <v>321</v>
      </c>
      <c r="I2451" s="88">
        <v>0</v>
      </c>
      <c r="J2451" s="88">
        <v>2403439</v>
      </c>
      <c r="K2451" s="88">
        <v>3230721</v>
      </c>
      <c r="L2451" s="88">
        <v>0</v>
      </c>
      <c r="M2451" s="88">
        <v>2589097</v>
      </c>
      <c r="N2451" s="88">
        <v>0</v>
      </c>
      <c r="O2451" s="88">
        <v>0</v>
      </c>
      <c r="P2451" s="88">
        <v>855288</v>
      </c>
      <c r="Q2451" s="89">
        <v>0</v>
      </c>
      <c r="R2451" s="89">
        <v>0.12352610892757</v>
      </c>
      <c r="S2451" s="89">
        <v>0</v>
      </c>
      <c r="T2451" s="89">
        <v>0</v>
      </c>
      <c r="U2451" s="89">
        <v>5.14329236498E-3</v>
      </c>
      <c r="V2451" s="89">
        <v>0</v>
      </c>
      <c r="W2451" s="89">
        <v>0</v>
      </c>
      <c r="X2451" s="89">
        <v>0</v>
      </c>
      <c r="Y2451" s="89">
        <v>0</v>
      </c>
      <c r="Z2451" s="89">
        <v>2.4709443268259999E-2</v>
      </c>
      <c r="AA2451" s="89">
        <v>4.28578737774E-3</v>
      </c>
    </row>
    <row r="2452" spans="1:27" x14ac:dyDescent="0.25">
      <c r="A2452" s="87">
        <v>24279</v>
      </c>
      <c r="B2452" s="134">
        <v>45473</v>
      </c>
      <c r="C2452" s="87">
        <v>14406</v>
      </c>
      <c r="D2452" s="86" t="s">
        <v>2825</v>
      </c>
      <c r="E2452" s="88">
        <v>663131116</v>
      </c>
      <c r="F2452" s="88">
        <v>336994546</v>
      </c>
      <c r="G2452" s="88">
        <v>814359</v>
      </c>
      <c r="H2452" s="88">
        <v>0</v>
      </c>
      <c r="I2452" s="88">
        <v>1497888</v>
      </c>
      <c r="J2452" s="88">
        <v>3270771</v>
      </c>
      <c r="K2452" s="88">
        <v>25921331</v>
      </c>
      <c r="L2452" s="88">
        <v>0</v>
      </c>
      <c r="M2452" s="88">
        <v>222076086</v>
      </c>
      <c r="N2452" s="88">
        <v>45274208</v>
      </c>
      <c r="O2452" s="88">
        <v>1140114</v>
      </c>
      <c r="P2452" s="88">
        <v>36999789</v>
      </c>
      <c r="Q2452" s="89">
        <v>4.1229490253969998E-2</v>
      </c>
      <c r="R2452" s="89">
        <v>0</v>
      </c>
      <c r="S2452" s="89">
        <v>5.5411449474800003E-3</v>
      </c>
      <c r="T2452" s="89">
        <v>-5.5104903410000002E-4</v>
      </c>
      <c r="U2452" s="89">
        <v>2.0753832239700002E-3</v>
      </c>
      <c r="V2452" s="89">
        <v>0</v>
      </c>
      <c r="W2452" s="89">
        <v>6.405728112E-5</v>
      </c>
      <c r="X2452" s="89">
        <v>-8.8674776426999993E-6</v>
      </c>
      <c r="Y2452" s="89">
        <v>2.2074689575999999E-3</v>
      </c>
      <c r="Z2452" s="89">
        <v>1.76157211183E-3</v>
      </c>
      <c r="AA2452" s="89">
        <v>5.0681098800999999E-4</v>
      </c>
    </row>
    <row r="2453" spans="1:27" x14ac:dyDescent="0.25">
      <c r="A2453" s="87">
        <v>24281</v>
      </c>
      <c r="B2453" s="134">
        <v>45473</v>
      </c>
      <c r="C2453" s="87">
        <v>14408</v>
      </c>
      <c r="D2453" s="86" t="s">
        <v>2826</v>
      </c>
      <c r="E2453" s="88">
        <v>10619433</v>
      </c>
      <c r="F2453" s="88">
        <v>8161049</v>
      </c>
      <c r="G2453" s="88">
        <v>904510</v>
      </c>
      <c r="H2453" s="88">
        <v>0</v>
      </c>
      <c r="I2453" s="88">
        <v>0</v>
      </c>
      <c r="J2453" s="88">
        <v>1576654</v>
      </c>
      <c r="K2453" s="88">
        <v>4091346</v>
      </c>
      <c r="L2453" s="88">
        <v>0</v>
      </c>
      <c r="M2453" s="88">
        <v>0</v>
      </c>
      <c r="N2453" s="88">
        <v>0</v>
      </c>
      <c r="O2453" s="88">
        <v>0</v>
      </c>
      <c r="P2453" s="88">
        <v>1588539</v>
      </c>
      <c r="Q2453" s="89">
        <v>2.6844695582270001E-2</v>
      </c>
      <c r="R2453" s="89">
        <v>0</v>
      </c>
      <c r="S2453" s="89">
        <v>0</v>
      </c>
      <c r="T2453" s="89">
        <v>3.51686964587E-3</v>
      </c>
      <c r="U2453" s="89">
        <v>3.5874951909100001E-3</v>
      </c>
      <c r="V2453" s="89">
        <v>0</v>
      </c>
      <c r="W2453" s="89">
        <v>0</v>
      </c>
      <c r="X2453" s="89">
        <v>0</v>
      </c>
      <c r="Y2453" s="89">
        <v>0</v>
      </c>
      <c r="Z2453" s="89">
        <v>2.6846312366949999E-2</v>
      </c>
      <c r="AA2453" s="89">
        <v>1.05250209819E-2</v>
      </c>
    </row>
    <row r="2454" spans="1:27" x14ac:dyDescent="0.25">
      <c r="A2454" s="87">
        <v>24284</v>
      </c>
      <c r="B2454" s="134">
        <v>45473</v>
      </c>
      <c r="C2454" s="87">
        <v>14411</v>
      </c>
      <c r="D2454" s="86" t="s">
        <v>2827</v>
      </c>
      <c r="E2454" s="88">
        <v>2703732</v>
      </c>
      <c r="F2454" s="88">
        <v>560953</v>
      </c>
      <c r="G2454" s="88">
        <v>0</v>
      </c>
      <c r="H2454" s="88">
        <v>0</v>
      </c>
      <c r="I2454" s="88">
        <v>0</v>
      </c>
      <c r="J2454" s="88">
        <v>302895</v>
      </c>
      <c r="K2454" s="88">
        <v>4155</v>
      </c>
      <c r="L2454" s="88">
        <v>0</v>
      </c>
      <c r="M2454" s="88">
        <v>0</v>
      </c>
      <c r="N2454" s="88">
        <v>0</v>
      </c>
      <c r="O2454" s="88">
        <v>0</v>
      </c>
      <c r="P2454" s="88">
        <v>253903</v>
      </c>
      <c r="Q2454" s="89">
        <v>0</v>
      </c>
      <c r="R2454" s="89">
        <v>0</v>
      </c>
      <c r="S2454" s="89">
        <v>0</v>
      </c>
      <c r="T2454" s="89">
        <v>0</v>
      </c>
      <c r="U2454" s="89">
        <v>0</v>
      </c>
      <c r="V2454" s="89">
        <v>0</v>
      </c>
      <c r="W2454" s="89">
        <v>0</v>
      </c>
      <c r="X2454" s="89">
        <v>0</v>
      </c>
      <c r="Y2454" s="89">
        <v>0</v>
      </c>
      <c r="Z2454" s="89">
        <v>0</v>
      </c>
      <c r="AA2454" s="89">
        <v>0</v>
      </c>
    </row>
    <row r="2455" spans="1:27" x14ac:dyDescent="0.25">
      <c r="A2455" s="87">
        <v>24286</v>
      </c>
      <c r="B2455" s="134">
        <v>45473</v>
      </c>
      <c r="C2455" s="87">
        <v>14413</v>
      </c>
      <c r="D2455" s="86" t="s">
        <v>2828</v>
      </c>
      <c r="E2455" s="88">
        <v>303801994</v>
      </c>
      <c r="F2455" s="88">
        <v>274239215</v>
      </c>
      <c r="G2455" s="88">
        <v>4252080</v>
      </c>
      <c r="H2455" s="88">
        <v>0</v>
      </c>
      <c r="I2455" s="88">
        <v>0</v>
      </c>
      <c r="J2455" s="88">
        <v>24283258</v>
      </c>
      <c r="K2455" s="88">
        <v>38009618</v>
      </c>
      <c r="L2455" s="88">
        <v>0</v>
      </c>
      <c r="M2455" s="88">
        <v>190948804</v>
      </c>
      <c r="N2455" s="88">
        <v>52763</v>
      </c>
      <c r="O2455" s="88">
        <v>0</v>
      </c>
      <c r="P2455" s="88">
        <v>16692692</v>
      </c>
      <c r="Q2455" s="89">
        <v>6.1969626932500002E-3</v>
      </c>
      <c r="R2455" s="89">
        <v>0</v>
      </c>
      <c r="S2455" s="89">
        <v>0</v>
      </c>
      <c r="T2455" s="89">
        <v>2.28861663E-4</v>
      </c>
      <c r="U2455" s="89">
        <v>5.6855440963000004E-4</v>
      </c>
      <c r="V2455" s="89">
        <v>0</v>
      </c>
      <c r="W2455" s="89">
        <v>-1.0436023179999999E-4</v>
      </c>
      <c r="X2455" s="89">
        <v>0</v>
      </c>
      <c r="Y2455" s="89">
        <v>0</v>
      </c>
      <c r="Z2455" s="89">
        <v>3.8496978345699999E-3</v>
      </c>
      <c r="AA2455" s="89">
        <v>3.6391089985000002E-4</v>
      </c>
    </row>
    <row r="2456" spans="1:27" x14ac:dyDescent="0.25">
      <c r="A2456" s="87">
        <v>24290</v>
      </c>
      <c r="B2456" s="134">
        <v>45473</v>
      </c>
      <c r="C2456" s="87">
        <v>14417</v>
      </c>
      <c r="D2456" s="86" t="s">
        <v>2829</v>
      </c>
      <c r="E2456" s="88">
        <v>6130865</v>
      </c>
      <c r="F2456" s="88">
        <v>416930</v>
      </c>
      <c r="G2456" s="88">
        <v>0</v>
      </c>
      <c r="H2456" s="88">
        <v>0</v>
      </c>
      <c r="I2456" s="88">
        <v>0</v>
      </c>
      <c r="J2456" s="88">
        <v>30716</v>
      </c>
      <c r="K2456" s="88">
        <v>89721</v>
      </c>
      <c r="L2456" s="88">
        <v>0</v>
      </c>
      <c r="M2456" s="88">
        <v>0</v>
      </c>
      <c r="N2456" s="88">
        <v>0</v>
      </c>
      <c r="O2456" s="88">
        <v>0</v>
      </c>
      <c r="P2456" s="88">
        <v>296487</v>
      </c>
      <c r="Q2456" s="89">
        <v>0</v>
      </c>
      <c r="R2456" s="89">
        <v>0</v>
      </c>
      <c r="S2456" s="89">
        <v>0</v>
      </c>
      <c r="T2456" s="89">
        <v>0</v>
      </c>
      <c r="U2456" s="89">
        <v>2.6216032011999999E-3</v>
      </c>
      <c r="V2456" s="89">
        <v>0</v>
      </c>
      <c r="W2456" s="89">
        <v>0</v>
      </c>
      <c r="X2456" s="89">
        <v>0</v>
      </c>
      <c r="Y2456" s="89">
        <v>0</v>
      </c>
      <c r="Z2456" s="89">
        <v>3.2657220083880001E-2</v>
      </c>
      <c r="AA2456" s="89">
        <v>2.1671898027119999E-2</v>
      </c>
    </row>
    <row r="2457" spans="1:27" x14ac:dyDescent="0.25">
      <c r="A2457" s="87">
        <v>24299</v>
      </c>
      <c r="B2457" s="134">
        <v>45473</v>
      </c>
      <c r="C2457" s="87">
        <v>14425</v>
      </c>
      <c r="D2457" s="86" t="s">
        <v>2830</v>
      </c>
      <c r="E2457" s="88">
        <v>977236628</v>
      </c>
      <c r="F2457" s="88">
        <v>506679960</v>
      </c>
      <c r="G2457" s="88">
        <v>24011920</v>
      </c>
      <c r="H2457" s="88">
        <v>0</v>
      </c>
      <c r="I2457" s="88">
        <v>0</v>
      </c>
      <c r="J2457" s="88">
        <v>32660661</v>
      </c>
      <c r="K2457" s="88">
        <v>64592689</v>
      </c>
      <c r="L2457" s="88">
        <v>0</v>
      </c>
      <c r="M2457" s="88">
        <v>346780628</v>
      </c>
      <c r="N2457" s="88">
        <v>0</v>
      </c>
      <c r="O2457" s="88">
        <v>0</v>
      </c>
      <c r="P2457" s="88">
        <v>38634064</v>
      </c>
      <c r="Q2457" s="89">
        <v>1.280396074168E-2</v>
      </c>
      <c r="R2457" s="89">
        <v>0</v>
      </c>
      <c r="S2457" s="89">
        <v>0</v>
      </c>
      <c r="T2457" s="89">
        <v>7.9006843720000005E-4</v>
      </c>
      <c r="U2457" s="89">
        <v>1.15115852191E-3</v>
      </c>
      <c r="V2457" s="89">
        <v>0</v>
      </c>
      <c r="W2457" s="89">
        <v>-5.8486482099999999E-5</v>
      </c>
      <c r="X2457" s="89">
        <v>0</v>
      </c>
      <c r="Y2457" s="89">
        <v>0</v>
      </c>
      <c r="Z2457" s="89">
        <v>3.1997831242809999E-2</v>
      </c>
      <c r="AA2457" s="89">
        <v>3.0594482340500001E-3</v>
      </c>
    </row>
    <row r="2458" spans="1:27" x14ac:dyDescent="0.25">
      <c r="A2458" s="87">
        <v>24304</v>
      </c>
      <c r="B2458" s="134">
        <v>45473</v>
      </c>
      <c r="C2458" s="87">
        <v>14430</v>
      </c>
      <c r="D2458" s="86" t="s">
        <v>2831</v>
      </c>
      <c r="E2458" s="88">
        <v>237569734</v>
      </c>
      <c r="F2458" s="88">
        <v>138682043</v>
      </c>
      <c r="G2458" s="88">
        <v>2168680</v>
      </c>
      <c r="H2458" s="88">
        <v>0</v>
      </c>
      <c r="I2458" s="88">
        <v>0</v>
      </c>
      <c r="J2458" s="88">
        <v>38140143</v>
      </c>
      <c r="K2458" s="88">
        <v>29902406</v>
      </c>
      <c r="L2458" s="88">
        <v>0</v>
      </c>
      <c r="M2458" s="88">
        <v>44767204</v>
      </c>
      <c r="N2458" s="88">
        <v>0</v>
      </c>
      <c r="O2458" s="88">
        <v>0</v>
      </c>
      <c r="P2458" s="88">
        <v>23703611</v>
      </c>
      <c r="Q2458" s="89">
        <v>1.078516037352E-2</v>
      </c>
      <c r="R2458" s="89">
        <v>0</v>
      </c>
      <c r="S2458" s="89">
        <v>0</v>
      </c>
      <c r="T2458" s="89">
        <v>-1.3301824200000001E-5</v>
      </c>
      <c r="U2458" s="89">
        <v>8.3479536684999997E-4</v>
      </c>
      <c r="V2458" s="89">
        <v>0</v>
      </c>
      <c r="W2458" s="89">
        <v>-1.170975335E-4</v>
      </c>
      <c r="X2458" s="89">
        <v>0</v>
      </c>
      <c r="Y2458" s="89">
        <v>0</v>
      </c>
      <c r="Z2458" s="89">
        <v>6.1938057524800003E-3</v>
      </c>
      <c r="AA2458" s="89">
        <v>1.3888719441999999E-3</v>
      </c>
    </row>
    <row r="2459" spans="1:27" x14ac:dyDescent="0.25">
      <c r="A2459" s="87">
        <v>24312</v>
      </c>
      <c r="B2459" s="134">
        <v>45473</v>
      </c>
      <c r="C2459" s="87">
        <v>14438</v>
      </c>
      <c r="D2459" s="86" t="s">
        <v>2832</v>
      </c>
      <c r="E2459" s="88">
        <v>951432611</v>
      </c>
      <c r="F2459" s="88">
        <v>773475000</v>
      </c>
      <c r="G2459" s="88">
        <v>38089484</v>
      </c>
      <c r="H2459" s="88">
        <v>0</v>
      </c>
      <c r="I2459" s="88">
        <v>5681431</v>
      </c>
      <c r="J2459" s="88">
        <v>25842713</v>
      </c>
      <c r="K2459" s="88">
        <v>179132305</v>
      </c>
      <c r="L2459" s="88">
        <v>0</v>
      </c>
      <c r="M2459" s="88">
        <v>384798031</v>
      </c>
      <c r="N2459" s="88">
        <v>50969463</v>
      </c>
      <c r="O2459" s="88">
        <v>8500448</v>
      </c>
      <c r="P2459" s="88">
        <v>80461125</v>
      </c>
      <c r="Q2459" s="89">
        <v>1.1172017875669999E-2</v>
      </c>
      <c r="R2459" s="89">
        <v>0</v>
      </c>
      <c r="S2459" s="89">
        <v>4.7003222924300002E-3</v>
      </c>
      <c r="T2459" s="89">
        <v>7.8495722975000003E-4</v>
      </c>
      <c r="U2459" s="89">
        <v>3.3174221192399998E-3</v>
      </c>
      <c r="V2459" s="89">
        <v>0</v>
      </c>
      <c r="W2459" s="89">
        <v>2.3572876885000001E-4</v>
      </c>
      <c r="X2459" s="89">
        <v>0</v>
      </c>
      <c r="Y2459" s="89">
        <v>1.2210684826400001E-3</v>
      </c>
      <c r="Z2459" s="89">
        <v>9.5581397241200003E-3</v>
      </c>
      <c r="AA2459" s="89">
        <v>2.3637364451399999E-3</v>
      </c>
    </row>
    <row r="2460" spans="1:27" x14ac:dyDescent="0.25">
      <c r="A2460" s="87">
        <v>24313</v>
      </c>
      <c r="B2460" s="134">
        <v>45473</v>
      </c>
      <c r="C2460" s="87">
        <v>14439</v>
      </c>
      <c r="D2460" s="86" t="s">
        <v>2833</v>
      </c>
      <c r="E2460" s="88">
        <v>506483279</v>
      </c>
      <c r="F2460" s="88">
        <v>326851615</v>
      </c>
      <c r="G2460" s="88">
        <v>22666388</v>
      </c>
      <c r="H2460" s="88">
        <v>0</v>
      </c>
      <c r="I2460" s="88">
        <v>0</v>
      </c>
      <c r="J2460" s="88">
        <v>48896731</v>
      </c>
      <c r="K2460" s="88">
        <v>145593058</v>
      </c>
      <c r="L2460" s="88">
        <v>0</v>
      </c>
      <c r="M2460" s="88">
        <v>58063117</v>
      </c>
      <c r="N2460" s="88">
        <v>34536644</v>
      </c>
      <c r="O2460" s="88">
        <v>53583</v>
      </c>
      <c r="P2460" s="88">
        <v>17042094</v>
      </c>
      <c r="Q2460" s="89">
        <v>6.7920138798200002E-3</v>
      </c>
      <c r="R2460" s="89">
        <v>0</v>
      </c>
      <c r="S2460" s="89">
        <v>0</v>
      </c>
      <c r="T2460" s="89">
        <v>5.1676992951999996E-4</v>
      </c>
      <c r="U2460" s="89">
        <v>5.2192607052000003E-4</v>
      </c>
      <c r="V2460" s="89">
        <v>0</v>
      </c>
      <c r="W2460" s="89">
        <v>2.7881493205000001E-4</v>
      </c>
      <c r="X2460" s="89">
        <v>0</v>
      </c>
      <c r="Y2460" s="89">
        <v>0</v>
      </c>
      <c r="Z2460" s="89">
        <v>1.4061626050889999E-2</v>
      </c>
      <c r="AA2460" s="89">
        <v>1.69148184502E-3</v>
      </c>
    </row>
    <row r="2461" spans="1:27" x14ac:dyDescent="0.25">
      <c r="A2461" s="87">
        <v>24324</v>
      </c>
      <c r="B2461" s="134">
        <v>45473</v>
      </c>
      <c r="C2461" s="87">
        <v>14450</v>
      </c>
      <c r="D2461" s="86" t="s">
        <v>2834</v>
      </c>
      <c r="E2461" s="88">
        <v>10697761</v>
      </c>
      <c r="F2461" s="88">
        <v>5631403</v>
      </c>
      <c r="G2461" s="88">
        <v>124587</v>
      </c>
      <c r="H2461" s="88">
        <v>0</v>
      </c>
      <c r="I2461" s="88">
        <v>0</v>
      </c>
      <c r="J2461" s="88">
        <v>1305839</v>
      </c>
      <c r="K2461" s="88">
        <v>2410481</v>
      </c>
      <c r="L2461" s="88">
        <v>0</v>
      </c>
      <c r="M2461" s="88">
        <v>0</v>
      </c>
      <c r="N2461" s="88">
        <v>0</v>
      </c>
      <c r="O2461" s="88">
        <v>0</v>
      </c>
      <c r="P2461" s="88">
        <v>1790496</v>
      </c>
      <c r="Q2461" s="89">
        <v>2.8169661074180001E-2</v>
      </c>
      <c r="R2461" s="89">
        <v>0</v>
      </c>
      <c r="S2461" s="89">
        <v>0</v>
      </c>
      <c r="T2461" s="89">
        <v>0</v>
      </c>
      <c r="U2461" s="89">
        <v>5.9157054939400003E-3</v>
      </c>
      <c r="V2461" s="89">
        <v>0</v>
      </c>
      <c r="W2461" s="89">
        <v>0</v>
      </c>
      <c r="X2461" s="89">
        <v>0</v>
      </c>
      <c r="Y2461" s="89">
        <v>0</v>
      </c>
      <c r="Z2461" s="89">
        <v>2.1208971773790001E-2</v>
      </c>
      <c r="AA2461" s="89">
        <v>1.071090279741E-2</v>
      </c>
    </row>
    <row r="2462" spans="1:27" x14ac:dyDescent="0.25">
      <c r="A2462" s="87">
        <v>24327</v>
      </c>
      <c r="B2462" s="134">
        <v>45473</v>
      </c>
      <c r="C2462" s="87">
        <v>14452</v>
      </c>
      <c r="D2462" s="86" t="s">
        <v>2835</v>
      </c>
      <c r="E2462" s="88">
        <v>303683880</v>
      </c>
      <c r="F2462" s="88">
        <v>218162553</v>
      </c>
      <c r="G2462" s="88">
        <v>1391830</v>
      </c>
      <c r="H2462" s="88">
        <v>0</v>
      </c>
      <c r="I2462" s="88">
        <v>0</v>
      </c>
      <c r="J2462" s="88">
        <v>24980919</v>
      </c>
      <c r="K2462" s="88">
        <v>74634780</v>
      </c>
      <c r="L2462" s="88">
        <v>0</v>
      </c>
      <c r="M2462" s="88">
        <v>98974119</v>
      </c>
      <c r="N2462" s="88">
        <v>2591823</v>
      </c>
      <c r="O2462" s="88">
        <v>862466</v>
      </c>
      <c r="P2462" s="88">
        <v>14726615</v>
      </c>
      <c r="Q2462" s="89">
        <v>7.5214811043699996E-3</v>
      </c>
      <c r="R2462" s="89">
        <v>0</v>
      </c>
      <c r="S2462" s="89">
        <v>0</v>
      </c>
      <c r="T2462" s="89">
        <v>-5.71997128E-5</v>
      </c>
      <c r="U2462" s="89">
        <v>7.7081809855000002E-4</v>
      </c>
      <c r="V2462" s="89">
        <v>0</v>
      </c>
      <c r="W2462" s="89">
        <v>0</v>
      </c>
      <c r="X2462" s="89">
        <v>1.2576863330290001E-2</v>
      </c>
      <c r="Y2462" s="89">
        <v>0</v>
      </c>
      <c r="Z2462" s="89">
        <v>3.07656814918E-3</v>
      </c>
      <c r="AA2462" s="89">
        <v>6.2956192785000001E-4</v>
      </c>
    </row>
    <row r="2463" spans="1:27" x14ac:dyDescent="0.25">
      <c r="A2463" s="87">
        <v>24358</v>
      </c>
      <c r="B2463" s="134">
        <v>45473</v>
      </c>
      <c r="C2463" s="87">
        <v>14482</v>
      </c>
      <c r="D2463" s="86" t="s">
        <v>2836</v>
      </c>
      <c r="E2463" s="88">
        <v>262624280</v>
      </c>
      <c r="F2463" s="88">
        <v>203939693</v>
      </c>
      <c r="G2463" s="88">
        <v>10843709</v>
      </c>
      <c r="H2463" s="88">
        <v>0</v>
      </c>
      <c r="I2463" s="88">
        <v>2758002</v>
      </c>
      <c r="J2463" s="88">
        <v>42114443</v>
      </c>
      <c r="K2463" s="88">
        <v>62345032</v>
      </c>
      <c r="L2463" s="88">
        <v>0</v>
      </c>
      <c r="M2463" s="88">
        <v>62651271</v>
      </c>
      <c r="N2463" s="88">
        <v>305736</v>
      </c>
      <c r="O2463" s="88">
        <v>374361</v>
      </c>
      <c r="P2463" s="88">
        <v>22547140</v>
      </c>
      <c r="Q2463" s="89">
        <v>1.2993514845499999E-2</v>
      </c>
      <c r="R2463" s="89">
        <v>0</v>
      </c>
      <c r="S2463" s="89">
        <v>2.77095329559E-3</v>
      </c>
      <c r="T2463" s="89">
        <v>0</v>
      </c>
      <c r="U2463" s="89">
        <v>1.4606098084E-3</v>
      </c>
      <c r="V2463" s="89">
        <v>0</v>
      </c>
      <c r="W2463" s="89">
        <v>-1.6153594919999999E-4</v>
      </c>
      <c r="X2463" s="89">
        <v>0</v>
      </c>
      <c r="Y2463" s="89">
        <v>0</v>
      </c>
      <c r="Z2463" s="89">
        <v>3.9634715420099999E-3</v>
      </c>
      <c r="AA2463" s="89">
        <v>1.5540210919800001E-3</v>
      </c>
    </row>
    <row r="2464" spans="1:27" x14ac:dyDescent="0.25">
      <c r="A2464" s="87">
        <v>24373</v>
      </c>
      <c r="B2464" s="134">
        <v>45473</v>
      </c>
      <c r="C2464" s="87">
        <v>20416</v>
      </c>
      <c r="D2464" s="86" t="s">
        <v>2837</v>
      </c>
      <c r="E2464" s="88">
        <v>15364149</v>
      </c>
      <c r="F2464" s="88">
        <v>12430010</v>
      </c>
      <c r="G2464" s="88">
        <v>0</v>
      </c>
      <c r="H2464" s="88">
        <v>0</v>
      </c>
      <c r="I2464" s="88">
        <v>0</v>
      </c>
      <c r="J2464" s="88">
        <v>2031075</v>
      </c>
      <c r="K2464" s="88">
        <v>7507448</v>
      </c>
      <c r="L2464" s="88">
        <v>0</v>
      </c>
      <c r="M2464" s="88">
        <v>0</v>
      </c>
      <c r="N2464" s="88">
        <v>0</v>
      </c>
      <c r="O2464" s="88">
        <v>0</v>
      </c>
      <c r="P2464" s="88">
        <v>2891487</v>
      </c>
      <c r="Q2464" s="89">
        <v>0</v>
      </c>
      <c r="R2464" s="89">
        <v>0</v>
      </c>
      <c r="S2464" s="89">
        <v>0</v>
      </c>
      <c r="T2464" s="89">
        <v>0</v>
      </c>
      <c r="U2464" s="89">
        <v>6.57428718679E-3</v>
      </c>
      <c r="V2464" s="89">
        <v>0</v>
      </c>
      <c r="W2464" s="89">
        <v>0</v>
      </c>
      <c r="X2464" s="89">
        <v>0</v>
      </c>
      <c r="Y2464" s="89">
        <v>0</v>
      </c>
      <c r="Z2464" s="89">
        <v>4.4192591940900002E-3</v>
      </c>
      <c r="AA2464" s="89">
        <v>4.8577126131200002E-3</v>
      </c>
    </row>
    <row r="2465" spans="1:27" x14ac:dyDescent="0.25">
      <c r="A2465" s="87">
        <v>24381</v>
      </c>
      <c r="B2465" s="134">
        <v>45473</v>
      </c>
      <c r="C2465" s="87">
        <v>19155</v>
      </c>
      <c r="D2465" s="86" t="s">
        <v>2838</v>
      </c>
      <c r="E2465" s="88">
        <v>79790253</v>
      </c>
      <c r="F2465" s="88">
        <v>24434382</v>
      </c>
      <c r="G2465" s="88">
        <v>169767</v>
      </c>
      <c r="H2465" s="88">
        <v>0</v>
      </c>
      <c r="I2465" s="88">
        <v>0</v>
      </c>
      <c r="J2465" s="88">
        <v>1601965</v>
      </c>
      <c r="K2465" s="88">
        <v>3499101</v>
      </c>
      <c r="L2465" s="88">
        <v>0</v>
      </c>
      <c r="M2465" s="88">
        <v>16297093</v>
      </c>
      <c r="N2465" s="88">
        <v>0</v>
      </c>
      <c r="O2465" s="88">
        <v>156400</v>
      </c>
      <c r="P2465" s="88">
        <v>2710055</v>
      </c>
      <c r="Q2465" s="89">
        <v>1.16776401203E-3</v>
      </c>
      <c r="R2465" s="89">
        <v>0</v>
      </c>
      <c r="S2465" s="89">
        <v>0</v>
      </c>
      <c r="T2465" s="89">
        <v>9.3986440229500007E-3</v>
      </c>
      <c r="U2465" s="89">
        <v>9.1980996784000004E-4</v>
      </c>
      <c r="V2465" s="89">
        <v>0</v>
      </c>
      <c r="W2465" s="89">
        <v>0</v>
      </c>
      <c r="X2465" s="89">
        <v>0</v>
      </c>
      <c r="Y2465" s="89">
        <v>0</v>
      </c>
      <c r="Z2465" s="89">
        <v>1.16316864135E-3</v>
      </c>
      <c r="AA2465" s="89">
        <v>7.9660418074999995E-4</v>
      </c>
    </row>
    <row r="2466" spans="1:27" x14ac:dyDescent="0.25">
      <c r="A2466" s="87">
        <v>24384</v>
      </c>
      <c r="B2466" s="134">
        <v>45473</v>
      </c>
      <c r="C2466" s="87">
        <v>23829</v>
      </c>
      <c r="D2466" s="86" t="s">
        <v>2839</v>
      </c>
      <c r="E2466" s="88">
        <v>359046259</v>
      </c>
      <c r="F2466" s="88">
        <v>261413559</v>
      </c>
      <c r="G2466" s="88">
        <v>410309</v>
      </c>
      <c r="H2466" s="88">
        <v>0</v>
      </c>
      <c r="I2466" s="88">
        <v>5921596</v>
      </c>
      <c r="J2466" s="88">
        <v>51708959</v>
      </c>
      <c r="K2466" s="88">
        <v>27607897</v>
      </c>
      <c r="L2466" s="88">
        <v>0</v>
      </c>
      <c r="M2466" s="88">
        <v>99743916</v>
      </c>
      <c r="N2466" s="88">
        <v>35960264</v>
      </c>
      <c r="O2466" s="88">
        <v>1290774</v>
      </c>
      <c r="P2466" s="88">
        <v>38769844</v>
      </c>
      <c r="Q2466" s="89">
        <v>2.8416997134330001E-2</v>
      </c>
      <c r="R2466" s="89">
        <v>0</v>
      </c>
      <c r="S2466" s="89">
        <v>0</v>
      </c>
      <c r="T2466" s="89">
        <v>3.866105532E-5</v>
      </c>
      <c r="U2466" s="89">
        <v>6.6527528857400003E-6</v>
      </c>
      <c r="V2466" s="89">
        <v>0</v>
      </c>
      <c r="W2466" s="89">
        <v>0</v>
      </c>
      <c r="X2466" s="89">
        <v>0</v>
      </c>
      <c r="Y2466" s="89">
        <v>-1.28932080713E-2</v>
      </c>
      <c r="Z2466" s="89">
        <v>-1.610166263E-4</v>
      </c>
      <c r="AA2466" s="89">
        <v>-3.1783781700000001E-5</v>
      </c>
    </row>
    <row r="2467" spans="1:27" x14ac:dyDescent="0.25">
      <c r="A2467" s="87">
        <v>24385</v>
      </c>
      <c r="B2467" s="134">
        <v>45473</v>
      </c>
      <c r="C2467" s="87">
        <v>14586</v>
      </c>
      <c r="D2467" s="86" t="s">
        <v>2840</v>
      </c>
      <c r="E2467" s="88">
        <v>41629291</v>
      </c>
      <c r="F2467" s="88">
        <v>20199997</v>
      </c>
      <c r="G2467" s="88">
        <v>1558444</v>
      </c>
      <c r="H2467" s="88">
        <v>2170</v>
      </c>
      <c r="I2467" s="88">
        <v>0</v>
      </c>
      <c r="J2467" s="88">
        <v>2698429</v>
      </c>
      <c r="K2467" s="88">
        <v>8409140</v>
      </c>
      <c r="L2467" s="88">
        <v>0</v>
      </c>
      <c r="M2467" s="88">
        <v>4202263</v>
      </c>
      <c r="N2467" s="88">
        <v>0</v>
      </c>
      <c r="O2467" s="88">
        <v>0</v>
      </c>
      <c r="P2467" s="88">
        <v>3329550</v>
      </c>
      <c r="Q2467" s="89">
        <v>1.2261249739829999E-2</v>
      </c>
      <c r="R2467" s="89">
        <v>0</v>
      </c>
      <c r="S2467" s="89">
        <v>0</v>
      </c>
      <c r="T2467" s="89">
        <v>-4.2133388990000002E-4</v>
      </c>
      <c r="U2467" s="89">
        <v>2.98933105478E-3</v>
      </c>
      <c r="V2467" s="89">
        <v>0</v>
      </c>
      <c r="W2467" s="89">
        <v>0</v>
      </c>
      <c r="X2467" s="89">
        <v>0</v>
      </c>
      <c r="Y2467" s="89">
        <v>0</v>
      </c>
      <c r="Z2467" s="89">
        <v>1.507591989687E-2</v>
      </c>
      <c r="AA2467" s="89">
        <v>5.0518160137699997E-3</v>
      </c>
    </row>
    <row r="2468" spans="1:27" x14ac:dyDescent="0.25">
      <c r="A2468" s="87">
        <v>24387</v>
      </c>
      <c r="B2468" s="134">
        <v>45473</v>
      </c>
      <c r="C2468" s="87">
        <v>18159</v>
      </c>
      <c r="D2468" s="86" t="s">
        <v>2841</v>
      </c>
      <c r="E2468" s="88">
        <v>17193391</v>
      </c>
      <c r="F2468" s="88">
        <v>2935767</v>
      </c>
      <c r="G2468" s="88">
        <v>0</v>
      </c>
      <c r="H2468" s="88">
        <v>0</v>
      </c>
      <c r="I2468" s="88">
        <v>0</v>
      </c>
      <c r="J2468" s="88">
        <v>782882</v>
      </c>
      <c r="K2468" s="88">
        <v>855779</v>
      </c>
      <c r="L2468" s="88">
        <v>0</v>
      </c>
      <c r="M2468" s="88">
        <v>0</v>
      </c>
      <c r="N2468" s="88">
        <v>0</v>
      </c>
      <c r="O2468" s="88">
        <v>0</v>
      </c>
      <c r="P2468" s="88">
        <v>1297106</v>
      </c>
      <c r="Q2468" s="89">
        <v>0</v>
      </c>
      <c r="R2468" s="89">
        <v>0</v>
      </c>
      <c r="S2468" s="89">
        <v>0</v>
      </c>
      <c r="T2468" s="89">
        <v>-8.7302213631999994E-3</v>
      </c>
      <c r="U2468" s="89">
        <v>-1.20003334731E-2</v>
      </c>
      <c r="V2468" s="89">
        <v>0</v>
      </c>
      <c r="W2468" s="89">
        <v>0</v>
      </c>
      <c r="X2468" s="89">
        <v>0</v>
      </c>
      <c r="Y2468" s="89">
        <v>0</v>
      </c>
      <c r="Z2468" s="89">
        <v>-4.9197892345000001E-3</v>
      </c>
      <c r="AA2468" s="89">
        <v>-6.3196146627000002E-3</v>
      </c>
    </row>
    <row r="2469" spans="1:27" x14ac:dyDescent="0.25">
      <c r="A2469" s="87">
        <v>24390</v>
      </c>
      <c r="B2469" s="134">
        <v>45473</v>
      </c>
      <c r="C2469" s="87">
        <v>17946</v>
      </c>
      <c r="D2469" s="86" t="s">
        <v>2842</v>
      </c>
      <c r="E2469" s="88">
        <v>51936616</v>
      </c>
      <c r="F2469" s="88">
        <v>41282732</v>
      </c>
      <c r="G2469" s="88">
        <v>2452612</v>
      </c>
      <c r="H2469" s="88">
        <v>0</v>
      </c>
      <c r="I2469" s="88">
        <v>0</v>
      </c>
      <c r="J2469" s="88">
        <v>4913269</v>
      </c>
      <c r="K2469" s="88">
        <v>13730272</v>
      </c>
      <c r="L2469" s="88">
        <v>0</v>
      </c>
      <c r="M2469" s="88">
        <v>13284013</v>
      </c>
      <c r="N2469" s="88">
        <v>0</v>
      </c>
      <c r="O2469" s="88">
        <v>167943</v>
      </c>
      <c r="P2469" s="88">
        <v>6734623</v>
      </c>
      <c r="Q2469" s="89">
        <v>2.8537495996699999E-3</v>
      </c>
      <c r="R2469" s="89">
        <v>0.56175298804781004</v>
      </c>
      <c r="S2469" s="89">
        <v>0</v>
      </c>
      <c r="T2469" s="89">
        <v>-8.8753809000000002E-5</v>
      </c>
      <c r="U2469" s="89">
        <v>1.7275144684199999E-3</v>
      </c>
      <c r="V2469" s="89">
        <v>0</v>
      </c>
      <c r="W2469" s="89">
        <v>0</v>
      </c>
      <c r="X2469" s="89">
        <v>0</v>
      </c>
      <c r="Y2469" s="89">
        <v>0</v>
      </c>
      <c r="Z2469" s="89">
        <v>3.7324669950899998E-3</v>
      </c>
      <c r="AA2469" s="89">
        <v>1.3267374255400001E-3</v>
      </c>
    </row>
    <row r="2470" spans="1:27" x14ac:dyDescent="0.25">
      <c r="A2470" s="87">
        <v>24396</v>
      </c>
      <c r="B2470" s="134">
        <v>45473</v>
      </c>
      <c r="C2470" s="87">
        <v>20397</v>
      </c>
      <c r="D2470" s="86" t="s">
        <v>2843</v>
      </c>
      <c r="E2470" s="88">
        <v>29694398</v>
      </c>
      <c r="F2470" s="88">
        <v>6548506</v>
      </c>
      <c r="G2470" s="88">
        <v>0</v>
      </c>
      <c r="H2470" s="88">
        <v>0</v>
      </c>
      <c r="I2470" s="88">
        <v>0</v>
      </c>
      <c r="J2470" s="88">
        <v>2400475</v>
      </c>
      <c r="K2470" s="88">
        <v>1879081</v>
      </c>
      <c r="L2470" s="88">
        <v>0</v>
      </c>
      <c r="M2470" s="88">
        <v>1353099</v>
      </c>
      <c r="N2470" s="88">
        <v>0</v>
      </c>
      <c r="O2470" s="88">
        <v>0</v>
      </c>
      <c r="P2470" s="88">
        <v>915851</v>
      </c>
      <c r="Q2470" s="89">
        <v>0</v>
      </c>
      <c r="R2470" s="89">
        <v>0</v>
      </c>
      <c r="S2470" s="89">
        <v>0</v>
      </c>
      <c r="T2470" s="89">
        <v>-1.0853193569999999E-4</v>
      </c>
      <c r="U2470" s="89">
        <v>-2.8721187968999999E-3</v>
      </c>
      <c r="V2470" s="89">
        <v>0</v>
      </c>
      <c r="W2470" s="89">
        <v>-7.0814414126000001E-3</v>
      </c>
      <c r="X2470" s="89">
        <v>0</v>
      </c>
      <c r="Y2470" s="89">
        <v>0</v>
      </c>
      <c r="Z2470" s="89">
        <v>8.7978322252100002E-3</v>
      </c>
      <c r="AA2470" s="89">
        <v>-1.1307142511999999E-3</v>
      </c>
    </row>
    <row r="2471" spans="1:27" x14ac:dyDescent="0.25">
      <c r="A2471" s="87">
        <v>24402</v>
      </c>
      <c r="B2471" s="134">
        <v>45473</v>
      </c>
      <c r="C2471" s="87">
        <v>19743</v>
      </c>
      <c r="D2471" s="86" t="s">
        <v>2844</v>
      </c>
      <c r="E2471" s="88">
        <v>79855999</v>
      </c>
      <c r="F2471" s="88">
        <v>59580122</v>
      </c>
      <c r="G2471" s="88">
        <v>166738</v>
      </c>
      <c r="H2471" s="88">
        <v>65826</v>
      </c>
      <c r="I2471" s="88">
        <v>0</v>
      </c>
      <c r="J2471" s="88">
        <v>5786409</v>
      </c>
      <c r="K2471" s="88">
        <v>21182838</v>
      </c>
      <c r="L2471" s="88">
        <v>0</v>
      </c>
      <c r="M2471" s="88">
        <v>23995544</v>
      </c>
      <c r="N2471" s="88">
        <v>1265403</v>
      </c>
      <c r="O2471" s="88">
        <v>1733796</v>
      </c>
      <c r="P2471" s="88">
        <v>5383568</v>
      </c>
      <c r="Q2471" s="89">
        <v>8.3316276303099998E-3</v>
      </c>
      <c r="R2471" s="89">
        <v>1.562033672704E-2</v>
      </c>
      <c r="S2471" s="89">
        <v>0</v>
      </c>
      <c r="T2471" s="89">
        <v>1.6657376548899999E-3</v>
      </c>
      <c r="U2471" s="89">
        <v>5.27533610711E-3</v>
      </c>
      <c r="V2471" s="89">
        <v>0</v>
      </c>
      <c r="W2471" s="89">
        <v>2.4670503822799999E-3</v>
      </c>
      <c r="X2471" s="89">
        <v>-4.4208591299999999E-5</v>
      </c>
      <c r="Y2471" s="89">
        <v>0</v>
      </c>
      <c r="Z2471" s="89">
        <v>1.1094427677240001E-2</v>
      </c>
      <c r="AA2471" s="89">
        <v>4.0642781794199999E-3</v>
      </c>
    </row>
    <row r="2472" spans="1:27" x14ac:dyDescent="0.25">
      <c r="A2472" s="87">
        <v>24404</v>
      </c>
      <c r="B2472" s="134">
        <v>45473</v>
      </c>
      <c r="C2472" s="87">
        <v>19930</v>
      </c>
      <c r="D2472" s="86" t="s">
        <v>2845</v>
      </c>
      <c r="E2472" s="88">
        <v>123828957</v>
      </c>
      <c r="F2472" s="88">
        <v>87351787</v>
      </c>
      <c r="G2472" s="88">
        <v>303747</v>
      </c>
      <c r="H2472" s="88">
        <v>0</v>
      </c>
      <c r="I2472" s="88">
        <v>1179552</v>
      </c>
      <c r="J2472" s="88">
        <v>5893693</v>
      </c>
      <c r="K2472" s="88">
        <v>19523548</v>
      </c>
      <c r="L2472" s="88">
        <v>0</v>
      </c>
      <c r="M2472" s="88">
        <v>26957608</v>
      </c>
      <c r="N2472" s="88">
        <v>24156155</v>
      </c>
      <c r="O2472" s="88">
        <v>1414559</v>
      </c>
      <c r="P2472" s="88">
        <v>7922925</v>
      </c>
      <c r="Q2472" s="89">
        <v>-6.6049813030000003E-3</v>
      </c>
      <c r="R2472" s="89">
        <v>0</v>
      </c>
      <c r="S2472" s="89">
        <v>9.0785792894800005E-3</v>
      </c>
      <c r="T2472" s="89">
        <v>0</v>
      </c>
      <c r="U2472" s="89">
        <v>2.8415342751699998E-3</v>
      </c>
      <c r="V2472" s="89">
        <v>0</v>
      </c>
      <c r="W2472" s="89">
        <v>-1.3325809940000001E-4</v>
      </c>
      <c r="X2472" s="89">
        <v>0</v>
      </c>
      <c r="Y2472" s="89">
        <v>0</v>
      </c>
      <c r="Z2472" s="89">
        <v>2.655848630125E-2</v>
      </c>
      <c r="AA2472" s="89">
        <v>3.8086613139199999E-3</v>
      </c>
    </row>
    <row r="2473" spans="1:27" x14ac:dyDescent="0.25">
      <c r="A2473" s="87">
        <v>24405</v>
      </c>
      <c r="B2473" s="134">
        <v>45473</v>
      </c>
      <c r="C2473" s="87">
        <v>18829</v>
      </c>
      <c r="D2473" s="86" t="s">
        <v>2846</v>
      </c>
      <c r="E2473" s="88">
        <v>932990741</v>
      </c>
      <c r="F2473" s="88">
        <v>734265549</v>
      </c>
      <c r="G2473" s="88">
        <v>22714942</v>
      </c>
      <c r="H2473" s="88">
        <v>0</v>
      </c>
      <c r="I2473" s="88">
        <v>4770491</v>
      </c>
      <c r="J2473" s="88">
        <v>24201905</v>
      </c>
      <c r="K2473" s="88">
        <v>92028917</v>
      </c>
      <c r="L2473" s="88">
        <v>14858215</v>
      </c>
      <c r="M2473" s="88">
        <v>439904078</v>
      </c>
      <c r="N2473" s="88">
        <v>66225937</v>
      </c>
      <c r="O2473" s="88">
        <v>32431186</v>
      </c>
      <c r="P2473" s="88">
        <v>37129878</v>
      </c>
      <c r="Q2473" s="89">
        <v>6.7197518350999999E-3</v>
      </c>
      <c r="R2473" s="89">
        <v>0</v>
      </c>
      <c r="S2473" s="89">
        <v>4.1943261684E-4</v>
      </c>
      <c r="T2473" s="89">
        <v>1.74171323847E-3</v>
      </c>
      <c r="U2473" s="89">
        <v>2.3246427115499999E-3</v>
      </c>
      <c r="V2473" s="89">
        <v>5.1864914397000003E-4</v>
      </c>
      <c r="W2473" s="89">
        <v>0</v>
      </c>
      <c r="X2473" s="89">
        <v>0</v>
      </c>
      <c r="Y2473" s="89">
        <v>0</v>
      </c>
      <c r="Z2473" s="89">
        <v>6.1452208962000003E-3</v>
      </c>
      <c r="AA2473" s="89">
        <v>8.5066503108000003E-4</v>
      </c>
    </row>
    <row r="2474" spans="1:27" x14ac:dyDescent="0.25">
      <c r="A2474" s="87">
        <v>24414</v>
      </c>
      <c r="B2474" s="134">
        <v>45473</v>
      </c>
      <c r="C2474" s="87">
        <v>15240</v>
      </c>
      <c r="D2474" s="86" t="s">
        <v>2847</v>
      </c>
      <c r="E2474" s="88">
        <v>217876611</v>
      </c>
      <c r="F2474" s="88">
        <v>100585697</v>
      </c>
      <c r="G2474" s="88">
        <v>2910835</v>
      </c>
      <c r="H2474" s="88">
        <v>0</v>
      </c>
      <c r="I2474" s="88">
        <v>1657</v>
      </c>
      <c r="J2474" s="88">
        <v>9219162</v>
      </c>
      <c r="K2474" s="88">
        <v>29721665</v>
      </c>
      <c r="L2474" s="88">
        <v>0</v>
      </c>
      <c r="M2474" s="88">
        <v>29499077</v>
      </c>
      <c r="N2474" s="88">
        <v>12323012</v>
      </c>
      <c r="O2474" s="88">
        <v>1151816</v>
      </c>
      <c r="P2474" s="88">
        <v>15758473</v>
      </c>
      <c r="Q2474" s="89">
        <v>6.1025805327699998E-3</v>
      </c>
      <c r="R2474" s="89">
        <v>0</v>
      </c>
      <c r="S2474" s="89">
        <v>0</v>
      </c>
      <c r="T2474" s="89">
        <v>-1.579704964E-4</v>
      </c>
      <c r="U2474" s="89">
        <v>-1.8741836599999999E-4</v>
      </c>
      <c r="V2474" s="89">
        <v>0</v>
      </c>
      <c r="W2474" s="89">
        <v>0</v>
      </c>
      <c r="X2474" s="89">
        <v>0</v>
      </c>
      <c r="Y2474" s="89">
        <v>0</v>
      </c>
      <c r="Z2474" s="89">
        <v>1.15988495763E-3</v>
      </c>
      <c r="AA2474" s="89">
        <v>3.0271508851000001E-4</v>
      </c>
    </row>
    <row r="2475" spans="1:27" x14ac:dyDescent="0.25">
      <c r="A2475" s="87">
        <v>24421</v>
      </c>
      <c r="B2475" s="134">
        <v>45473</v>
      </c>
      <c r="C2475" s="87">
        <v>14633</v>
      </c>
      <c r="D2475" s="86" t="s">
        <v>2848</v>
      </c>
      <c r="E2475" s="88">
        <v>639517935</v>
      </c>
      <c r="F2475" s="88">
        <v>408502645</v>
      </c>
      <c r="G2475" s="88">
        <v>11801515</v>
      </c>
      <c r="H2475" s="88">
        <v>0</v>
      </c>
      <c r="I2475" s="88">
        <v>0</v>
      </c>
      <c r="J2475" s="88">
        <v>73806624</v>
      </c>
      <c r="K2475" s="88">
        <v>112615455</v>
      </c>
      <c r="L2475" s="88">
        <v>0</v>
      </c>
      <c r="M2475" s="88">
        <v>139547047</v>
      </c>
      <c r="N2475" s="88">
        <v>19848330</v>
      </c>
      <c r="O2475" s="88">
        <v>0</v>
      </c>
      <c r="P2475" s="88">
        <v>50883674</v>
      </c>
      <c r="Q2475" s="89">
        <v>1.27739864438E-2</v>
      </c>
      <c r="R2475" s="89">
        <v>0</v>
      </c>
      <c r="S2475" s="89">
        <v>0</v>
      </c>
      <c r="T2475" s="89">
        <v>2.1142719543500001E-3</v>
      </c>
      <c r="U2475" s="89">
        <v>1.69695615403E-3</v>
      </c>
      <c r="V2475" s="89">
        <v>0</v>
      </c>
      <c r="W2475" s="89">
        <v>0</v>
      </c>
      <c r="X2475" s="89">
        <v>0</v>
      </c>
      <c r="Y2475" s="89">
        <v>0</v>
      </c>
      <c r="Z2475" s="89">
        <v>5.6347081722299998E-3</v>
      </c>
      <c r="AA2475" s="89">
        <v>1.68468758775E-3</v>
      </c>
    </row>
    <row r="2476" spans="1:27" x14ac:dyDescent="0.25">
      <c r="A2476" s="87">
        <v>24422</v>
      </c>
      <c r="B2476" s="134">
        <v>45473</v>
      </c>
      <c r="C2476" s="87">
        <v>15042</v>
      </c>
      <c r="D2476" s="86" t="s">
        <v>2849</v>
      </c>
      <c r="E2476" s="88">
        <v>30037063</v>
      </c>
      <c r="F2476" s="88">
        <v>15985966</v>
      </c>
      <c r="G2476" s="88">
        <v>328637</v>
      </c>
      <c r="H2476" s="88">
        <v>0</v>
      </c>
      <c r="I2476" s="88">
        <v>0</v>
      </c>
      <c r="J2476" s="88">
        <v>2824371</v>
      </c>
      <c r="K2476" s="88">
        <v>8510389</v>
      </c>
      <c r="L2476" s="88">
        <v>0</v>
      </c>
      <c r="M2476" s="88">
        <v>2176949</v>
      </c>
      <c r="N2476" s="88">
        <v>0</v>
      </c>
      <c r="O2476" s="88">
        <v>0</v>
      </c>
      <c r="P2476" s="88">
        <v>2145620</v>
      </c>
      <c r="Q2476" s="89">
        <v>-2.5054570468999999E-3</v>
      </c>
      <c r="R2476" s="89">
        <v>0</v>
      </c>
      <c r="S2476" s="89">
        <v>0</v>
      </c>
      <c r="T2476" s="89">
        <v>2.4160245750000001E-4</v>
      </c>
      <c r="U2476" s="89">
        <v>2.4074822390000002E-3</v>
      </c>
      <c r="V2476" s="89">
        <v>0</v>
      </c>
      <c r="W2476" s="89">
        <v>0</v>
      </c>
      <c r="X2476" s="89">
        <v>0</v>
      </c>
      <c r="Y2476" s="89">
        <v>0</v>
      </c>
      <c r="Z2476" s="89">
        <v>2.6835764341199999E-3</v>
      </c>
      <c r="AA2476" s="89">
        <v>1.66558711863E-3</v>
      </c>
    </row>
    <row r="2477" spans="1:27" x14ac:dyDescent="0.25">
      <c r="A2477" s="87">
        <v>24423</v>
      </c>
      <c r="B2477" s="134">
        <v>45473</v>
      </c>
      <c r="C2477" s="87">
        <v>15926</v>
      </c>
      <c r="D2477" s="86" t="s">
        <v>2850</v>
      </c>
      <c r="E2477" s="88">
        <v>445305</v>
      </c>
      <c r="F2477" s="88">
        <v>342395</v>
      </c>
      <c r="G2477" s="88">
        <v>0</v>
      </c>
      <c r="H2477" s="88">
        <v>0</v>
      </c>
      <c r="I2477" s="88">
        <v>0</v>
      </c>
      <c r="J2477" s="88">
        <v>90531</v>
      </c>
      <c r="K2477" s="88">
        <v>100381</v>
      </c>
      <c r="L2477" s="88">
        <v>0</v>
      </c>
      <c r="M2477" s="88">
        <v>0</v>
      </c>
      <c r="N2477" s="88">
        <v>0</v>
      </c>
      <c r="O2477" s="88">
        <v>0</v>
      </c>
      <c r="P2477" s="88">
        <v>151483</v>
      </c>
      <c r="Q2477" s="89">
        <v>0</v>
      </c>
      <c r="R2477" s="89">
        <v>0</v>
      </c>
      <c r="S2477" s="89">
        <v>0</v>
      </c>
      <c r="T2477" s="89">
        <v>0</v>
      </c>
      <c r="U2477" s="89">
        <v>1.076195575298E-2</v>
      </c>
      <c r="V2477" s="89">
        <v>0</v>
      </c>
      <c r="W2477" s="89">
        <v>0</v>
      </c>
      <c r="X2477" s="89">
        <v>0</v>
      </c>
      <c r="Y2477" s="89">
        <v>0</v>
      </c>
      <c r="Z2477" s="89">
        <v>1.8905150702000001E-3</v>
      </c>
      <c r="AA2477" s="89">
        <v>3.2646527256299999E-3</v>
      </c>
    </row>
    <row r="2478" spans="1:27" x14ac:dyDescent="0.25">
      <c r="A2478" s="87">
        <v>24428</v>
      </c>
      <c r="B2478" s="134">
        <v>45473</v>
      </c>
      <c r="C2478" s="87">
        <v>15031</v>
      </c>
      <c r="D2478" s="86" t="s">
        <v>2851</v>
      </c>
      <c r="E2478" s="88">
        <v>16696197</v>
      </c>
      <c r="F2478" s="88">
        <v>15013913</v>
      </c>
      <c r="G2478" s="88">
        <v>0</v>
      </c>
      <c r="H2478" s="88">
        <v>0</v>
      </c>
      <c r="I2478" s="88">
        <v>0</v>
      </c>
      <c r="J2478" s="88">
        <v>2851094</v>
      </c>
      <c r="K2478" s="88">
        <v>8115153</v>
      </c>
      <c r="L2478" s="88">
        <v>0</v>
      </c>
      <c r="M2478" s="88">
        <v>240676</v>
      </c>
      <c r="N2478" s="88">
        <v>0</v>
      </c>
      <c r="O2478" s="88">
        <v>0</v>
      </c>
      <c r="P2478" s="88">
        <v>3806989</v>
      </c>
      <c r="Q2478" s="89">
        <v>0</v>
      </c>
      <c r="R2478" s="89">
        <v>0</v>
      </c>
      <c r="S2478" s="89">
        <v>0</v>
      </c>
      <c r="T2478" s="89">
        <v>-1.0262773812000001E-3</v>
      </c>
      <c r="U2478" s="89">
        <v>1.5016275963000001E-4</v>
      </c>
      <c r="V2478" s="89">
        <v>0</v>
      </c>
      <c r="W2478" s="89">
        <v>0</v>
      </c>
      <c r="X2478" s="89">
        <v>0</v>
      </c>
      <c r="Y2478" s="89">
        <v>0</v>
      </c>
      <c r="Z2478" s="89">
        <v>-2.4699108136999998E-3</v>
      </c>
      <c r="AA2478" s="89">
        <v>-6.5369956179999996E-4</v>
      </c>
    </row>
    <row r="2479" spans="1:27" x14ac:dyDescent="0.25">
      <c r="A2479" s="87">
        <v>24429</v>
      </c>
      <c r="B2479" s="134">
        <v>45473</v>
      </c>
      <c r="C2479" s="87">
        <v>17533</v>
      </c>
      <c r="D2479" s="86" t="s">
        <v>2852</v>
      </c>
      <c r="E2479" s="88">
        <v>8784502</v>
      </c>
      <c r="F2479" s="88">
        <v>7122950</v>
      </c>
      <c r="G2479" s="88">
        <v>0</v>
      </c>
      <c r="H2479" s="88">
        <v>35327</v>
      </c>
      <c r="I2479" s="88">
        <v>0</v>
      </c>
      <c r="J2479" s="88">
        <v>2882107</v>
      </c>
      <c r="K2479" s="88">
        <v>3467114</v>
      </c>
      <c r="L2479" s="88">
        <v>0</v>
      </c>
      <c r="M2479" s="88">
        <v>0</v>
      </c>
      <c r="N2479" s="88">
        <v>0</v>
      </c>
      <c r="O2479" s="88">
        <v>0</v>
      </c>
      <c r="P2479" s="88">
        <v>738402</v>
      </c>
      <c r="Q2479" s="89">
        <v>0</v>
      </c>
      <c r="R2479" s="89">
        <v>5.1063335944499999E-3</v>
      </c>
      <c r="S2479" s="89">
        <v>0</v>
      </c>
      <c r="T2479" s="89">
        <v>-1.298450645E-4</v>
      </c>
      <c r="U2479" s="89">
        <v>2.2385491695199999E-3</v>
      </c>
      <c r="V2479" s="89">
        <v>0</v>
      </c>
      <c r="W2479" s="89">
        <v>0</v>
      </c>
      <c r="X2479" s="89">
        <v>0</v>
      </c>
      <c r="Y2479" s="89">
        <v>0</v>
      </c>
      <c r="Z2479" s="89">
        <v>1.410177386163E-2</v>
      </c>
      <c r="AA2479" s="89">
        <v>3.1680387776199998E-3</v>
      </c>
    </row>
    <row r="2480" spans="1:27" x14ac:dyDescent="0.25">
      <c r="A2480" s="87">
        <v>24430</v>
      </c>
      <c r="B2480" s="134">
        <v>45473</v>
      </c>
      <c r="C2480" s="87">
        <v>17939</v>
      </c>
      <c r="D2480" s="86" t="s">
        <v>2853</v>
      </c>
      <c r="E2480" s="88">
        <v>5603758</v>
      </c>
      <c r="F2480" s="88">
        <v>2849890</v>
      </c>
      <c r="G2480" s="88">
        <v>0</v>
      </c>
      <c r="H2480" s="88">
        <v>0</v>
      </c>
      <c r="I2480" s="88">
        <v>0</v>
      </c>
      <c r="J2480" s="88">
        <v>792114</v>
      </c>
      <c r="K2480" s="88">
        <v>1357655</v>
      </c>
      <c r="L2480" s="88">
        <v>0</v>
      </c>
      <c r="M2480" s="88">
        <v>0</v>
      </c>
      <c r="N2480" s="88">
        <v>0</v>
      </c>
      <c r="O2480" s="88">
        <v>0</v>
      </c>
      <c r="P2480" s="88">
        <v>700121</v>
      </c>
      <c r="Q2480" s="89">
        <v>0</v>
      </c>
      <c r="R2480" s="89">
        <v>0</v>
      </c>
      <c r="S2480" s="89">
        <v>0</v>
      </c>
      <c r="T2480" s="89">
        <v>9.861283181E-5</v>
      </c>
      <c r="U2480" s="89">
        <v>0</v>
      </c>
      <c r="V2480" s="89">
        <v>0</v>
      </c>
      <c r="W2480" s="89">
        <v>0</v>
      </c>
      <c r="X2480" s="89">
        <v>0</v>
      </c>
      <c r="Y2480" s="89">
        <v>0</v>
      </c>
      <c r="Z2480" s="89">
        <v>8.0846088281000001E-3</v>
      </c>
      <c r="AA2480" s="89">
        <v>2.2684120085700002E-3</v>
      </c>
    </row>
    <row r="2481" spans="1:27" x14ac:dyDescent="0.25">
      <c r="A2481" s="87">
        <v>24431</v>
      </c>
      <c r="B2481" s="134">
        <v>45473</v>
      </c>
      <c r="C2481" s="87">
        <v>17532</v>
      </c>
      <c r="D2481" s="86" t="s">
        <v>2854</v>
      </c>
      <c r="E2481" s="88">
        <v>4559010</v>
      </c>
      <c r="F2481" s="88">
        <v>2873026</v>
      </c>
      <c r="G2481" s="88">
        <v>819362</v>
      </c>
      <c r="H2481" s="88">
        <v>0</v>
      </c>
      <c r="I2481" s="88">
        <v>0</v>
      </c>
      <c r="J2481" s="88">
        <v>832699</v>
      </c>
      <c r="K2481" s="88">
        <v>985618</v>
      </c>
      <c r="L2481" s="88">
        <v>0</v>
      </c>
      <c r="M2481" s="88">
        <v>0</v>
      </c>
      <c r="N2481" s="88">
        <v>0</v>
      </c>
      <c r="O2481" s="88">
        <v>0</v>
      </c>
      <c r="P2481" s="88">
        <v>235347</v>
      </c>
      <c r="Q2481" s="89">
        <v>7.2871995007199996E-3</v>
      </c>
      <c r="R2481" s="89">
        <v>0</v>
      </c>
      <c r="S2481" s="89">
        <v>0</v>
      </c>
      <c r="T2481" s="89">
        <v>0</v>
      </c>
      <c r="U2481" s="89">
        <v>0</v>
      </c>
      <c r="V2481" s="89">
        <v>0</v>
      </c>
      <c r="W2481" s="89">
        <v>0</v>
      </c>
      <c r="X2481" s="89">
        <v>0</v>
      </c>
      <c r="Y2481" s="89">
        <v>0</v>
      </c>
      <c r="Z2481" s="89">
        <v>1.19156265774E-3</v>
      </c>
      <c r="AA2481" s="89">
        <v>2.4758728286499998E-3</v>
      </c>
    </row>
    <row r="2482" spans="1:27" x14ac:dyDescent="0.25">
      <c r="A2482" s="87">
        <v>24432</v>
      </c>
      <c r="B2482" s="134">
        <v>45473</v>
      </c>
      <c r="C2482" s="87">
        <v>17980</v>
      </c>
      <c r="D2482" s="86" t="s">
        <v>2855</v>
      </c>
      <c r="E2482" s="88">
        <v>8167977</v>
      </c>
      <c r="F2482" s="88">
        <v>6906134</v>
      </c>
      <c r="G2482" s="88">
        <v>150723</v>
      </c>
      <c r="H2482" s="88">
        <v>0</v>
      </c>
      <c r="I2482" s="88">
        <v>0</v>
      </c>
      <c r="J2482" s="88">
        <v>2684929</v>
      </c>
      <c r="K2482" s="88">
        <v>2166832</v>
      </c>
      <c r="L2482" s="88">
        <v>0</v>
      </c>
      <c r="M2482" s="88">
        <v>0</v>
      </c>
      <c r="N2482" s="88">
        <v>0</v>
      </c>
      <c r="O2482" s="88">
        <v>0</v>
      </c>
      <c r="P2482" s="88">
        <v>1903649</v>
      </c>
      <c r="Q2482" s="89">
        <v>-1.09957677629E-2</v>
      </c>
      <c r="R2482" s="89">
        <v>0</v>
      </c>
      <c r="S2482" s="89">
        <v>0</v>
      </c>
      <c r="T2482" s="89">
        <v>1.8366948815999999E-4</v>
      </c>
      <c r="U2482" s="89">
        <v>-2.6095070619999998E-3</v>
      </c>
      <c r="V2482" s="89">
        <v>0</v>
      </c>
      <c r="W2482" s="89">
        <v>0</v>
      </c>
      <c r="X2482" s="89">
        <v>0</v>
      </c>
      <c r="Y2482" s="89">
        <v>0</v>
      </c>
      <c r="Z2482" s="89">
        <v>9.0207191338999998E-4</v>
      </c>
      <c r="AA2482" s="89">
        <v>-5.7462202350000002E-4</v>
      </c>
    </row>
    <row r="2483" spans="1:27" x14ac:dyDescent="0.25">
      <c r="A2483" s="87">
        <v>24433</v>
      </c>
      <c r="B2483" s="134">
        <v>45473</v>
      </c>
      <c r="C2483" s="87">
        <v>18992</v>
      </c>
      <c r="D2483" s="86" t="s">
        <v>2856</v>
      </c>
      <c r="E2483" s="88">
        <v>2282339</v>
      </c>
      <c r="F2483" s="88">
        <v>1582532</v>
      </c>
      <c r="G2483" s="88">
        <v>0</v>
      </c>
      <c r="H2483" s="88">
        <v>0</v>
      </c>
      <c r="I2483" s="88">
        <v>0</v>
      </c>
      <c r="J2483" s="88">
        <v>636028</v>
      </c>
      <c r="K2483" s="88">
        <v>520207</v>
      </c>
      <c r="L2483" s="88">
        <v>0</v>
      </c>
      <c r="M2483" s="88">
        <v>0</v>
      </c>
      <c r="N2483" s="88">
        <v>0</v>
      </c>
      <c r="O2483" s="88">
        <v>0</v>
      </c>
      <c r="P2483" s="88">
        <v>426297</v>
      </c>
      <c r="Q2483" s="89">
        <v>0</v>
      </c>
      <c r="R2483" s="89">
        <v>0</v>
      </c>
      <c r="S2483" s="89">
        <v>0</v>
      </c>
      <c r="T2483" s="89">
        <v>0</v>
      </c>
      <c r="U2483" s="89">
        <v>3.5937850090600001E-3</v>
      </c>
      <c r="V2483" s="89">
        <v>0</v>
      </c>
      <c r="W2483" s="89">
        <v>0</v>
      </c>
      <c r="X2483" s="89">
        <v>0</v>
      </c>
      <c r="Y2483" s="89">
        <v>0</v>
      </c>
      <c r="Z2483" s="89">
        <v>6.7476462392799998E-3</v>
      </c>
      <c r="AA2483" s="89">
        <v>3.1402304887399998E-3</v>
      </c>
    </row>
    <row r="2484" spans="1:27" x14ac:dyDescent="0.25">
      <c r="A2484" s="87">
        <v>24434</v>
      </c>
      <c r="B2484" s="134">
        <v>45473</v>
      </c>
      <c r="C2484" s="87">
        <v>17976</v>
      </c>
      <c r="D2484" s="86" t="s">
        <v>2857</v>
      </c>
      <c r="E2484" s="88">
        <v>803749</v>
      </c>
      <c r="F2484" s="88">
        <v>380399</v>
      </c>
      <c r="G2484" s="88">
        <v>0</v>
      </c>
      <c r="H2484" s="88">
        <v>0</v>
      </c>
      <c r="I2484" s="88">
        <v>0</v>
      </c>
      <c r="J2484" s="88">
        <v>263973</v>
      </c>
      <c r="K2484" s="88">
        <v>63396</v>
      </c>
      <c r="L2484" s="88">
        <v>0</v>
      </c>
      <c r="M2484" s="88">
        <v>0</v>
      </c>
      <c r="N2484" s="88">
        <v>0</v>
      </c>
      <c r="O2484" s="88">
        <v>0</v>
      </c>
      <c r="P2484" s="88">
        <v>53030</v>
      </c>
      <c r="Q2484" s="89">
        <v>0</v>
      </c>
      <c r="R2484" s="89">
        <v>0</v>
      </c>
      <c r="S2484" s="89">
        <v>0</v>
      </c>
      <c r="T2484" s="89">
        <v>0</v>
      </c>
      <c r="U2484" s="89">
        <v>0</v>
      </c>
      <c r="V2484" s="89">
        <v>0</v>
      </c>
      <c r="W2484" s="89">
        <v>0</v>
      </c>
      <c r="X2484" s="89">
        <v>0</v>
      </c>
      <c r="Y2484" s="89">
        <v>0</v>
      </c>
      <c r="Z2484" s="89">
        <v>2.2052609672619999E-2</v>
      </c>
      <c r="AA2484" s="89">
        <v>3.5167641285599998E-3</v>
      </c>
    </row>
    <row r="2485" spans="1:27" x14ac:dyDescent="0.25">
      <c r="A2485" s="87">
        <v>24435</v>
      </c>
      <c r="B2485" s="134">
        <v>45473</v>
      </c>
      <c r="C2485" s="87">
        <v>17679</v>
      </c>
      <c r="D2485" s="86" t="s">
        <v>2858</v>
      </c>
      <c r="E2485" s="88">
        <v>3051524</v>
      </c>
      <c r="F2485" s="88">
        <v>758304</v>
      </c>
      <c r="G2485" s="88">
        <v>0</v>
      </c>
      <c r="H2485" s="88">
        <v>0</v>
      </c>
      <c r="I2485" s="88">
        <v>0</v>
      </c>
      <c r="J2485" s="88">
        <v>146294</v>
      </c>
      <c r="K2485" s="88">
        <v>455701</v>
      </c>
      <c r="L2485" s="88">
        <v>0</v>
      </c>
      <c r="M2485" s="88">
        <v>0</v>
      </c>
      <c r="N2485" s="88">
        <v>0</v>
      </c>
      <c r="O2485" s="88">
        <v>0</v>
      </c>
      <c r="P2485" s="88">
        <v>156309</v>
      </c>
      <c r="Q2485" s="89">
        <v>0</v>
      </c>
      <c r="R2485" s="89">
        <v>0</v>
      </c>
      <c r="S2485" s="89">
        <v>0</v>
      </c>
      <c r="T2485" s="89">
        <v>0</v>
      </c>
      <c r="U2485" s="89">
        <v>6.6138813749500001E-3</v>
      </c>
      <c r="V2485" s="89">
        <v>0</v>
      </c>
      <c r="W2485" s="89">
        <v>0</v>
      </c>
      <c r="X2485" s="89">
        <v>0</v>
      </c>
      <c r="Y2485" s="89">
        <v>0</v>
      </c>
      <c r="Z2485" s="89">
        <v>7.6776663559999995E-5</v>
      </c>
      <c r="AA2485" s="89">
        <v>3.8237679952700001E-3</v>
      </c>
    </row>
    <row r="2486" spans="1:27" x14ac:dyDescent="0.25">
      <c r="A2486" s="87">
        <v>24437</v>
      </c>
      <c r="B2486" s="134">
        <v>45473</v>
      </c>
      <c r="C2486" s="87">
        <v>17388</v>
      </c>
      <c r="D2486" s="86" t="s">
        <v>2859</v>
      </c>
      <c r="E2486" s="88">
        <v>17900611</v>
      </c>
      <c r="F2486" s="88">
        <v>11188073</v>
      </c>
      <c r="G2486" s="88">
        <v>0</v>
      </c>
      <c r="H2486" s="88">
        <v>0</v>
      </c>
      <c r="I2486" s="88">
        <v>0</v>
      </c>
      <c r="J2486" s="88">
        <v>1829478</v>
      </c>
      <c r="K2486" s="88">
        <v>4628190</v>
      </c>
      <c r="L2486" s="88">
        <v>0</v>
      </c>
      <c r="M2486" s="88">
        <v>0</v>
      </c>
      <c r="N2486" s="88">
        <v>0</v>
      </c>
      <c r="O2486" s="88">
        <v>0</v>
      </c>
      <c r="P2486" s="88">
        <v>4730405</v>
      </c>
      <c r="Q2486" s="89">
        <v>0</v>
      </c>
      <c r="R2486" s="89">
        <v>0</v>
      </c>
      <c r="S2486" s="89">
        <v>0</v>
      </c>
      <c r="T2486" s="89">
        <v>-1.1292560501999999E-3</v>
      </c>
      <c r="U2486" s="89">
        <v>3.7848166089999997E-5</v>
      </c>
      <c r="V2486" s="89">
        <v>0</v>
      </c>
      <c r="W2486" s="89">
        <v>0</v>
      </c>
      <c r="X2486" s="89">
        <v>0</v>
      </c>
      <c r="Y2486" s="89">
        <v>0</v>
      </c>
      <c r="Z2486" s="89">
        <v>-3.5473052829E-3</v>
      </c>
      <c r="AA2486" s="89">
        <v>-1.7553618213E-3</v>
      </c>
    </row>
    <row r="2487" spans="1:27" x14ac:dyDescent="0.25">
      <c r="A2487" s="87">
        <v>24439</v>
      </c>
      <c r="B2487" s="134">
        <v>45473</v>
      </c>
      <c r="C2487" s="87">
        <v>17583</v>
      </c>
      <c r="D2487" s="86" t="s">
        <v>2860</v>
      </c>
      <c r="E2487" s="88">
        <v>7592405</v>
      </c>
      <c r="F2487" s="88">
        <v>3389002</v>
      </c>
      <c r="G2487" s="88">
        <v>0</v>
      </c>
      <c r="H2487" s="88">
        <v>0</v>
      </c>
      <c r="I2487" s="88">
        <v>0</v>
      </c>
      <c r="J2487" s="88">
        <v>1212406</v>
      </c>
      <c r="K2487" s="88">
        <v>1880209</v>
      </c>
      <c r="L2487" s="88">
        <v>0</v>
      </c>
      <c r="M2487" s="88">
        <v>0</v>
      </c>
      <c r="N2487" s="88">
        <v>0</v>
      </c>
      <c r="O2487" s="88">
        <v>0</v>
      </c>
      <c r="P2487" s="88">
        <v>296387</v>
      </c>
      <c r="Q2487" s="89">
        <v>0</v>
      </c>
      <c r="R2487" s="89">
        <v>0</v>
      </c>
      <c r="S2487" s="89">
        <v>0</v>
      </c>
      <c r="T2487" s="89">
        <v>0</v>
      </c>
      <c r="U2487" s="89">
        <v>0</v>
      </c>
      <c r="V2487" s="89">
        <v>0</v>
      </c>
      <c r="W2487" s="89">
        <v>0</v>
      </c>
      <c r="X2487" s="89">
        <v>0</v>
      </c>
      <c r="Y2487" s="89">
        <v>0</v>
      </c>
      <c r="Z2487" s="89">
        <v>-6.1065875676000001E-3</v>
      </c>
      <c r="AA2487" s="89">
        <v>-5.4602121139999999E-4</v>
      </c>
    </row>
    <row r="2488" spans="1:27" x14ac:dyDescent="0.25">
      <c r="A2488" s="87">
        <v>24443</v>
      </c>
      <c r="B2488" s="134">
        <v>45473</v>
      </c>
      <c r="C2488" s="87">
        <v>24321</v>
      </c>
      <c r="D2488" s="86" t="s">
        <v>2861</v>
      </c>
      <c r="E2488" s="88">
        <v>155692728</v>
      </c>
      <c r="F2488" s="88">
        <v>126525253</v>
      </c>
      <c r="G2488" s="88">
        <v>0</v>
      </c>
      <c r="H2488" s="88">
        <v>0</v>
      </c>
      <c r="I2488" s="88">
        <v>3573042</v>
      </c>
      <c r="J2488" s="88">
        <v>5930149</v>
      </c>
      <c r="K2488" s="88">
        <v>18359028</v>
      </c>
      <c r="L2488" s="88">
        <v>0</v>
      </c>
      <c r="M2488" s="88">
        <v>72473856</v>
      </c>
      <c r="N2488" s="88">
        <v>0</v>
      </c>
      <c r="O2488" s="88">
        <v>0</v>
      </c>
      <c r="P2488" s="88">
        <v>26189177</v>
      </c>
      <c r="Q2488" s="89">
        <v>0</v>
      </c>
      <c r="R2488" s="89">
        <v>0</v>
      </c>
      <c r="S2488" s="89">
        <v>4.08284694967E-3</v>
      </c>
      <c r="T2488" s="89">
        <v>0</v>
      </c>
      <c r="U2488" s="89">
        <v>1.6577996955499999E-3</v>
      </c>
      <c r="V2488" s="89">
        <v>0</v>
      </c>
      <c r="W2488" s="89">
        <v>0</v>
      </c>
      <c r="X2488" s="89">
        <v>0</v>
      </c>
      <c r="Y2488" s="89">
        <v>0</v>
      </c>
      <c r="Z2488" s="89">
        <v>2.0619829423600002E-2</v>
      </c>
      <c r="AA2488" s="89">
        <v>4.87777837021E-3</v>
      </c>
    </row>
    <row r="2489" spans="1:27" x14ac:dyDescent="0.25">
      <c r="A2489" s="87">
        <v>24445</v>
      </c>
      <c r="B2489" s="134">
        <v>45473</v>
      </c>
      <c r="C2489" s="87">
        <v>22968</v>
      </c>
      <c r="D2489" s="86" t="s">
        <v>2862</v>
      </c>
      <c r="E2489" s="88">
        <v>138629542</v>
      </c>
      <c r="F2489" s="88">
        <v>121105818</v>
      </c>
      <c r="G2489" s="88">
        <v>2519343</v>
      </c>
      <c r="H2489" s="88">
        <v>0</v>
      </c>
      <c r="I2489" s="88">
        <v>0</v>
      </c>
      <c r="J2489" s="88">
        <v>11057552</v>
      </c>
      <c r="K2489" s="88">
        <v>7946772</v>
      </c>
      <c r="L2489" s="88">
        <v>0</v>
      </c>
      <c r="M2489" s="88">
        <v>88976382</v>
      </c>
      <c r="N2489" s="88">
        <v>5779077</v>
      </c>
      <c r="O2489" s="88">
        <v>0</v>
      </c>
      <c r="P2489" s="88">
        <v>4826692</v>
      </c>
      <c r="Q2489" s="89">
        <v>1.7237684892609999E-2</v>
      </c>
      <c r="R2489" s="89">
        <v>0</v>
      </c>
      <c r="S2489" s="89">
        <v>0</v>
      </c>
      <c r="T2489" s="89">
        <v>1.35053012605E-3</v>
      </c>
      <c r="U2489" s="89">
        <v>2.3852569299400001E-3</v>
      </c>
      <c r="V2489" s="89">
        <v>0</v>
      </c>
      <c r="W2489" s="89">
        <v>0</v>
      </c>
      <c r="X2489" s="89">
        <v>0</v>
      </c>
      <c r="Y2489" s="89">
        <v>0</v>
      </c>
      <c r="Z2489" s="89">
        <v>9.7411056078200008E-3</v>
      </c>
      <c r="AA2489" s="89">
        <v>1.1685217780599999E-3</v>
      </c>
    </row>
    <row r="2490" spans="1:27" x14ac:dyDescent="0.25">
      <c r="A2490" s="87">
        <v>24451</v>
      </c>
      <c r="B2490" s="134">
        <v>45473</v>
      </c>
      <c r="C2490" s="87">
        <v>21052</v>
      </c>
      <c r="D2490" s="86" t="s">
        <v>2863</v>
      </c>
      <c r="E2490" s="88">
        <v>16500784</v>
      </c>
      <c r="F2490" s="88">
        <v>11349480</v>
      </c>
      <c r="G2490" s="88">
        <v>503790</v>
      </c>
      <c r="H2490" s="88">
        <v>0</v>
      </c>
      <c r="I2490" s="88">
        <v>0</v>
      </c>
      <c r="J2490" s="88">
        <v>1553079</v>
      </c>
      <c r="K2490" s="88">
        <v>3175170</v>
      </c>
      <c r="L2490" s="88">
        <v>0</v>
      </c>
      <c r="M2490" s="88">
        <v>4020101</v>
      </c>
      <c r="N2490" s="88">
        <v>0</v>
      </c>
      <c r="O2490" s="88">
        <v>0</v>
      </c>
      <c r="P2490" s="88">
        <v>2097340</v>
      </c>
      <c r="Q2490" s="89">
        <v>8.0118635686900006E-3</v>
      </c>
      <c r="R2490" s="89">
        <v>0</v>
      </c>
      <c r="S2490" s="89">
        <v>0</v>
      </c>
      <c r="T2490" s="89">
        <v>-2.7338684333999998E-6</v>
      </c>
      <c r="U2490" s="89">
        <v>1.2473392900000001E-5</v>
      </c>
      <c r="V2490" s="89">
        <v>0</v>
      </c>
      <c r="W2490" s="89">
        <v>0</v>
      </c>
      <c r="X2490" s="89">
        <v>0</v>
      </c>
      <c r="Y2490" s="89">
        <v>0</v>
      </c>
      <c r="Z2490" s="89">
        <v>1.0430761148200001E-3</v>
      </c>
      <c r="AA2490" s="89">
        <v>5.5250904795999998E-4</v>
      </c>
    </row>
    <row r="2491" spans="1:27" x14ac:dyDescent="0.25">
      <c r="A2491" s="87">
        <v>24454</v>
      </c>
      <c r="B2491" s="134">
        <v>45473</v>
      </c>
      <c r="C2491" s="87">
        <v>16866</v>
      </c>
      <c r="D2491" s="86" t="s">
        <v>2864</v>
      </c>
      <c r="E2491" s="88">
        <v>34924040</v>
      </c>
      <c r="F2491" s="88">
        <v>18934495</v>
      </c>
      <c r="G2491" s="88">
        <v>201868</v>
      </c>
      <c r="H2491" s="88">
        <v>420</v>
      </c>
      <c r="I2491" s="88">
        <v>0</v>
      </c>
      <c r="J2491" s="88">
        <v>3261105</v>
      </c>
      <c r="K2491" s="88">
        <v>6192560</v>
      </c>
      <c r="L2491" s="88">
        <v>0</v>
      </c>
      <c r="M2491" s="88">
        <v>7184302</v>
      </c>
      <c r="N2491" s="88">
        <v>0</v>
      </c>
      <c r="O2491" s="88">
        <v>0</v>
      </c>
      <c r="P2491" s="88">
        <v>2094248</v>
      </c>
      <c r="Q2491" s="89">
        <v>1.3122187158719999E-2</v>
      </c>
      <c r="R2491" s="89">
        <v>0</v>
      </c>
      <c r="S2491" s="89">
        <v>0</v>
      </c>
      <c r="T2491" s="89">
        <v>0</v>
      </c>
      <c r="U2491" s="89">
        <v>1.2858519911999999E-4</v>
      </c>
      <c r="V2491" s="89">
        <v>0</v>
      </c>
      <c r="W2491" s="89">
        <v>0</v>
      </c>
      <c r="X2491" s="89">
        <v>0</v>
      </c>
      <c r="Y2491" s="89">
        <v>0</v>
      </c>
      <c r="Z2491" s="89">
        <v>1.69728890399E-3</v>
      </c>
      <c r="AA2491" s="89">
        <v>3.7540419563999999E-4</v>
      </c>
    </row>
    <row r="2492" spans="1:27" x14ac:dyDescent="0.25">
      <c r="A2492" s="87">
        <v>24463</v>
      </c>
      <c r="B2492" s="134">
        <v>45473</v>
      </c>
      <c r="C2492" s="87">
        <v>25755</v>
      </c>
      <c r="D2492" s="86" t="s">
        <v>2865</v>
      </c>
      <c r="E2492" s="88">
        <v>1382113</v>
      </c>
      <c r="F2492" s="88">
        <v>753875</v>
      </c>
      <c r="G2492" s="88">
        <v>0</v>
      </c>
      <c r="H2492" s="88">
        <v>0</v>
      </c>
      <c r="I2492" s="88">
        <v>0</v>
      </c>
      <c r="J2492" s="88">
        <v>416739</v>
      </c>
      <c r="K2492" s="88">
        <v>291086</v>
      </c>
      <c r="L2492" s="88">
        <v>0</v>
      </c>
      <c r="M2492" s="88">
        <v>0</v>
      </c>
      <c r="N2492" s="88">
        <v>0</v>
      </c>
      <c r="O2492" s="88">
        <v>0</v>
      </c>
      <c r="P2492" s="88">
        <v>46050</v>
      </c>
      <c r="Q2492" s="89">
        <v>0</v>
      </c>
      <c r="R2492" s="89">
        <v>0</v>
      </c>
      <c r="S2492" s="89">
        <v>0</v>
      </c>
      <c r="T2492" s="89">
        <v>0</v>
      </c>
      <c r="U2492" s="89">
        <v>0</v>
      </c>
      <c r="V2492" s="89">
        <v>0</v>
      </c>
      <c r="W2492" s="89">
        <v>0</v>
      </c>
      <c r="X2492" s="89">
        <v>0</v>
      </c>
      <c r="Y2492" s="89">
        <v>0</v>
      </c>
      <c r="Z2492" s="89">
        <v>3.1117567349449999E-2</v>
      </c>
      <c r="AA2492" s="89">
        <v>2.0217939140800001E-3</v>
      </c>
    </row>
    <row r="2493" spans="1:27" x14ac:dyDescent="0.25">
      <c r="A2493" s="87">
        <v>24464</v>
      </c>
      <c r="B2493" s="134">
        <v>45473</v>
      </c>
      <c r="C2493" s="87">
        <v>23943</v>
      </c>
      <c r="D2493" s="86" t="s">
        <v>2866</v>
      </c>
      <c r="E2493" s="88">
        <v>240988776</v>
      </c>
      <c r="F2493" s="88">
        <v>173864589</v>
      </c>
      <c r="G2493" s="88">
        <v>0</v>
      </c>
      <c r="H2493" s="88">
        <v>0</v>
      </c>
      <c r="I2493" s="88">
        <v>0</v>
      </c>
      <c r="J2493" s="88">
        <v>4814579</v>
      </c>
      <c r="K2493" s="88">
        <v>16405832</v>
      </c>
      <c r="L2493" s="88">
        <v>0</v>
      </c>
      <c r="M2493" s="88">
        <v>135912089</v>
      </c>
      <c r="N2493" s="88">
        <v>3717673</v>
      </c>
      <c r="O2493" s="88">
        <v>712750</v>
      </c>
      <c r="P2493" s="88">
        <v>12301666</v>
      </c>
      <c r="Q2493" s="89">
        <v>0</v>
      </c>
      <c r="R2493" s="89">
        <v>0</v>
      </c>
      <c r="S2493" s="89">
        <v>0</v>
      </c>
      <c r="T2493" s="89">
        <v>0</v>
      </c>
      <c r="U2493" s="89">
        <v>-4.6543779100000001E-5</v>
      </c>
      <c r="V2493" s="89">
        <v>0</v>
      </c>
      <c r="W2493" s="89">
        <v>0</v>
      </c>
      <c r="X2493" s="89">
        <v>0</v>
      </c>
      <c r="Y2493" s="89">
        <v>0</v>
      </c>
      <c r="Z2493" s="89">
        <v>2.68919354341E-3</v>
      </c>
      <c r="AA2493" s="89">
        <v>2.1333791388999999E-4</v>
      </c>
    </row>
    <row r="2494" spans="1:27" x14ac:dyDescent="0.25">
      <c r="A2494" s="87">
        <v>24465</v>
      </c>
      <c r="B2494" s="134">
        <v>45473</v>
      </c>
      <c r="C2494" s="87">
        <v>22862</v>
      </c>
      <c r="D2494" s="86" t="s">
        <v>2867</v>
      </c>
      <c r="E2494" s="88">
        <v>185941775</v>
      </c>
      <c r="F2494" s="88">
        <v>111804909</v>
      </c>
      <c r="G2494" s="88">
        <v>1827904</v>
      </c>
      <c r="H2494" s="88">
        <v>0</v>
      </c>
      <c r="I2494" s="88">
        <v>0</v>
      </c>
      <c r="J2494" s="88">
        <v>35053491</v>
      </c>
      <c r="K2494" s="88">
        <v>17954345</v>
      </c>
      <c r="L2494" s="88">
        <v>0</v>
      </c>
      <c r="M2494" s="88">
        <v>51655136</v>
      </c>
      <c r="N2494" s="88">
        <v>0</v>
      </c>
      <c r="O2494" s="88">
        <v>0</v>
      </c>
      <c r="P2494" s="88">
        <v>5314028</v>
      </c>
      <c r="Q2494" s="89">
        <v>1.0124353969530001E-2</v>
      </c>
      <c r="R2494" s="89">
        <v>0</v>
      </c>
      <c r="S2494" s="89">
        <v>0</v>
      </c>
      <c r="T2494" s="89">
        <v>2.8425907003E-4</v>
      </c>
      <c r="U2494" s="89">
        <v>1.9611635055E-4</v>
      </c>
      <c r="V2494" s="89">
        <v>0</v>
      </c>
      <c r="W2494" s="89">
        <v>0</v>
      </c>
      <c r="X2494" s="89">
        <v>0</v>
      </c>
      <c r="Y2494" s="89">
        <v>0</v>
      </c>
      <c r="Z2494" s="89">
        <v>4.0555177734699997E-3</v>
      </c>
      <c r="AA2494" s="89">
        <v>5.1751153879000004E-4</v>
      </c>
    </row>
    <row r="2495" spans="1:27" x14ac:dyDescent="0.25">
      <c r="A2495" s="87">
        <v>24470</v>
      </c>
      <c r="B2495" s="134">
        <v>45473</v>
      </c>
      <c r="C2495" s="87">
        <v>22708</v>
      </c>
      <c r="D2495" s="86" t="s">
        <v>2868</v>
      </c>
      <c r="E2495" s="88">
        <v>628693027</v>
      </c>
      <c r="F2495" s="88">
        <v>394203132</v>
      </c>
      <c r="G2495" s="88">
        <v>18094378</v>
      </c>
      <c r="H2495" s="88">
        <v>0</v>
      </c>
      <c r="I2495" s="88">
        <v>0</v>
      </c>
      <c r="J2495" s="88">
        <v>69242819</v>
      </c>
      <c r="K2495" s="88">
        <v>107938808</v>
      </c>
      <c r="L2495" s="88">
        <v>0</v>
      </c>
      <c r="M2495" s="88">
        <v>114498978</v>
      </c>
      <c r="N2495" s="88">
        <v>16031817</v>
      </c>
      <c r="O2495" s="88">
        <v>877400</v>
      </c>
      <c r="P2495" s="88">
        <v>67518932</v>
      </c>
      <c r="Q2495" s="89">
        <v>1.3186720935E-2</v>
      </c>
      <c r="R2495" s="89">
        <v>0</v>
      </c>
      <c r="S2495" s="89">
        <v>0</v>
      </c>
      <c r="T2495" s="89">
        <v>1.0417531441299999E-3</v>
      </c>
      <c r="U2495" s="89">
        <v>4.2293030106699998E-3</v>
      </c>
      <c r="V2495" s="89">
        <v>0.44922472786070999</v>
      </c>
      <c r="W2495" s="89">
        <v>4.2275349775999999E-4</v>
      </c>
      <c r="X2495" s="89">
        <v>0</v>
      </c>
      <c r="Y2495" s="89">
        <v>0</v>
      </c>
      <c r="Z2495" s="89">
        <v>9.2935521713699999E-3</v>
      </c>
      <c r="AA2495" s="89">
        <v>3.8577205512299998E-3</v>
      </c>
    </row>
    <row r="2496" spans="1:27" x14ac:dyDescent="0.25">
      <c r="A2496" s="87">
        <v>24472</v>
      </c>
      <c r="B2496" s="134">
        <v>45473</v>
      </c>
      <c r="C2496" s="87">
        <v>24121</v>
      </c>
      <c r="D2496" s="86" t="s">
        <v>2869</v>
      </c>
      <c r="E2496" s="88">
        <v>6007361</v>
      </c>
      <c r="F2496" s="88">
        <v>2072885</v>
      </c>
      <c r="G2496" s="88">
        <v>0</v>
      </c>
      <c r="H2496" s="88">
        <v>0</v>
      </c>
      <c r="I2496" s="88">
        <v>0</v>
      </c>
      <c r="J2496" s="88">
        <v>249604</v>
      </c>
      <c r="K2496" s="88">
        <v>663807</v>
      </c>
      <c r="L2496" s="88">
        <v>0</v>
      </c>
      <c r="M2496" s="88">
        <v>144965</v>
      </c>
      <c r="N2496" s="88">
        <v>0</v>
      </c>
      <c r="O2496" s="88">
        <v>0</v>
      </c>
      <c r="P2496" s="88">
        <v>1014509</v>
      </c>
      <c r="Q2496" s="89">
        <v>0</v>
      </c>
      <c r="R2496" s="89">
        <v>0</v>
      </c>
      <c r="S2496" s="89">
        <v>0</v>
      </c>
      <c r="T2496" s="89">
        <v>0</v>
      </c>
      <c r="U2496" s="89">
        <v>0</v>
      </c>
      <c r="V2496" s="89">
        <v>0</v>
      </c>
      <c r="W2496" s="89">
        <v>0</v>
      </c>
      <c r="X2496" s="89">
        <v>0</v>
      </c>
      <c r="Y2496" s="89">
        <v>0</v>
      </c>
      <c r="Z2496" s="89">
        <v>1.9158602845790001E-2</v>
      </c>
      <c r="AA2496" s="89">
        <v>8.9659415142000001E-3</v>
      </c>
    </row>
    <row r="2497" spans="1:27" x14ac:dyDescent="0.25">
      <c r="A2497" s="87">
        <v>24479</v>
      </c>
      <c r="B2497" s="134">
        <v>45473</v>
      </c>
      <c r="C2497" s="87">
        <v>22473</v>
      </c>
      <c r="D2497" s="86" t="s">
        <v>2870</v>
      </c>
      <c r="E2497" s="88">
        <v>110713055</v>
      </c>
      <c r="F2497" s="88">
        <v>75130280</v>
      </c>
      <c r="G2497" s="88">
        <v>0</v>
      </c>
      <c r="H2497" s="88">
        <v>0</v>
      </c>
      <c r="I2497" s="88">
        <v>0</v>
      </c>
      <c r="J2497" s="88">
        <v>13750123</v>
      </c>
      <c r="K2497" s="88">
        <v>11448330</v>
      </c>
      <c r="L2497" s="88">
        <v>0</v>
      </c>
      <c r="M2497" s="88">
        <v>17374931</v>
      </c>
      <c r="N2497" s="88">
        <v>3704797</v>
      </c>
      <c r="O2497" s="88">
        <v>14104683</v>
      </c>
      <c r="P2497" s="88">
        <v>14747416</v>
      </c>
      <c r="Q2497" s="89">
        <v>0</v>
      </c>
      <c r="R2497" s="89">
        <v>0</v>
      </c>
      <c r="S2497" s="89">
        <v>0</v>
      </c>
      <c r="T2497" s="89">
        <v>4.9573752469E-4</v>
      </c>
      <c r="U2497" s="89">
        <v>4.2076578972000001E-3</v>
      </c>
      <c r="V2497" s="89">
        <v>0</v>
      </c>
      <c r="W2497" s="89">
        <v>-4.102178137E-4</v>
      </c>
      <c r="X2497" s="89">
        <v>0</v>
      </c>
      <c r="Y2497" s="89">
        <v>0</v>
      </c>
      <c r="Z2497" s="89">
        <v>1.43592147279E-3</v>
      </c>
      <c r="AA2497" s="89">
        <v>7.9690800715999995E-4</v>
      </c>
    </row>
    <row r="2498" spans="1:27" x14ac:dyDescent="0.25">
      <c r="A2498" s="87">
        <v>24481</v>
      </c>
      <c r="B2498" s="134">
        <v>45473</v>
      </c>
      <c r="C2498" s="87">
        <v>22680</v>
      </c>
      <c r="D2498" s="86" t="s">
        <v>2871</v>
      </c>
      <c r="E2498" s="88">
        <v>79974935</v>
      </c>
      <c r="F2498" s="88">
        <v>37727004</v>
      </c>
      <c r="G2498" s="88">
        <v>872538</v>
      </c>
      <c r="H2498" s="88">
        <v>0</v>
      </c>
      <c r="I2498" s="88">
        <v>418159</v>
      </c>
      <c r="J2498" s="88">
        <v>7203283</v>
      </c>
      <c r="K2498" s="88">
        <v>20082636</v>
      </c>
      <c r="L2498" s="88">
        <v>0</v>
      </c>
      <c r="M2498" s="88">
        <v>5347088</v>
      </c>
      <c r="N2498" s="88">
        <v>0</v>
      </c>
      <c r="O2498" s="88">
        <v>0</v>
      </c>
      <c r="P2498" s="88">
        <v>3803300</v>
      </c>
      <c r="Q2498" s="89">
        <v>7.7056707551000003E-3</v>
      </c>
      <c r="R2498" s="89">
        <v>0</v>
      </c>
      <c r="S2498" s="89">
        <v>0</v>
      </c>
      <c r="T2498" s="89">
        <v>6.9361415280000003E-4</v>
      </c>
      <c r="U2498" s="89">
        <v>1.28128359264E-3</v>
      </c>
      <c r="V2498" s="89">
        <v>0</v>
      </c>
      <c r="W2498" s="89">
        <v>0</v>
      </c>
      <c r="X2498" s="89">
        <v>0</v>
      </c>
      <c r="Y2498" s="89">
        <v>0</v>
      </c>
      <c r="Z2498" s="89">
        <v>2.7098911789900002E-3</v>
      </c>
      <c r="AA2498" s="89">
        <v>1.25403554604E-3</v>
      </c>
    </row>
    <row r="2499" spans="1:27" x14ac:dyDescent="0.25">
      <c r="A2499" s="87">
        <v>24482</v>
      </c>
      <c r="B2499" s="134">
        <v>45473</v>
      </c>
      <c r="C2499" s="87">
        <v>25793</v>
      </c>
      <c r="D2499" s="86" t="s">
        <v>2872</v>
      </c>
      <c r="E2499" s="88">
        <v>170106942</v>
      </c>
      <c r="F2499" s="88">
        <v>117840975</v>
      </c>
      <c r="G2499" s="88">
        <v>1303698</v>
      </c>
      <c r="H2499" s="88">
        <v>0</v>
      </c>
      <c r="I2499" s="88">
        <v>0</v>
      </c>
      <c r="J2499" s="88">
        <v>16003740</v>
      </c>
      <c r="K2499" s="88">
        <v>18650210</v>
      </c>
      <c r="L2499" s="88">
        <v>0</v>
      </c>
      <c r="M2499" s="88">
        <v>39669410</v>
      </c>
      <c r="N2499" s="88">
        <v>5891784</v>
      </c>
      <c r="O2499" s="88">
        <v>2468345</v>
      </c>
      <c r="P2499" s="88">
        <v>33853787</v>
      </c>
      <c r="Q2499" s="89">
        <v>9.3224468520800002E-3</v>
      </c>
      <c r="R2499" s="89">
        <v>0</v>
      </c>
      <c r="S2499" s="89">
        <v>0</v>
      </c>
      <c r="T2499" s="89">
        <v>-1.6621161500000001E-5</v>
      </c>
      <c r="U2499" s="89">
        <v>3.9823813586499996E-3</v>
      </c>
      <c r="V2499" s="89">
        <v>0</v>
      </c>
      <c r="W2499" s="89">
        <v>0</v>
      </c>
      <c r="X2499" s="89">
        <v>0</v>
      </c>
      <c r="Y2499" s="89">
        <v>1.216917393452E-2</v>
      </c>
      <c r="Z2499" s="89">
        <v>6.2359168891399997E-3</v>
      </c>
      <c r="AA2499" s="89">
        <v>2.5022882755700001E-3</v>
      </c>
    </row>
    <row r="2500" spans="1:27" x14ac:dyDescent="0.25">
      <c r="A2500" s="87">
        <v>24483</v>
      </c>
      <c r="B2500" s="134">
        <v>45473</v>
      </c>
      <c r="C2500" s="87">
        <v>25797</v>
      </c>
      <c r="D2500" s="86" t="s">
        <v>2873</v>
      </c>
      <c r="E2500" s="88">
        <v>1341212</v>
      </c>
      <c r="F2500" s="88">
        <v>596034</v>
      </c>
      <c r="G2500" s="88">
        <v>0</v>
      </c>
      <c r="H2500" s="88">
        <v>3326</v>
      </c>
      <c r="I2500" s="88">
        <v>0</v>
      </c>
      <c r="J2500" s="88">
        <v>157603</v>
      </c>
      <c r="K2500" s="88">
        <v>296830</v>
      </c>
      <c r="L2500" s="88">
        <v>0</v>
      </c>
      <c r="M2500" s="88">
        <v>0</v>
      </c>
      <c r="N2500" s="88">
        <v>0</v>
      </c>
      <c r="O2500" s="88">
        <v>0</v>
      </c>
      <c r="P2500" s="88">
        <v>138274</v>
      </c>
      <c r="Q2500" s="89">
        <v>0</v>
      </c>
      <c r="R2500" s="89">
        <v>0</v>
      </c>
      <c r="S2500" s="89">
        <v>0</v>
      </c>
      <c r="T2500" s="89">
        <v>0</v>
      </c>
      <c r="U2500" s="89">
        <v>2.9883878118019999E-2</v>
      </c>
      <c r="V2500" s="89">
        <v>0</v>
      </c>
      <c r="W2500" s="89">
        <v>0</v>
      </c>
      <c r="X2500" s="89">
        <v>0</v>
      </c>
      <c r="Y2500" s="89">
        <v>0</v>
      </c>
      <c r="Z2500" s="89">
        <v>2.504211683654E-2</v>
      </c>
      <c r="AA2500" s="89">
        <v>2.1382167202000001E-2</v>
      </c>
    </row>
    <row r="2501" spans="1:27" x14ac:dyDescent="0.25">
      <c r="A2501" s="87">
        <v>24484</v>
      </c>
      <c r="B2501" s="134">
        <v>45473</v>
      </c>
      <c r="C2501" s="87">
        <v>15154</v>
      </c>
      <c r="D2501" s="86" t="s">
        <v>2874</v>
      </c>
      <c r="E2501" s="88">
        <v>132948045</v>
      </c>
      <c r="F2501" s="88">
        <v>85705418</v>
      </c>
      <c r="G2501" s="88">
        <v>0</v>
      </c>
      <c r="H2501" s="88">
        <v>0</v>
      </c>
      <c r="I2501" s="88">
        <v>0</v>
      </c>
      <c r="J2501" s="88">
        <v>5910219</v>
      </c>
      <c r="K2501" s="88">
        <v>46692428</v>
      </c>
      <c r="L2501" s="88">
        <v>0</v>
      </c>
      <c r="M2501" s="88">
        <v>16871740</v>
      </c>
      <c r="N2501" s="88">
        <v>0</v>
      </c>
      <c r="O2501" s="88">
        <v>0</v>
      </c>
      <c r="P2501" s="88">
        <v>16231027</v>
      </c>
      <c r="Q2501" s="89">
        <v>0</v>
      </c>
      <c r="R2501" s="89">
        <v>0</v>
      </c>
      <c r="S2501" s="89">
        <v>0</v>
      </c>
      <c r="T2501" s="89">
        <v>9.5085202799999994E-5</v>
      </c>
      <c r="U2501" s="89">
        <v>1.60266357437E-3</v>
      </c>
      <c r="V2501" s="89">
        <v>0</v>
      </c>
      <c r="W2501" s="89">
        <v>0</v>
      </c>
      <c r="X2501" s="89">
        <v>0</v>
      </c>
      <c r="Y2501" s="89">
        <v>0</v>
      </c>
      <c r="Z2501" s="89">
        <v>5.9432773984999998E-3</v>
      </c>
      <c r="AA2501" s="89">
        <v>2.1182921471299999E-3</v>
      </c>
    </row>
    <row r="2502" spans="1:27" x14ac:dyDescent="0.25">
      <c r="A2502" s="87">
        <v>24486</v>
      </c>
      <c r="B2502" s="134">
        <v>45473</v>
      </c>
      <c r="C2502" s="87">
        <v>24119</v>
      </c>
      <c r="D2502" s="86" t="s">
        <v>2875</v>
      </c>
      <c r="E2502" s="88">
        <v>8673345</v>
      </c>
      <c r="F2502" s="88">
        <v>3360948</v>
      </c>
      <c r="G2502" s="88">
        <v>0</v>
      </c>
      <c r="H2502" s="88">
        <v>0</v>
      </c>
      <c r="I2502" s="88">
        <v>0</v>
      </c>
      <c r="J2502" s="88">
        <v>1238148</v>
      </c>
      <c r="K2502" s="88">
        <v>1740315</v>
      </c>
      <c r="L2502" s="88">
        <v>0</v>
      </c>
      <c r="M2502" s="88">
        <v>0</v>
      </c>
      <c r="N2502" s="88">
        <v>0</v>
      </c>
      <c r="O2502" s="88">
        <v>0</v>
      </c>
      <c r="P2502" s="88">
        <v>382485</v>
      </c>
      <c r="Q2502" s="89">
        <v>0</v>
      </c>
      <c r="R2502" s="89">
        <v>0</v>
      </c>
      <c r="S2502" s="89">
        <v>0</v>
      </c>
      <c r="T2502" s="89">
        <v>0</v>
      </c>
      <c r="U2502" s="89">
        <v>-1.6110730217999999E-3</v>
      </c>
      <c r="V2502" s="89">
        <v>0</v>
      </c>
      <c r="W2502" s="89">
        <v>0</v>
      </c>
      <c r="X2502" s="89">
        <v>0</v>
      </c>
      <c r="Y2502" s="89">
        <v>0</v>
      </c>
      <c r="Z2502" s="89">
        <v>-6.1441627934000001E-3</v>
      </c>
      <c r="AA2502" s="89">
        <v>-1.6597462332999999E-3</v>
      </c>
    </row>
    <row r="2503" spans="1:27" x14ac:dyDescent="0.25">
      <c r="A2503" s="87">
        <v>24490</v>
      </c>
      <c r="B2503" s="134">
        <v>45473</v>
      </c>
      <c r="C2503" s="87">
        <v>14595</v>
      </c>
      <c r="D2503" s="86" t="s">
        <v>2876</v>
      </c>
      <c r="E2503" s="88">
        <v>302369496</v>
      </c>
      <c r="F2503" s="88">
        <v>193318663</v>
      </c>
      <c r="G2503" s="88">
        <v>2951535</v>
      </c>
      <c r="H2503" s="88">
        <v>0</v>
      </c>
      <c r="I2503" s="88">
        <v>0</v>
      </c>
      <c r="J2503" s="88">
        <v>23373800</v>
      </c>
      <c r="K2503" s="88">
        <v>41113719</v>
      </c>
      <c r="L2503" s="88">
        <v>0</v>
      </c>
      <c r="M2503" s="88">
        <v>82159947</v>
      </c>
      <c r="N2503" s="88">
        <v>26660039</v>
      </c>
      <c r="O2503" s="88">
        <v>3625322</v>
      </c>
      <c r="P2503" s="88">
        <v>13434301</v>
      </c>
      <c r="Q2503" s="89">
        <v>3.571999035E-3</v>
      </c>
      <c r="R2503" s="89">
        <v>0</v>
      </c>
      <c r="S2503" s="89">
        <v>0</v>
      </c>
      <c r="T2503" s="89">
        <v>1.13059915646E-3</v>
      </c>
      <c r="U2503" s="89">
        <v>1.50200975582E-3</v>
      </c>
      <c r="V2503" s="89">
        <v>0</v>
      </c>
      <c r="W2503" s="89">
        <v>-7.9748948800000002E-5</v>
      </c>
      <c r="X2503" s="89">
        <v>0</v>
      </c>
      <c r="Y2503" s="89">
        <v>0</v>
      </c>
      <c r="Z2503" s="89">
        <v>6.1409493418799997E-3</v>
      </c>
      <c r="AA2503" s="89">
        <v>9.8007826534000008E-4</v>
      </c>
    </row>
    <row r="2504" spans="1:27" x14ac:dyDescent="0.25">
      <c r="A2504" s="87">
        <v>24491</v>
      </c>
      <c r="B2504" s="134">
        <v>45473</v>
      </c>
      <c r="C2504" s="87">
        <v>15122</v>
      </c>
      <c r="D2504" s="86" t="s">
        <v>2877</v>
      </c>
      <c r="E2504" s="88">
        <v>57488901</v>
      </c>
      <c r="F2504" s="88">
        <v>38817179</v>
      </c>
      <c r="G2504" s="88">
        <v>0</v>
      </c>
      <c r="H2504" s="88">
        <v>0</v>
      </c>
      <c r="I2504" s="88">
        <v>0</v>
      </c>
      <c r="J2504" s="88">
        <v>6533462</v>
      </c>
      <c r="K2504" s="88">
        <v>15691262</v>
      </c>
      <c r="L2504" s="88">
        <v>0</v>
      </c>
      <c r="M2504" s="88">
        <v>4491895</v>
      </c>
      <c r="N2504" s="88">
        <v>0</v>
      </c>
      <c r="O2504" s="88">
        <v>0</v>
      </c>
      <c r="P2504" s="88">
        <v>12100560</v>
      </c>
      <c r="Q2504" s="89">
        <v>0</v>
      </c>
      <c r="R2504" s="89">
        <v>0</v>
      </c>
      <c r="S2504" s="89">
        <v>0</v>
      </c>
      <c r="T2504" s="89">
        <v>1.99895002705E-3</v>
      </c>
      <c r="U2504" s="89">
        <v>5.0462742120999998E-3</v>
      </c>
      <c r="V2504" s="89">
        <v>0</v>
      </c>
      <c r="W2504" s="89">
        <v>1.03237384601E-3</v>
      </c>
      <c r="X2504" s="89">
        <v>0</v>
      </c>
      <c r="Y2504" s="89">
        <v>0</v>
      </c>
      <c r="Z2504" s="89">
        <v>1.3014277384320001E-2</v>
      </c>
      <c r="AA2504" s="89">
        <v>6.6377597469400003E-3</v>
      </c>
    </row>
    <row r="2505" spans="1:27" x14ac:dyDescent="0.25">
      <c r="A2505" s="87">
        <v>24492</v>
      </c>
      <c r="B2505" s="134">
        <v>45473</v>
      </c>
      <c r="C2505" s="87">
        <v>18655</v>
      </c>
      <c r="D2505" s="86" t="s">
        <v>2878</v>
      </c>
      <c r="E2505" s="88">
        <v>57338459</v>
      </c>
      <c r="F2505" s="88">
        <v>27411128</v>
      </c>
      <c r="G2505" s="88">
        <v>1605580</v>
      </c>
      <c r="H2505" s="88">
        <v>0</v>
      </c>
      <c r="I2505" s="88">
        <v>57159</v>
      </c>
      <c r="J2505" s="88">
        <v>3090136</v>
      </c>
      <c r="K2505" s="88">
        <v>4503594</v>
      </c>
      <c r="L2505" s="88">
        <v>0</v>
      </c>
      <c r="M2505" s="88">
        <v>15219463</v>
      </c>
      <c r="N2505" s="88">
        <v>0</v>
      </c>
      <c r="O2505" s="88">
        <v>0</v>
      </c>
      <c r="P2505" s="88">
        <v>2935196</v>
      </c>
      <c r="Q2505" s="89">
        <v>1.114642646282E-2</v>
      </c>
      <c r="R2505" s="89">
        <v>0</v>
      </c>
      <c r="S2505" s="89">
        <v>-1.7417149714500001E-2</v>
      </c>
      <c r="T2505" s="89">
        <v>0</v>
      </c>
      <c r="U2505" s="89">
        <v>3.1078165279E-4</v>
      </c>
      <c r="V2505" s="89">
        <v>0</v>
      </c>
      <c r="W2505" s="89">
        <v>0</v>
      </c>
      <c r="X2505" s="89">
        <v>0</v>
      </c>
      <c r="Y2505" s="89">
        <v>0</v>
      </c>
      <c r="Z2505" s="89">
        <v>6.3406365368100003E-3</v>
      </c>
      <c r="AA2505" s="89">
        <v>7.9954014797999995E-4</v>
      </c>
    </row>
    <row r="2506" spans="1:27" x14ac:dyDescent="0.25">
      <c r="A2506" s="87">
        <v>24495</v>
      </c>
      <c r="B2506" s="134">
        <v>45473</v>
      </c>
      <c r="C2506" s="87">
        <v>23964</v>
      </c>
      <c r="D2506" s="86" t="s">
        <v>2879</v>
      </c>
      <c r="E2506" s="88">
        <v>165790867</v>
      </c>
      <c r="F2506" s="88">
        <v>145036510</v>
      </c>
      <c r="G2506" s="88">
        <v>2317142</v>
      </c>
      <c r="H2506" s="88">
        <v>15002</v>
      </c>
      <c r="I2506" s="88">
        <v>0</v>
      </c>
      <c r="J2506" s="88">
        <v>9691282</v>
      </c>
      <c r="K2506" s="88">
        <v>23344783</v>
      </c>
      <c r="L2506" s="88">
        <v>0</v>
      </c>
      <c r="M2506" s="88">
        <v>85209101</v>
      </c>
      <c r="N2506" s="88">
        <v>3772732</v>
      </c>
      <c r="O2506" s="88">
        <v>1713</v>
      </c>
      <c r="P2506" s="88">
        <v>20684754</v>
      </c>
      <c r="Q2506" s="89">
        <v>1.0797393653139999E-2</v>
      </c>
      <c r="R2506" s="89">
        <v>-4.7862946673300003E-2</v>
      </c>
      <c r="S2506" s="89">
        <v>0</v>
      </c>
      <c r="T2506" s="89">
        <v>2.7261073892399998E-3</v>
      </c>
      <c r="U2506" s="89">
        <v>3.3844200643599999E-3</v>
      </c>
      <c r="V2506" s="89">
        <v>0</v>
      </c>
      <c r="W2506" s="89">
        <v>8.3125449288999999E-4</v>
      </c>
      <c r="X2506" s="89">
        <v>0</v>
      </c>
      <c r="Y2506" s="89">
        <v>0</v>
      </c>
      <c r="Z2506" s="89">
        <v>4.5230332288499998E-3</v>
      </c>
      <c r="AA2506" s="89">
        <v>2.1299017978599999E-3</v>
      </c>
    </row>
    <row r="2507" spans="1:27" x14ac:dyDescent="0.25">
      <c r="A2507" s="87">
        <v>24501</v>
      </c>
      <c r="B2507" s="134">
        <v>45473</v>
      </c>
      <c r="C2507" s="87">
        <v>19908</v>
      </c>
      <c r="D2507" s="86" t="s">
        <v>2880</v>
      </c>
      <c r="E2507" s="88">
        <v>138494013</v>
      </c>
      <c r="F2507" s="88">
        <v>78749226</v>
      </c>
      <c r="G2507" s="88">
        <v>1509337</v>
      </c>
      <c r="H2507" s="88">
        <v>0</v>
      </c>
      <c r="I2507" s="88">
        <v>1018</v>
      </c>
      <c r="J2507" s="88">
        <v>2366352</v>
      </c>
      <c r="K2507" s="88">
        <v>8877240</v>
      </c>
      <c r="L2507" s="88">
        <v>0</v>
      </c>
      <c r="M2507" s="88">
        <v>64413312</v>
      </c>
      <c r="N2507" s="88">
        <v>0</v>
      </c>
      <c r="O2507" s="88">
        <v>0</v>
      </c>
      <c r="P2507" s="88">
        <v>1581967</v>
      </c>
      <c r="Q2507" s="89">
        <v>1.419920453835E-2</v>
      </c>
      <c r="R2507" s="89">
        <v>0</v>
      </c>
      <c r="S2507" s="89">
        <v>0</v>
      </c>
      <c r="T2507" s="89">
        <v>0</v>
      </c>
      <c r="U2507" s="89">
        <v>1.7674111099700001E-3</v>
      </c>
      <c r="V2507" s="89">
        <v>0</v>
      </c>
      <c r="W2507" s="89">
        <v>3.7490897489000002E-4</v>
      </c>
      <c r="X2507" s="89">
        <v>0</v>
      </c>
      <c r="Y2507" s="89">
        <v>0</v>
      </c>
      <c r="Z2507" s="89">
        <v>1.4697601634149999E-2</v>
      </c>
      <c r="AA2507" s="89">
        <v>1.10181010646E-3</v>
      </c>
    </row>
    <row r="2508" spans="1:27" x14ac:dyDescent="0.25">
      <c r="A2508" s="87">
        <v>24506</v>
      </c>
      <c r="B2508" s="134">
        <v>45473</v>
      </c>
      <c r="C2508" s="87">
        <v>26128</v>
      </c>
      <c r="D2508" s="86" t="s">
        <v>2881</v>
      </c>
      <c r="E2508" s="88">
        <v>6283782</v>
      </c>
      <c r="F2508" s="88">
        <v>2271553</v>
      </c>
      <c r="G2508" s="88">
        <v>0</v>
      </c>
      <c r="H2508" s="88">
        <v>0</v>
      </c>
      <c r="I2508" s="88">
        <v>0</v>
      </c>
      <c r="J2508" s="88">
        <v>577515</v>
      </c>
      <c r="K2508" s="88">
        <v>865371</v>
      </c>
      <c r="L2508" s="88">
        <v>0</v>
      </c>
      <c r="M2508" s="88">
        <v>0</v>
      </c>
      <c r="N2508" s="88">
        <v>0</v>
      </c>
      <c r="O2508" s="88">
        <v>0</v>
      </c>
      <c r="P2508" s="88">
        <v>828667</v>
      </c>
      <c r="Q2508" s="89">
        <v>0</v>
      </c>
      <c r="R2508" s="89">
        <v>0</v>
      </c>
      <c r="S2508" s="89">
        <v>0</v>
      </c>
      <c r="T2508" s="89">
        <v>0</v>
      </c>
      <c r="U2508" s="89">
        <v>1.473803926356E-2</v>
      </c>
      <c r="V2508" s="89">
        <v>0</v>
      </c>
      <c r="W2508" s="89">
        <v>0</v>
      </c>
      <c r="X2508" s="89">
        <v>0</v>
      </c>
      <c r="Y2508" s="89">
        <v>0</v>
      </c>
      <c r="Z2508" s="89">
        <v>3.9779683371700004E-3</v>
      </c>
      <c r="AA2508" s="89">
        <v>7.2269814309199997E-3</v>
      </c>
    </row>
    <row r="2509" spans="1:27" x14ac:dyDescent="0.25">
      <c r="A2509" s="87">
        <v>24511</v>
      </c>
      <c r="B2509" s="134">
        <v>45473</v>
      </c>
      <c r="C2509" s="87">
        <v>24283</v>
      </c>
      <c r="D2509" s="86" t="s">
        <v>2882</v>
      </c>
      <c r="E2509" s="88">
        <v>9911049</v>
      </c>
      <c r="F2509" s="88">
        <v>4277462</v>
      </c>
      <c r="G2509" s="88">
        <v>0</v>
      </c>
      <c r="H2509" s="88">
        <v>0</v>
      </c>
      <c r="I2509" s="88">
        <v>0</v>
      </c>
      <c r="J2509" s="88">
        <v>233525</v>
      </c>
      <c r="K2509" s="88">
        <v>1265176</v>
      </c>
      <c r="L2509" s="88">
        <v>0</v>
      </c>
      <c r="M2509" s="88">
        <v>1952810</v>
      </c>
      <c r="N2509" s="88">
        <v>0</v>
      </c>
      <c r="O2509" s="88">
        <v>0</v>
      </c>
      <c r="P2509" s="88">
        <v>825952</v>
      </c>
      <c r="Q2509" s="89">
        <v>0</v>
      </c>
      <c r="R2509" s="89">
        <v>0</v>
      </c>
      <c r="S2509" s="89">
        <v>0</v>
      </c>
      <c r="T2509" s="89">
        <v>0</v>
      </c>
      <c r="U2509" s="89">
        <v>3.2538036078000001E-4</v>
      </c>
      <c r="V2509" s="89">
        <v>0</v>
      </c>
      <c r="W2509" s="89">
        <v>0</v>
      </c>
      <c r="X2509" s="89">
        <v>0</v>
      </c>
      <c r="Y2509" s="89">
        <v>0</v>
      </c>
      <c r="Z2509" s="89">
        <v>2.5024203909499998E-3</v>
      </c>
      <c r="AA2509" s="89">
        <v>5.3981105596000005E-4</v>
      </c>
    </row>
    <row r="2510" spans="1:27" x14ac:dyDescent="0.25">
      <c r="A2510" s="87">
        <v>24516</v>
      </c>
      <c r="B2510" s="134">
        <v>45473</v>
      </c>
      <c r="C2510" s="87">
        <v>25237</v>
      </c>
      <c r="D2510" s="86" t="s">
        <v>2883</v>
      </c>
      <c r="E2510" s="88">
        <v>101273422</v>
      </c>
      <c r="F2510" s="88">
        <v>21154519</v>
      </c>
      <c r="G2510" s="88">
        <v>227854</v>
      </c>
      <c r="H2510" s="88">
        <v>0</v>
      </c>
      <c r="I2510" s="88">
        <v>0</v>
      </c>
      <c r="J2510" s="88">
        <v>589615</v>
      </c>
      <c r="K2510" s="88">
        <v>0</v>
      </c>
      <c r="L2510" s="88">
        <v>0</v>
      </c>
      <c r="M2510" s="88">
        <v>18342502</v>
      </c>
      <c r="N2510" s="88">
        <v>1936306</v>
      </c>
      <c r="O2510" s="88">
        <v>0</v>
      </c>
      <c r="P2510" s="88">
        <v>58240</v>
      </c>
      <c r="Q2510" s="89">
        <v>-9.3489727020000003E-4</v>
      </c>
      <c r="R2510" s="89">
        <v>0</v>
      </c>
      <c r="S2510" s="89">
        <v>0</v>
      </c>
      <c r="T2510" s="89">
        <v>0</v>
      </c>
      <c r="U2510" s="89">
        <v>0</v>
      </c>
      <c r="V2510" s="89">
        <v>0</v>
      </c>
      <c r="W2510" s="89">
        <v>0</v>
      </c>
      <c r="X2510" s="89">
        <v>0</v>
      </c>
      <c r="Y2510" s="89">
        <v>0</v>
      </c>
      <c r="Z2510" s="89">
        <v>0</v>
      </c>
      <c r="AA2510" s="89">
        <v>-1.10380817E-5</v>
      </c>
    </row>
    <row r="2511" spans="1:27" x14ac:dyDescent="0.25">
      <c r="A2511" s="87">
        <v>24520</v>
      </c>
      <c r="B2511" s="134">
        <v>45473</v>
      </c>
      <c r="C2511" s="87">
        <v>21898</v>
      </c>
      <c r="D2511" s="86" t="s">
        <v>2884</v>
      </c>
      <c r="E2511" s="88">
        <v>99917090</v>
      </c>
      <c r="F2511" s="88">
        <v>57779526</v>
      </c>
      <c r="G2511" s="88">
        <v>1033391</v>
      </c>
      <c r="H2511" s="88">
        <v>0</v>
      </c>
      <c r="I2511" s="88">
        <v>0</v>
      </c>
      <c r="J2511" s="88">
        <v>7868617</v>
      </c>
      <c r="K2511" s="88">
        <v>7969469</v>
      </c>
      <c r="L2511" s="88">
        <v>0</v>
      </c>
      <c r="M2511" s="88">
        <v>30773845</v>
      </c>
      <c r="N2511" s="88">
        <v>0</v>
      </c>
      <c r="O2511" s="88">
        <v>0</v>
      </c>
      <c r="P2511" s="88">
        <v>10134204</v>
      </c>
      <c r="Q2511" s="89">
        <v>1.444779374552E-2</v>
      </c>
      <c r="R2511" s="89">
        <v>0</v>
      </c>
      <c r="S2511" s="89">
        <v>0</v>
      </c>
      <c r="T2511" s="89">
        <v>1.5237474048E-4</v>
      </c>
      <c r="U2511" s="89">
        <v>-8.0446627549999998E-4</v>
      </c>
      <c r="V2511" s="89">
        <v>0</v>
      </c>
      <c r="W2511" s="89">
        <v>-5.2230188780000005E-4</v>
      </c>
      <c r="X2511" s="89">
        <v>0</v>
      </c>
      <c r="Y2511" s="89">
        <v>0</v>
      </c>
      <c r="Z2511" s="89">
        <v>1.7734129946000001E-3</v>
      </c>
      <c r="AA2511" s="89">
        <v>1.9189088742999999E-4</v>
      </c>
    </row>
    <row r="2512" spans="1:27" x14ac:dyDescent="0.25">
      <c r="A2512" s="87">
        <v>24523</v>
      </c>
      <c r="B2512" s="134">
        <v>45473</v>
      </c>
      <c r="C2512" s="87">
        <v>18531</v>
      </c>
      <c r="D2512" s="86" t="s">
        <v>2885</v>
      </c>
      <c r="E2512" s="88">
        <v>68978491</v>
      </c>
      <c r="F2512" s="88">
        <v>26853068</v>
      </c>
      <c r="G2512" s="88">
        <v>0</v>
      </c>
      <c r="H2512" s="88">
        <v>0</v>
      </c>
      <c r="I2512" s="88">
        <v>14982</v>
      </c>
      <c r="J2512" s="88">
        <v>5347640</v>
      </c>
      <c r="K2512" s="88">
        <v>9784506</v>
      </c>
      <c r="L2512" s="88">
        <v>0</v>
      </c>
      <c r="M2512" s="88">
        <v>9336578</v>
      </c>
      <c r="N2512" s="88">
        <v>0</v>
      </c>
      <c r="O2512" s="88">
        <v>0</v>
      </c>
      <c r="P2512" s="88">
        <v>2369362</v>
      </c>
      <c r="Q2512" s="89">
        <v>0</v>
      </c>
      <c r="R2512" s="89">
        <v>0</v>
      </c>
      <c r="S2512" s="89">
        <v>0</v>
      </c>
      <c r="T2512" s="89">
        <v>0</v>
      </c>
      <c r="U2512" s="89">
        <v>3.3334345773799999E-3</v>
      </c>
      <c r="V2512" s="89">
        <v>0</v>
      </c>
      <c r="W2512" s="89">
        <v>0</v>
      </c>
      <c r="X2512" s="89">
        <v>0</v>
      </c>
      <c r="Y2512" s="89">
        <v>0</v>
      </c>
      <c r="Z2512" s="89">
        <v>2.8151549631260001E-2</v>
      </c>
      <c r="AA2512" s="89">
        <v>4.3321074851300004E-3</v>
      </c>
    </row>
    <row r="2513" spans="1:27" x14ac:dyDescent="0.25">
      <c r="A2513" s="87">
        <v>24526</v>
      </c>
      <c r="B2513" s="134">
        <v>45473</v>
      </c>
      <c r="C2513" s="87">
        <v>17014</v>
      </c>
      <c r="D2513" s="86" t="s">
        <v>2886</v>
      </c>
      <c r="E2513" s="88">
        <v>51177100</v>
      </c>
      <c r="F2513" s="88">
        <v>36347299</v>
      </c>
      <c r="G2513" s="88">
        <v>1691127</v>
      </c>
      <c r="H2513" s="88">
        <v>0</v>
      </c>
      <c r="I2513" s="88">
        <v>0</v>
      </c>
      <c r="J2513" s="88">
        <v>7886301</v>
      </c>
      <c r="K2513" s="88">
        <v>15378580</v>
      </c>
      <c r="L2513" s="88">
        <v>0</v>
      </c>
      <c r="M2513" s="88">
        <v>5964694</v>
      </c>
      <c r="N2513" s="88">
        <v>0</v>
      </c>
      <c r="O2513" s="88">
        <v>0</v>
      </c>
      <c r="P2513" s="88">
        <v>5426598</v>
      </c>
      <c r="Q2513" s="89">
        <v>1.1335110051829999E-2</v>
      </c>
      <c r="R2513" s="89">
        <v>0</v>
      </c>
      <c r="S2513" s="89">
        <v>0</v>
      </c>
      <c r="T2513" s="89">
        <v>5.2609700344000002E-4</v>
      </c>
      <c r="U2513" s="89">
        <v>2.42490338338E-3</v>
      </c>
      <c r="V2513" s="89">
        <v>0</v>
      </c>
      <c r="W2513" s="89">
        <v>2.0667849051299999E-3</v>
      </c>
      <c r="X2513" s="89">
        <v>0</v>
      </c>
      <c r="Y2513" s="89">
        <v>0</v>
      </c>
      <c r="Z2513" s="89">
        <v>4.6539930253299997E-3</v>
      </c>
      <c r="AA2513" s="89">
        <v>2.8419576389700002E-3</v>
      </c>
    </row>
    <row r="2514" spans="1:27" x14ac:dyDescent="0.25">
      <c r="A2514" s="87">
        <v>24530</v>
      </c>
      <c r="B2514" s="134">
        <v>45473</v>
      </c>
      <c r="C2514" s="87">
        <v>15762</v>
      </c>
      <c r="D2514" s="86" t="s">
        <v>2887</v>
      </c>
      <c r="E2514" s="88">
        <v>15945484</v>
      </c>
      <c r="F2514" s="88">
        <v>5531950</v>
      </c>
      <c r="G2514" s="88">
        <v>555938</v>
      </c>
      <c r="H2514" s="88">
        <v>0</v>
      </c>
      <c r="I2514" s="88">
        <v>0</v>
      </c>
      <c r="J2514" s="88">
        <v>848765</v>
      </c>
      <c r="K2514" s="88">
        <v>2214789</v>
      </c>
      <c r="L2514" s="88">
        <v>0</v>
      </c>
      <c r="M2514" s="88">
        <v>1279464</v>
      </c>
      <c r="N2514" s="88">
        <v>0</v>
      </c>
      <c r="O2514" s="88">
        <v>0</v>
      </c>
      <c r="P2514" s="88">
        <v>632995</v>
      </c>
      <c r="Q2514" s="89">
        <v>1.1129656515020001E-2</v>
      </c>
      <c r="R2514" s="89">
        <v>0</v>
      </c>
      <c r="S2514" s="89">
        <v>0</v>
      </c>
      <c r="T2514" s="89">
        <v>-2.5098260662000001E-3</v>
      </c>
      <c r="U2514" s="89">
        <v>1.3582810333219999E-2</v>
      </c>
      <c r="V2514" s="89">
        <v>0</v>
      </c>
      <c r="W2514" s="89">
        <v>0</v>
      </c>
      <c r="X2514" s="89">
        <v>0</v>
      </c>
      <c r="Y2514" s="89">
        <v>4.9312712673499999E-3</v>
      </c>
      <c r="Z2514" s="89">
        <v>-1.5563244188000001E-3</v>
      </c>
      <c r="AA2514" s="89">
        <v>6.2273638252700004E-3</v>
      </c>
    </row>
    <row r="2515" spans="1:27" x14ac:dyDescent="0.25">
      <c r="A2515" s="87">
        <v>24532</v>
      </c>
      <c r="B2515" s="134">
        <v>45473</v>
      </c>
      <c r="C2515" s="87">
        <v>26195</v>
      </c>
      <c r="D2515" s="86" t="s">
        <v>2888</v>
      </c>
      <c r="E2515" s="88">
        <v>4114399</v>
      </c>
      <c r="F2515" s="88">
        <v>2813522</v>
      </c>
      <c r="G2515" s="88">
        <v>0</v>
      </c>
      <c r="H2515" s="88">
        <v>0</v>
      </c>
      <c r="I2515" s="88">
        <v>0</v>
      </c>
      <c r="J2515" s="88">
        <v>1968749</v>
      </c>
      <c r="K2515" s="88">
        <v>414620</v>
      </c>
      <c r="L2515" s="88">
        <v>0</v>
      </c>
      <c r="M2515" s="88">
        <v>0</v>
      </c>
      <c r="N2515" s="88">
        <v>0</v>
      </c>
      <c r="O2515" s="88">
        <v>0</v>
      </c>
      <c r="P2515" s="88">
        <v>430153</v>
      </c>
      <c r="Q2515" s="89">
        <v>0</v>
      </c>
      <c r="R2515" s="89">
        <v>0</v>
      </c>
      <c r="S2515" s="89">
        <v>0</v>
      </c>
      <c r="T2515" s="89">
        <v>-6.3941047858E-6</v>
      </c>
      <c r="U2515" s="89">
        <v>1.17294165549E-3</v>
      </c>
      <c r="V2515" s="89">
        <v>0</v>
      </c>
      <c r="W2515" s="89">
        <v>0</v>
      </c>
      <c r="X2515" s="89">
        <v>0</v>
      </c>
      <c r="Y2515" s="89">
        <v>0</v>
      </c>
      <c r="Z2515" s="89">
        <v>3.9303311765E-3</v>
      </c>
      <c r="AA2515" s="89">
        <v>1.2649188902400001E-3</v>
      </c>
    </row>
    <row r="2516" spans="1:27" x14ac:dyDescent="0.25">
      <c r="A2516" s="87">
        <v>24535</v>
      </c>
      <c r="B2516" s="134">
        <v>45473</v>
      </c>
      <c r="C2516" s="87">
        <v>26200</v>
      </c>
      <c r="D2516" s="86" t="s">
        <v>2889</v>
      </c>
      <c r="E2516" s="88">
        <v>1170886</v>
      </c>
      <c r="F2516" s="88">
        <v>42822</v>
      </c>
      <c r="G2516" s="88">
        <v>0</v>
      </c>
      <c r="H2516" s="88">
        <v>0</v>
      </c>
      <c r="I2516" s="88">
        <v>0</v>
      </c>
      <c r="J2516" s="88">
        <v>0</v>
      </c>
      <c r="K2516" s="88">
        <v>0</v>
      </c>
      <c r="L2516" s="88">
        <v>0</v>
      </c>
      <c r="M2516" s="88">
        <v>0</v>
      </c>
      <c r="N2516" s="88">
        <v>0</v>
      </c>
      <c r="O2516" s="88">
        <v>0</v>
      </c>
      <c r="P2516" s="88">
        <v>42822</v>
      </c>
      <c r="Q2516" s="89">
        <v>0</v>
      </c>
      <c r="R2516" s="89">
        <v>0</v>
      </c>
      <c r="S2516" s="89">
        <v>0</v>
      </c>
      <c r="T2516" s="89">
        <v>0</v>
      </c>
      <c r="U2516" s="89">
        <v>0</v>
      </c>
      <c r="V2516" s="89">
        <v>0</v>
      </c>
      <c r="W2516" s="89">
        <v>0</v>
      </c>
      <c r="X2516" s="89">
        <v>0</v>
      </c>
      <c r="Y2516" s="89">
        <v>0</v>
      </c>
      <c r="Z2516" s="89">
        <v>0</v>
      </c>
      <c r="AA2516" s="89">
        <v>0</v>
      </c>
    </row>
    <row r="2517" spans="1:27" x14ac:dyDescent="0.25">
      <c r="A2517" s="87">
        <v>24536</v>
      </c>
      <c r="B2517" s="134">
        <v>45473</v>
      </c>
      <c r="C2517" s="87">
        <v>15396</v>
      </c>
      <c r="D2517" s="86" t="s">
        <v>2890</v>
      </c>
      <c r="E2517" s="88">
        <v>58409086</v>
      </c>
      <c r="F2517" s="88">
        <v>45093287</v>
      </c>
      <c r="G2517" s="88">
        <v>2773750</v>
      </c>
      <c r="H2517" s="88">
        <v>0</v>
      </c>
      <c r="I2517" s="88">
        <v>0</v>
      </c>
      <c r="J2517" s="88">
        <v>12290321</v>
      </c>
      <c r="K2517" s="88">
        <v>21532465</v>
      </c>
      <c r="L2517" s="88">
        <v>0</v>
      </c>
      <c r="M2517" s="88">
        <v>2113948</v>
      </c>
      <c r="N2517" s="88">
        <v>1297851</v>
      </c>
      <c r="O2517" s="88">
        <v>0</v>
      </c>
      <c r="P2517" s="88">
        <v>5084952</v>
      </c>
      <c r="Q2517" s="89">
        <v>4.0429513436399996E-3</v>
      </c>
      <c r="R2517" s="89">
        <v>0</v>
      </c>
      <c r="S2517" s="89">
        <v>0</v>
      </c>
      <c r="T2517" s="89">
        <v>-6.3023290289999998E-4</v>
      </c>
      <c r="U2517" s="89">
        <v>6.2438217497000001E-4</v>
      </c>
      <c r="V2517" s="89">
        <v>0</v>
      </c>
      <c r="W2517" s="89">
        <v>0</v>
      </c>
      <c r="X2517" s="89">
        <v>0</v>
      </c>
      <c r="Y2517" s="89">
        <v>0</v>
      </c>
      <c r="Z2517" s="89">
        <v>2.4230779537200002E-3</v>
      </c>
      <c r="AA2517" s="89">
        <v>7.6340532025000001E-4</v>
      </c>
    </row>
    <row r="2518" spans="1:27" x14ac:dyDescent="0.25">
      <c r="A2518" s="87">
        <v>24539</v>
      </c>
      <c r="B2518" s="134">
        <v>45473</v>
      </c>
      <c r="C2518" s="87">
        <v>17600</v>
      </c>
      <c r="D2518" s="86" t="s">
        <v>2891</v>
      </c>
      <c r="E2518" s="88">
        <v>4170488</v>
      </c>
      <c r="F2518" s="88">
        <v>1719713</v>
      </c>
      <c r="G2518" s="88">
        <v>0</v>
      </c>
      <c r="H2518" s="88">
        <v>6707</v>
      </c>
      <c r="I2518" s="88">
        <v>0</v>
      </c>
      <c r="J2518" s="88">
        <v>294303</v>
      </c>
      <c r="K2518" s="88">
        <v>1187685</v>
      </c>
      <c r="L2518" s="88">
        <v>0</v>
      </c>
      <c r="M2518" s="88">
        <v>0</v>
      </c>
      <c r="N2518" s="88">
        <v>0</v>
      </c>
      <c r="O2518" s="88">
        <v>0</v>
      </c>
      <c r="P2518" s="88">
        <v>231018</v>
      </c>
      <c r="Q2518" s="89">
        <v>0</v>
      </c>
      <c r="R2518" s="89">
        <v>6.4272466700389996E-2</v>
      </c>
      <c r="S2518" s="89">
        <v>0</v>
      </c>
      <c r="T2518" s="89">
        <v>0</v>
      </c>
      <c r="U2518" s="89">
        <v>1.0044828375200001E-3</v>
      </c>
      <c r="V2518" s="89">
        <v>0</v>
      </c>
      <c r="W2518" s="89">
        <v>0</v>
      </c>
      <c r="X2518" s="89">
        <v>0</v>
      </c>
      <c r="Y2518" s="89">
        <v>0</v>
      </c>
      <c r="Z2518" s="89">
        <v>3.7022029414840001E-2</v>
      </c>
      <c r="AA2518" s="89">
        <v>5.9089274897100004E-3</v>
      </c>
    </row>
    <row r="2519" spans="1:27" x14ac:dyDescent="0.25">
      <c r="A2519" s="87">
        <v>24540</v>
      </c>
      <c r="B2519" s="134">
        <v>45473</v>
      </c>
      <c r="C2519" s="87">
        <v>20076</v>
      </c>
      <c r="D2519" s="86" t="s">
        <v>2892</v>
      </c>
      <c r="E2519" s="88">
        <v>122282139</v>
      </c>
      <c r="F2519" s="88">
        <v>97113406</v>
      </c>
      <c r="G2519" s="88">
        <v>3307956</v>
      </c>
      <c r="H2519" s="88">
        <v>0</v>
      </c>
      <c r="I2519" s="88">
        <v>0</v>
      </c>
      <c r="J2519" s="88">
        <v>13015902</v>
      </c>
      <c r="K2519" s="88">
        <v>35638691</v>
      </c>
      <c r="L2519" s="88">
        <v>0</v>
      </c>
      <c r="M2519" s="88">
        <v>28794408</v>
      </c>
      <c r="N2519" s="88">
        <v>2127562</v>
      </c>
      <c r="O2519" s="88">
        <v>137916</v>
      </c>
      <c r="P2519" s="88">
        <v>14090971</v>
      </c>
      <c r="Q2519" s="89">
        <v>9.2640264173100006E-3</v>
      </c>
      <c r="R2519" s="89">
        <v>0</v>
      </c>
      <c r="S2519" s="89">
        <v>0</v>
      </c>
      <c r="T2519" s="89">
        <v>2.2636777163700002E-3</v>
      </c>
      <c r="U2519" s="89">
        <v>8.4388971094699998E-3</v>
      </c>
      <c r="V2519" s="89">
        <v>0</v>
      </c>
      <c r="W2519" s="89">
        <v>7.0190583752999995E-4</v>
      </c>
      <c r="X2519" s="89">
        <v>0</v>
      </c>
      <c r="Y2519" s="89">
        <v>-1.9661736133900001E-2</v>
      </c>
      <c r="Z2519" s="89">
        <v>8.8739371939000004E-3</v>
      </c>
      <c r="AA2519" s="89">
        <v>5.3245216840299998E-3</v>
      </c>
    </row>
    <row r="2520" spans="1:27" x14ac:dyDescent="0.25">
      <c r="A2520" s="87">
        <v>24543</v>
      </c>
      <c r="B2520" s="134">
        <v>45473</v>
      </c>
      <c r="C2520" s="87">
        <v>20590</v>
      </c>
      <c r="D2520" s="86" t="s">
        <v>2893</v>
      </c>
      <c r="E2520" s="88">
        <v>477245145</v>
      </c>
      <c r="F2520" s="88">
        <v>384168236</v>
      </c>
      <c r="G2520" s="88">
        <v>0</v>
      </c>
      <c r="H2520" s="88">
        <v>0</v>
      </c>
      <c r="I2520" s="88">
        <v>5153960</v>
      </c>
      <c r="J2520" s="88">
        <v>44703714</v>
      </c>
      <c r="K2520" s="88">
        <v>82495354</v>
      </c>
      <c r="L2520" s="88">
        <v>0</v>
      </c>
      <c r="M2520" s="88">
        <v>192106110</v>
      </c>
      <c r="N2520" s="88">
        <v>45831141</v>
      </c>
      <c r="O2520" s="88">
        <v>7755073</v>
      </c>
      <c r="P2520" s="88">
        <v>6122884</v>
      </c>
      <c r="Q2520" s="89">
        <v>0</v>
      </c>
      <c r="R2520" s="89">
        <v>0</v>
      </c>
      <c r="S2520" s="89">
        <v>9.4795701371499994E-3</v>
      </c>
      <c r="T2520" s="89">
        <v>1.7731856267099999E-3</v>
      </c>
      <c r="U2520" s="89">
        <v>1.5117477178799999E-3</v>
      </c>
      <c r="V2520" s="89">
        <v>0</v>
      </c>
      <c r="W2520" s="89">
        <v>1.5178175669E-4</v>
      </c>
      <c r="X2520" s="89">
        <v>0</v>
      </c>
      <c r="Y2520" s="89">
        <v>0</v>
      </c>
      <c r="Z2520" s="89">
        <v>1.9172193424E-3</v>
      </c>
      <c r="AA2520" s="89">
        <v>8.0330674437000004E-4</v>
      </c>
    </row>
    <row r="2521" spans="1:27" x14ac:dyDescent="0.25">
      <c r="A2521" s="87">
        <v>24545</v>
      </c>
      <c r="B2521" s="134">
        <v>45473</v>
      </c>
      <c r="C2521" s="87">
        <v>17547</v>
      </c>
      <c r="D2521" s="86" t="s">
        <v>2894</v>
      </c>
      <c r="E2521" s="88">
        <v>33698432</v>
      </c>
      <c r="F2521" s="88">
        <v>19534111</v>
      </c>
      <c r="G2521" s="88">
        <v>1445971</v>
      </c>
      <c r="H2521" s="88">
        <v>0</v>
      </c>
      <c r="I2521" s="88">
        <v>0</v>
      </c>
      <c r="J2521" s="88">
        <v>3559657</v>
      </c>
      <c r="K2521" s="88">
        <v>5925850</v>
      </c>
      <c r="L2521" s="88">
        <v>0</v>
      </c>
      <c r="M2521" s="88">
        <v>5771824</v>
      </c>
      <c r="N2521" s="88">
        <v>0</v>
      </c>
      <c r="O2521" s="88">
        <v>0</v>
      </c>
      <c r="P2521" s="88">
        <v>2830809</v>
      </c>
      <c r="Q2521" s="89">
        <v>3.0159818618100001E-3</v>
      </c>
      <c r="R2521" s="89">
        <v>0</v>
      </c>
      <c r="S2521" s="89">
        <v>0</v>
      </c>
      <c r="T2521" s="89">
        <v>0</v>
      </c>
      <c r="U2521" s="89">
        <v>4.7290933159999999E-5</v>
      </c>
      <c r="V2521" s="89">
        <v>0</v>
      </c>
      <c r="W2521" s="89">
        <v>0</v>
      </c>
      <c r="X2521" s="89">
        <v>0</v>
      </c>
      <c r="Y2521" s="89">
        <v>0</v>
      </c>
      <c r="Z2521" s="89">
        <v>1.5508952029399999E-3</v>
      </c>
      <c r="AA2521" s="89">
        <v>4.7067457692000003E-4</v>
      </c>
    </row>
    <row r="2522" spans="1:27" x14ac:dyDescent="0.25">
      <c r="A2522" s="87">
        <v>24546</v>
      </c>
      <c r="B2522" s="134">
        <v>45473</v>
      </c>
      <c r="C2522" s="87">
        <v>26215</v>
      </c>
      <c r="D2522" s="86" t="s">
        <v>2895</v>
      </c>
      <c r="E2522" s="88">
        <v>335413</v>
      </c>
      <c r="F2522" s="88">
        <v>7424</v>
      </c>
      <c r="G2522" s="88">
        <v>0</v>
      </c>
      <c r="H2522" s="88">
        <v>0</v>
      </c>
      <c r="I2522" s="88">
        <v>0</v>
      </c>
      <c r="J2522" s="88">
        <v>0</v>
      </c>
      <c r="K2522" s="88">
        <v>0</v>
      </c>
      <c r="L2522" s="88">
        <v>0</v>
      </c>
      <c r="M2522" s="88">
        <v>0</v>
      </c>
      <c r="N2522" s="88">
        <v>0</v>
      </c>
      <c r="O2522" s="88">
        <v>0</v>
      </c>
      <c r="P2522" s="88">
        <v>7424</v>
      </c>
      <c r="Q2522" s="89">
        <v>0</v>
      </c>
      <c r="R2522" s="89">
        <v>0</v>
      </c>
      <c r="S2522" s="89">
        <v>0</v>
      </c>
      <c r="T2522" s="89">
        <v>0</v>
      </c>
      <c r="U2522" s="89">
        <v>0</v>
      </c>
      <c r="V2522" s="89">
        <v>0</v>
      </c>
      <c r="W2522" s="89">
        <v>0</v>
      </c>
      <c r="X2522" s="89">
        <v>0</v>
      </c>
      <c r="Y2522" s="89">
        <v>0</v>
      </c>
      <c r="Z2522" s="89">
        <v>-3.44795109157E-2</v>
      </c>
      <c r="AA2522" s="89">
        <v>-3.44795109157E-2</v>
      </c>
    </row>
    <row r="2523" spans="1:27" x14ac:dyDescent="0.25">
      <c r="A2523" s="87">
        <v>24547</v>
      </c>
      <c r="B2523" s="134">
        <v>45473</v>
      </c>
      <c r="C2523" s="87">
        <v>14601</v>
      </c>
      <c r="D2523" s="86" t="s">
        <v>2896</v>
      </c>
      <c r="E2523" s="88">
        <v>11909505</v>
      </c>
      <c r="F2523" s="88">
        <v>4777977</v>
      </c>
      <c r="G2523" s="88">
        <v>0</v>
      </c>
      <c r="H2523" s="88">
        <v>946</v>
      </c>
      <c r="I2523" s="88">
        <v>0</v>
      </c>
      <c r="J2523" s="88">
        <v>1680155</v>
      </c>
      <c r="K2523" s="88">
        <v>1936993</v>
      </c>
      <c r="L2523" s="88">
        <v>0</v>
      </c>
      <c r="M2523" s="88">
        <v>0</v>
      </c>
      <c r="N2523" s="88">
        <v>0</v>
      </c>
      <c r="O2523" s="88">
        <v>0</v>
      </c>
      <c r="P2523" s="88">
        <v>1159883</v>
      </c>
      <c r="Q2523" s="89">
        <v>0</v>
      </c>
      <c r="R2523" s="89">
        <v>0</v>
      </c>
      <c r="S2523" s="89">
        <v>0</v>
      </c>
      <c r="T2523" s="89">
        <v>0</v>
      </c>
      <c r="U2523" s="89">
        <v>-7.9197989800000004E-4</v>
      </c>
      <c r="V2523" s="89">
        <v>0</v>
      </c>
      <c r="W2523" s="89">
        <v>0</v>
      </c>
      <c r="X2523" s="89">
        <v>0</v>
      </c>
      <c r="Y2523" s="89">
        <v>0</v>
      </c>
      <c r="Z2523" s="89">
        <v>-7.1026424306000003E-3</v>
      </c>
      <c r="AA2523" s="89">
        <v>-1.8920293869999999E-3</v>
      </c>
    </row>
    <row r="2524" spans="1:27" x14ac:dyDescent="0.25">
      <c r="A2524" s="87">
        <v>24549</v>
      </c>
      <c r="B2524" s="134">
        <v>45473</v>
      </c>
      <c r="C2524" s="87">
        <v>26218</v>
      </c>
      <c r="D2524" s="86" t="s">
        <v>2897</v>
      </c>
      <c r="E2524" s="88">
        <v>36687817</v>
      </c>
      <c r="F2524" s="88">
        <v>29020675</v>
      </c>
      <c r="G2524" s="88">
        <v>40218</v>
      </c>
      <c r="H2524" s="88">
        <v>0</v>
      </c>
      <c r="I2524" s="88">
        <v>0</v>
      </c>
      <c r="J2524" s="88">
        <v>3028380</v>
      </c>
      <c r="K2524" s="88">
        <v>24287388</v>
      </c>
      <c r="L2524" s="88">
        <v>0</v>
      </c>
      <c r="M2524" s="88">
        <v>806791</v>
      </c>
      <c r="N2524" s="88">
        <v>0</v>
      </c>
      <c r="O2524" s="88">
        <v>171024</v>
      </c>
      <c r="P2524" s="88">
        <v>686874</v>
      </c>
      <c r="Q2524" s="89">
        <v>1.8378093733540001E-2</v>
      </c>
      <c r="R2524" s="89">
        <v>0</v>
      </c>
      <c r="S2524" s="89">
        <v>0</v>
      </c>
      <c r="T2524" s="89">
        <v>1.4369511257399999E-3</v>
      </c>
      <c r="U2524" s="89">
        <v>7.0065477449299998E-3</v>
      </c>
      <c r="V2524" s="89">
        <v>0</v>
      </c>
      <c r="W2524" s="89">
        <v>0</v>
      </c>
      <c r="X2524" s="89">
        <v>0</v>
      </c>
      <c r="Y2524" s="89">
        <v>0</v>
      </c>
      <c r="Z2524" s="89">
        <v>1.59887311358E-3</v>
      </c>
      <c r="AA2524" s="89">
        <v>5.49428977022E-3</v>
      </c>
    </row>
    <row r="2525" spans="1:27" x14ac:dyDescent="0.25">
      <c r="A2525" s="87">
        <v>24564</v>
      </c>
      <c r="B2525" s="134">
        <v>45473</v>
      </c>
      <c r="C2525" s="87">
        <v>20584</v>
      </c>
      <c r="D2525" s="86" t="s">
        <v>2898</v>
      </c>
      <c r="E2525" s="88">
        <v>129521982</v>
      </c>
      <c r="F2525" s="88">
        <v>71532510</v>
      </c>
      <c r="G2525" s="88">
        <v>5728627</v>
      </c>
      <c r="H2525" s="88">
        <v>0</v>
      </c>
      <c r="I2525" s="88">
        <v>0</v>
      </c>
      <c r="J2525" s="88">
        <v>9618664</v>
      </c>
      <c r="K2525" s="88">
        <v>13378308</v>
      </c>
      <c r="L2525" s="88">
        <v>0</v>
      </c>
      <c r="M2525" s="88">
        <v>18996296</v>
      </c>
      <c r="N2525" s="88">
        <v>17320679</v>
      </c>
      <c r="O2525" s="88">
        <v>0</v>
      </c>
      <c r="P2525" s="88">
        <v>6489936</v>
      </c>
      <c r="Q2525" s="89">
        <v>3.2745045953800002E-3</v>
      </c>
      <c r="R2525" s="89">
        <v>0</v>
      </c>
      <c r="S2525" s="89">
        <v>0</v>
      </c>
      <c r="T2525" s="89">
        <v>2.1646849976799999E-3</v>
      </c>
      <c r="U2525" s="89">
        <v>1.92485418663E-3</v>
      </c>
      <c r="V2525" s="89">
        <v>0</v>
      </c>
      <c r="W2525" s="89">
        <v>7.6520133504000005E-4</v>
      </c>
      <c r="X2525" s="89">
        <v>0</v>
      </c>
      <c r="Y2525" s="89">
        <v>0</v>
      </c>
      <c r="Z2525" s="89">
        <v>1.2055952119760001E-2</v>
      </c>
      <c r="AA2525" s="89">
        <v>2.0493180520300002E-3</v>
      </c>
    </row>
    <row r="2526" spans="1:27" x14ac:dyDescent="0.25">
      <c r="A2526" s="87">
        <v>24566</v>
      </c>
      <c r="B2526" s="134">
        <v>45473</v>
      </c>
      <c r="C2526" s="87">
        <v>24274</v>
      </c>
      <c r="D2526" s="86" t="s">
        <v>2899</v>
      </c>
      <c r="E2526" s="88">
        <v>335229984</v>
      </c>
      <c r="F2526" s="88">
        <v>203967719</v>
      </c>
      <c r="G2526" s="88">
        <v>6061957</v>
      </c>
      <c r="H2526" s="88">
        <v>0</v>
      </c>
      <c r="I2526" s="88">
        <v>2977590</v>
      </c>
      <c r="J2526" s="88">
        <v>12796907</v>
      </c>
      <c r="K2526" s="88">
        <v>22159340</v>
      </c>
      <c r="L2526" s="88">
        <v>0</v>
      </c>
      <c r="M2526" s="88">
        <v>155522704</v>
      </c>
      <c r="N2526" s="88">
        <v>0</v>
      </c>
      <c r="O2526" s="88">
        <v>0</v>
      </c>
      <c r="P2526" s="88">
        <v>4449221</v>
      </c>
      <c r="Q2526" s="89">
        <v>6.2998374108899999E-3</v>
      </c>
      <c r="R2526" s="89">
        <v>0</v>
      </c>
      <c r="S2526" s="89">
        <v>0</v>
      </c>
      <c r="T2526" s="89">
        <v>0</v>
      </c>
      <c r="U2526" s="89">
        <v>1.34512164229E-3</v>
      </c>
      <c r="V2526" s="89">
        <v>0</v>
      </c>
      <c r="W2526" s="89">
        <v>0</v>
      </c>
      <c r="X2526" s="89">
        <v>0</v>
      </c>
      <c r="Y2526" s="89">
        <v>0</v>
      </c>
      <c r="Z2526" s="89">
        <v>1.6497207490949999E-2</v>
      </c>
      <c r="AA2526" s="89">
        <v>6.1951688992999999E-4</v>
      </c>
    </row>
    <row r="2527" spans="1:27" x14ac:dyDescent="0.25">
      <c r="A2527" s="87">
        <v>24567</v>
      </c>
      <c r="B2527" s="134">
        <v>45473</v>
      </c>
      <c r="C2527" s="87">
        <v>15949</v>
      </c>
      <c r="D2527" s="86" t="s">
        <v>2900</v>
      </c>
      <c r="E2527" s="88">
        <v>445659630</v>
      </c>
      <c r="F2527" s="88">
        <v>262569669</v>
      </c>
      <c r="G2527" s="88">
        <v>5848462</v>
      </c>
      <c r="H2527" s="88">
        <v>0</v>
      </c>
      <c r="I2527" s="88">
        <v>0</v>
      </c>
      <c r="J2527" s="88">
        <v>14082175</v>
      </c>
      <c r="K2527" s="88">
        <v>71384770</v>
      </c>
      <c r="L2527" s="88">
        <v>0</v>
      </c>
      <c r="M2527" s="88">
        <v>97160709</v>
      </c>
      <c r="N2527" s="88">
        <v>17636513</v>
      </c>
      <c r="O2527" s="88">
        <v>2014442</v>
      </c>
      <c r="P2527" s="88">
        <v>54442598</v>
      </c>
      <c r="Q2527" s="89">
        <v>1.384221381035E-2</v>
      </c>
      <c r="R2527" s="89">
        <v>0</v>
      </c>
      <c r="S2527" s="89">
        <v>0</v>
      </c>
      <c r="T2527" s="89">
        <v>5.4703976036000004E-4</v>
      </c>
      <c r="U2527" s="89">
        <v>2.4692606694699999E-3</v>
      </c>
      <c r="V2527" s="89">
        <v>0</v>
      </c>
      <c r="W2527" s="89">
        <v>7.5545386449999994E-5</v>
      </c>
      <c r="X2527" s="89">
        <v>0</v>
      </c>
      <c r="Y2527" s="89">
        <v>0</v>
      </c>
      <c r="Z2527" s="89">
        <v>5.0095503359299997E-3</v>
      </c>
      <c r="AA2527" s="89">
        <v>2.10810627365E-3</v>
      </c>
    </row>
    <row r="2528" spans="1:27" x14ac:dyDescent="0.25">
      <c r="A2528" s="87">
        <v>24575</v>
      </c>
      <c r="B2528" s="134">
        <v>45473</v>
      </c>
      <c r="C2528" s="87">
        <v>24025</v>
      </c>
      <c r="D2528" s="86" t="s">
        <v>2901</v>
      </c>
      <c r="E2528" s="88">
        <v>50455853</v>
      </c>
      <c r="F2528" s="88">
        <v>13048779</v>
      </c>
      <c r="G2528" s="88">
        <v>228254</v>
      </c>
      <c r="H2528" s="88">
        <v>60115</v>
      </c>
      <c r="I2528" s="88">
        <v>0</v>
      </c>
      <c r="J2528" s="88">
        <v>2107577</v>
      </c>
      <c r="K2528" s="88">
        <v>6612504</v>
      </c>
      <c r="L2528" s="88">
        <v>0</v>
      </c>
      <c r="M2528" s="88">
        <v>1030136</v>
      </c>
      <c r="N2528" s="88">
        <v>0</v>
      </c>
      <c r="O2528" s="88">
        <v>0</v>
      </c>
      <c r="P2528" s="88">
        <v>3010193</v>
      </c>
      <c r="Q2528" s="89">
        <v>7.8673801639100004E-3</v>
      </c>
      <c r="R2528" s="89">
        <v>6.2526886457399998E-3</v>
      </c>
      <c r="S2528" s="89">
        <v>0</v>
      </c>
      <c r="T2528" s="89">
        <v>5.1443611099000002E-4</v>
      </c>
      <c r="U2528" s="89">
        <v>9.1563499796999996E-4</v>
      </c>
      <c r="V2528" s="89">
        <v>0</v>
      </c>
      <c r="W2528" s="89">
        <v>0</v>
      </c>
      <c r="X2528" s="89">
        <v>0</v>
      </c>
      <c r="Y2528" s="89">
        <v>0</v>
      </c>
      <c r="Z2528" s="89">
        <v>4.0267254383899997E-3</v>
      </c>
      <c r="AA2528" s="89">
        <v>1.69287583435E-3</v>
      </c>
    </row>
    <row r="2529" spans="1:27" x14ac:dyDescent="0.25">
      <c r="A2529" s="87">
        <v>24578</v>
      </c>
      <c r="B2529" s="134">
        <v>45473</v>
      </c>
      <c r="C2529" s="87">
        <v>26261</v>
      </c>
      <c r="D2529" s="86" t="s">
        <v>2902</v>
      </c>
      <c r="E2529" s="88">
        <v>15928984</v>
      </c>
      <c r="F2529" s="88">
        <v>12016844</v>
      </c>
      <c r="G2529" s="88">
        <v>76033</v>
      </c>
      <c r="H2529" s="88">
        <v>0</v>
      </c>
      <c r="I2529" s="88">
        <v>0</v>
      </c>
      <c r="J2529" s="88">
        <v>1380350</v>
      </c>
      <c r="K2529" s="88">
        <v>3681420</v>
      </c>
      <c r="L2529" s="88">
        <v>0</v>
      </c>
      <c r="M2529" s="88">
        <v>5730796</v>
      </c>
      <c r="N2529" s="88">
        <v>0</v>
      </c>
      <c r="O2529" s="88">
        <v>0</v>
      </c>
      <c r="P2529" s="88">
        <v>1148245</v>
      </c>
      <c r="Q2529" s="89">
        <v>0.14802724685214</v>
      </c>
      <c r="R2529" s="89">
        <v>0</v>
      </c>
      <c r="S2529" s="89">
        <v>0</v>
      </c>
      <c r="T2529" s="89">
        <v>0</v>
      </c>
      <c r="U2529" s="89">
        <v>1.428842772881E-2</v>
      </c>
      <c r="V2529" s="89">
        <v>0</v>
      </c>
      <c r="W2529" s="89">
        <v>0</v>
      </c>
      <c r="X2529" s="89">
        <v>0</v>
      </c>
      <c r="Y2529" s="89">
        <v>0</v>
      </c>
      <c r="Z2529" s="89">
        <v>3.3507152060779997E-2</v>
      </c>
      <c r="AA2529" s="89">
        <v>9.1740608233200002E-3</v>
      </c>
    </row>
    <row r="2530" spans="1:27" x14ac:dyDescent="0.25">
      <c r="A2530" s="87">
        <v>24579</v>
      </c>
      <c r="B2530" s="134">
        <v>45473</v>
      </c>
      <c r="C2530" s="87">
        <v>18420</v>
      </c>
      <c r="D2530" s="86" t="s">
        <v>2903</v>
      </c>
      <c r="E2530" s="88">
        <v>42746937</v>
      </c>
      <c r="F2530" s="88">
        <v>28914952</v>
      </c>
      <c r="G2530" s="88">
        <v>0</v>
      </c>
      <c r="H2530" s="88">
        <v>0</v>
      </c>
      <c r="I2530" s="88">
        <v>0</v>
      </c>
      <c r="J2530" s="88">
        <v>11510723</v>
      </c>
      <c r="K2530" s="88">
        <v>9627505</v>
      </c>
      <c r="L2530" s="88">
        <v>0</v>
      </c>
      <c r="M2530" s="88">
        <v>3800558</v>
      </c>
      <c r="N2530" s="88">
        <v>0</v>
      </c>
      <c r="O2530" s="88">
        <v>0</v>
      </c>
      <c r="P2530" s="88">
        <v>3976166</v>
      </c>
      <c r="Q2530" s="89">
        <v>0</v>
      </c>
      <c r="R2530" s="89">
        <v>0</v>
      </c>
      <c r="S2530" s="89">
        <v>0</v>
      </c>
      <c r="T2530" s="89">
        <v>1.9332480704099999E-3</v>
      </c>
      <c r="U2530" s="89">
        <v>3.85777620218E-3</v>
      </c>
      <c r="V2530" s="89">
        <v>0</v>
      </c>
      <c r="W2530" s="89">
        <v>2.7830381458999998E-4</v>
      </c>
      <c r="X2530" s="89">
        <v>0</v>
      </c>
      <c r="Y2530" s="89">
        <v>0</v>
      </c>
      <c r="Z2530" s="89">
        <v>2.8536225857800001E-3</v>
      </c>
      <c r="AA2530" s="89">
        <v>2.58544145211E-3</v>
      </c>
    </row>
    <row r="2531" spans="1:27" x14ac:dyDescent="0.25">
      <c r="A2531" s="87">
        <v>24583</v>
      </c>
      <c r="B2531" s="134">
        <v>45473</v>
      </c>
      <c r="C2531" s="87">
        <v>26273</v>
      </c>
      <c r="D2531" s="86" t="s">
        <v>2904</v>
      </c>
      <c r="E2531" s="88">
        <v>1459469</v>
      </c>
      <c r="F2531" s="88">
        <v>1006611</v>
      </c>
      <c r="G2531" s="88">
        <v>0</v>
      </c>
      <c r="H2531" s="88">
        <v>0</v>
      </c>
      <c r="I2531" s="88">
        <v>0</v>
      </c>
      <c r="J2531" s="88">
        <v>30286</v>
      </c>
      <c r="K2531" s="88">
        <v>757418</v>
      </c>
      <c r="L2531" s="88">
        <v>0</v>
      </c>
      <c r="M2531" s="88">
        <v>0</v>
      </c>
      <c r="N2531" s="88">
        <v>24359</v>
      </c>
      <c r="O2531" s="88">
        <v>0</v>
      </c>
      <c r="P2531" s="88">
        <v>194547</v>
      </c>
      <c r="Q2531" s="89">
        <v>0</v>
      </c>
      <c r="R2531" s="89">
        <v>0</v>
      </c>
      <c r="S2531" s="89">
        <v>0</v>
      </c>
      <c r="T2531" s="89">
        <v>0</v>
      </c>
      <c r="U2531" s="89">
        <v>6.7490732259399997E-3</v>
      </c>
      <c r="V2531" s="89">
        <v>0</v>
      </c>
      <c r="W2531" s="89">
        <v>0</v>
      </c>
      <c r="X2531" s="89">
        <v>0</v>
      </c>
      <c r="Y2531" s="89">
        <v>0</v>
      </c>
      <c r="Z2531" s="89">
        <v>3.784320565009E-2</v>
      </c>
      <c r="AA2531" s="89">
        <v>1.216073282205E-2</v>
      </c>
    </row>
    <row r="2532" spans="1:27" x14ac:dyDescent="0.25">
      <c r="A2532" s="87">
        <v>24585</v>
      </c>
      <c r="B2532" s="134">
        <v>45473</v>
      </c>
      <c r="C2532" s="87">
        <v>17913</v>
      </c>
      <c r="D2532" s="86" t="s">
        <v>2905</v>
      </c>
      <c r="E2532" s="88">
        <v>164574049</v>
      </c>
      <c r="F2532" s="88">
        <v>88849798</v>
      </c>
      <c r="G2532" s="88">
        <v>3583386</v>
      </c>
      <c r="H2532" s="88">
        <v>1303833</v>
      </c>
      <c r="I2532" s="88">
        <v>0</v>
      </c>
      <c r="J2532" s="88">
        <v>11903702</v>
      </c>
      <c r="K2532" s="88">
        <v>32740342</v>
      </c>
      <c r="L2532" s="88">
        <v>0</v>
      </c>
      <c r="M2532" s="88">
        <v>24814200</v>
      </c>
      <c r="N2532" s="88">
        <v>3226581</v>
      </c>
      <c r="O2532" s="88">
        <v>110022</v>
      </c>
      <c r="P2532" s="88">
        <v>11167732</v>
      </c>
      <c r="Q2532" s="89">
        <v>9.6948529249799992E-3</v>
      </c>
      <c r="R2532" s="89">
        <v>-8.7520548731000007E-3</v>
      </c>
      <c r="S2532" s="89">
        <v>0</v>
      </c>
      <c r="T2532" s="89">
        <v>5.1213848350000003E-5</v>
      </c>
      <c r="U2532" s="89">
        <v>1.4263195735399999E-3</v>
      </c>
      <c r="V2532" s="89">
        <v>0</v>
      </c>
      <c r="W2532" s="89">
        <v>2.72295690336E-3</v>
      </c>
      <c r="X2532" s="89">
        <v>0</v>
      </c>
      <c r="Y2532" s="89">
        <v>0</v>
      </c>
      <c r="Z2532" s="89">
        <v>1.5450385675250001E-2</v>
      </c>
      <c r="AA2532" s="89">
        <v>3.56526653552E-3</v>
      </c>
    </row>
    <row r="2533" spans="1:27" x14ac:dyDescent="0.25">
      <c r="A2533" s="87">
        <v>24589</v>
      </c>
      <c r="B2533" s="134">
        <v>45473</v>
      </c>
      <c r="C2533" s="87">
        <v>26285</v>
      </c>
      <c r="D2533" s="86" t="s">
        <v>2906</v>
      </c>
      <c r="E2533" s="88">
        <v>20737759</v>
      </c>
      <c r="F2533" s="88">
        <v>11718241</v>
      </c>
      <c r="G2533" s="88">
        <v>46556</v>
      </c>
      <c r="H2533" s="88">
        <v>61151</v>
      </c>
      <c r="I2533" s="88">
        <v>0</v>
      </c>
      <c r="J2533" s="88">
        <v>15001</v>
      </c>
      <c r="K2533" s="88">
        <v>95817</v>
      </c>
      <c r="L2533" s="88">
        <v>0</v>
      </c>
      <c r="M2533" s="88">
        <v>9238614</v>
      </c>
      <c r="N2533" s="88">
        <v>1167485</v>
      </c>
      <c r="O2533" s="88">
        <v>179640</v>
      </c>
      <c r="P2533" s="88">
        <v>913977</v>
      </c>
      <c r="Q2533" s="89">
        <v>1.575985753873E-2</v>
      </c>
      <c r="R2533" s="89">
        <v>6.9152996232449998E-2</v>
      </c>
      <c r="S2533" s="89">
        <v>0</v>
      </c>
      <c r="T2533" s="89">
        <v>0</v>
      </c>
      <c r="U2533" s="89">
        <v>0</v>
      </c>
      <c r="V2533" s="89">
        <v>0</v>
      </c>
      <c r="W2533" s="89">
        <v>0</v>
      </c>
      <c r="X2533" s="89">
        <v>0</v>
      </c>
      <c r="Y2533" s="89">
        <v>0</v>
      </c>
      <c r="Z2533" s="89">
        <v>7.5907587100040003E-2</v>
      </c>
      <c r="AA2533" s="89">
        <v>9.0997732108900001E-3</v>
      </c>
    </row>
    <row r="2534" spans="1:27" x14ac:dyDescent="0.25">
      <c r="A2534" s="87">
        <v>24603</v>
      </c>
      <c r="B2534" s="134">
        <v>45473</v>
      </c>
      <c r="C2534" s="87">
        <v>26312</v>
      </c>
      <c r="D2534" s="86" t="s">
        <v>2907</v>
      </c>
      <c r="E2534" s="88">
        <v>85954568</v>
      </c>
      <c r="F2534" s="88">
        <v>52001256</v>
      </c>
      <c r="G2534" s="88">
        <v>1954535</v>
      </c>
      <c r="H2534" s="88">
        <v>0</v>
      </c>
      <c r="I2534" s="88">
        <v>0</v>
      </c>
      <c r="J2534" s="88">
        <v>10155041</v>
      </c>
      <c r="K2534" s="88">
        <v>26130875</v>
      </c>
      <c r="L2534" s="88">
        <v>0</v>
      </c>
      <c r="M2534" s="88">
        <v>7325194</v>
      </c>
      <c r="N2534" s="88">
        <v>0</v>
      </c>
      <c r="O2534" s="88">
        <v>0</v>
      </c>
      <c r="P2534" s="88">
        <v>6435611</v>
      </c>
      <c r="Q2534" s="89">
        <v>1.6618027307900001E-2</v>
      </c>
      <c r="R2534" s="89">
        <v>-1.4131508698721</v>
      </c>
      <c r="S2534" s="89">
        <v>0</v>
      </c>
      <c r="T2534" s="89">
        <v>2.7175411752800001E-3</v>
      </c>
      <c r="U2534" s="89">
        <v>2.7549553308500001E-3</v>
      </c>
      <c r="V2534" s="89">
        <v>0</v>
      </c>
      <c r="W2534" s="89">
        <v>0</v>
      </c>
      <c r="X2534" s="89">
        <v>0</v>
      </c>
      <c r="Y2534" s="89">
        <v>0</v>
      </c>
      <c r="Z2534" s="89">
        <v>1.539374796713E-2</v>
      </c>
      <c r="AA2534" s="89">
        <v>3.5353566770899999E-3</v>
      </c>
    </row>
    <row r="2535" spans="1:27" x14ac:dyDescent="0.25">
      <c r="A2535" s="87">
        <v>24605</v>
      </c>
      <c r="B2535" s="134">
        <v>45473</v>
      </c>
      <c r="C2535" s="87">
        <v>26314</v>
      </c>
      <c r="D2535" s="86" t="s">
        <v>2908</v>
      </c>
      <c r="E2535" s="88">
        <v>10312711</v>
      </c>
      <c r="F2535" s="88">
        <v>6439356</v>
      </c>
      <c r="G2535" s="88">
        <v>0</v>
      </c>
      <c r="H2535" s="88">
        <v>0</v>
      </c>
      <c r="I2535" s="88">
        <v>0</v>
      </c>
      <c r="J2535" s="88">
        <v>2778762</v>
      </c>
      <c r="K2535" s="88">
        <v>3112257</v>
      </c>
      <c r="L2535" s="88">
        <v>0</v>
      </c>
      <c r="M2535" s="88">
        <v>0</v>
      </c>
      <c r="N2535" s="88">
        <v>0</v>
      </c>
      <c r="O2535" s="88">
        <v>0</v>
      </c>
      <c r="P2535" s="88">
        <v>548338</v>
      </c>
      <c r="Q2535" s="89">
        <v>0</v>
      </c>
      <c r="R2535" s="89">
        <v>0</v>
      </c>
      <c r="S2535" s="89">
        <v>0</v>
      </c>
      <c r="T2535" s="89">
        <v>-4.8110337128999996E-3</v>
      </c>
      <c r="U2535" s="89">
        <v>3.6455482798300001E-3</v>
      </c>
      <c r="V2535" s="89">
        <v>0</v>
      </c>
      <c r="W2535" s="89">
        <v>0</v>
      </c>
      <c r="X2535" s="89">
        <v>0</v>
      </c>
      <c r="Y2535" s="89">
        <v>0</v>
      </c>
      <c r="Z2535" s="89">
        <v>7.95421745504E-3</v>
      </c>
      <c r="AA2535" s="89">
        <v>6.6605494135000003E-4</v>
      </c>
    </row>
    <row r="2536" spans="1:27" x14ac:dyDescent="0.25">
      <c r="A2536" s="87">
        <v>24606</v>
      </c>
      <c r="B2536" s="134">
        <v>45473</v>
      </c>
      <c r="C2536" s="87">
        <v>22302</v>
      </c>
      <c r="D2536" s="86" t="s">
        <v>2909</v>
      </c>
      <c r="E2536" s="88">
        <v>238660971</v>
      </c>
      <c r="F2536" s="88">
        <v>134179999</v>
      </c>
      <c r="G2536" s="88">
        <v>6323400</v>
      </c>
      <c r="H2536" s="88">
        <v>0</v>
      </c>
      <c r="I2536" s="88">
        <v>0</v>
      </c>
      <c r="J2536" s="88">
        <v>13239458</v>
      </c>
      <c r="K2536" s="88">
        <v>58684401</v>
      </c>
      <c r="L2536" s="88">
        <v>0</v>
      </c>
      <c r="M2536" s="88">
        <v>34142014</v>
      </c>
      <c r="N2536" s="88">
        <v>11108318</v>
      </c>
      <c r="O2536" s="88">
        <v>424816</v>
      </c>
      <c r="P2536" s="88">
        <v>10257592</v>
      </c>
      <c r="Q2536" s="89">
        <v>1.507397607667E-2</v>
      </c>
      <c r="R2536" s="89">
        <v>0</v>
      </c>
      <c r="S2536" s="89">
        <v>0</v>
      </c>
      <c r="T2536" s="89">
        <v>2.0342652847099999E-3</v>
      </c>
      <c r="U2536" s="89">
        <v>1.161400519427E-2</v>
      </c>
      <c r="V2536" s="89">
        <v>0</v>
      </c>
      <c r="W2536" s="89">
        <v>0</v>
      </c>
      <c r="X2536" s="89">
        <v>-8.3803034979999997E-4</v>
      </c>
      <c r="Y2536" s="89">
        <v>0</v>
      </c>
      <c r="Z2536" s="89">
        <v>2.08048447629E-2</v>
      </c>
      <c r="AA2536" s="89">
        <v>7.8242032200799994E-3</v>
      </c>
    </row>
    <row r="2537" spans="1:27" x14ac:dyDescent="0.25">
      <c r="A2537" s="87">
        <v>24612</v>
      </c>
      <c r="B2537" s="134">
        <v>45473</v>
      </c>
      <c r="C2537" s="87">
        <v>19226</v>
      </c>
      <c r="D2537" s="86" t="s">
        <v>2910</v>
      </c>
      <c r="E2537" s="88">
        <v>3909154</v>
      </c>
      <c r="F2537" s="88">
        <v>3812424</v>
      </c>
      <c r="G2537" s="88">
        <v>0</v>
      </c>
      <c r="H2537" s="88">
        <v>0</v>
      </c>
      <c r="I2537" s="88">
        <v>32044</v>
      </c>
      <c r="J2537" s="88">
        <v>448888</v>
      </c>
      <c r="K2537" s="88">
        <v>2679254</v>
      </c>
      <c r="L2537" s="88">
        <v>0</v>
      </c>
      <c r="M2537" s="88">
        <v>0</v>
      </c>
      <c r="N2537" s="88">
        <v>0</v>
      </c>
      <c r="O2537" s="88">
        <v>0</v>
      </c>
      <c r="P2537" s="88">
        <v>652238</v>
      </c>
      <c r="Q2537" s="89">
        <v>0</v>
      </c>
      <c r="R2537" s="89">
        <v>0</v>
      </c>
      <c r="S2537" s="89">
        <v>0</v>
      </c>
      <c r="T2537" s="89">
        <v>0</v>
      </c>
      <c r="U2537" s="89">
        <v>9.01962397133E-3</v>
      </c>
      <c r="V2537" s="89">
        <v>0</v>
      </c>
      <c r="W2537" s="89">
        <v>0</v>
      </c>
      <c r="X2537" s="89">
        <v>0</v>
      </c>
      <c r="Y2537" s="89">
        <v>0</v>
      </c>
      <c r="Z2537" s="89">
        <v>0</v>
      </c>
      <c r="AA2537" s="89">
        <v>6.7749663466200004E-3</v>
      </c>
    </row>
    <row r="2538" spans="1:27" x14ac:dyDescent="0.25">
      <c r="A2538" s="87">
        <v>24613</v>
      </c>
      <c r="B2538" s="134">
        <v>45473</v>
      </c>
      <c r="C2538" s="87">
        <v>14772</v>
      </c>
      <c r="D2538" s="86" t="s">
        <v>2911</v>
      </c>
      <c r="E2538" s="88">
        <v>147740314</v>
      </c>
      <c r="F2538" s="88">
        <v>100073526</v>
      </c>
      <c r="G2538" s="88">
        <v>570551</v>
      </c>
      <c r="H2538" s="88">
        <v>0</v>
      </c>
      <c r="I2538" s="88">
        <v>0</v>
      </c>
      <c r="J2538" s="88">
        <v>22448056</v>
      </c>
      <c r="K2538" s="88">
        <v>29103076</v>
      </c>
      <c r="L2538" s="88">
        <v>0</v>
      </c>
      <c r="M2538" s="88">
        <v>21042473</v>
      </c>
      <c r="N2538" s="88">
        <v>18187955</v>
      </c>
      <c r="O2538" s="88">
        <v>978402</v>
      </c>
      <c r="P2538" s="88">
        <v>7743014</v>
      </c>
      <c r="Q2538" s="89">
        <v>1.1966928980550001E-2</v>
      </c>
      <c r="R2538" s="89">
        <v>0</v>
      </c>
      <c r="S2538" s="89">
        <v>0</v>
      </c>
      <c r="T2538" s="89">
        <v>3.3042647532200002E-3</v>
      </c>
      <c r="U2538" s="89">
        <v>1.561723340238E-2</v>
      </c>
      <c r="V2538" s="89">
        <v>0</v>
      </c>
      <c r="W2538" s="89">
        <v>-2.4106373880000001E-4</v>
      </c>
      <c r="X2538" s="89">
        <v>0</v>
      </c>
      <c r="Y2538" s="89">
        <v>0</v>
      </c>
      <c r="Z2538" s="89">
        <v>5.2902761645399997E-3</v>
      </c>
      <c r="AA2538" s="89">
        <v>5.5492506647400004E-3</v>
      </c>
    </row>
    <row r="2539" spans="1:27" x14ac:dyDescent="0.25">
      <c r="A2539" s="87">
        <v>24614</v>
      </c>
      <c r="B2539" s="134">
        <v>45473</v>
      </c>
      <c r="C2539" s="87">
        <v>26326</v>
      </c>
      <c r="D2539" s="86" t="s">
        <v>2912</v>
      </c>
      <c r="E2539" s="88">
        <v>300426</v>
      </c>
      <c r="F2539" s="88">
        <v>21327</v>
      </c>
      <c r="G2539" s="88">
        <v>0</v>
      </c>
      <c r="H2539" s="88">
        <v>0</v>
      </c>
      <c r="I2539" s="88">
        <v>0</v>
      </c>
      <c r="J2539" s="88">
        <v>0</v>
      </c>
      <c r="K2539" s="88">
        <v>0</v>
      </c>
      <c r="L2539" s="88">
        <v>0</v>
      </c>
      <c r="M2539" s="88">
        <v>0</v>
      </c>
      <c r="N2539" s="88">
        <v>0</v>
      </c>
      <c r="O2539" s="88">
        <v>0</v>
      </c>
      <c r="P2539" s="88">
        <v>21327</v>
      </c>
      <c r="Q2539" s="89">
        <v>0</v>
      </c>
      <c r="R2539" s="89">
        <v>0</v>
      </c>
      <c r="S2539" s="89">
        <v>0</v>
      </c>
      <c r="T2539" s="89">
        <v>0</v>
      </c>
      <c r="U2539" s="89">
        <v>0</v>
      </c>
      <c r="V2539" s="89">
        <v>0</v>
      </c>
      <c r="W2539" s="89">
        <v>0</v>
      </c>
      <c r="X2539" s="89">
        <v>0</v>
      </c>
      <c r="Y2539" s="89">
        <v>0</v>
      </c>
      <c r="Z2539" s="89">
        <v>0</v>
      </c>
      <c r="AA2539" s="89">
        <v>0</v>
      </c>
    </row>
    <row r="2540" spans="1:27" x14ac:dyDescent="0.25">
      <c r="A2540" s="87">
        <v>24615</v>
      </c>
      <c r="B2540" s="134">
        <v>45473</v>
      </c>
      <c r="C2540" s="87">
        <v>24277</v>
      </c>
      <c r="D2540" s="86" t="s">
        <v>2913</v>
      </c>
      <c r="E2540" s="88">
        <v>7478850</v>
      </c>
      <c r="F2540" s="88">
        <v>2445624</v>
      </c>
      <c r="G2540" s="88">
        <v>0</v>
      </c>
      <c r="H2540" s="88">
        <v>0</v>
      </c>
      <c r="I2540" s="88">
        <v>0</v>
      </c>
      <c r="J2540" s="88">
        <v>676077</v>
      </c>
      <c r="K2540" s="88">
        <v>473735</v>
      </c>
      <c r="L2540" s="88">
        <v>0</v>
      </c>
      <c r="M2540" s="88">
        <v>0</v>
      </c>
      <c r="N2540" s="88">
        <v>0</v>
      </c>
      <c r="O2540" s="88">
        <v>0</v>
      </c>
      <c r="P2540" s="88">
        <v>1295812</v>
      </c>
      <c r="Q2540" s="89">
        <v>0</v>
      </c>
      <c r="R2540" s="89">
        <v>0</v>
      </c>
      <c r="S2540" s="89">
        <v>0</v>
      </c>
      <c r="T2540" s="89">
        <v>0</v>
      </c>
      <c r="U2540" s="89">
        <v>0</v>
      </c>
      <c r="V2540" s="89">
        <v>0</v>
      </c>
      <c r="W2540" s="89">
        <v>0</v>
      </c>
      <c r="X2540" s="89">
        <v>0</v>
      </c>
      <c r="Y2540" s="89">
        <v>0</v>
      </c>
      <c r="Z2540" s="89">
        <v>5.5002776658700002E-3</v>
      </c>
      <c r="AA2540" s="89">
        <v>2.9369552044199998E-3</v>
      </c>
    </row>
    <row r="2541" spans="1:27" x14ac:dyDescent="0.25">
      <c r="A2541" s="87">
        <v>24623</v>
      </c>
      <c r="B2541" s="134">
        <v>45473</v>
      </c>
      <c r="C2541" s="87">
        <v>26339</v>
      </c>
      <c r="D2541" s="86" t="s">
        <v>2914</v>
      </c>
      <c r="E2541" s="88">
        <v>4627754</v>
      </c>
      <c r="F2541" s="88">
        <v>3528070</v>
      </c>
      <c r="G2541" s="88">
        <v>0</v>
      </c>
      <c r="H2541" s="88">
        <v>0</v>
      </c>
      <c r="I2541" s="88">
        <v>0</v>
      </c>
      <c r="J2541" s="88">
        <v>1237384</v>
      </c>
      <c r="K2541" s="88">
        <v>1947195</v>
      </c>
      <c r="L2541" s="88">
        <v>0</v>
      </c>
      <c r="M2541" s="88">
        <v>0</v>
      </c>
      <c r="N2541" s="88">
        <v>0</v>
      </c>
      <c r="O2541" s="88">
        <v>0</v>
      </c>
      <c r="P2541" s="88">
        <v>343491</v>
      </c>
      <c r="Q2541" s="89">
        <v>0</v>
      </c>
      <c r="R2541" s="89">
        <v>0</v>
      </c>
      <c r="S2541" s="89">
        <v>0</v>
      </c>
      <c r="T2541" s="89">
        <v>0</v>
      </c>
      <c r="U2541" s="89">
        <v>9.6880730413300004E-3</v>
      </c>
      <c r="V2541" s="89">
        <v>0</v>
      </c>
      <c r="W2541" s="89">
        <v>0</v>
      </c>
      <c r="X2541" s="89">
        <v>0</v>
      </c>
      <c r="Y2541" s="89">
        <v>0</v>
      </c>
      <c r="Z2541" s="89">
        <v>8.1807929131999992E-3</v>
      </c>
      <c r="AA2541" s="89">
        <v>5.8008063421700002E-3</v>
      </c>
    </row>
    <row r="2542" spans="1:27" x14ac:dyDescent="0.25">
      <c r="A2542" s="87">
        <v>24626</v>
      </c>
      <c r="B2542" s="134">
        <v>45473</v>
      </c>
      <c r="C2542" s="87">
        <v>16653</v>
      </c>
      <c r="D2542" s="86" t="s">
        <v>2915</v>
      </c>
      <c r="E2542" s="88">
        <v>330460812</v>
      </c>
      <c r="F2542" s="88">
        <v>239627062</v>
      </c>
      <c r="G2542" s="88">
        <v>15366</v>
      </c>
      <c r="H2542" s="88">
        <v>0</v>
      </c>
      <c r="I2542" s="88">
        <v>0</v>
      </c>
      <c r="J2542" s="88">
        <v>10453129</v>
      </c>
      <c r="K2542" s="88">
        <v>37252955</v>
      </c>
      <c r="L2542" s="88">
        <v>0</v>
      </c>
      <c r="M2542" s="88">
        <v>99680348</v>
      </c>
      <c r="N2542" s="88">
        <v>44434351</v>
      </c>
      <c r="O2542" s="88">
        <v>17716452</v>
      </c>
      <c r="P2542" s="88">
        <v>30074461</v>
      </c>
      <c r="Q2542" s="89">
        <v>0</v>
      </c>
      <c r="R2542" s="89">
        <v>0</v>
      </c>
      <c r="S2542" s="89">
        <v>0</v>
      </c>
      <c r="T2542" s="89">
        <v>4.4452713125000003E-4</v>
      </c>
      <c r="U2542" s="89">
        <v>1.09388684968E-3</v>
      </c>
      <c r="V2542" s="89">
        <v>0</v>
      </c>
      <c r="W2542" s="89">
        <v>3.5485381410000002E-5</v>
      </c>
      <c r="X2542" s="89">
        <v>0</v>
      </c>
      <c r="Y2542" s="89">
        <v>1.2719844752899999E-3</v>
      </c>
      <c r="Z2542" s="89">
        <v>2.74372789646E-3</v>
      </c>
      <c r="AA2542" s="89">
        <v>6.5222340953000003E-4</v>
      </c>
    </row>
    <row r="2543" spans="1:27" x14ac:dyDescent="0.25">
      <c r="A2543" s="87">
        <v>24627</v>
      </c>
      <c r="B2543" s="134">
        <v>45473</v>
      </c>
      <c r="C2543" s="87">
        <v>15237</v>
      </c>
      <c r="D2543" s="86" t="s">
        <v>2916</v>
      </c>
      <c r="E2543" s="88">
        <v>23701426</v>
      </c>
      <c r="F2543" s="88">
        <v>19540693</v>
      </c>
      <c r="G2543" s="88">
        <v>1852529</v>
      </c>
      <c r="H2543" s="88">
        <v>0</v>
      </c>
      <c r="I2543" s="88">
        <v>0</v>
      </c>
      <c r="J2543" s="88">
        <v>2791016</v>
      </c>
      <c r="K2543" s="88">
        <v>9653677</v>
      </c>
      <c r="L2543" s="88">
        <v>0</v>
      </c>
      <c r="M2543" s="88">
        <v>205716</v>
      </c>
      <c r="N2543" s="88">
        <v>0</v>
      </c>
      <c r="O2543" s="88">
        <v>0</v>
      </c>
      <c r="P2543" s="88">
        <v>5037754</v>
      </c>
      <c r="Q2543" s="89">
        <v>5.6595708186600001E-3</v>
      </c>
      <c r="R2543" s="89">
        <v>0</v>
      </c>
      <c r="S2543" s="89">
        <v>0</v>
      </c>
      <c r="T2543" s="89">
        <v>0</v>
      </c>
      <c r="U2543" s="89">
        <v>8.8011530871999998E-4</v>
      </c>
      <c r="V2543" s="89">
        <v>0</v>
      </c>
      <c r="W2543" s="89">
        <v>3.4913695858800001E-3</v>
      </c>
      <c r="X2543" s="89">
        <v>0</v>
      </c>
      <c r="Y2543" s="89">
        <v>0</v>
      </c>
      <c r="Z2543" s="89">
        <v>7.3954766749500002E-3</v>
      </c>
      <c r="AA2543" s="89">
        <v>3.0117992347300001E-3</v>
      </c>
    </row>
    <row r="2544" spans="1:27" x14ac:dyDescent="0.25">
      <c r="A2544" s="87">
        <v>24629</v>
      </c>
      <c r="B2544" s="134">
        <v>45473</v>
      </c>
      <c r="C2544" s="87">
        <v>24004</v>
      </c>
      <c r="D2544" s="86" t="s">
        <v>2917</v>
      </c>
      <c r="E2544" s="88">
        <v>121535132</v>
      </c>
      <c r="F2544" s="88">
        <v>103220151</v>
      </c>
      <c r="G2544" s="88">
        <v>0</v>
      </c>
      <c r="H2544" s="88">
        <v>0</v>
      </c>
      <c r="I2544" s="88">
        <v>0</v>
      </c>
      <c r="J2544" s="88">
        <v>11317784</v>
      </c>
      <c r="K2544" s="88">
        <v>19712701</v>
      </c>
      <c r="L2544" s="88">
        <v>0</v>
      </c>
      <c r="M2544" s="88">
        <v>66284869</v>
      </c>
      <c r="N2544" s="88">
        <v>0</v>
      </c>
      <c r="O2544" s="88">
        <v>0</v>
      </c>
      <c r="P2544" s="88">
        <v>5904797</v>
      </c>
      <c r="Q2544" s="89">
        <v>0</v>
      </c>
      <c r="R2544" s="89">
        <v>0</v>
      </c>
      <c r="S2544" s="89">
        <v>0</v>
      </c>
      <c r="T2544" s="89">
        <v>1.8444918718399999E-3</v>
      </c>
      <c r="U2544" s="89">
        <v>7.9496660993100005E-3</v>
      </c>
      <c r="V2544" s="89">
        <v>0</v>
      </c>
      <c r="W2544" s="89">
        <v>-2.05551009E-5</v>
      </c>
      <c r="X2544" s="89">
        <v>0</v>
      </c>
      <c r="Y2544" s="89">
        <v>0</v>
      </c>
      <c r="Z2544" s="89">
        <v>6.8362677726600003E-3</v>
      </c>
      <c r="AA2544" s="89">
        <v>2.6151380032700001E-3</v>
      </c>
    </row>
    <row r="2545" spans="1:27" x14ac:dyDescent="0.25">
      <c r="A2545" s="87">
        <v>24630</v>
      </c>
      <c r="B2545" s="134">
        <v>45473</v>
      </c>
      <c r="C2545" s="87">
        <v>18035</v>
      </c>
      <c r="D2545" s="86" t="s">
        <v>2918</v>
      </c>
      <c r="E2545" s="88">
        <v>395517882</v>
      </c>
      <c r="F2545" s="88">
        <v>174282342</v>
      </c>
      <c r="G2545" s="88">
        <v>3841053</v>
      </c>
      <c r="H2545" s="88">
        <v>0</v>
      </c>
      <c r="I2545" s="88">
        <v>0</v>
      </c>
      <c r="J2545" s="88">
        <v>19420547</v>
      </c>
      <c r="K2545" s="88">
        <v>22081505</v>
      </c>
      <c r="L2545" s="88">
        <v>0</v>
      </c>
      <c r="M2545" s="88">
        <v>84587913</v>
      </c>
      <c r="N2545" s="88">
        <v>27442717</v>
      </c>
      <c r="O2545" s="88">
        <v>364316</v>
      </c>
      <c r="P2545" s="88">
        <v>16544291</v>
      </c>
      <c r="Q2545" s="89">
        <v>1.4052629357450001E-2</v>
      </c>
      <c r="R2545" s="89">
        <v>0</v>
      </c>
      <c r="S2545" s="89">
        <v>0</v>
      </c>
      <c r="T2545" s="89">
        <v>1.5603417746000001E-3</v>
      </c>
      <c r="U2545" s="89">
        <v>3.5328593993699999E-3</v>
      </c>
      <c r="V2545" s="89">
        <v>0</v>
      </c>
      <c r="W2545" s="89">
        <v>-3.155576115E-4</v>
      </c>
      <c r="X2545" s="89">
        <v>-1.1245025496E-8</v>
      </c>
      <c r="Y2545" s="89">
        <v>0</v>
      </c>
      <c r="Z2545" s="89">
        <v>6.6661820699799998E-3</v>
      </c>
      <c r="AA2545" s="89">
        <v>1.6878001254300001E-3</v>
      </c>
    </row>
    <row r="2546" spans="1:27" x14ac:dyDescent="0.25">
      <c r="A2546" s="87">
        <v>24631</v>
      </c>
      <c r="B2546" s="134">
        <v>45473</v>
      </c>
      <c r="C2546" s="87">
        <v>26345</v>
      </c>
      <c r="D2546" s="86" t="s">
        <v>2919</v>
      </c>
      <c r="E2546" s="88">
        <v>280742571</v>
      </c>
      <c r="F2546" s="88">
        <v>198637500</v>
      </c>
      <c r="G2546" s="88">
        <v>1089172</v>
      </c>
      <c r="H2546" s="88">
        <v>0</v>
      </c>
      <c r="I2546" s="88">
        <v>962468</v>
      </c>
      <c r="J2546" s="88">
        <v>61712855</v>
      </c>
      <c r="K2546" s="88">
        <v>44151238</v>
      </c>
      <c r="L2546" s="88">
        <v>0</v>
      </c>
      <c r="M2546" s="88">
        <v>41645765</v>
      </c>
      <c r="N2546" s="88">
        <v>28216730</v>
      </c>
      <c r="O2546" s="88">
        <v>6741346</v>
      </c>
      <c r="P2546" s="88">
        <v>14117923</v>
      </c>
      <c r="Q2546" s="89">
        <v>6.92184885793E-3</v>
      </c>
      <c r="R2546" s="89">
        <v>0</v>
      </c>
      <c r="S2546" s="89">
        <v>0</v>
      </c>
      <c r="T2546" s="89">
        <v>-2.6409487319999997E-4</v>
      </c>
      <c r="U2546" s="89">
        <v>-3.0793531200000001E-4</v>
      </c>
      <c r="V2546" s="89">
        <v>0</v>
      </c>
      <c r="W2546" s="89">
        <v>-1.7011241560000001E-4</v>
      </c>
      <c r="X2546" s="89">
        <v>0</v>
      </c>
      <c r="Y2546" s="89">
        <v>4.8236884023999997E-4</v>
      </c>
      <c r="Z2546" s="89">
        <v>7.4331429138000001E-4</v>
      </c>
      <c r="AA2546" s="89">
        <v>-5.0062655800000001E-5</v>
      </c>
    </row>
    <row r="2547" spans="1:27" x14ac:dyDescent="0.25">
      <c r="A2547" s="87">
        <v>24632</v>
      </c>
      <c r="B2547" s="134">
        <v>45473</v>
      </c>
      <c r="C2547" s="87">
        <v>15964</v>
      </c>
      <c r="D2547" s="86" t="s">
        <v>2920</v>
      </c>
      <c r="E2547" s="88">
        <v>359935211</v>
      </c>
      <c r="F2547" s="88">
        <v>295132959</v>
      </c>
      <c r="G2547" s="88">
        <v>6994362</v>
      </c>
      <c r="H2547" s="88">
        <v>36382</v>
      </c>
      <c r="I2547" s="88">
        <v>3048301</v>
      </c>
      <c r="J2547" s="88">
        <v>5820028</v>
      </c>
      <c r="K2547" s="88">
        <v>29075679</v>
      </c>
      <c r="L2547" s="88">
        <v>0</v>
      </c>
      <c r="M2547" s="88">
        <v>132475053</v>
      </c>
      <c r="N2547" s="88">
        <v>23807282</v>
      </c>
      <c r="O2547" s="88">
        <v>114622</v>
      </c>
      <c r="P2547" s="88">
        <v>93761251</v>
      </c>
      <c r="Q2547" s="89">
        <v>1.6950158244909998E-2</v>
      </c>
      <c r="R2547" s="89">
        <v>5.0642773160479999E-2</v>
      </c>
      <c r="S2547" s="89">
        <v>5.5282324860000002E-5</v>
      </c>
      <c r="T2547" s="89">
        <v>3.6902035289999998E-4</v>
      </c>
      <c r="U2547" s="89">
        <v>2.11323005314E-3</v>
      </c>
      <c r="V2547" s="89">
        <v>0</v>
      </c>
      <c r="W2547" s="89">
        <v>6.6734193629099997E-6</v>
      </c>
      <c r="X2547" s="89">
        <v>0</v>
      </c>
      <c r="Y2547" s="89">
        <v>0</v>
      </c>
      <c r="Z2547" s="89">
        <v>3.3450946370600001E-3</v>
      </c>
      <c r="AA2547" s="89">
        <v>1.7479569701199999E-3</v>
      </c>
    </row>
    <row r="2548" spans="1:27" x14ac:dyDescent="0.25">
      <c r="A2548" s="87">
        <v>24637</v>
      </c>
      <c r="B2548" s="134">
        <v>45473</v>
      </c>
      <c r="C2548" s="87">
        <v>17721</v>
      </c>
      <c r="D2548" s="86" t="s">
        <v>2921</v>
      </c>
      <c r="E2548" s="88">
        <v>246266592</v>
      </c>
      <c r="F2548" s="88">
        <v>144254817</v>
      </c>
      <c r="G2548" s="88">
        <v>2449629</v>
      </c>
      <c r="H2548" s="88">
        <v>0</v>
      </c>
      <c r="I2548" s="88">
        <v>0</v>
      </c>
      <c r="J2548" s="88">
        <v>53067245</v>
      </c>
      <c r="K2548" s="88">
        <v>77961750</v>
      </c>
      <c r="L2548" s="88">
        <v>0</v>
      </c>
      <c r="M2548" s="88">
        <v>7082863</v>
      </c>
      <c r="N2548" s="88">
        <v>0</v>
      </c>
      <c r="O2548" s="88">
        <v>0</v>
      </c>
      <c r="P2548" s="88">
        <v>3693330</v>
      </c>
      <c r="Q2548" s="89">
        <v>8.4156555533099996E-3</v>
      </c>
      <c r="R2548" s="89">
        <v>0</v>
      </c>
      <c r="S2548" s="89">
        <v>0</v>
      </c>
      <c r="T2548" s="89">
        <v>2.2970417267E-4</v>
      </c>
      <c r="U2548" s="89">
        <v>-5.9220043484999996E-6</v>
      </c>
      <c r="V2548" s="89">
        <v>0</v>
      </c>
      <c r="W2548" s="89">
        <v>-1.211650251E-4</v>
      </c>
      <c r="X2548" s="89">
        <v>0</v>
      </c>
      <c r="Y2548" s="89">
        <v>0</v>
      </c>
      <c r="Z2548" s="89">
        <v>8.3829360038299994E-3</v>
      </c>
      <c r="AA2548" s="89">
        <v>4.6686814149E-4</v>
      </c>
    </row>
    <row r="2549" spans="1:27" x14ac:dyDescent="0.25">
      <c r="A2549" s="87">
        <v>24640</v>
      </c>
      <c r="B2549" s="134">
        <v>45473</v>
      </c>
      <c r="C2549" s="87">
        <v>26352</v>
      </c>
      <c r="D2549" s="86" t="s">
        <v>2922</v>
      </c>
      <c r="E2549" s="88">
        <v>290008</v>
      </c>
      <c r="F2549" s="88">
        <v>15518</v>
      </c>
      <c r="G2549" s="88">
        <v>0</v>
      </c>
      <c r="H2549" s="88">
        <v>0</v>
      </c>
      <c r="I2549" s="88">
        <v>0</v>
      </c>
      <c r="J2549" s="88">
        <v>0</v>
      </c>
      <c r="K2549" s="88">
        <v>0</v>
      </c>
      <c r="L2549" s="88">
        <v>0</v>
      </c>
      <c r="M2549" s="88">
        <v>0</v>
      </c>
      <c r="N2549" s="88">
        <v>0</v>
      </c>
      <c r="O2549" s="88">
        <v>0</v>
      </c>
      <c r="P2549" s="88">
        <v>15518</v>
      </c>
      <c r="Q2549" s="89">
        <v>0</v>
      </c>
      <c r="R2549" s="89">
        <v>0</v>
      </c>
      <c r="S2549" s="89">
        <v>0</v>
      </c>
      <c r="T2549" s="89">
        <v>0</v>
      </c>
      <c r="U2549" s="89">
        <v>0</v>
      </c>
      <c r="V2549" s="89">
        <v>0</v>
      </c>
      <c r="W2549" s="89">
        <v>0</v>
      </c>
      <c r="X2549" s="89">
        <v>0</v>
      </c>
      <c r="Y2549" s="89">
        <v>0</v>
      </c>
      <c r="Z2549" s="89">
        <v>0</v>
      </c>
      <c r="AA2549" s="89">
        <v>0</v>
      </c>
    </row>
    <row r="2550" spans="1:27" x14ac:dyDescent="0.25">
      <c r="A2550" s="87">
        <v>24642</v>
      </c>
      <c r="B2550" s="134">
        <v>45473</v>
      </c>
      <c r="C2550" s="87">
        <v>26353</v>
      </c>
      <c r="D2550" s="86" t="s">
        <v>2923</v>
      </c>
      <c r="E2550" s="88">
        <v>48867378</v>
      </c>
      <c r="F2550" s="88">
        <v>37090666</v>
      </c>
      <c r="G2550" s="88">
        <v>185211</v>
      </c>
      <c r="H2550" s="88">
        <v>0</v>
      </c>
      <c r="I2550" s="88">
        <v>0</v>
      </c>
      <c r="J2550" s="88">
        <v>0</v>
      </c>
      <c r="K2550" s="88">
        <v>0</v>
      </c>
      <c r="L2550" s="88">
        <v>0</v>
      </c>
      <c r="M2550" s="88">
        <v>22053252</v>
      </c>
      <c r="N2550" s="88">
        <v>6982795</v>
      </c>
      <c r="O2550" s="88">
        <v>0</v>
      </c>
      <c r="P2550" s="88">
        <v>7869408</v>
      </c>
      <c r="Q2550" s="89">
        <v>6.1935579875029997E-2</v>
      </c>
      <c r="R2550" s="89">
        <v>0</v>
      </c>
      <c r="S2550" s="89">
        <v>0</v>
      </c>
      <c r="T2550" s="89">
        <v>0</v>
      </c>
      <c r="U2550" s="89">
        <v>0</v>
      </c>
      <c r="V2550" s="89">
        <v>0</v>
      </c>
      <c r="W2550" s="89">
        <v>1.7805090653999999E-4</v>
      </c>
      <c r="X2550" s="89">
        <v>0</v>
      </c>
      <c r="Y2550" s="89">
        <v>0</v>
      </c>
      <c r="Z2550" s="89">
        <v>1.3179274809490001E-2</v>
      </c>
      <c r="AA2550" s="89">
        <v>3.1497352162900001E-3</v>
      </c>
    </row>
    <row r="2551" spans="1:27" x14ac:dyDescent="0.25">
      <c r="A2551" s="87">
        <v>24648</v>
      </c>
      <c r="B2551" s="134">
        <v>45473</v>
      </c>
      <c r="C2551" s="87">
        <v>26358</v>
      </c>
      <c r="D2551" s="86" t="s">
        <v>2924</v>
      </c>
      <c r="E2551" s="88">
        <v>2571280</v>
      </c>
      <c r="F2551" s="88">
        <v>717694</v>
      </c>
      <c r="G2551" s="88">
        <v>0</v>
      </c>
      <c r="H2551" s="88">
        <v>192497</v>
      </c>
      <c r="I2551" s="88">
        <v>0</v>
      </c>
      <c r="J2551" s="88">
        <v>78689</v>
      </c>
      <c r="K2551" s="88">
        <v>226875</v>
      </c>
      <c r="L2551" s="88">
        <v>0</v>
      </c>
      <c r="M2551" s="88">
        <v>0</v>
      </c>
      <c r="N2551" s="88">
        <v>0</v>
      </c>
      <c r="O2551" s="88">
        <v>0</v>
      </c>
      <c r="P2551" s="88">
        <v>219633</v>
      </c>
      <c r="Q2551" s="89">
        <v>0</v>
      </c>
      <c r="R2551" s="89">
        <v>9.5204615215599992E-3</v>
      </c>
      <c r="S2551" s="89">
        <v>0</v>
      </c>
      <c r="T2551" s="89">
        <v>0</v>
      </c>
      <c r="U2551" s="89">
        <v>1.1013867600149999E-2</v>
      </c>
      <c r="V2551" s="89">
        <v>0</v>
      </c>
      <c r="W2551" s="89">
        <v>0</v>
      </c>
      <c r="X2551" s="89">
        <v>0</v>
      </c>
      <c r="Y2551" s="89">
        <v>0</v>
      </c>
      <c r="Z2551" s="89">
        <v>-9.3473518935E-3</v>
      </c>
      <c r="AA2551" s="89">
        <v>2.0826979159099999E-3</v>
      </c>
    </row>
    <row r="2552" spans="1:27" x14ac:dyDescent="0.25">
      <c r="A2552" s="87">
        <v>24649</v>
      </c>
      <c r="B2552" s="134">
        <v>45473</v>
      </c>
      <c r="C2552" s="87">
        <v>22367</v>
      </c>
      <c r="D2552" s="86" t="s">
        <v>2925</v>
      </c>
      <c r="E2552" s="88">
        <v>67234938</v>
      </c>
      <c r="F2552" s="88">
        <v>32732267</v>
      </c>
      <c r="G2552" s="88">
        <v>1166657</v>
      </c>
      <c r="H2552" s="88">
        <v>0</v>
      </c>
      <c r="I2552" s="88">
        <v>0</v>
      </c>
      <c r="J2552" s="88">
        <v>12156217</v>
      </c>
      <c r="K2552" s="88">
        <v>8968682</v>
      </c>
      <c r="L2552" s="88">
        <v>0</v>
      </c>
      <c r="M2552" s="88">
        <v>7450514</v>
      </c>
      <c r="N2552" s="88">
        <v>0</v>
      </c>
      <c r="O2552" s="88">
        <v>0</v>
      </c>
      <c r="P2552" s="88">
        <v>2990197</v>
      </c>
      <c r="Q2552" s="89">
        <v>9.3346602420699993E-3</v>
      </c>
      <c r="R2552" s="89">
        <v>0</v>
      </c>
      <c r="S2552" s="89">
        <v>0</v>
      </c>
      <c r="T2552" s="89">
        <v>7.4040097233000004E-4</v>
      </c>
      <c r="U2552" s="89">
        <v>-2.425535828E-4</v>
      </c>
      <c r="V2552" s="89">
        <v>0</v>
      </c>
      <c r="W2552" s="89">
        <v>1.9703473872800001E-3</v>
      </c>
      <c r="X2552" s="89">
        <v>0</v>
      </c>
      <c r="Y2552" s="89">
        <v>0</v>
      </c>
      <c r="Z2552" s="89">
        <v>2.92392050338E-3</v>
      </c>
      <c r="AA2552" s="89">
        <v>1.4940043607300001E-3</v>
      </c>
    </row>
    <row r="2553" spans="1:27" x14ac:dyDescent="0.25">
      <c r="A2553" s="87">
        <v>24657</v>
      </c>
      <c r="B2553" s="134">
        <v>45473</v>
      </c>
      <c r="C2553" s="87">
        <v>26365</v>
      </c>
      <c r="D2553" s="86" t="s">
        <v>2926</v>
      </c>
      <c r="E2553" s="88">
        <v>24018146</v>
      </c>
      <c r="F2553" s="88">
        <v>2183355</v>
      </c>
      <c r="G2553" s="88">
        <v>0</v>
      </c>
      <c r="H2553" s="88">
        <v>4843</v>
      </c>
      <c r="I2553" s="88">
        <v>0</v>
      </c>
      <c r="J2553" s="88">
        <v>656027</v>
      </c>
      <c r="K2553" s="88">
        <v>608048</v>
      </c>
      <c r="L2553" s="88">
        <v>0</v>
      </c>
      <c r="M2553" s="88">
        <v>165633</v>
      </c>
      <c r="N2553" s="88">
        <v>334981</v>
      </c>
      <c r="O2553" s="88">
        <v>0</v>
      </c>
      <c r="P2553" s="88">
        <v>413822</v>
      </c>
      <c r="Q2553" s="89">
        <v>0</v>
      </c>
      <c r="R2553" s="89">
        <v>-3.7963157526100001E-2</v>
      </c>
      <c r="S2553" s="89">
        <v>0</v>
      </c>
      <c r="T2553" s="89">
        <v>-7.9667455349999999E-4</v>
      </c>
      <c r="U2553" s="89">
        <v>0</v>
      </c>
      <c r="V2553" s="89">
        <v>0</v>
      </c>
      <c r="W2553" s="89">
        <v>0</v>
      </c>
      <c r="X2553" s="89">
        <v>0</v>
      </c>
      <c r="Y2553" s="89">
        <v>0</v>
      </c>
      <c r="Z2553" s="89">
        <v>-4.80389335E-5</v>
      </c>
      <c r="AA2553" s="89">
        <v>-3.2170229130000001E-4</v>
      </c>
    </row>
    <row r="2554" spans="1:27" x14ac:dyDescent="0.25">
      <c r="A2554" s="87">
        <v>24658</v>
      </c>
      <c r="B2554" s="134">
        <v>45473</v>
      </c>
      <c r="C2554" s="87">
        <v>21168</v>
      </c>
      <c r="D2554" s="86" t="s">
        <v>2927</v>
      </c>
      <c r="E2554" s="88">
        <v>532273523</v>
      </c>
      <c r="F2554" s="88">
        <v>424394122</v>
      </c>
      <c r="G2554" s="88">
        <v>5113062</v>
      </c>
      <c r="H2554" s="88">
        <v>0</v>
      </c>
      <c r="I2554" s="88">
        <v>0</v>
      </c>
      <c r="J2554" s="88">
        <v>5340494</v>
      </c>
      <c r="K2554" s="88">
        <v>13601854</v>
      </c>
      <c r="L2554" s="88">
        <v>0</v>
      </c>
      <c r="M2554" s="88">
        <v>396973700</v>
      </c>
      <c r="N2554" s="88">
        <v>0</v>
      </c>
      <c r="O2554" s="88">
        <v>0</v>
      </c>
      <c r="P2554" s="88">
        <v>3365011</v>
      </c>
      <c r="Q2554" s="89">
        <v>9.6528638458800008E-3</v>
      </c>
      <c r="R2554" s="89">
        <v>0</v>
      </c>
      <c r="S2554" s="89">
        <v>0</v>
      </c>
      <c r="T2554" s="89">
        <v>-3.7229658710000001E-4</v>
      </c>
      <c r="U2554" s="89">
        <v>8.5696409074999995E-4</v>
      </c>
      <c r="V2554" s="89">
        <v>0</v>
      </c>
      <c r="W2554" s="89">
        <v>2.1125676670000001E-4</v>
      </c>
      <c r="X2554" s="89">
        <v>0</v>
      </c>
      <c r="Y2554" s="89">
        <v>0</v>
      </c>
      <c r="Z2554" s="89">
        <v>1.6163454928499999E-3</v>
      </c>
      <c r="AA2554" s="89">
        <v>3.6356100487E-4</v>
      </c>
    </row>
    <row r="2555" spans="1:27" x14ac:dyDescent="0.25">
      <c r="A2555" s="87">
        <v>24661</v>
      </c>
      <c r="B2555" s="134">
        <v>45473</v>
      </c>
      <c r="C2555" s="87">
        <v>15666</v>
      </c>
      <c r="D2555" s="86" t="s">
        <v>2928</v>
      </c>
      <c r="E2555" s="88">
        <v>118557708</v>
      </c>
      <c r="F2555" s="88">
        <v>99709432</v>
      </c>
      <c r="G2555" s="88">
        <v>9361565</v>
      </c>
      <c r="H2555" s="88">
        <v>0</v>
      </c>
      <c r="I2555" s="88">
        <v>0</v>
      </c>
      <c r="J2555" s="88">
        <v>20514276</v>
      </c>
      <c r="K2555" s="88">
        <v>45022570</v>
      </c>
      <c r="L2555" s="88">
        <v>0</v>
      </c>
      <c r="M2555" s="88">
        <v>10549736</v>
      </c>
      <c r="N2555" s="88">
        <v>0</v>
      </c>
      <c r="O2555" s="88">
        <v>0</v>
      </c>
      <c r="P2555" s="88">
        <v>14261285</v>
      </c>
      <c r="Q2555" s="89">
        <v>8.9335856603700008E-3</v>
      </c>
      <c r="R2555" s="89">
        <v>0</v>
      </c>
      <c r="S2555" s="89">
        <v>0</v>
      </c>
      <c r="T2555" s="89">
        <v>1.45893877148E-3</v>
      </c>
      <c r="U2555" s="89">
        <v>5.4106230469900003E-3</v>
      </c>
      <c r="V2555" s="89">
        <v>0</v>
      </c>
      <c r="W2555" s="89">
        <v>0</v>
      </c>
      <c r="X2555" s="89">
        <v>0</v>
      </c>
      <c r="Y2555" s="89">
        <v>0</v>
      </c>
      <c r="Z2555" s="89">
        <v>1.5152529442569999E-2</v>
      </c>
      <c r="AA2555" s="89">
        <v>5.6471321699000003E-3</v>
      </c>
    </row>
    <row r="2556" spans="1:27" x14ac:dyDescent="0.25">
      <c r="A2556" s="87">
        <v>24668</v>
      </c>
      <c r="B2556" s="134">
        <v>45473</v>
      </c>
      <c r="C2556" s="87">
        <v>17277</v>
      </c>
      <c r="D2556" s="86" t="s">
        <v>2929</v>
      </c>
      <c r="E2556" s="88">
        <v>90048451</v>
      </c>
      <c r="F2556" s="88">
        <v>73520617</v>
      </c>
      <c r="G2556" s="88">
        <v>757612</v>
      </c>
      <c r="H2556" s="88">
        <v>0</v>
      </c>
      <c r="I2556" s="88">
        <v>0</v>
      </c>
      <c r="J2556" s="88">
        <v>2915180</v>
      </c>
      <c r="K2556" s="88">
        <v>39045900</v>
      </c>
      <c r="L2556" s="88">
        <v>0</v>
      </c>
      <c r="M2556" s="88">
        <v>18498509</v>
      </c>
      <c r="N2556" s="88">
        <v>3088424</v>
      </c>
      <c r="O2556" s="88">
        <v>494506</v>
      </c>
      <c r="P2556" s="88">
        <v>8720486</v>
      </c>
      <c r="Q2556" s="89">
        <v>1.047776012716E-2</v>
      </c>
      <c r="R2556" s="89">
        <v>0</v>
      </c>
      <c r="S2556" s="89">
        <v>0</v>
      </c>
      <c r="T2556" s="89">
        <v>1.420115377662E-2</v>
      </c>
      <c r="U2556" s="89">
        <v>1.4327366402849999E-2</v>
      </c>
      <c r="V2556" s="89">
        <v>0</v>
      </c>
      <c r="W2556" s="89">
        <v>-5.0709194400000002E-5</v>
      </c>
      <c r="X2556" s="89">
        <v>0</v>
      </c>
      <c r="Y2556" s="89">
        <v>0</v>
      </c>
      <c r="Z2556" s="89">
        <v>3.0122892573150001E-2</v>
      </c>
      <c r="AA2556" s="89">
        <v>1.127441321211E-2</v>
      </c>
    </row>
    <row r="2557" spans="1:27" x14ac:dyDescent="0.25">
      <c r="A2557" s="87">
        <v>24670</v>
      </c>
      <c r="B2557" s="134">
        <v>45473</v>
      </c>
      <c r="C2557" s="87">
        <v>18085</v>
      </c>
      <c r="D2557" s="86" t="s">
        <v>2930</v>
      </c>
      <c r="E2557" s="88">
        <v>89094041</v>
      </c>
      <c r="F2557" s="88">
        <v>31581884</v>
      </c>
      <c r="G2557" s="88">
        <v>0</v>
      </c>
      <c r="H2557" s="88">
        <v>3006</v>
      </c>
      <c r="I2557" s="88">
        <v>0</v>
      </c>
      <c r="J2557" s="88">
        <v>1029881</v>
      </c>
      <c r="K2557" s="88">
        <v>3985263</v>
      </c>
      <c r="L2557" s="88">
        <v>0</v>
      </c>
      <c r="M2557" s="88">
        <v>11055665</v>
      </c>
      <c r="N2557" s="88">
        <v>0</v>
      </c>
      <c r="O2557" s="88">
        <v>0</v>
      </c>
      <c r="P2557" s="88">
        <v>15508069</v>
      </c>
      <c r="Q2557" s="89">
        <v>0</v>
      </c>
      <c r="R2557" s="89">
        <v>0</v>
      </c>
      <c r="S2557" s="89">
        <v>0</v>
      </c>
      <c r="T2557" s="89">
        <v>0</v>
      </c>
      <c r="U2557" s="89">
        <v>0</v>
      </c>
      <c r="V2557" s="89">
        <v>0</v>
      </c>
      <c r="W2557" s="89">
        <v>0</v>
      </c>
      <c r="X2557" s="89">
        <v>0</v>
      </c>
      <c r="Y2557" s="89">
        <v>0</v>
      </c>
      <c r="Z2557" s="89">
        <v>1.3704203821769999E-2</v>
      </c>
      <c r="AA2557" s="89">
        <v>5.6146098227700001E-3</v>
      </c>
    </row>
    <row r="2558" spans="1:27" x14ac:dyDescent="0.25">
      <c r="A2558" s="87">
        <v>24673</v>
      </c>
      <c r="B2558" s="134">
        <v>45473</v>
      </c>
      <c r="C2558" s="87">
        <v>15977</v>
      </c>
      <c r="D2558" s="86" t="s">
        <v>2931</v>
      </c>
      <c r="E2558" s="88">
        <v>205051286</v>
      </c>
      <c r="F2558" s="88">
        <v>168300307</v>
      </c>
      <c r="G2558" s="88">
        <v>2064748</v>
      </c>
      <c r="H2558" s="88">
        <v>0</v>
      </c>
      <c r="I2558" s="88">
        <v>0</v>
      </c>
      <c r="J2558" s="88">
        <v>5002164</v>
      </c>
      <c r="K2558" s="88">
        <v>33094872</v>
      </c>
      <c r="L2558" s="88">
        <v>0</v>
      </c>
      <c r="M2558" s="88">
        <v>120349815</v>
      </c>
      <c r="N2558" s="88">
        <v>2382906</v>
      </c>
      <c r="O2558" s="88">
        <v>432898</v>
      </c>
      <c r="P2558" s="88">
        <v>4972903</v>
      </c>
      <c r="Q2558" s="89">
        <v>9.1888945881399998E-3</v>
      </c>
      <c r="R2558" s="89">
        <v>0</v>
      </c>
      <c r="S2558" s="89">
        <v>0</v>
      </c>
      <c r="T2558" s="89">
        <v>1.15585672465E-3</v>
      </c>
      <c r="U2558" s="89">
        <v>1.01953093438E-2</v>
      </c>
      <c r="V2558" s="89">
        <v>0</v>
      </c>
      <c r="W2558" s="89">
        <v>3.5587373379999997E-5</v>
      </c>
      <c r="X2558" s="89">
        <v>0</v>
      </c>
      <c r="Y2558" s="89">
        <v>-1.6321134645E-3</v>
      </c>
      <c r="Z2558" s="89">
        <v>3.1809119516109999E-2</v>
      </c>
      <c r="AA2558" s="89">
        <v>3.2828757379799998E-3</v>
      </c>
    </row>
    <row r="2559" spans="1:27" x14ac:dyDescent="0.25">
      <c r="A2559" s="87">
        <v>24674</v>
      </c>
      <c r="B2559" s="134">
        <v>45473</v>
      </c>
      <c r="C2559" s="87">
        <v>17051</v>
      </c>
      <c r="D2559" s="86" t="s">
        <v>2932</v>
      </c>
      <c r="E2559" s="88">
        <v>20139724</v>
      </c>
      <c r="F2559" s="88">
        <v>15359296</v>
      </c>
      <c r="G2559" s="88">
        <v>411637</v>
      </c>
      <c r="H2559" s="88">
        <v>0</v>
      </c>
      <c r="I2559" s="88">
        <v>0</v>
      </c>
      <c r="J2559" s="88">
        <v>1614169</v>
      </c>
      <c r="K2559" s="88">
        <v>7426048</v>
      </c>
      <c r="L2559" s="88">
        <v>0</v>
      </c>
      <c r="M2559" s="88">
        <v>2520346</v>
      </c>
      <c r="N2559" s="88">
        <v>0</v>
      </c>
      <c r="O2559" s="88">
        <v>0</v>
      </c>
      <c r="P2559" s="88">
        <v>3387095</v>
      </c>
      <c r="Q2559" s="89">
        <v>1.4630942650229999E-2</v>
      </c>
      <c r="R2559" s="89">
        <v>0</v>
      </c>
      <c r="S2559" s="89">
        <v>0</v>
      </c>
      <c r="T2559" s="89">
        <v>0</v>
      </c>
      <c r="U2559" s="89">
        <v>3.52387061006E-3</v>
      </c>
      <c r="V2559" s="89">
        <v>0</v>
      </c>
      <c r="W2559" s="89">
        <v>0</v>
      </c>
      <c r="X2559" s="89">
        <v>0</v>
      </c>
      <c r="Y2559" s="89">
        <v>0</v>
      </c>
      <c r="Z2559" s="89">
        <v>4.56702850314E-3</v>
      </c>
      <c r="AA2559" s="89">
        <v>3.1937470481499999E-3</v>
      </c>
    </row>
    <row r="2560" spans="1:27" x14ac:dyDescent="0.25">
      <c r="A2560" s="87">
        <v>24676</v>
      </c>
      <c r="B2560" s="134">
        <v>45473</v>
      </c>
      <c r="C2560" s="87">
        <v>17083</v>
      </c>
      <c r="D2560" s="86" t="s">
        <v>2933</v>
      </c>
      <c r="E2560" s="88">
        <v>42703222</v>
      </c>
      <c r="F2560" s="88">
        <v>17833924</v>
      </c>
      <c r="G2560" s="88">
        <v>136896</v>
      </c>
      <c r="H2560" s="88">
        <v>0</v>
      </c>
      <c r="I2560" s="88">
        <v>0</v>
      </c>
      <c r="J2560" s="88">
        <v>2705782</v>
      </c>
      <c r="K2560" s="88">
        <v>9232068</v>
      </c>
      <c r="L2560" s="88">
        <v>0</v>
      </c>
      <c r="M2560" s="88">
        <v>749253</v>
      </c>
      <c r="N2560" s="88">
        <v>0</v>
      </c>
      <c r="O2560" s="88">
        <v>0</v>
      </c>
      <c r="P2560" s="88">
        <v>5009926</v>
      </c>
      <c r="Q2560" s="89">
        <v>2.0952391613800001E-3</v>
      </c>
      <c r="R2560" s="89">
        <v>0</v>
      </c>
      <c r="S2560" s="89">
        <v>0</v>
      </c>
      <c r="T2560" s="89">
        <v>0</v>
      </c>
      <c r="U2560" s="89">
        <v>6.0288299857000002E-3</v>
      </c>
      <c r="V2560" s="89">
        <v>0</v>
      </c>
      <c r="W2560" s="89">
        <v>-2.3103553925999999E-3</v>
      </c>
      <c r="X2560" s="89">
        <v>0</v>
      </c>
      <c r="Y2560" s="89">
        <v>0</v>
      </c>
      <c r="Z2560" s="89">
        <v>1.2554792522099999E-3</v>
      </c>
      <c r="AA2560" s="89">
        <v>3.4073551726899998E-3</v>
      </c>
    </row>
    <row r="2561" spans="1:27" x14ac:dyDescent="0.25">
      <c r="A2561" s="87">
        <v>24679</v>
      </c>
      <c r="B2561" s="134">
        <v>45473</v>
      </c>
      <c r="C2561" s="87">
        <v>17338</v>
      </c>
      <c r="D2561" s="86" t="s">
        <v>2934</v>
      </c>
      <c r="E2561" s="88">
        <v>25071712</v>
      </c>
      <c r="F2561" s="88">
        <v>5055358</v>
      </c>
      <c r="G2561" s="88">
        <v>34481</v>
      </c>
      <c r="H2561" s="88">
        <v>0</v>
      </c>
      <c r="I2561" s="88">
        <v>0</v>
      </c>
      <c r="J2561" s="88">
        <v>667845</v>
      </c>
      <c r="K2561" s="88">
        <v>2995284</v>
      </c>
      <c r="L2561" s="88">
        <v>0</v>
      </c>
      <c r="M2561" s="88">
        <v>917173</v>
      </c>
      <c r="N2561" s="88">
        <v>0</v>
      </c>
      <c r="O2561" s="88">
        <v>0</v>
      </c>
      <c r="P2561" s="88">
        <v>440575</v>
      </c>
      <c r="Q2561" s="89">
        <v>6.0027024444840003E-2</v>
      </c>
      <c r="R2561" s="89">
        <v>0</v>
      </c>
      <c r="S2561" s="89">
        <v>0</v>
      </c>
      <c r="T2561" s="89">
        <v>0</v>
      </c>
      <c r="U2561" s="89">
        <v>0</v>
      </c>
      <c r="V2561" s="89">
        <v>0</v>
      </c>
      <c r="W2561" s="89">
        <v>0</v>
      </c>
      <c r="X2561" s="89">
        <v>0</v>
      </c>
      <c r="Y2561" s="89">
        <v>0</v>
      </c>
      <c r="Z2561" s="89">
        <v>1.0783984164020001E-2</v>
      </c>
      <c r="AA2561" s="89">
        <v>1.0938029148600001E-3</v>
      </c>
    </row>
    <row r="2562" spans="1:27" x14ac:dyDescent="0.25">
      <c r="A2562" s="87">
        <v>24682</v>
      </c>
      <c r="B2562" s="134">
        <v>45473</v>
      </c>
      <c r="C2562" s="87">
        <v>26372</v>
      </c>
      <c r="D2562" s="86" t="s">
        <v>2935</v>
      </c>
      <c r="E2562" s="88">
        <v>5349969</v>
      </c>
      <c r="F2562" s="88">
        <v>3443903</v>
      </c>
      <c r="G2562" s="88">
        <v>0</v>
      </c>
      <c r="H2562" s="88">
        <v>0</v>
      </c>
      <c r="I2562" s="88">
        <v>0</v>
      </c>
      <c r="J2562" s="88">
        <v>619532</v>
      </c>
      <c r="K2562" s="88">
        <v>2638102</v>
      </c>
      <c r="L2562" s="88">
        <v>0</v>
      </c>
      <c r="M2562" s="88">
        <v>97298</v>
      </c>
      <c r="N2562" s="88">
        <v>0</v>
      </c>
      <c r="O2562" s="88">
        <v>0</v>
      </c>
      <c r="P2562" s="88">
        <v>88970</v>
      </c>
      <c r="Q2562" s="89">
        <v>0</v>
      </c>
      <c r="R2562" s="89">
        <v>0</v>
      </c>
      <c r="S2562" s="89">
        <v>0</v>
      </c>
      <c r="T2562" s="89">
        <v>0</v>
      </c>
      <c r="U2562" s="89">
        <v>4.9433046508700002E-3</v>
      </c>
      <c r="V2562" s="89">
        <v>0</v>
      </c>
      <c r="W2562" s="89">
        <v>0</v>
      </c>
      <c r="X2562" s="89">
        <v>0</v>
      </c>
      <c r="Y2562" s="89">
        <v>0</v>
      </c>
      <c r="Z2562" s="89">
        <v>1.04347437016E-2</v>
      </c>
      <c r="AA2562" s="89">
        <v>4.0482380631599998E-3</v>
      </c>
    </row>
    <row r="2563" spans="1:27" x14ac:dyDescent="0.25">
      <c r="A2563" s="87">
        <v>24683</v>
      </c>
      <c r="B2563" s="134">
        <v>45473</v>
      </c>
      <c r="C2563" s="87">
        <v>26373</v>
      </c>
      <c r="D2563" s="86" t="s">
        <v>2936</v>
      </c>
      <c r="E2563" s="88">
        <v>3603872</v>
      </c>
      <c r="F2563" s="88">
        <v>1887223</v>
      </c>
      <c r="G2563" s="88">
        <v>0</v>
      </c>
      <c r="H2563" s="88">
        <v>52825</v>
      </c>
      <c r="I2563" s="88">
        <v>0</v>
      </c>
      <c r="J2563" s="88">
        <v>239972</v>
      </c>
      <c r="K2563" s="88">
        <v>1352289</v>
      </c>
      <c r="L2563" s="88">
        <v>0</v>
      </c>
      <c r="M2563" s="88">
        <v>0</v>
      </c>
      <c r="N2563" s="88">
        <v>0</v>
      </c>
      <c r="O2563" s="88">
        <v>0</v>
      </c>
      <c r="P2563" s="88">
        <v>242137</v>
      </c>
      <c r="Q2563" s="89">
        <v>0</v>
      </c>
      <c r="R2563" s="89">
        <v>6.5682548396899998E-3</v>
      </c>
      <c r="S2563" s="89">
        <v>0</v>
      </c>
      <c r="T2563" s="89">
        <v>0</v>
      </c>
      <c r="U2563" s="89">
        <v>2.3234133487500001E-3</v>
      </c>
      <c r="V2563" s="89">
        <v>0</v>
      </c>
      <c r="W2563" s="89">
        <v>0</v>
      </c>
      <c r="X2563" s="89">
        <v>0</v>
      </c>
      <c r="Y2563" s="89">
        <v>0</v>
      </c>
      <c r="Z2563" s="89">
        <v>3.3826498007860001E-2</v>
      </c>
      <c r="AA2563" s="89">
        <v>6.7232100912900002E-3</v>
      </c>
    </row>
    <row r="2564" spans="1:27" x14ac:dyDescent="0.25">
      <c r="A2564" s="87">
        <v>24690</v>
      </c>
      <c r="B2564" s="134">
        <v>45473</v>
      </c>
      <c r="C2564" s="87">
        <v>26380</v>
      </c>
      <c r="D2564" s="86" t="s">
        <v>2937</v>
      </c>
      <c r="E2564" s="88">
        <v>14677998</v>
      </c>
      <c r="F2564" s="88">
        <v>7838771</v>
      </c>
      <c r="G2564" s="88">
        <v>0</v>
      </c>
      <c r="H2564" s="88">
        <v>0</v>
      </c>
      <c r="I2564" s="88">
        <v>227033</v>
      </c>
      <c r="J2564" s="88">
        <v>1772812</v>
      </c>
      <c r="K2564" s="88">
        <v>1032101</v>
      </c>
      <c r="L2564" s="88">
        <v>0</v>
      </c>
      <c r="M2564" s="88">
        <v>2176031</v>
      </c>
      <c r="N2564" s="88">
        <v>108198</v>
      </c>
      <c r="O2564" s="88">
        <v>1344822</v>
      </c>
      <c r="P2564" s="88">
        <v>1177773</v>
      </c>
      <c r="Q2564" s="89">
        <v>0</v>
      </c>
      <c r="R2564" s="89">
        <v>0</v>
      </c>
      <c r="S2564" s="89">
        <v>1.230226606832E-2</v>
      </c>
      <c r="T2564" s="89">
        <v>0</v>
      </c>
      <c r="U2564" s="89">
        <v>0</v>
      </c>
      <c r="V2564" s="89">
        <v>0</v>
      </c>
      <c r="W2564" s="89">
        <v>0</v>
      </c>
      <c r="X2564" s="89">
        <v>0</v>
      </c>
      <c r="Y2564" s="89">
        <v>0</v>
      </c>
      <c r="Z2564" s="89">
        <v>-5.1344817198999996E-3</v>
      </c>
      <c r="AA2564" s="89">
        <v>-3.4084166680000002E-4</v>
      </c>
    </row>
    <row r="2565" spans="1:27" x14ac:dyDescent="0.25">
      <c r="A2565" s="87">
        <v>24695</v>
      </c>
      <c r="B2565" s="134">
        <v>45473</v>
      </c>
      <c r="C2565" s="87">
        <v>26382</v>
      </c>
      <c r="D2565" s="86" t="s">
        <v>2938</v>
      </c>
      <c r="E2565" s="88">
        <v>3320441</v>
      </c>
      <c r="F2565" s="88">
        <v>2517619</v>
      </c>
      <c r="G2565" s="88">
        <v>0</v>
      </c>
      <c r="H2565" s="88">
        <v>1964</v>
      </c>
      <c r="I2565" s="88">
        <v>0</v>
      </c>
      <c r="J2565" s="88">
        <v>163644</v>
      </c>
      <c r="K2565" s="88">
        <v>1286140</v>
      </c>
      <c r="L2565" s="88">
        <v>0</v>
      </c>
      <c r="M2565" s="88">
        <v>925325</v>
      </c>
      <c r="N2565" s="88">
        <v>0</v>
      </c>
      <c r="O2565" s="88">
        <v>0</v>
      </c>
      <c r="P2565" s="88">
        <v>140546</v>
      </c>
      <c r="Q2565" s="89">
        <v>0</v>
      </c>
      <c r="R2565" s="89">
        <v>0</v>
      </c>
      <c r="S2565" s="89">
        <v>0</v>
      </c>
      <c r="T2565" s="89">
        <v>0</v>
      </c>
      <c r="U2565" s="89">
        <v>5.1653704347499997E-3</v>
      </c>
      <c r="V2565" s="89">
        <v>0</v>
      </c>
      <c r="W2565" s="89">
        <v>3.9980210166999999E-4</v>
      </c>
      <c r="X2565" s="89">
        <v>0</v>
      </c>
      <c r="Y2565" s="89">
        <v>0</v>
      </c>
      <c r="Z2565" s="89">
        <v>0</v>
      </c>
      <c r="AA2565" s="89">
        <v>2.8485790501999999E-3</v>
      </c>
    </row>
    <row r="2566" spans="1:27" x14ac:dyDescent="0.25">
      <c r="A2566" s="87">
        <v>24698</v>
      </c>
      <c r="B2566" s="134">
        <v>45473</v>
      </c>
      <c r="C2566" s="87">
        <v>21255</v>
      </c>
      <c r="D2566" s="86" t="s">
        <v>2939</v>
      </c>
      <c r="E2566" s="88">
        <v>376564104</v>
      </c>
      <c r="F2566" s="88">
        <v>227291389</v>
      </c>
      <c r="G2566" s="88">
        <v>11579116</v>
      </c>
      <c r="H2566" s="88">
        <v>38520</v>
      </c>
      <c r="I2566" s="88">
        <v>0</v>
      </c>
      <c r="J2566" s="88">
        <v>31472163</v>
      </c>
      <c r="K2566" s="88">
        <v>60605592</v>
      </c>
      <c r="L2566" s="88">
        <v>0</v>
      </c>
      <c r="M2566" s="88">
        <v>73268660</v>
      </c>
      <c r="N2566" s="88">
        <v>36811320</v>
      </c>
      <c r="O2566" s="88">
        <v>644180</v>
      </c>
      <c r="P2566" s="88">
        <v>12871838</v>
      </c>
      <c r="Q2566" s="89">
        <v>1.169977556162E-2</v>
      </c>
      <c r="R2566" s="89">
        <v>7.6818979781829999E-2</v>
      </c>
      <c r="S2566" s="89">
        <v>0</v>
      </c>
      <c r="T2566" s="89">
        <v>-1.3241686449999999E-3</v>
      </c>
      <c r="U2566" s="89">
        <v>2.8899123648399999E-3</v>
      </c>
      <c r="V2566" s="89">
        <v>0</v>
      </c>
      <c r="W2566" s="89">
        <v>-5.6425227509999997E-4</v>
      </c>
      <c r="X2566" s="89">
        <v>0</v>
      </c>
      <c r="Y2566" s="89">
        <v>-1.05684568256E-2</v>
      </c>
      <c r="Z2566" s="89">
        <v>5.5483083606600002E-3</v>
      </c>
      <c r="AA2566" s="89">
        <v>1.3963181275299999E-3</v>
      </c>
    </row>
    <row r="2567" spans="1:27" x14ac:dyDescent="0.25">
      <c r="A2567" s="87">
        <v>24703</v>
      </c>
      <c r="B2567" s="134">
        <v>45473</v>
      </c>
      <c r="C2567" s="87">
        <v>219</v>
      </c>
      <c r="D2567" s="86" t="s">
        <v>2940</v>
      </c>
      <c r="E2567" s="88">
        <v>474202655</v>
      </c>
      <c r="F2567" s="88">
        <v>241920898</v>
      </c>
      <c r="G2567" s="88">
        <v>6570769</v>
      </c>
      <c r="H2567" s="88">
        <v>189314</v>
      </c>
      <c r="I2567" s="88">
        <v>0</v>
      </c>
      <c r="J2567" s="88">
        <v>40587319</v>
      </c>
      <c r="K2567" s="88">
        <v>104905611</v>
      </c>
      <c r="L2567" s="88">
        <v>0</v>
      </c>
      <c r="M2567" s="88">
        <v>75852371</v>
      </c>
      <c r="N2567" s="88">
        <v>0</v>
      </c>
      <c r="O2567" s="88">
        <v>0</v>
      </c>
      <c r="P2567" s="88">
        <v>13815514</v>
      </c>
      <c r="Q2567" s="89">
        <v>2.20533223084E-2</v>
      </c>
      <c r="R2567" s="89">
        <v>1.319923991417E-2</v>
      </c>
      <c r="S2567" s="89">
        <v>0</v>
      </c>
      <c r="T2567" s="89">
        <v>3.7493987968699998E-3</v>
      </c>
      <c r="U2567" s="89">
        <v>6.9788815528299998E-3</v>
      </c>
      <c r="V2567" s="89">
        <v>0</v>
      </c>
      <c r="W2567" s="89">
        <v>-1.1865768354E-3</v>
      </c>
      <c r="X2567" s="89">
        <v>0</v>
      </c>
      <c r="Y2567" s="89">
        <v>0</v>
      </c>
      <c r="Z2567" s="89">
        <v>2.6022031122400001E-2</v>
      </c>
      <c r="AA2567" s="89">
        <v>5.6768850683399999E-3</v>
      </c>
    </row>
    <row r="2568" spans="1:27" x14ac:dyDescent="0.25">
      <c r="A2568" s="87">
        <v>24704</v>
      </c>
      <c r="B2568" s="134">
        <v>45473</v>
      </c>
      <c r="C2568" s="87">
        <v>26386</v>
      </c>
      <c r="D2568" s="86" t="s">
        <v>2941</v>
      </c>
      <c r="E2568" s="88">
        <v>6052551</v>
      </c>
      <c r="F2568" s="88">
        <v>1227846</v>
      </c>
      <c r="G2568" s="88">
        <v>0</v>
      </c>
      <c r="H2568" s="88">
        <v>14632</v>
      </c>
      <c r="I2568" s="88">
        <v>0</v>
      </c>
      <c r="J2568" s="88">
        <v>206887</v>
      </c>
      <c r="K2568" s="88">
        <v>535251</v>
      </c>
      <c r="L2568" s="88">
        <v>0</v>
      </c>
      <c r="M2568" s="88">
        <v>106775</v>
      </c>
      <c r="N2568" s="88">
        <v>0</v>
      </c>
      <c r="O2568" s="88">
        <v>0</v>
      </c>
      <c r="P2568" s="88">
        <v>364301</v>
      </c>
      <c r="Q2568" s="89">
        <v>0</v>
      </c>
      <c r="R2568" s="89">
        <v>0.14709220647624</v>
      </c>
      <c r="S2568" s="89">
        <v>0</v>
      </c>
      <c r="T2568" s="89">
        <v>7.6199729235340005E-2</v>
      </c>
      <c r="U2568" s="89">
        <v>2.260373238038E-2</v>
      </c>
      <c r="V2568" s="89">
        <v>0</v>
      </c>
      <c r="W2568" s="89">
        <v>0</v>
      </c>
      <c r="X2568" s="89">
        <v>0</v>
      </c>
      <c r="Y2568" s="89">
        <v>0</v>
      </c>
      <c r="Z2568" s="89">
        <v>3.3057407612439998E-2</v>
      </c>
      <c r="AA2568" s="89">
        <v>3.0661803407460001E-2</v>
      </c>
    </row>
    <row r="2569" spans="1:27" x14ac:dyDescent="0.25">
      <c r="A2569" s="87">
        <v>24705</v>
      </c>
      <c r="B2569" s="134">
        <v>45473</v>
      </c>
      <c r="C2569" s="87">
        <v>14300</v>
      </c>
      <c r="D2569" s="86" t="s">
        <v>2942</v>
      </c>
      <c r="E2569" s="88">
        <v>127885489</v>
      </c>
      <c r="F2569" s="88">
        <v>96673880</v>
      </c>
      <c r="G2569" s="88">
        <v>5330977</v>
      </c>
      <c r="H2569" s="88">
        <v>0</v>
      </c>
      <c r="I2569" s="88">
        <v>0</v>
      </c>
      <c r="J2569" s="88">
        <v>6235511</v>
      </c>
      <c r="K2569" s="88">
        <v>17054944</v>
      </c>
      <c r="L2569" s="88">
        <v>0</v>
      </c>
      <c r="M2569" s="88">
        <v>51239116</v>
      </c>
      <c r="N2569" s="88">
        <v>9928128</v>
      </c>
      <c r="O2569" s="88">
        <v>0</v>
      </c>
      <c r="P2569" s="88">
        <v>6885204</v>
      </c>
      <c r="Q2569" s="89">
        <v>1.7296930145710002E-2</v>
      </c>
      <c r="R2569" s="89">
        <v>0</v>
      </c>
      <c r="S2569" s="89">
        <v>0</v>
      </c>
      <c r="T2569" s="89">
        <v>1.90063918395E-3</v>
      </c>
      <c r="U2569" s="89">
        <v>8.4607044900000003E-5</v>
      </c>
      <c r="V2569" s="89">
        <v>0</v>
      </c>
      <c r="W2569" s="89">
        <v>-4.5990176799999999E-4</v>
      </c>
      <c r="X2569" s="89">
        <v>0</v>
      </c>
      <c r="Y2569" s="89">
        <v>0</v>
      </c>
      <c r="Z2569" s="89">
        <v>3.0623928429260001E-2</v>
      </c>
      <c r="AA2569" s="89">
        <v>4.1563688372800002E-3</v>
      </c>
    </row>
    <row r="2570" spans="1:27" x14ac:dyDescent="0.25">
      <c r="A2570" s="87">
        <v>24709</v>
      </c>
      <c r="B2570" s="134">
        <v>45473</v>
      </c>
      <c r="C2570" s="87">
        <v>21342</v>
      </c>
      <c r="D2570" s="86" t="s">
        <v>2943</v>
      </c>
      <c r="E2570" s="88">
        <v>189798645</v>
      </c>
      <c r="F2570" s="88">
        <v>117608844</v>
      </c>
      <c r="G2570" s="88">
        <v>1982440</v>
      </c>
      <c r="H2570" s="88">
        <v>0</v>
      </c>
      <c r="I2570" s="88">
        <v>0</v>
      </c>
      <c r="J2570" s="88">
        <v>9849750</v>
      </c>
      <c r="K2570" s="88">
        <v>39921994</v>
      </c>
      <c r="L2570" s="88">
        <v>0</v>
      </c>
      <c r="M2570" s="88">
        <v>31512862</v>
      </c>
      <c r="N2570" s="88">
        <v>18594547</v>
      </c>
      <c r="O2570" s="88">
        <v>4942038</v>
      </c>
      <c r="P2570" s="88">
        <v>10805214</v>
      </c>
      <c r="Q2570" s="89">
        <v>3.7948882028900001E-3</v>
      </c>
      <c r="R2570" s="89">
        <v>0</v>
      </c>
      <c r="S2570" s="89">
        <v>0</v>
      </c>
      <c r="T2570" s="89">
        <v>-8.4209698100000001E-5</v>
      </c>
      <c r="U2570" s="89">
        <v>1.0839140636700001E-3</v>
      </c>
      <c r="V2570" s="89">
        <v>0</v>
      </c>
      <c r="W2570" s="89">
        <v>-1.098443862E-4</v>
      </c>
      <c r="X2570" s="89">
        <v>-6.1142462316000002E-7</v>
      </c>
      <c r="Y2570" s="89">
        <v>0</v>
      </c>
      <c r="Z2570" s="89">
        <v>1.91684319974E-3</v>
      </c>
      <c r="AA2570" s="89">
        <v>5.8098455042999997E-4</v>
      </c>
    </row>
    <row r="2571" spans="1:27" x14ac:dyDescent="0.25">
      <c r="A2571" s="87">
        <v>24711</v>
      </c>
      <c r="B2571" s="134">
        <v>45473</v>
      </c>
      <c r="C2571" s="87">
        <v>19564</v>
      </c>
      <c r="D2571" s="86" t="s">
        <v>2944</v>
      </c>
      <c r="E2571" s="88">
        <v>2309770</v>
      </c>
      <c r="F2571" s="88">
        <v>989387</v>
      </c>
      <c r="G2571" s="88">
        <v>0</v>
      </c>
      <c r="H2571" s="88">
        <v>0</v>
      </c>
      <c r="I2571" s="88">
        <v>0</v>
      </c>
      <c r="J2571" s="88">
        <v>191250</v>
      </c>
      <c r="K2571" s="88">
        <v>550457</v>
      </c>
      <c r="L2571" s="88">
        <v>0</v>
      </c>
      <c r="M2571" s="88">
        <v>0</v>
      </c>
      <c r="N2571" s="88">
        <v>0</v>
      </c>
      <c r="O2571" s="88">
        <v>0</v>
      </c>
      <c r="P2571" s="88">
        <v>247680</v>
      </c>
      <c r="Q2571" s="89">
        <v>0</v>
      </c>
      <c r="R2571" s="89">
        <v>0</v>
      </c>
      <c r="S2571" s="89">
        <v>0</v>
      </c>
      <c r="T2571" s="89">
        <v>0</v>
      </c>
      <c r="U2571" s="89">
        <v>8.8270033056600007E-3</v>
      </c>
      <c r="V2571" s="89">
        <v>0</v>
      </c>
      <c r="W2571" s="89">
        <v>0</v>
      </c>
      <c r="X2571" s="89">
        <v>0</v>
      </c>
      <c r="Y2571" s="89">
        <v>0</v>
      </c>
      <c r="Z2571" s="89">
        <v>0</v>
      </c>
      <c r="AA2571" s="89">
        <v>6.0629850271300004E-3</v>
      </c>
    </row>
    <row r="2572" spans="1:27" x14ac:dyDescent="0.25">
      <c r="A2572" s="87">
        <v>24712</v>
      </c>
      <c r="B2572" s="134">
        <v>45473</v>
      </c>
      <c r="C2572" s="87">
        <v>15201</v>
      </c>
      <c r="D2572" s="86" t="s">
        <v>2945</v>
      </c>
      <c r="E2572" s="88">
        <v>35112461</v>
      </c>
      <c r="F2572" s="88">
        <v>19809640</v>
      </c>
      <c r="G2572" s="88">
        <v>548013</v>
      </c>
      <c r="H2572" s="88">
        <v>5875</v>
      </c>
      <c r="I2572" s="88">
        <v>0</v>
      </c>
      <c r="J2572" s="88">
        <v>4522703</v>
      </c>
      <c r="K2572" s="88">
        <v>6200112</v>
      </c>
      <c r="L2572" s="88">
        <v>0</v>
      </c>
      <c r="M2572" s="88">
        <v>5381926</v>
      </c>
      <c r="N2572" s="88">
        <v>0</v>
      </c>
      <c r="O2572" s="88">
        <v>0</v>
      </c>
      <c r="P2572" s="88">
        <v>3151011</v>
      </c>
      <c r="Q2572" s="89">
        <v>3.6431629555799998E-3</v>
      </c>
      <c r="R2572" s="89">
        <v>0.25264153189337002</v>
      </c>
      <c r="S2572" s="89">
        <v>0</v>
      </c>
      <c r="T2572" s="89">
        <v>3.07758785422E-3</v>
      </c>
      <c r="U2572" s="89">
        <v>-4.3050215483E-3</v>
      </c>
      <c r="V2572" s="89">
        <v>0</v>
      </c>
      <c r="W2572" s="89">
        <v>-3.6295239900000002E-5</v>
      </c>
      <c r="X2572" s="89">
        <v>0</v>
      </c>
      <c r="Y2572" s="89">
        <v>0</v>
      </c>
      <c r="Z2572" s="89">
        <v>1.19980225867E-2</v>
      </c>
      <c r="AA2572" s="89">
        <v>1.5598433027800001E-3</v>
      </c>
    </row>
    <row r="2573" spans="1:27" x14ac:dyDescent="0.25">
      <c r="A2573" s="87">
        <v>24713</v>
      </c>
      <c r="B2573" s="134">
        <v>45473</v>
      </c>
      <c r="C2573" s="87">
        <v>3797</v>
      </c>
      <c r="D2573" s="86" t="s">
        <v>2946</v>
      </c>
      <c r="E2573" s="88">
        <v>279295925</v>
      </c>
      <c r="F2573" s="88">
        <v>121302021</v>
      </c>
      <c r="G2573" s="88">
        <v>822552</v>
      </c>
      <c r="H2573" s="88">
        <v>0</v>
      </c>
      <c r="I2573" s="88">
        <v>0</v>
      </c>
      <c r="J2573" s="88">
        <v>4059519</v>
      </c>
      <c r="K2573" s="88">
        <v>7439669</v>
      </c>
      <c r="L2573" s="88">
        <v>0</v>
      </c>
      <c r="M2573" s="88">
        <v>32253284</v>
      </c>
      <c r="N2573" s="88">
        <v>50649823</v>
      </c>
      <c r="O2573" s="88">
        <v>23913235</v>
      </c>
      <c r="P2573" s="88">
        <v>2163939</v>
      </c>
      <c r="Q2573" s="89">
        <v>1.3937190731740001E-2</v>
      </c>
      <c r="R2573" s="89">
        <v>0</v>
      </c>
      <c r="S2573" s="89">
        <v>0</v>
      </c>
      <c r="T2573" s="89">
        <v>-7.7428262199999998E-5</v>
      </c>
      <c r="U2573" s="89">
        <v>1.5375572848E-4</v>
      </c>
      <c r="V2573" s="89">
        <v>0</v>
      </c>
      <c r="W2573" s="89">
        <v>1.0032983035E-4</v>
      </c>
      <c r="X2573" s="89">
        <v>0</v>
      </c>
      <c r="Y2573" s="89">
        <v>0</v>
      </c>
      <c r="Z2573" s="89">
        <v>3.3153974671299999E-3</v>
      </c>
      <c r="AA2573" s="89">
        <v>1.6589403628000001E-4</v>
      </c>
    </row>
    <row r="2574" spans="1:27" x14ac:dyDescent="0.25">
      <c r="A2574" s="87">
        <v>24715</v>
      </c>
      <c r="B2574" s="134">
        <v>45473</v>
      </c>
      <c r="C2574" s="87">
        <v>15058</v>
      </c>
      <c r="D2574" s="86" t="s">
        <v>2947</v>
      </c>
      <c r="E2574" s="88">
        <v>65213359</v>
      </c>
      <c r="F2574" s="88">
        <v>43671620</v>
      </c>
      <c r="G2574" s="88">
        <v>823466</v>
      </c>
      <c r="H2574" s="88">
        <v>0</v>
      </c>
      <c r="I2574" s="88">
        <v>0</v>
      </c>
      <c r="J2574" s="88">
        <v>3958729</v>
      </c>
      <c r="K2574" s="88">
        <v>10536306</v>
      </c>
      <c r="L2574" s="88">
        <v>0</v>
      </c>
      <c r="M2574" s="88">
        <v>25905868</v>
      </c>
      <c r="N2574" s="88">
        <v>0</v>
      </c>
      <c r="O2574" s="88">
        <v>0</v>
      </c>
      <c r="P2574" s="88">
        <v>2447251</v>
      </c>
      <c r="Q2574" s="89">
        <v>4.0398793092000004E-3</v>
      </c>
      <c r="R2574" s="89">
        <v>0</v>
      </c>
      <c r="S2574" s="89">
        <v>0</v>
      </c>
      <c r="T2574" s="89">
        <v>4.5515737904E-4</v>
      </c>
      <c r="U2574" s="89">
        <v>4.9554416190500002E-3</v>
      </c>
      <c r="V2574" s="89">
        <v>0</v>
      </c>
      <c r="W2574" s="89">
        <v>-4.174779781E-4</v>
      </c>
      <c r="X2574" s="89">
        <v>0</v>
      </c>
      <c r="Y2574" s="89">
        <v>0</v>
      </c>
      <c r="Z2574" s="89">
        <v>1.434634652755E-2</v>
      </c>
      <c r="AA2574" s="89">
        <v>1.7885208018699999E-3</v>
      </c>
    </row>
    <row r="2575" spans="1:27" x14ac:dyDescent="0.25">
      <c r="A2575" s="87">
        <v>24718</v>
      </c>
      <c r="B2575" s="134">
        <v>45473</v>
      </c>
      <c r="C2575" s="87">
        <v>13407</v>
      </c>
      <c r="D2575" s="86" t="s">
        <v>2948</v>
      </c>
      <c r="E2575" s="88">
        <v>254469522</v>
      </c>
      <c r="F2575" s="88">
        <v>162630552</v>
      </c>
      <c r="G2575" s="88">
        <v>3448100</v>
      </c>
      <c r="H2575" s="88">
        <v>305598</v>
      </c>
      <c r="I2575" s="88">
        <v>0</v>
      </c>
      <c r="J2575" s="88">
        <v>27249143</v>
      </c>
      <c r="K2575" s="88">
        <v>28121110</v>
      </c>
      <c r="L2575" s="88">
        <v>0</v>
      </c>
      <c r="M2575" s="88">
        <v>71478444</v>
      </c>
      <c r="N2575" s="88">
        <v>21264485</v>
      </c>
      <c r="O2575" s="88">
        <v>895756</v>
      </c>
      <c r="P2575" s="88">
        <v>9867916</v>
      </c>
      <c r="Q2575" s="89">
        <v>1.020293220035E-2</v>
      </c>
      <c r="R2575" s="89">
        <v>5.0205208987509999E-2</v>
      </c>
      <c r="S2575" s="89">
        <v>0</v>
      </c>
      <c r="T2575" s="89">
        <v>1.124482287E-4</v>
      </c>
      <c r="U2575" s="89">
        <v>7.4903285355699999E-3</v>
      </c>
      <c r="V2575" s="89">
        <v>0</v>
      </c>
      <c r="W2575" s="89">
        <v>-1.1477835600000001E-4</v>
      </c>
      <c r="X2575" s="89">
        <v>0</v>
      </c>
      <c r="Y2575" s="89">
        <v>0</v>
      </c>
      <c r="Z2575" s="89">
        <v>1.6505445449130001E-2</v>
      </c>
      <c r="AA2575" s="89">
        <v>2.7845149076299999E-3</v>
      </c>
    </row>
    <row r="2576" spans="1:27" x14ac:dyDescent="0.25">
      <c r="A2576" s="87">
        <v>24720</v>
      </c>
      <c r="B2576" s="134">
        <v>45473</v>
      </c>
      <c r="C2576" s="87">
        <v>15382</v>
      </c>
      <c r="D2576" s="86" t="s">
        <v>2949</v>
      </c>
      <c r="E2576" s="88">
        <v>29653746</v>
      </c>
      <c r="F2576" s="88">
        <v>25878901</v>
      </c>
      <c r="G2576" s="88">
        <v>1435700</v>
      </c>
      <c r="H2576" s="88">
        <v>6025</v>
      </c>
      <c r="I2576" s="88">
        <v>0</v>
      </c>
      <c r="J2576" s="88">
        <v>4418624</v>
      </c>
      <c r="K2576" s="88">
        <v>6674392</v>
      </c>
      <c r="L2576" s="88">
        <v>0</v>
      </c>
      <c r="M2576" s="88">
        <v>11312313</v>
      </c>
      <c r="N2576" s="88">
        <v>141214</v>
      </c>
      <c r="O2576" s="88">
        <v>659728</v>
      </c>
      <c r="P2576" s="88">
        <v>1230905</v>
      </c>
      <c r="Q2576" s="89">
        <v>9.4443688850800005E-3</v>
      </c>
      <c r="R2576" s="89">
        <v>0</v>
      </c>
      <c r="S2576" s="89">
        <v>0</v>
      </c>
      <c r="T2576" s="89">
        <v>9.6591525422E-4</v>
      </c>
      <c r="U2576" s="89">
        <v>9.3584170363699998E-3</v>
      </c>
      <c r="V2576" s="89">
        <v>0</v>
      </c>
      <c r="W2576" s="89">
        <v>-1.784298255E-4</v>
      </c>
      <c r="X2576" s="89">
        <v>0</v>
      </c>
      <c r="Y2576" s="89">
        <v>4.2713107241059999E-2</v>
      </c>
      <c r="Z2576" s="89">
        <v>2.8820030877249998E-2</v>
      </c>
      <c r="AA2576" s="89">
        <v>5.1114248695399997E-3</v>
      </c>
    </row>
    <row r="2577" spans="1:27" x14ac:dyDescent="0.25">
      <c r="A2577" s="87">
        <v>24724</v>
      </c>
      <c r="B2577" s="134">
        <v>45473</v>
      </c>
      <c r="C2577" s="87">
        <v>16288</v>
      </c>
      <c r="D2577" s="86" t="s">
        <v>2950</v>
      </c>
      <c r="E2577" s="88">
        <v>55844135</v>
      </c>
      <c r="F2577" s="88">
        <v>19700375</v>
      </c>
      <c r="G2577" s="88">
        <v>374120</v>
      </c>
      <c r="H2577" s="88">
        <v>0</v>
      </c>
      <c r="I2577" s="88">
        <v>0</v>
      </c>
      <c r="J2577" s="88">
        <v>3122292</v>
      </c>
      <c r="K2577" s="88">
        <v>6317608</v>
      </c>
      <c r="L2577" s="88">
        <v>0</v>
      </c>
      <c r="M2577" s="88">
        <v>8360607</v>
      </c>
      <c r="N2577" s="88">
        <v>0</v>
      </c>
      <c r="O2577" s="88">
        <v>0</v>
      </c>
      <c r="P2577" s="88">
        <v>1525748</v>
      </c>
      <c r="Q2577" s="89">
        <v>6.87248037356E-3</v>
      </c>
      <c r="R2577" s="89">
        <v>0</v>
      </c>
      <c r="S2577" s="89">
        <v>0</v>
      </c>
      <c r="T2577" s="89">
        <v>0</v>
      </c>
      <c r="U2577" s="89">
        <v>6.5524913938999998E-4</v>
      </c>
      <c r="V2577" s="89">
        <v>0</v>
      </c>
      <c r="W2577" s="89">
        <v>0</v>
      </c>
      <c r="X2577" s="89">
        <v>0</v>
      </c>
      <c r="Y2577" s="89">
        <v>0</v>
      </c>
      <c r="Z2577" s="89">
        <v>-3.3348456489999998E-4</v>
      </c>
      <c r="AA2577" s="89">
        <v>3.4279015600999999E-4</v>
      </c>
    </row>
    <row r="2578" spans="1:27" x14ac:dyDescent="0.25">
      <c r="A2578" s="87">
        <v>24725</v>
      </c>
      <c r="B2578" s="134">
        <v>45473</v>
      </c>
      <c r="C2578" s="87">
        <v>18272</v>
      </c>
      <c r="D2578" s="86" t="s">
        <v>2951</v>
      </c>
      <c r="E2578" s="88">
        <v>106788889</v>
      </c>
      <c r="F2578" s="88">
        <v>63343165</v>
      </c>
      <c r="G2578" s="88">
        <v>5357096</v>
      </c>
      <c r="H2578" s="88">
        <v>0</v>
      </c>
      <c r="I2578" s="88">
        <v>0</v>
      </c>
      <c r="J2578" s="88">
        <v>10803851</v>
      </c>
      <c r="K2578" s="88">
        <v>16613974</v>
      </c>
      <c r="L2578" s="88">
        <v>0</v>
      </c>
      <c r="M2578" s="88">
        <v>20331035</v>
      </c>
      <c r="N2578" s="88">
        <v>6256635</v>
      </c>
      <c r="O2578" s="88">
        <v>0</v>
      </c>
      <c r="P2578" s="88">
        <v>3980574</v>
      </c>
      <c r="Q2578" s="89">
        <v>1.074074331922E-2</v>
      </c>
      <c r="R2578" s="89">
        <v>0</v>
      </c>
      <c r="S2578" s="89">
        <v>0</v>
      </c>
      <c r="T2578" s="89">
        <v>2.31236584897E-3</v>
      </c>
      <c r="U2578" s="89">
        <v>-7.2613721960000004E-4</v>
      </c>
      <c r="V2578" s="89">
        <v>0</v>
      </c>
      <c r="W2578" s="89">
        <v>-3.4656787879999999E-4</v>
      </c>
      <c r="X2578" s="89">
        <v>0</v>
      </c>
      <c r="Y2578" s="89">
        <v>0</v>
      </c>
      <c r="Z2578" s="89">
        <v>1.1463817672060001E-2</v>
      </c>
      <c r="AA2578" s="89">
        <v>1.83553704579E-3</v>
      </c>
    </row>
    <row r="2579" spans="1:27" x14ac:dyDescent="0.25">
      <c r="A2579" s="87">
        <v>24726</v>
      </c>
      <c r="B2579" s="134">
        <v>45473</v>
      </c>
      <c r="C2579" s="87">
        <v>21060</v>
      </c>
      <c r="D2579" s="86" t="s">
        <v>2952</v>
      </c>
      <c r="E2579" s="88">
        <v>803665326</v>
      </c>
      <c r="F2579" s="88">
        <v>655963675</v>
      </c>
      <c r="G2579" s="88">
        <v>7461672</v>
      </c>
      <c r="H2579" s="88">
        <v>0</v>
      </c>
      <c r="I2579" s="88">
        <v>0</v>
      </c>
      <c r="J2579" s="88">
        <v>39989696</v>
      </c>
      <c r="K2579" s="88">
        <v>104836580</v>
      </c>
      <c r="L2579" s="88">
        <v>0</v>
      </c>
      <c r="M2579" s="88">
        <v>249182985</v>
      </c>
      <c r="N2579" s="88">
        <v>242877334</v>
      </c>
      <c r="O2579" s="88">
        <v>1926382</v>
      </c>
      <c r="P2579" s="88">
        <v>9689026</v>
      </c>
      <c r="Q2579" s="89">
        <v>1.3765716584800001E-2</v>
      </c>
      <c r="R2579" s="89">
        <v>0</v>
      </c>
      <c r="S2579" s="89">
        <v>0</v>
      </c>
      <c r="T2579" s="89">
        <v>1.60906891006E-3</v>
      </c>
      <c r="U2579" s="89">
        <v>3.5279463399399999E-3</v>
      </c>
      <c r="V2579" s="89">
        <v>0</v>
      </c>
      <c r="W2579" s="89">
        <v>-5.01197506E-5</v>
      </c>
      <c r="X2579" s="89">
        <v>0</v>
      </c>
      <c r="Y2579" s="89">
        <v>0</v>
      </c>
      <c r="Z2579" s="89">
        <v>6.7342040310199996E-3</v>
      </c>
      <c r="AA2579" s="89">
        <v>9.4340879797999997E-4</v>
      </c>
    </row>
    <row r="2580" spans="1:27" x14ac:dyDescent="0.25">
      <c r="A2580" s="87">
        <v>24730</v>
      </c>
      <c r="B2580" s="134">
        <v>45473</v>
      </c>
      <c r="C2580" s="87">
        <v>21663</v>
      </c>
      <c r="D2580" s="86" t="s">
        <v>2953</v>
      </c>
      <c r="E2580" s="88">
        <v>31124949</v>
      </c>
      <c r="F2580" s="88">
        <v>20974523</v>
      </c>
      <c r="G2580" s="88">
        <v>0</v>
      </c>
      <c r="H2580" s="88">
        <v>0</v>
      </c>
      <c r="I2580" s="88">
        <v>0</v>
      </c>
      <c r="J2580" s="88">
        <v>562069</v>
      </c>
      <c r="K2580" s="88">
        <v>497427</v>
      </c>
      <c r="L2580" s="88">
        <v>0</v>
      </c>
      <c r="M2580" s="88">
        <v>19452033</v>
      </c>
      <c r="N2580" s="88">
        <v>0</v>
      </c>
      <c r="O2580" s="88">
        <v>0</v>
      </c>
      <c r="P2580" s="88">
        <v>462994</v>
      </c>
      <c r="Q2580" s="89">
        <v>0</v>
      </c>
      <c r="R2580" s="89">
        <v>0</v>
      </c>
      <c r="S2580" s="89">
        <v>0</v>
      </c>
      <c r="T2580" s="89">
        <v>0</v>
      </c>
      <c r="U2580" s="89">
        <v>0</v>
      </c>
      <c r="V2580" s="89">
        <v>0</v>
      </c>
      <c r="W2580" s="89">
        <v>0</v>
      </c>
      <c r="X2580" s="89">
        <v>0</v>
      </c>
      <c r="Y2580" s="89">
        <v>0</v>
      </c>
      <c r="Z2580" s="89">
        <v>-3.4599065209999999E-4</v>
      </c>
      <c r="AA2580" s="89">
        <v>-1.1154297500000001E-5</v>
      </c>
    </row>
    <row r="2581" spans="1:27" x14ac:dyDescent="0.25">
      <c r="A2581" s="87">
        <v>24731</v>
      </c>
      <c r="B2581" s="134">
        <v>45473</v>
      </c>
      <c r="C2581" s="87">
        <v>18156</v>
      </c>
      <c r="D2581" s="86" t="s">
        <v>2954</v>
      </c>
      <c r="E2581" s="88">
        <v>196756378</v>
      </c>
      <c r="F2581" s="88">
        <v>129599919</v>
      </c>
      <c r="G2581" s="88">
        <v>4196717</v>
      </c>
      <c r="H2581" s="88">
        <v>0</v>
      </c>
      <c r="I2581" s="88">
        <v>0</v>
      </c>
      <c r="J2581" s="88">
        <v>9164645</v>
      </c>
      <c r="K2581" s="88">
        <v>33467936</v>
      </c>
      <c r="L2581" s="88">
        <v>0</v>
      </c>
      <c r="M2581" s="88">
        <v>68983868</v>
      </c>
      <c r="N2581" s="88">
        <v>0</v>
      </c>
      <c r="O2581" s="88">
        <v>0</v>
      </c>
      <c r="P2581" s="88">
        <v>13786753</v>
      </c>
      <c r="Q2581" s="89">
        <v>5.1462678835099999E-3</v>
      </c>
      <c r="R2581" s="89">
        <v>0</v>
      </c>
      <c r="S2581" s="89">
        <v>0</v>
      </c>
      <c r="T2581" s="89">
        <v>4.4304333920999999E-4</v>
      </c>
      <c r="U2581" s="89">
        <v>5.9444110428000002E-4</v>
      </c>
      <c r="V2581" s="89">
        <v>0</v>
      </c>
      <c r="W2581" s="89">
        <v>2.702894161E-5</v>
      </c>
      <c r="X2581" s="89">
        <v>0</v>
      </c>
      <c r="Y2581" s="89">
        <v>0</v>
      </c>
      <c r="Z2581" s="89">
        <v>3.5036666440299998E-3</v>
      </c>
      <c r="AA2581" s="89">
        <v>6.6296050901000004E-4</v>
      </c>
    </row>
    <row r="2582" spans="1:27" x14ac:dyDescent="0.25">
      <c r="A2582" s="87">
        <v>24733</v>
      </c>
      <c r="B2582" s="134">
        <v>45473</v>
      </c>
      <c r="C2582" s="87">
        <v>15916</v>
      </c>
      <c r="D2582" s="86" t="s">
        <v>2955</v>
      </c>
      <c r="E2582" s="88">
        <v>163531</v>
      </c>
      <c r="F2582" s="88">
        <v>78942</v>
      </c>
      <c r="G2582" s="88">
        <v>0</v>
      </c>
      <c r="H2582" s="88">
        <v>0</v>
      </c>
      <c r="I2582" s="88">
        <v>0</v>
      </c>
      <c r="J2582" s="88">
        <v>0</v>
      </c>
      <c r="K2582" s="88">
        <v>0</v>
      </c>
      <c r="L2582" s="88">
        <v>0</v>
      </c>
      <c r="M2582" s="88">
        <v>0</v>
      </c>
      <c r="N2582" s="88">
        <v>0</v>
      </c>
      <c r="O2582" s="88">
        <v>0</v>
      </c>
      <c r="P2582" s="88">
        <v>78942</v>
      </c>
      <c r="Q2582" s="89">
        <v>0</v>
      </c>
      <c r="R2582" s="89">
        <v>0</v>
      </c>
      <c r="S2582" s="89">
        <v>0</v>
      </c>
      <c r="T2582" s="89">
        <v>0</v>
      </c>
      <c r="U2582" s="89">
        <v>0</v>
      </c>
      <c r="V2582" s="89">
        <v>0</v>
      </c>
      <c r="W2582" s="89">
        <v>0</v>
      </c>
      <c r="X2582" s="89">
        <v>0</v>
      </c>
      <c r="Y2582" s="89">
        <v>0</v>
      </c>
      <c r="Z2582" s="89">
        <v>0</v>
      </c>
      <c r="AA2582" s="89">
        <v>0</v>
      </c>
    </row>
    <row r="2583" spans="1:27" x14ac:dyDescent="0.25">
      <c r="A2583" s="87">
        <v>24742</v>
      </c>
      <c r="B2583" s="134">
        <v>45473</v>
      </c>
      <c r="C2583" s="87">
        <v>17005</v>
      </c>
      <c r="D2583" s="86" t="s">
        <v>2956</v>
      </c>
      <c r="E2583" s="88">
        <v>738810549</v>
      </c>
      <c r="F2583" s="88">
        <v>527289731</v>
      </c>
      <c r="G2583" s="88">
        <v>26102678</v>
      </c>
      <c r="H2583" s="88">
        <v>0</v>
      </c>
      <c r="I2583" s="88">
        <v>0</v>
      </c>
      <c r="J2583" s="88">
        <v>10607748</v>
      </c>
      <c r="K2583" s="88">
        <v>128360743</v>
      </c>
      <c r="L2583" s="88">
        <v>0</v>
      </c>
      <c r="M2583" s="88">
        <v>222522840</v>
      </c>
      <c r="N2583" s="88">
        <v>72066133</v>
      </c>
      <c r="O2583" s="88">
        <v>12534570</v>
      </c>
      <c r="P2583" s="88">
        <v>55095019</v>
      </c>
      <c r="Q2583" s="89">
        <v>1.161785823285E-2</v>
      </c>
      <c r="R2583" s="89">
        <v>0</v>
      </c>
      <c r="S2583" s="89">
        <v>0</v>
      </c>
      <c r="T2583" s="89">
        <v>5.1173408758599997E-3</v>
      </c>
      <c r="U2583" s="89">
        <v>5.6951658528900002E-3</v>
      </c>
      <c r="V2583" s="89">
        <v>0</v>
      </c>
      <c r="W2583" s="89">
        <v>4.0417635089999999E-4</v>
      </c>
      <c r="X2583" s="89">
        <v>-5.263371472E-4</v>
      </c>
      <c r="Y2583" s="89">
        <v>1.9736006046099999E-3</v>
      </c>
      <c r="Z2583" s="89">
        <v>7.8265950724499996E-3</v>
      </c>
      <c r="AA2583" s="89">
        <v>3.06222059104E-3</v>
      </c>
    </row>
    <row r="2584" spans="1:27" x14ac:dyDescent="0.25">
      <c r="A2584" s="87">
        <v>24743</v>
      </c>
      <c r="B2584" s="134">
        <v>45473</v>
      </c>
      <c r="C2584" s="87">
        <v>22360</v>
      </c>
      <c r="D2584" s="86" t="s">
        <v>2957</v>
      </c>
      <c r="E2584" s="88">
        <v>4992900</v>
      </c>
      <c r="F2584" s="88">
        <v>3430493</v>
      </c>
      <c r="G2584" s="88">
        <v>104077</v>
      </c>
      <c r="H2584" s="88">
        <v>0</v>
      </c>
      <c r="I2584" s="88">
        <v>0</v>
      </c>
      <c r="J2584" s="88">
        <v>944917</v>
      </c>
      <c r="K2584" s="88">
        <v>1198862</v>
      </c>
      <c r="L2584" s="88">
        <v>0</v>
      </c>
      <c r="M2584" s="88">
        <v>0</v>
      </c>
      <c r="N2584" s="88">
        <v>0</v>
      </c>
      <c r="O2584" s="88">
        <v>0</v>
      </c>
      <c r="P2584" s="88">
        <v>1182637</v>
      </c>
      <c r="Q2584" s="89">
        <v>3.6882975295039998E-2</v>
      </c>
      <c r="R2584" s="89">
        <v>0</v>
      </c>
      <c r="S2584" s="89">
        <v>0</v>
      </c>
      <c r="T2584" s="89">
        <v>0</v>
      </c>
      <c r="U2584" s="89">
        <v>0</v>
      </c>
      <c r="V2584" s="89">
        <v>0</v>
      </c>
      <c r="W2584" s="89">
        <v>0</v>
      </c>
      <c r="X2584" s="89">
        <v>0</v>
      </c>
      <c r="Y2584" s="89">
        <v>0</v>
      </c>
      <c r="Z2584" s="89">
        <v>4.3623309007300003E-3</v>
      </c>
      <c r="AA2584" s="89">
        <v>3.01693541915E-3</v>
      </c>
    </row>
    <row r="2585" spans="1:27" x14ac:dyDescent="0.25">
      <c r="A2585" s="87">
        <v>24745</v>
      </c>
      <c r="B2585" s="134">
        <v>45473</v>
      </c>
      <c r="C2585" s="87">
        <v>15087</v>
      </c>
      <c r="D2585" s="86" t="s">
        <v>2958</v>
      </c>
      <c r="E2585" s="88">
        <v>504092</v>
      </c>
      <c r="F2585" s="88">
        <v>451507</v>
      </c>
      <c r="G2585" s="88">
        <v>0</v>
      </c>
      <c r="H2585" s="88">
        <v>0</v>
      </c>
      <c r="I2585" s="88">
        <v>0</v>
      </c>
      <c r="J2585" s="88">
        <v>72611</v>
      </c>
      <c r="K2585" s="88">
        <v>202865</v>
      </c>
      <c r="L2585" s="88">
        <v>0</v>
      </c>
      <c r="M2585" s="88">
        <v>0</v>
      </c>
      <c r="N2585" s="88">
        <v>0</v>
      </c>
      <c r="O2585" s="88">
        <v>0</v>
      </c>
      <c r="P2585" s="88">
        <v>176030</v>
      </c>
      <c r="Q2585" s="89">
        <v>0</v>
      </c>
      <c r="R2585" s="89">
        <v>0</v>
      </c>
      <c r="S2585" s="89">
        <v>0</v>
      </c>
      <c r="T2585" s="89">
        <v>0</v>
      </c>
      <c r="U2585" s="89">
        <v>0</v>
      </c>
      <c r="V2585" s="89">
        <v>0</v>
      </c>
      <c r="W2585" s="89">
        <v>0</v>
      </c>
      <c r="X2585" s="89">
        <v>0</v>
      </c>
      <c r="Y2585" s="89">
        <v>0</v>
      </c>
      <c r="Z2585" s="89">
        <v>0</v>
      </c>
      <c r="AA2585" s="89">
        <v>0</v>
      </c>
    </row>
    <row r="2586" spans="1:27" x14ac:dyDescent="0.25">
      <c r="A2586" s="87">
        <v>24746</v>
      </c>
      <c r="B2586" s="134">
        <v>45473</v>
      </c>
      <c r="C2586" s="87">
        <v>21072</v>
      </c>
      <c r="D2586" s="86" t="s">
        <v>2959</v>
      </c>
      <c r="E2586" s="88">
        <v>179415228</v>
      </c>
      <c r="F2586" s="88">
        <v>98787317</v>
      </c>
      <c r="G2586" s="88">
        <v>4763931</v>
      </c>
      <c r="H2586" s="88">
        <v>0</v>
      </c>
      <c r="I2586" s="88">
        <v>0</v>
      </c>
      <c r="J2586" s="88">
        <v>3158345</v>
      </c>
      <c r="K2586" s="88">
        <v>30894490</v>
      </c>
      <c r="L2586" s="88">
        <v>0</v>
      </c>
      <c r="M2586" s="88">
        <v>52854373</v>
      </c>
      <c r="N2586" s="88">
        <v>265449</v>
      </c>
      <c r="O2586" s="88">
        <v>0</v>
      </c>
      <c r="P2586" s="88">
        <v>6850727</v>
      </c>
      <c r="Q2586" s="89">
        <v>9.6644608031400004E-3</v>
      </c>
      <c r="R2586" s="89">
        <v>0</v>
      </c>
      <c r="S2586" s="89">
        <v>0</v>
      </c>
      <c r="T2586" s="89">
        <v>1.8300734780999999E-3</v>
      </c>
      <c r="U2586" s="89">
        <v>8.85762805163E-3</v>
      </c>
      <c r="V2586" s="89">
        <v>0</v>
      </c>
      <c r="W2586" s="89">
        <v>0</v>
      </c>
      <c r="X2586" s="89">
        <v>0</v>
      </c>
      <c r="Y2586" s="89">
        <v>0</v>
      </c>
      <c r="Z2586" s="89">
        <v>1.826621279454E-2</v>
      </c>
      <c r="AA2586" s="89">
        <v>5.1787437437500004E-3</v>
      </c>
    </row>
    <row r="2587" spans="1:27" x14ac:dyDescent="0.25">
      <c r="A2587" s="87">
        <v>24751</v>
      </c>
      <c r="B2587" s="134">
        <v>45473</v>
      </c>
      <c r="C2587" s="87">
        <v>15907</v>
      </c>
      <c r="D2587" s="86" t="s">
        <v>2960</v>
      </c>
      <c r="E2587" s="88">
        <v>25298471</v>
      </c>
      <c r="F2587" s="88">
        <v>18776062</v>
      </c>
      <c r="G2587" s="88">
        <v>354668</v>
      </c>
      <c r="H2587" s="88">
        <v>0</v>
      </c>
      <c r="I2587" s="88">
        <v>0</v>
      </c>
      <c r="J2587" s="88">
        <v>1306187</v>
      </c>
      <c r="K2587" s="88">
        <v>10153095</v>
      </c>
      <c r="L2587" s="88">
        <v>0</v>
      </c>
      <c r="M2587" s="88">
        <v>5793799</v>
      </c>
      <c r="N2587" s="88">
        <v>0</v>
      </c>
      <c r="O2587" s="88">
        <v>0</v>
      </c>
      <c r="P2587" s="88">
        <v>1168313</v>
      </c>
      <c r="Q2587" s="89">
        <v>1.4830544123520001E-2</v>
      </c>
      <c r="R2587" s="89">
        <v>0</v>
      </c>
      <c r="S2587" s="89">
        <v>0</v>
      </c>
      <c r="T2587" s="89">
        <v>0</v>
      </c>
      <c r="U2587" s="89">
        <v>8.4044213233899993E-3</v>
      </c>
      <c r="V2587" s="89">
        <v>0</v>
      </c>
      <c r="W2587" s="89">
        <v>0</v>
      </c>
      <c r="X2587" s="89">
        <v>0</v>
      </c>
      <c r="Y2587" s="89">
        <v>0</v>
      </c>
      <c r="Z2587" s="89">
        <v>8.7631846941999998E-3</v>
      </c>
      <c r="AA2587" s="89">
        <v>5.6660680288299998E-3</v>
      </c>
    </row>
    <row r="2588" spans="1:27" x14ac:dyDescent="0.25">
      <c r="A2588" s="87">
        <v>24753</v>
      </c>
      <c r="B2588" s="134">
        <v>45473</v>
      </c>
      <c r="C2588" s="87">
        <v>19648</v>
      </c>
      <c r="D2588" s="86" t="s">
        <v>2961</v>
      </c>
      <c r="E2588" s="88">
        <v>190723217</v>
      </c>
      <c r="F2588" s="88">
        <v>120203197</v>
      </c>
      <c r="G2588" s="88">
        <v>690308</v>
      </c>
      <c r="H2588" s="88">
        <v>0</v>
      </c>
      <c r="I2588" s="88">
        <v>0</v>
      </c>
      <c r="J2588" s="88">
        <v>10603055</v>
      </c>
      <c r="K2588" s="88">
        <v>28665873</v>
      </c>
      <c r="L2588" s="88">
        <v>0</v>
      </c>
      <c r="M2588" s="88">
        <v>67422845</v>
      </c>
      <c r="N2588" s="88">
        <v>0</v>
      </c>
      <c r="O2588" s="88">
        <v>0</v>
      </c>
      <c r="P2588" s="88">
        <v>12821118</v>
      </c>
      <c r="Q2588" s="89">
        <v>9.8686287223300004E-3</v>
      </c>
      <c r="R2588" s="89">
        <v>0</v>
      </c>
      <c r="S2588" s="89">
        <v>0</v>
      </c>
      <c r="T2588" s="89">
        <v>6.3155337828999999E-4</v>
      </c>
      <c r="U2588" s="89">
        <v>2.1882855277100001E-3</v>
      </c>
      <c r="V2588" s="89">
        <v>0</v>
      </c>
      <c r="W2588" s="89">
        <v>-6.1995374300000003E-5</v>
      </c>
      <c r="X2588" s="89">
        <v>0</v>
      </c>
      <c r="Y2588" s="89">
        <v>0</v>
      </c>
      <c r="Z2588" s="89">
        <v>5.0540878203799997E-3</v>
      </c>
      <c r="AA2588" s="89">
        <v>1.2112662136E-3</v>
      </c>
    </row>
    <row r="2589" spans="1:27" x14ac:dyDescent="0.25">
      <c r="A2589" s="87">
        <v>24759</v>
      </c>
      <c r="B2589" s="134">
        <v>45473</v>
      </c>
      <c r="C2589" s="87">
        <v>20496</v>
      </c>
      <c r="D2589" s="86" t="s">
        <v>2962</v>
      </c>
      <c r="E2589" s="88">
        <v>5777125</v>
      </c>
      <c r="F2589" s="88">
        <v>3135811</v>
      </c>
      <c r="G2589" s="88">
        <v>0</v>
      </c>
      <c r="H2589" s="88">
        <v>0</v>
      </c>
      <c r="I2589" s="88">
        <v>0</v>
      </c>
      <c r="J2589" s="88">
        <v>596275</v>
      </c>
      <c r="K2589" s="88">
        <v>592235</v>
      </c>
      <c r="L2589" s="88">
        <v>0</v>
      </c>
      <c r="M2589" s="88">
        <v>940830</v>
      </c>
      <c r="N2589" s="88">
        <v>0</v>
      </c>
      <c r="O2589" s="88">
        <v>0</v>
      </c>
      <c r="P2589" s="88">
        <v>1006471</v>
      </c>
      <c r="Q2589" s="89">
        <v>0</v>
      </c>
      <c r="R2589" s="89">
        <v>0</v>
      </c>
      <c r="S2589" s="89">
        <v>0</v>
      </c>
      <c r="T2589" s="89">
        <v>0</v>
      </c>
      <c r="U2589" s="89">
        <v>0</v>
      </c>
      <c r="V2589" s="89">
        <v>0</v>
      </c>
      <c r="W2589" s="89">
        <v>0</v>
      </c>
      <c r="X2589" s="89">
        <v>0</v>
      </c>
      <c r="Y2589" s="89">
        <v>0</v>
      </c>
      <c r="Z2589" s="89">
        <v>3.9336022088900004E-3</v>
      </c>
      <c r="AA2589" s="89">
        <v>8.3626800640000003E-4</v>
      </c>
    </row>
    <row r="2590" spans="1:27" x14ac:dyDescent="0.25">
      <c r="A2590" s="87">
        <v>24763</v>
      </c>
      <c r="B2590" s="134">
        <v>45473</v>
      </c>
      <c r="C2590" s="87">
        <v>21364</v>
      </c>
      <c r="D2590" s="86" t="s">
        <v>2963</v>
      </c>
      <c r="E2590" s="88">
        <v>30034078</v>
      </c>
      <c r="F2590" s="88">
        <v>13552504</v>
      </c>
      <c r="G2590" s="88">
        <v>0</v>
      </c>
      <c r="H2590" s="88">
        <v>0</v>
      </c>
      <c r="I2590" s="88">
        <v>0</v>
      </c>
      <c r="J2590" s="88">
        <v>1307076</v>
      </c>
      <c r="K2590" s="88">
        <v>6122553</v>
      </c>
      <c r="L2590" s="88">
        <v>0</v>
      </c>
      <c r="M2590" s="88">
        <v>4580551</v>
      </c>
      <c r="N2590" s="88">
        <v>0</v>
      </c>
      <c r="O2590" s="88">
        <v>0</v>
      </c>
      <c r="P2590" s="88">
        <v>1542324</v>
      </c>
      <c r="Q2590" s="89">
        <v>0</v>
      </c>
      <c r="R2590" s="89">
        <v>0</v>
      </c>
      <c r="S2590" s="89">
        <v>0</v>
      </c>
      <c r="T2590" s="89">
        <v>0</v>
      </c>
      <c r="U2590" s="89">
        <v>-4.4592716510000001E-4</v>
      </c>
      <c r="V2590" s="89">
        <v>0</v>
      </c>
      <c r="W2590" s="89">
        <v>0</v>
      </c>
      <c r="X2590" s="89">
        <v>0</v>
      </c>
      <c r="Y2590" s="89">
        <v>0</v>
      </c>
      <c r="Z2590" s="89">
        <v>-4.542946542E-4</v>
      </c>
      <c r="AA2590" s="89">
        <v>-2.6395676380000001E-4</v>
      </c>
    </row>
    <row r="2591" spans="1:27" x14ac:dyDescent="0.25">
      <c r="A2591" s="87">
        <v>24767</v>
      </c>
      <c r="B2591" s="134">
        <v>45473</v>
      </c>
      <c r="C2591" s="87">
        <v>26404</v>
      </c>
      <c r="D2591" s="86" t="s">
        <v>2964</v>
      </c>
      <c r="E2591" s="88">
        <v>664518</v>
      </c>
      <c r="F2591" s="88">
        <v>193819</v>
      </c>
      <c r="G2591" s="88">
        <v>0</v>
      </c>
      <c r="H2591" s="88">
        <v>0</v>
      </c>
      <c r="I2591" s="88">
        <v>0</v>
      </c>
      <c r="J2591" s="88">
        <v>0</v>
      </c>
      <c r="K2591" s="88">
        <v>0</v>
      </c>
      <c r="L2591" s="88">
        <v>0</v>
      </c>
      <c r="M2591" s="88">
        <v>0</v>
      </c>
      <c r="N2591" s="88">
        <v>0</v>
      </c>
      <c r="O2591" s="88">
        <v>0</v>
      </c>
      <c r="P2591" s="88">
        <v>193819</v>
      </c>
      <c r="Q2591" s="89">
        <v>0</v>
      </c>
      <c r="R2591" s="89">
        <v>0</v>
      </c>
      <c r="S2591" s="89">
        <v>0</v>
      </c>
      <c r="T2591" s="89">
        <v>0</v>
      </c>
      <c r="U2591" s="89">
        <v>0</v>
      </c>
      <c r="V2591" s="89">
        <v>0</v>
      </c>
      <c r="W2591" s="89">
        <v>0</v>
      </c>
      <c r="X2591" s="89">
        <v>0</v>
      </c>
      <c r="Y2591" s="89">
        <v>0</v>
      </c>
      <c r="Z2591" s="89">
        <v>0</v>
      </c>
      <c r="AA2591" s="89">
        <v>0</v>
      </c>
    </row>
    <row r="2592" spans="1:27" x14ac:dyDescent="0.25">
      <c r="A2592" s="87">
        <v>24769</v>
      </c>
      <c r="B2592" s="134">
        <v>45473</v>
      </c>
      <c r="C2592" s="87">
        <v>26408</v>
      </c>
      <c r="D2592" s="86" t="s">
        <v>2965</v>
      </c>
      <c r="E2592" s="88">
        <v>1003135</v>
      </c>
      <c r="F2592" s="88">
        <v>339230</v>
      </c>
      <c r="G2592" s="88">
        <v>0</v>
      </c>
      <c r="H2592" s="88">
        <v>0</v>
      </c>
      <c r="I2592" s="88">
        <v>0</v>
      </c>
      <c r="J2592" s="88">
        <v>7556</v>
      </c>
      <c r="K2592" s="88">
        <v>276789</v>
      </c>
      <c r="L2592" s="88">
        <v>0</v>
      </c>
      <c r="M2592" s="88">
        <v>0</v>
      </c>
      <c r="N2592" s="88">
        <v>0</v>
      </c>
      <c r="O2592" s="88">
        <v>0</v>
      </c>
      <c r="P2592" s="88">
        <v>54885</v>
      </c>
      <c r="Q2592" s="89">
        <v>0</v>
      </c>
      <c r="R2592" s="89">
        <v>0</v>
      </c>
      <c r="S2592" s="89">
        <v>0</v>
      </c>
      <c r="T2592" s="89">
        <v>0</v>
      </c>
      <c r="U2592" s="89">
        <v>7.1117624240300001E-3</v>
      </c>
      <c r="V2592" s="89">
        <v>0</v>
      </c>
      <c r="W2592" s="89">
        <v>0</v>
      </c>
      <c r="X2592" s="89">
        <v>0</v>
      </c>
      <c r="Y2592" s="89">
        <v>0</v>
      </c>
      <c r="Z2592" s="89">
        <v>0</v>
      </c>
      <c r="AA2592" s="89">
        <v>5.3561626856999996E-3</v>
      </c>
    </row>
    <row r="2593" spans="1:27" x14ac:dyDescent="0.25">
      <c r="A2593" s="87">
        <v>24770</v>
      </c>
      <c r="B2593" s="134">
        <v>45473</v>
      </c>
      <c r="C2593" s="87">
        <v>21616</v>
      </c>
      <c r="D2593" s="86" t="s">
        <v>2966</v>
      </c>
      <c r="E2593" s="88">
        <v>29294685</v>
      </c>
      <c r="F2593" s="88">
        <v>17895179</v>
      </c>
      <c r="G2593" s="88">
        <v>319626</v>
      </c>
      <c r="H2593" s="88">
        <v>27867</v>
      </c>
      <c r="I2593" s="88">
        <v>0</v>
      </c>
      <c r="J2593" s="88">
        <v>299257</v>
      </c>
      <c r="K2593" s="88">
        <v>3547390</v>
      </c>
      <c r="L2593" s="88">
        <v>0</v>
      </c>
      <c r="M2593" s="88">
        <v>12264194</v>
      </c>
      <c r="N2593" s="88">
        <v>119327</v>
      </c>
      <c r="O2593" s="88">
        <v>309909</v>
      </c>
      <c r="P2593" s="88">
        <v>1007610</v>
      </c>
      <c r="Q2593" s="89">
        <v>1.0284064122739999E-2</v>
      </c>
      <c r="R2593" s="89">
        <v>8.4539812311600002E-3</v>
      </c>
      <c r="S2593" s="89">
        <v>0</v>
      </c>
      <c r="T2593" s="89">
        <v>0</v>
      </c>
      <c r="U2593" s="89">
        <v>-7.020699934E-4</v>
      </c>
      <c r="V2593" s="89">
        <v>0</v>
      </c>
      <c r="W2593" s="89">
        <v>-3.9005265700000003E-5</v>
      </c>
      <c r="X2593" s="89">
        <v>0</v>
      </c>
      <c r="Y2593" s="89">
        <v>0</v>
      </c>
      <c r="Z2593" s="89">
        <v>9.9295964647E-4</v>
      </c>
      <c r="AA2593" s="89">
        <v>1.1665754388E-4</v>
      </c>
    </row>
    <row r="2594" spans="1:27" x14ac:dyDescent="0.25">
      <c r="A2594" s="87">
        <v>24771</v>
      </c>
      <c r="B2594" s="134">
        <v>45473</v>
      </c>
      <c r="C2594" s="87">
        <v>18922</v>
      </c>
      <c r="D2594" s="86" t="s">
        <v>2967</v>
      </c>
      <c r="E2594" s="88">
        <v>44591222</v>
      </c>
      <c r="F2594" s="88">
        <v>33264975</v>
      </c>
      <c r="G2594" s="88">
        <v>1308612</v>
      </c>
      <c r="H2594" s="88">
        <v>0</v>
      </c>
      <c r="I2594" s="88">
        <v>0</v>
      </c>
      <c r="J2594" s="88">
        <v>4472007</v>
      </c>
      <c r="K2594" s="88">
        <v>12311473</v>
      </c>
      <c r="L2594" s="88">
        <v>0</v>
      </c>
      <c r="M2594" s="88">
        <v>11114271</v>
      </c>
      <c r="N2594" s="88">
        <v>0</v>
      </c>
      <c r="O2594" s="88">
        <v>0</v>
      </c>
      <c r="P2594" s="88">
        <v>4058612</v>
      </c>
      <c r="Q2594" s="89">
        <v>5.5063516324999995E-4</v>
      </c>
      <c r="R2594" s="89">
        <v>0</v>
      </c>
      <c r="S2594" s="89">
        <v>0</v>
      </c>
      <c r="T2594" s="89">
        <v>0</v>
      </c>
      <c r="U2594" s="89">
        <v>9.7623650381000002E-4</v>
      </c>
      <c r="V2594" s="89">
        <v>0</v>
      </c>
      <c r="W2594" s="89">
        <v>0</v>
      </c>
      <c r="X2594" s="89">
        <v>0</v>
      </c>
      <c r="Y2594" s="89">
        <v>0</v>
      </c>
      <c r="Z2594" s="89">
        <v>1.4390684964299999E-3</v>
      </c>
      <c r="AA2594" s="89">
        <v>5.2701191307000001E-4</v>
      </c>
    </row>
    <row r="2595" spans="1:27" x14ac:dyDescent="0.25">
      <c r="A2595" s="87">
        <v>24773</v>
      </c>
      <c r="B2595" s="134">
        <v>45473</v>
      </c>
      <c r="C2595" s="87">
        <v>19697</v>
      </c>
      <c r="D2595" s="86" t="s">
        <v>2968</v>
      </c>
      <c r="E2595" s="88">
        <v>17437066</v>
      </c>
      <c r="F2595" s="88">
        <v>10805064</v>
      </c>
      <c r="G2595" s="88">
        <v>222523</v>
      </c>
      <c r="H2595" s="88">
        <v>0</v>
      </c>
      <c r="I2595" s="88">
        <v>0</v>
      </c>
      <c r="J2595" s="88">
        <v>1859907</v>
      </c>
      <c r="K2595" s="88">
        <v>3654418</v>
      </c>
      <c r="L2595" s="88">
        <v>0</v>
      </c>
      <c r="M2595" s="88">
        <v>3875089</v>
      </c>
      <c r="N2595" s="88">
        <v>0</v>
      </c>
      <c r="O2595" s="88">
        <v>0</v>
      </c>
      <c r="P2595" s="88">
        <v>1193127</v>
      </c>
      <c r="Q2595" s="89">
        <v>7.7994961926700001E-3</v>
      </c>
      <c r="R2595" s="89">
        <v>0</v>
      </c>
      <c r="S2595" s="89">
        <v>0</v>
      </c>
      <c r="T2595" s="89">
        <v>0</v>
      </c>
      <c r="U2595" s="89">
        <v>7.4720990888E-4</v>
      </c>
      <c r="V2595" s="89">
        <v>0</v>
      </c>
      <c r="W2595" s="89">
        <v>0</v>
      </c>
      <c r="X2595" s="89">
        <v>0</v>
      </c>
      <c r="Y2595" s="89">
        <v>0</v>
      </c>
      <c r="Z2595" s="89">
        <v>4.6227932447300002E-3</v>
      </c>
      <c r="AA2595" s="89">
        <v>1.0443892370899999E-3</v>
      </c>
    </row>
    <row r="2596" spans="1:27" x14ac:dyDescent="0.25">
      <c r="A2596" s="87">
        <v>24774</v>
      </c>
      <c r="B2596" s="134">
        <v>45473</v>
      </c>
      <c r="C2596" s="87">
        <v>18422</v>
      </c>
      <c r="D2596" s="86" t="s">
        <v>2969</v>
      </c>
      <c r="E2596" s="88">
        <v>348937981</v>
      </c>
      <c r="F2596" s="88">
        <v>285260161</v>
      </c>
      <c r="G2596" s="88">
        <v>4594121</v>
      </c>
      <c r="H2596" s="88">
        <v>0</v>
      </c>
      <c r="I2596" s="88">
        <v>0</v>
      </c>
      <c r="J2596" s="88">
        <v>58343011</v>
      </c>
      <c r="K2596" s="88">
        <v>159389794</v>
      </c>
      <c r="L2596" s="88">
        <v>0</v>
      </c>
      <c r="M2596" s="88">
        <v>46016925</v>
      </c>
      <c r="N2596" s="88">
        <v>457878</v>
      </c>
      <c r="O2596" s="88">
        <v>0</v>
      </c>
      <c r="P2596" s="88">
        <v>16458432</v>
      </c>
      <c r="Q2596" s="89">
        <v>2.4613313856019999E-2</v>
      </c>
      <c r="R2596" s="89">
        <v>0</v>
      </c>
      <c r="S2596" s="89">
        <v>0</v>
      </c>
      <c r="T2596" s="89">
        <v>4.5420192366600002E-3</v>
      </c>
      <c r="U2596" s="89">
        <v>8.0855237167000004E-3</v>
      </c>
      <c r="V2596" s="89">
        <v>0</v>
      </c>
      <c r="W2596" s="89">
        <v>1.3350272877999999E-4</v>
      </c>
      <c r="X2596" s="89">
        <v>0</v>
      </c>
      <c r="Y2596" s="89">
        <v>0</v>
      </c>
      <c r="Z2596" s="89">
        <v>1.480865129412E-2</v>
      </c>
      <c r="AA2596" s="89">
        <v>6.6809590571400004E-3</v>
      </c>
    </row>
    <row r="2597" spans="1:27" x14ac:dyDescent="0.25">
      <c r="A2597" s="87">
        <v>24776</v>
      </c>
      <c r="B2597" s="134">
        <v>45473</v>
      </c>
      <c r="C2597" s="87">
        <v>26409</v>
      </c>
      <c r="D2597" s="86" t="s">
        <v>2970</v>
      </c>
      <c r="E2597" s="88">
        <v>8827070</v>
      </c>
      <c r="F2597" s="88">
        <v>6371329</v>
      </c>
      <c r="G2597" s="88">
        <v>0</v>
      </c>
      <c r="H2597" s="88">
        <v>0</v>
      </c>
      <c r="I2597" s="88">
        <v>0</v>
      </c>
      <c r="J2597" s="88">
        <v>693544</v>
      </c>
      <c r="K2597" s="88">
        <v>5116980</v>
      </c>
      <c r="L2597" s="88">
        <v>0</v>
      </c>
      <c r="M2597" s="88">
        <v>0</v>
      </c>
      <c r="N2597" s="88">
        <v>0</v>
      </c>
      <c r="O2597" s="88">
        <v>0</v>
      </c>
      <c r="P2597" s="88">
        <v>560804</v>
      </c>
      <c r="Q2597" s="89">
        <v>0</v>
      </c>
      <c r="R2597" s="89">
        <v>0</v>
      </c>
      <c r="S2597" s="89">
        <v>0</v>
      </c>
      <c r="T2597" s="89">
        <v>0</v>
      </c>
      <c r="U2597" s="89">
        <v>1.5965853816899999E-3</v>
      </c>
      <c r="V2597" s="89">
        <v>0</v>
      </c>
      <c r="W2597" s="89">
        <v>0</v>
      </c>
      <c r="X2597" s="89">
        <v>0</v>
      </c>
      <c r="Y2597" s="89">
        <v>0</v>
      </c>
      <c r="Z2597" s="89">
        <v>1.201183968139E-2</v>
      </c>
      <c r="AA2597" s="89">
        <v>2.1106607215399999E-3</v>
      </c>
    </row>
    <row r="2598" spans="1:27" x14ac:dyDescent="0.25">
      <c r="A2598" s="87">
        <v>24780</v>
      </c>
      <c r="B2598" s="134">
        <v>45473</v>
      </c>
      <c r="C2598" s="87">
        <v>16719</v>
      </c>
      <c r="D2598" s="86" t="s">
        <v>2971</v>
      </c>
      <c r="E2598" s="88">
        <v>589715547</v>
      </c>
      <c r="F2598" s="88">
        <v>518123461</v>
      </c>
      <c r="G2598" s="88">
        <v>5277866</v>
      </c>
      <c r="H2598" s="88">
        <v>0</v>
      </c>
      <c r="I2598" s="88">
        <v>0</v>
      </c>
      <c r="J2598" s="88">
        <v>36019283</v>
      </c>
      <c r="K2598" s="88">
        <v>57740559</v>
      </c>
      <c r="L2598" s="88">
        <v>0</v>
      </c>
      <c r="M2598" s="88">
        <v>147814556</v>
      </c>
      <c r="N2598" s="88">
        <v>226802015</v>
      </c>
      <c r="O2598" s="88">
        <v>11265351</v>
      </c>
      <c r="P2598" s="88">
        <v>33203831</v>
      </c>
      <c r="Q2598" s="89">
        <v>1.2378607516860001E-2</v>
      </c>
      <c r="R2598" s="89">
        <v>0</v>
      </c>
      <c r="S2598" s="89">
        <v>0</v>
      </c>
      <c r="T2598" s="89">
        <v>-1.000208548E-4</v>
      </c>
      <c r="U2598" s="89">
        <v>1.67997471076E-3</v>
      </c>
      <c r="V2598" s="89">
        <v>0</v>
      </c>
      <c r="W2598" s="89">
        <v>-3.7457228494000001E-6</v>
      </c>
      <c r="X2598" s="89">
        <v>-4.5019287449999996E-6</v>
      </c>
      <c r="Y2598" s="89">
        <v>6.8534506122399997E-3</v>
      </c>
      <c r="Z2598" s="89">
        <v>4.4575602420900001E-3</v>
      </c>
      <c r="AA2598" s="89">
        <v>8.9252924477000004E-4</v>
      </c>
    </row>
    <row r="2599" spans="1:27" x14ac:dyDescent="0.25">
      <c r="A2599" s="87">
        <v>24781</v>
      </c>
      <c r="B2599" s="134">
        <v>45473</v>
      </c>
      <c r="C2599" s="87">
        <v>26412</v>
      </c>
      <c r="D2599" s="86" t="s">
        <v>2972</v>
      </c>
      <c r="E2599" s="88">
        <v>852407</v>
      </c>
      <c r="F2599" s="88">
        <v>583254</v>
      </c>
      <c r="G2599" s="88">
        <v>0</v>
      </c>
      <c r="H2599" s="88">
        <v>0</v>
      </c>
      <c r="I2599" s="88">
        <v>0</v>
      </c>
      <c r="J2599" s="88">
        <v>0</v>
      </c>
      <c r="K2599" s="88">
        <v>223951</v>
      </c>
      <c r="L2599" s="88">
        <v>0</v>
      </c>
      <c r="M2599" s="88">
        <v>0</v>
      </c>
      <c r="N2599" s="88">
        <v>0</v>
      </c>
      <c r="O2599" s="88">
        <v>0</v>
      </c>
      <c r="P2599" s="88">
        <v>359303</v>
      </c>
      <c r="Q2599" s="89">
        <v>0</v>
      </c>
      <c r="R2599" s="89">
        <v>0</v>
      </c>
      <c r="S2599" s="89">
        <v>0</v>
      </c>
      <c r="T2599" s="89">
        <v>0</v>
      </c>
      <c r="U2599" s="89">
        <v>0</v>
      </c>
      <c r="V2599" s="89">
        <v>0</v>
      </c>
      <c r="W2599" s="89">
        <v>0</v>
      </c>
      <c r="X2599" s="89">
        <v>0</v>
      </c>
      <c r="Y2599" s="89">
        <v>0</v>
      </c>
      <c r="Z2599" s="89">
        <v>1.6329303261300001E-3</v>
      </c>
      <c r="AA2599" s="89">
        <v>9.1895970086000004E-4</v>
      </c>
    </row>
    <row r="2600" spans="1:27" x14ac:dyDescent="0.25">
      <c r="A2600" s="87">
        <v>24783</v>
      </c>
      <c r="B2600" s="134">
        <v>45473</v>
      </c>
      <c r="C2600" s="87">
        <v>16716</v>
      </c>
      <c r="D2600" s="86" t="s">
        <v>2973</v>
      </c>
      <c r="E2600" s="88">
        <v>59134384</v>
      </c>
      <c r="F2600" s="88">
        <v>42110844</v>
      </c>
      <c r="G2600" s="88">
        <v>2330522</v>
      </c>
      <c r="H2600" s="88">
        <v>126550</v>
      </c>
      <c r="I2600" s="88">
        <v>0</v>
      </c>
      <c r="J2600" s="88">
        <v>9004274</v>
      </c>
      <c r="K2600" s="88">
        <v>14117405</v>
      </c>
      <c r="L2600" s="88">
        <v>0</v>
      </c>
      <c r="M2600" s="88">
        <v>12344950</v>
      </c>
      <c r="N2600" s="88">
        <v>0</v>
      </c>
      <c r="O2600" s="88">
        <v>0</v>
      </c>
      <c r="P2600" s="88">
        <v>4187143</v>
      </c>
      <c r="Q2600" s="89">
        <v>1.8919332114920001E-2</v>
      </c>
      <c r="R2600" s="89">
        <v>8.7767428543859993E-2</v>
      </c>
      <c r="S2600" s="89">
        <v>0</v>
      </c>
      <c r="T2600" s="89">
        <v>3.8465786164999999E-4</v>
      </c>
      <c r="U2600" s="89">
        <v>2.7977527973600002E-3</v>
      </c>
      <c r="V2600" s="89">
        <v>0</v>
      </c>
      <c r="W2600" s="89">
        <v>0</v>
      </c>
      <c r="X2600" s="89">
        <v>0</v>
      </c>
      <c r="Y2600" s="89">
        <v>0</v>
      </c>
      <c r="Z2600" s="89">
        <v>4.4015431743390003E-2</v>
      </c>
      <c r="AA2600" s="89">
        <v>5.3027973506800004E-3</v>
      </c>
    </row>
    <row r="2601" spans="1:27" x14ac:dyDescent="0.25">
      <c r="A2601" s="87">
        <v>24784</v>
      </c>
      <c r="B2601" s="134">
        <v>45473</v>
      </c>
      <c r="C2601" s="87">
        <v>26413</v>
      </c>
      <c r="D2601" s="86" t="s">
        <v>2974</v>
      </c>
      <c r="E2601" s="88">
        <v>3460698</v>
      </c>
      <c r="F2601" s="88">
        <v>2165231</v>
      </c>
      <c r="G2601" s="88">
        <v>0</v>
      </c>
      <c r="H2601" s="88">
        <v>0</v>
      </c>
      <c r="I2601" s="88">
        <v>0</v>
      </c>
      <c r="J2601" s="88">
        <v>160430</v>
      </c>
      <c r="K2601" s="88">
        <v>402939</v>
      </c>
      <c r="L2601" s="88">
        <v>0</v>
      </c>
      <c r="M2601" s="88">
        <v>0</v>
      </c>
      <c r="N2601" s="88">
        <v>0</v>
      </c>
      <c r="O2601" s="88">
        <v>120280</v>
      </c>
      <c r="P2601" s="88">
        <v>1481582</v>
      </c>
      <c r="Q2601" s="89">
        <v>0</v>
      </c>
      <c r="R2601" s="89">
        <v>0</v>
      </c>
      <c r="S2601" s="89">
        <v>0</v>
      </c>
      <c r="T2601" s="89">
        <v>0</v>
      </c>
      <c r="U2601" s="89">
        <v>1.599594715301E-2</v>
      </c>
      <c r="V2601" s="89">
        <v>0</v>
      </c>
      <c r="W2601" s="89">
        <v>0</v>
      </c>
      <c r="X2601" s="89">
        <v>0</v>
      </c>
      <c r="Y2601" s="89">
        <v>0</v>
      </c>
      <c r="Z2601" s="89">
        <v>3.9205208857999999E-4</v>
      </c>
      <c r="AA2601" s="89">
        <v>2.8989770257100002E-3</v>
      </c>
    </row>
    <row r="2602" spans="1:27" x14ac:dyDescent="0.25">
      <c r="A2602" s="87">
        <v>24786</v>
      </c>
      <c r="B2602" s="134">
        <v>45473</v>
      </c>
      <c r="C2602" s="87">
        <v>20300</v>
      </c>
      <c r="D2602" s="86" t="s">
        <v>2975</v>
      </c>
      <c r="E2602" s="88">
        <v>30162366</v>
      </c>
      <c r="F2602" s="88">
        <v>17055217</v>
      </c>
      <c r="G2602" s="88">
        <v>1749871</v>
      </c>
      <c r="H2602" s="88">
        <v>0</v>
      </c>
      <c r="I2602" s="88">
        <v>176030</v>
      </c>
      <c r="J2602" s="88">
        <v>1034122</v>
      </c>
      <c r="K2602" s="88">
        <v>3999263</v>
      </c>
      <c r="L2602" s="88">
        <v>0</v>
      </c>
      <c r="M2602" s="88">
        <v>9657137</v>
      </c>
      <c r="N2602" s="88">
        <v>0</v>
      </c>
      <c r="O2602" s="88">
        <v>0</v>
      </c>
      <c r="P2602" s="88">
        <v>438794</v>
      </c>
      <c r="Q2602" s="89">
        <v>1.384037734452E-2</v>
      </c>
      <c r="R2602" s="89">
        <v>0</v>
      </c>
      <c r="S2602" s="89">
        <v>-4.7889238958999996E-3</v>
      </c>
      <c r="T2602" s="89">
        <v>-1.8272554250000001E-4</v>
      </c>
      <c r="U2602" s="89">
        <v>-1.8883360525E-3</v>
      </c>
      <c r="V2602" s="89">
        <v>0</v>
      </c>
      <c r="W2602" s="89">
        <v>-4.7023480402999997E-3</v>
      </c>
      <c r="X2602" s="89">
        <v>0</v>
      </c>
      <c r="Y2602" s="89">
        <v>0</v>
      </c>
      <c r="Z2602" s="89">
        <v>-9.2288154413999995E-3</v>
      </c>
      <c r="AA2602" s="89">
        <v>-2.0101474627000002E-3</v>
      </c>
    </row>
    <row r="2603" spans="1:27" x14ac:dyDescent="0.25">
      <c r="A2603" s="87">
        <v>24793</v>
      </c>
      <c r="B2603" s="134">
        <v>45473</v>
      </c>
      <c r="C2603" s="87">
        <v>16373</v>
      </c>
      <c r="D2603" s="86" t="s">
        <v>2976</v>
      </c>
      <c r="E2603" s="88">
        <v>34063196</v>
      </c>
      <c r="F2603" s="88">
        <v>17063132</v>
      </c>
      <c r="G2603" s="88">
        <v>1398047</v>
      </c>
      <c r="H2603" s="88">
        <v>0</v>
      </c>
      <c r="I2603" s="88">
        <v>0</v>
      </c>
      <c r="J2603" s="88">
        <v>1335569</v>
      </c>
      <c r="K2603" s="88">
        <v>6449031</v>
      </c>
      <c r="L2603" s="88">
        <v>0</v>
      </c>
      <c r="M2603" s="88">
        <v>1408664</v>
      </c>
      <c r="N2603" s="88">
        <v>77954</v>
      </c>
      <c r="O2603" s="88">
        <v>0</v>
      </c>
      <c r="P2603" s="88">
        <v>6393867</v>
      </c>
      <c r="Q2603" s="89">
        <v>4.31132016343E-3</v>
      </c>
      <c r="R2603" s="89">
        <v>0</v>
      </c>
      <c r="S2603" s="89">
        <v>0</v>
      </c>
      <c r="T2603" s="89">
        <v>0</v>
      </c>
      <c r="U2603" s="89">
        <v>-5.9475110929999996E-4</v>
      </c>
      <c r="V2603" s="89">
        <v>0</v>
      </c>
      <c r="W2603" s="89">
        <v>-7.9117369140000002E-4</v>
      </c>
      <c r="X2603" s="89">
        <v>0</v>
      </c>
      <c r="Y2603" s="89">
        <v>0</v>
      </c>
      <c r="Z2603" s="89">
        <v>1.177779107678E-2</v>
      </c>
      <c r="AA2603" s="89">
        <v>4.7313757498400003E-3</v>
      </c>
    </row>
    <row r="2604" spans="1:27" x14ac:dyDescent="0.25">
      <c r="A2604" s="87">
        <v>24796</v>
      </c>
      <c r="B2604" s="134">
        <v>45473</v>
      </c>
      <c r="C2604" s="87">
        <v>20292</v>
      </c>
      <c r="D2604" s="86" t="s">
        <v>2977</v>
      </c>
      <c r="E2604" s="88">
        <v>118550030</v>
      </c>
      <c r="F2604" s="88">
        <v>55386701</v>
      </c>
      <c r="G2604" s="88">
        <v>2195732</v>
      </c>
      <c r="H2604" s="88">
        <v>0</v>
      </c>
      <c r="I2604" s="88">
        <v>0</v>
      </c>
      <c r="J2604" s="88">
        <v>8981444</v>
      </c>
      <c r="K2604" s="88">
        <v>9876621</v>
      </c>
      <c r="L2604" s="88">
        <v>0</v>
      </c>
      <c r="M2604" s="88">
        <v>20813200</v>
      </c>
      <c r="N2604" s="88">
        <v>0</v>
      </c>
      <c r="O2604" s="88">
        <v>0</v>
      </c>
      <c r="P2604" s="88">
        <v>13519704</v>
      </c>
      <c r="Q2604" s="89">
        <v>1.5871829805059998E-2</v>
      </c>
      <c r="R2604" s="89">
        <v>0</v>
      </c>
      <c r="S2604" s="89">
        <v>0</v>
      </c>
      <c r="T2604" s="89">
        <v>3.09633344275E-3</v>
      </c>
      <c r="U2604" s="89">
        <v>2.0979649731970001E-2</v>
      </c>
      <c r="V2604" s="89">
        <v>0</v>
      </c>
      <c r="W2604" s="89">
        <v>0</v>
      </c>
      <c r="X2604" s="89">
        <v>0</v>
      </c>
      <c r="Y2604" s="89">
        <v>0</v>
      </c>
      <c r="Z2604" s="89">
        <v>7.9958012491799998E-3</v>
      </c>
      <c r="AA2604" s="89">
        <v>6.6135037600699997E-3</v>
      </c>
    </row>
    <row r="2605" spans="1:27" x14ac:dyDescent="0.25">
      <c r="A2605" s="87">
        <v>24797</v>
      </c>
      <c r="B2605" s="134">
        <v>45473</v>
      </c>
      <c r="C2605" s="87">
        <v>18730</v>
      </c>
      <c r="D2605" s="86" t="s">
        <v>2978</v>
      </c>
      <c r="E2605" s="88">
        <v>174263764</v>
      </c>
      <c r="F2605" s="88">
        <v>108213341</v>
      </c>
      <c r="G2605" s="88">
        <v>0</v>
      </c>
      <c r="H2605" s="88">
        <v>0</v>
      </c>
      <c r="I2605" s="88">
        <v>1639952</v>
      </c>
      <c r="J2605" s="88">
        <v>4135074</v>
      </c>
      <c r="K2605" s="88">
        <v>24095638</v>
      </c>
      <c r="L2605" s="88">
        <v>0</v>
      </c>
      <c r="M2605" s="88">
        <v>70054386</v>
      </c>
      <c r="N2605" s="88">
        <v>299026</v>
      </c>
      <c r="O2605" s="88">
        <v>0</v>
      </c>
      <c r="P2605" s="88">
        <v>7989265</v>
      </c>
      <c r="Q2605" s="89">
        <v>0</v>
      </c>
      <c r="R2605" s="89">
        <v>0</v>
      </c>
      <c r="S2605" s="89">
        <v>2.0946642600199999E-3</v>
      </c>
      <c r="T2605" s="89">
        <v>4.4864976253599998E-3</v>
      </c>
      <c r="U2605" s="89">
        <v>3.9961172977799999E-3</v>
      </c>
      <c r="V2605" s="89">
        <v>0</v>
      </c>
      <c r="W2605" s="89">
        <v>-1.0133730870000001E-4</v>
      </c>
      <c r="X2605" s="89">
        <v>0</v>
      </c>
      <c r="Y2605" s="89">
        <v>0</v>
      </c>
      <c r="Z2605" s="89">
        <v>1.953744666476E-2</v>
      </c>
      <c r="AA2605" s="89">
        <v>2.3613535976299998E-3</v>
      </c>
    </row>
    <row r="2606" spans="1:27" x14ac:dyDescent="0.25">
      <c r="A2606" s="87">
        <v>24801</v>
      </c>
      <c r="B2606" s="134">
        <v>45473</v>
      </c>
      <c r="C2606" s="87">
        <v>17767</v>
      </c>
      <c r="D2606" s="86" t="s">
        <v>2979</v>
      </c>
      <c r="E2606" s="88">
        <v>53161830</v>
      </c>
      <c r="F2606" s="88">
        <v>41607307</v>
      </c>
      <c r="G2606" s="88">
        <v>1345438</v>
      </c>
      <c r="H2606" s="88">
        <v>147745</v>
      </c>
      <c r="I2606" s="88">
        <v>0</v>
      </c>
      <c r="J2606" s="88">
        <v>21180768</v>
      </c>
      <c r="K2606" s="88">
        <v>13272669</v>
      </c>
      <c r="L2606" s="88">
        <v>0</v>
      </c>
      <c r="M2606" s="88">
        <v>3857799</v>
      </c>
      <c r="N2606" s="88">
        <v>0</v>
      </c>
      <c r="O2606" s="88">
        <v>0</v>
      </c>
      <c r="P2606" s="88">
        <v>1802888</v>
      </c>
      <c r="Q2606" s="89">
        <v>1.7703216572969999E-2</v>
      </c>
      <c r="R2606" s="89">
        <v>4.1035869596250003E-2</v>
      </c>
      <c r="S2606" s="89">
        <v>0</v>
      </c>
      <c r="T2606" s="89">
        <v>0</v>
      </c>
      <c r="U2606" s="89">
        <v>2.45571723158E-3</v>
      </c>
      <c r="V2606" s="89">
        <v>0</v>
      </c>
      <c r="W2606" s="89">
        <v>0</v>
      </c>
      <c r="X2606" s="89">
        <v>0</v>
      </c>
      <c r="Y2606" s="89">
        <v>0</v>
      </c>
      <c r="Z2606" s="89">
        <v>3.1123415584499999E-2</v>
      </c>
      <c r="AA2606" s="89">
        <v>3.24112660522E-3</v>
      </c>
    </row>
    <row r="2607" spans="1:27" x14ac:dyDescent="0.25">
      <c r="A2607" s="87">
        <v>24804</v>
      </c>
      <c r="B2607" s="134">
        <v>45473</v>
      </c>
      <c r="C2607" s="87">
        <v>26419</v>
      </c>
      <c r="D2607" s="86" t="s">
        <v>2980</v>
      </c>
      <c r="E2607" s="88">
        <v>7587995</v>
      </c>
      <c r="F2607" s="88">
        <v>5056280</v>
      </c>
      <c r="G2607" s="88">
        <v>0</v>
      </c>
      <c r="H2607" s="88">
        <v>0</v>
      </c>
      <c r="I2607" s="88">
        <v>0</v>
      </c>
      <c r="J2607" s="88">
        <v>1527602</v>
      </c>
      <c r="K2607" s="88">
        <v>3404493</v>
      </c>
      <c r="L2607" s="88">
        <v>0</v>
      </c>
      <c r="M2607" s="88">
        <v>0</v>
      </c>
      <c r="N2607" s="88">
        <v>0</v>
      </c>
      <c r="O2607" s="88">
        <v>0</v>
      </c>
      <c r="P2607" s="88">
        <v>124185</v>
      </c>
      <c r="Q2607" s="89">
        <v>0</v>
      </c>
      <c r="R2607" s="89">
        <v>0</v>
      </c>
      <c r="S2607" s="89">
        <v>0</v>
      </c>
      <c r="T2607" s="89">
        <v>0</v>
      </c>
      <c r="U2607" s="89">
        <v>8.7213409567400008E-3</v>
      </c>
      <c r="V2607" s="89">
        <v>0</v>
      </c>
      <c r="W2607" s="89">
        <v>0</v>
      </c>
      <c r="X2607" s="89">
        <v>0</v>
      </c>
      <c r="Y2607" s="89">
        <v>0</v>
      </c>
      <c r="Z2607" s="89">
        <v>7.3411669866899995E-2</v>
      </c>
      <c r="AA2607" s="89">
        <v>8.0229093022700006E-3</v>
      </c>
    </row>
    <row r="2608" spans="1:27" x14ac:dyDescent="0.25">
      <c r="A2608" s="87">
        <v>24807</v>
      </c>
      <c r="B2608" s="134">
        <v>45473</v>
      </c>
      <c r="C2608" s="87">
        <v>16231</v>
      </c>
      <c r="D2608" s="86" t="s">
        <v>2981</v>
      </c>
      <c r="E2608" s="88">
        <v>92104415</v>
      </c>
      <c r="F2608" s="88">
        <v>55829004</v>
      </c>
      <c r="G2608" s="88">
        <v>776764</v>
      </c>
      <c r="H2608" s="88">
        <v>0</v>
      </c>
      <c r="I2608" s="88">
        <v>0</v>
      </c>
      <c r="J2608" s="88">
        <v>7362297</v>
      </c>
      <c r="K2608" s="88">
        <v>16235929</v>
      </c>
      <c r="L2608" s="88">
        <v>0</v>
      </c>
      <c r="M2608" s="88">
        <v>27693295</v>
      </c>
      <c r="N2608" s="88">
        <v>239848</v>
      </c>
      <c r="O2608" s="88">
        <v>0</v>
      </c>
      <c r="P2608" s="88">
        <v>3520871</v>
      </c>
      <c r="Q2608" s="89">
        <v>4.0538530227900004E-3</v>
      </c>
      <c r="R2608" s="89">
        <v>0</v>
      </c>
      <c r="S2608" s="89">
        <v>0</v>
      </c>
      <c r="T2608" s="89">
        <v>4.9884274979999997E-4</v>
      </c>
      <c r="U2608" s="89">
        <v>2.5044881823199998E-3</v>
      </c>
      <c r="V2608" s="89">
        <v>0</v>
      </c>
      <c r="W2608" s="89">
        <v>-1.5794257340000001E-4</v>
      </c>
      <c r="X2608" s="89">
        <v>0</v>
      </c>
      <c r="Y2608" s="89">
        <v>0</v>
      </c>
      <c r="Z2608" s="89">
        <v>6.0669683277999997E-3</v>
      </c>
      <c r="AA2608" s="89">
        <v>1.29908957976E-3</v>
      </c>
    </row>
    <row r="2609" spans="1:27" x14ac:dyDescent="0.25">
      <c r="A2609" s="87">
        <v>24810</v>
      </c>
      <c r="B2609" s="134">
        <v>45473</v>
      </c>
      <c r="C2609" s="87">
        <v>26424</v>
      </c>
      <c r="D2609" s="86" t="s">
        <v>2982</v>
      </c>
      <c r="E2609" s="88">
        <v>9453052</v>
      </c>
      <c r="F2609" s="88">
        <v>5749589</v>
      </c>
      <c r="G2609" s="88">
        <v>0</v>
      </c>
      <c r="H2609" s="88">
        <v>0</v>
      </c>
      <c r="I2609" s="88">
        <v>0</v>
      </c>
      <c r="J2609" s="88">
        <v>700435</v>
      </c>
      <c r="K2609" s="88">
        <v>834365</v>
      </c>
      <c r="L2609" s="88">
        <v>0</v>
      </c>
      <c r="M2609" s="88">
        <v>0</v>
      </c>
      <c r="N2609" s="88">
        <v>3235354</v>
      </c>
      <c r="O2609" s="88">
        <v>0</v>
      </c>
      <c r="P2609" s="88">
        <v>979436</v>
      </c>
      <c r="Q2609" s="89">
        <v>0</v>
      </c>
      <c r="R2609" s="89">
        <v>0</v>
      </c>
      <c r="S2609" s="89">
        <v>0</v>
      </c>
      <c r="T2609" s="89">
        <v>5.1758312096500001E-3</v>
      </c>
      <c r="U2609" s="89">
        <v>1.8586444418E-3</v>
      </c>
      <c r="V2609" s="89">
        <v>0</v>
      </c>
      <c r="W2609" s="89">
        <v>0</v>
      </c>
      <c r="X2609" s="89">
        <v>0</v>
      </c>
      <c r="Y2609" s="89">
        <v>0</v>
      </c>
      <c r="Z2609" s="89">
        <v>4.6634504320329999E-2</v>
      </c>
      <c r="AA2609" s="89">
        <v>1.891898691821E-2</v>
      </c>
    </row>
    <row r="2610" spans="1:27" x14ac:dyDescent="0.25">
      <c r="A2610" s="87">
        <v>24811</v>
      </c>
      <c r="B2610" s="134">
        <v>45473</v>
      </c>
      <c r="C2610" s="87">
        <v>16871</v>
      </c>
      <c r="D2610" s="86" t="s">
        <v>2983</v>
      </c>
      <c r="E2610" s="88">
        <v>31554260</v>
      </c>
      <c r="F2610" s="88">
        <v>23337732</v>
      </c>
      <c r="G2610" s="88">
        <v>248291</v>
      </c>
      <c r="H2610" s="88">
        <v>0</v>
      </c>
      <c r="I2610" s="88">
        <v>0</v>
      </c>
      <c r="J2610" s="88">
        <v>927672</v>
      </c>
      <c r="K2610" s="88">
        <v>7573058</v>
      </c>
      <c r="L2610" s="88">
        <v>0</v>
      </c>
      <c r="M2610" s="88">
        <v>12167713</v>
      </c>
      <c r="N2610" s="88">
        <v>1162082</v>
      </c>
      <c r="O2610" s="88">
        <v>75452</v>
      </c>
      <c r="P2610" s="88">
        <v>1183464</v>
      </c>
      <c r="Q2610" s="89">
        <v>5.6738612480299998E-3</v>
      </c>
      <c r="R2610" s="89">
        <v>0</v>
      </c>
      <c r="S2610" s="89">
        <v>0</v>
      </c>
      <c r="T2610" s="89">
        <v>8.1318714047000004E-4</v>
      </c>
      <c r="U2610" s="89">
        <v>1.0558191026299999E-3</v>
      </c>
      <c r="V2610" s="89">
        <v>0</v>
      </c>
      <c r="W2610" s="89">
        <v>0</v>
      </c>
      <c r="X2610" s="89">
        <v>0</v>
      </c>
      <c r="Y2610" s="89">
        <v>0</v>
      </c>
      <c r="Z2610" s="89">
        <v>4.6322756602799999E-3</v>
      </c>
      <c r="AA2610" s="89">
        <v>6.6055864616999999E-4</v>
      </c>
    </row>
    <row r="2611" spans="1:27" x14ac:dyDescent="0.25">
      <c r="A2611" s="87">
        <v>24812</v>
      </c>
      <c r="B2611" s="134">
        <v>45473</v>
      </c>
      <c r="C2611" s="87">
        <v>15005</v>
      </c>
      <c r="D2611" s="86" t="s">
        <v>2984</v>
      </c>
      <c r="E2611" s="88">
        <v>989308395</v>
      </c>
      <c r="F2611" s="88">
        <v>725741030</v>
      </c>
      <c r="G2611" s="88">
        <v>7142202</v>
      </c>
      <c r="H2611" s="88">
        <v>847887</v>
      </c>
      <c r="I2611" s="88">
        <v>0</v>
      </c>
      <c r="J2611" s="88">
        <v>43802571</v>
      </c>
      <c r="K2611" s="88">
        <v>140689660</v>
      </c>
      <c r="L2611" s="88">
        <v>0</v>
      </c>
      <c r="M2611" s="88">
        <v>218407867</v>
      </c>
      <c r="N2611" s="88">
        <v>199466013</v>
      </c>
      <c r="O2611" s="88">
        <v>22784792</v>
      </c>
      <c r="P2611" s="88">
        <v>92600040</v>
      </c>
      <c r="Q2611" s="89">
        <v>2.2734871379359999E-2</v>
      </c>
      <c r="R2611" s="89">
        <v>0.1197658425796</v>
      </c>
      <c r="S2611" s="89">
        <v>0</v>
      </c>
      <c r="T2611" s="89">
        <v>2.3188670818999999E-3</v>
      </c>
      <c r="U2611" s="89">
        <v>3.17939573848E-3</v>
      </c>
      <c r="V2611" s="89">
        <v>0</v>
      </c>
      <c r="W2611" s="89">
        <v>1.174262142E-5</v>
      </c>
      <c r="X2611" s="89">
        <v>0</v>
      </c>
      <c r="Y2611" s="89">
        <v>1.243790462374E-2</v>
      </c>
      <c r="Z2611" s="89">
        <v>1.1300321938250001E-2</v>
      </c>
      <c r="AA2611" s="89">
        <v>3.5141758500599998E-3</v>
      </c>
    </row>
    <row r="2612" spans="1:27" x14ac:dyDescent="0.25">
      <c r="A2612" s="87">
        <v>24813</v>
      </c>
      <c r="B2612" s="134">
        <v>45473</v>
      </c>
      <c r="C2612" s="87">
        <v>20206</v>
      </c>
      <c r="D2612" s="86" t="s">
        <v>2985</v>
      </c>
      <c r="E2612" s="88">
        <v>70580442</v>
      </c>
      <c r="F2612" s="88">
        <v>56061420</v>
      </c>
      <c r="G2612" s="88">
        <v>2977134</v>
      </c>
      <c r="H2612" s="88">
        <v>0</v>
      </c>
      <c r="I2612" s="88">
        <v>0</v>
      </c>
      <c r="J2612" s="88">
        <v>8870173</v>
      </c>
      <c r="K2612" s="88">
        <v>24964283</v>
      </c>
      <c r="L2612" s="88">
        <v>0</v>
      </c>
      <c r="M2612" s="88">
        <v>7456638</v>
      </c>
      <c r="N2612" s="88">
        <v>0</v>
      </c>
      <c r="O2612" s="88">
        <v>0</v>
      </c>
      <c r="P2612" s="88">
        <v>11793192</v>
      </c>
      <c r="Q2612" s="89">
        <v>4.3782483164500003E-3</v>
      </c>
      <c r="R2612" s="89">
        <v>0</v>
      </c>
      <c r="S2612" s="89">
        <v>0</v>
      </c>
      <c r="T2612" s="89">
        <v>0</v>
      </c>
      <c r="U2612" s="89">
        <v>6.5039646403899998E-3</v>
      </c>
      <c r="V2612" s="89">
        <v>0</v>
      </c>
      <c r="W2612" s="89">
        <v>0</v>
      </c>
      <c r="X2612" s="89">
        <v>0</v>
      </c>
      <c r="Y2612" s="89">
        <v>0</v>
      </c>
      <c r="Z2612" s="89">
        <v>3.8557625731670001E-2</v>
      </c>
      <c r="AA2612" s="89">
        <v>1.068367888698E-2</v>
      </c>
    </row>
    <row r="2613" spans="1:27" x14ac:dyDescent="0.25">
      <c r="A2613" s="87">
        <v>24814</v>
      </c>
      <c r="B2613" s="134">
        <v>45473</v>
      </c>
      <c r="C2613" s="87">
        <v>20547</v>
      </c>
      <c r="D2613" s="86" t="s">
        <v>2986</v>
      </c>
      <c r="E2613" s="88">
        <v>59606650</v>
      </c>
      <c r="F2613" s="88">
        <v>20330595</v>
      </c>
      <c r="G2613" s="88">
        <v>0</v>
      </c>
      <c r="H2613" s="88">
        <v>0</v>
      </c>
      <c r="I2613" s="88">
        <v>0</v>
      </c>
      <c r="J2613" s="88">
        <v>916046</v>
      </c>
      <c r="K2613" s="88">
        <v>5005376</v>
      </c>
      <c r="L2613" s="88">
        <v>0</v>
      </c>
      <c r="M2613" s="88">
        <v>8614215</v>
      </c>
      <c r="N2613" s="88">
        <v>586287</v>
      </c>
      <c r="O2613" s="88">
        <v>0</v>
      </c>
      <c r="P2613" s="88">
        <v>5208671</v>
      </c>
      <c r="Q2613" s="89">
        <v>0</v>
      </c>
      <c r="R2613" s="89">
        <v>0</v>
      </c>
      <c r="S2613" s="89">
        <v>0</v>
      </c>
      <c r="T2613" s="89">
        <v>0</v>
      </c>
      <c r="U2613" s="89">
        <v>1.385587639378E-2</v>
      </c>
      <c r="V2613" s="89">
        <v>0</v>
      </c>
      <c r="W2613" s="89">
        <v>1.194788108E-5</v>
      </c>
      <c r="X2613" s="89">
        <v>0</v>
      </c>
      <c r="Y2613" s="89">
        <v>0</v>
      </c>
      <c r="Z2613" s="89">
        <v>3.4950334421519999E-2</v>
      </c>
      <c r="AA2613" s="89">
        <v>1.143257847062E-2</v>
      </c>
    </row>
    <row r="2614" spans="1:27" x14ac:dyDescent="0.25">
      <c r="A2614" s="87">
        <v>24816</v>
      </c>
      <c r="B2614" s="134">
        <v>45473</v>
      </c>
      <c r="C2614" s="87">
        <v>14589</v>
      </c>
      <c r="D2614" s="86" t="s">
        <v>2987</v>
      </c>
      <c r="E2614" s="88">
        <v>26077809</v>
      </c>
      <c r="F2614" s="88">
        <v>11849980</v>
      </c>
      <c r="G2614" s="88">
        <v>0</v>
      </c>
      <c r="H2614" s="88">
        <v>0</v>
      </c>
      <c r="I2614" s="88">
        <v>0</v>
      </c>
      <c r="J2614" s="88">
        <v>1996085</v>
      </c>
      <c r="K2614" s="88">
        <v>3027896</v>
      </c>
      <c r="L2614" s="88">
        <v>0</v>
      </c>
      <c r="M2614" s="88">
        <v>5363918</v>
      </c>
      <c r="N2614" s="88">
        <v>0</v>
      </c>
      <c r="O2614" s="88">
        <v>0</v>
      </c>
      <c r="P2614" s="88">
        <v>1462081</v>
      </c>
      <c r="Q2614" s="89">
        <v>0</v>
      </c>
      <c r="R2614" s="89">
        <v>0</v>
      </c>
      <c r="S2614" s="89">
        <v>0</v>
      </c>
      <c r="T2614" s="89">
        <v>0</v>
      </c>
      <c r="U2614" s="89">
        <v>5.8623260551199999E-3</v>
      </c>
      <c r="V2614" s="89">
        <v>0</v>
      </c>
      <c r="W2614" s="89">
        <v>0</v>
      </c>
      <c r="X2614" s="89">
        <v>0</v>
      </c>
      <c r="Y2614" s="89">
        <v>0</v>
      </c>
      <c r="Z2614" s="89">
        <v>1.68464200299E-3</v>
      </c>
      <c r="AA2614" s="89">
        <v>1.63023099678E-3</v>
      </c>
    </row>
    <row r="2615" spans="1:27" x14ac:dyDescent="0.25">
      <c r="A2615" s="87">
        <v>24818</v>
      </c>
      <c r="B2615" s="134">
        <v>45473</v>
      </c>
      <c r="C2615" s="87">
        <v>23008</v>
      </c>
      <c r="D2615" s="86" t="s">
        <v>2988</v>
      </c>
      <c r="E2615" s="88">
        <v>283482087</v>
      </c>
      <c r="F2615" s="88">
        <v>216272479</v>
      </c>
      <c r="G2615" s="88">
        <v>439257</v>
      </c>
      <c r="H2615" s="88">
        <v>0</v>
      </c>
      <c r="I2615" s="88">
        <v>4626233</v>
      </c>
      <c r="J2615" s="88">
        <v>33571749</v>
      </c>
      <c r="K2615" s="88">
        <v>8235957</v>
      </c>
      <c r="L2615" s="88">
        <v>0</v>
      </c>
      <c r="M2615" s="88">
        <v>101325497</v>
      </c>
      <c r="N2615" s="88">
        <v>20891294</v>
      </c>
      <c r="O2615" s="88">
        <v>6884628</v>
      </c>
      <c r="P2615" s="88">
        <v>40297864</v>
      </c>
      <c r="Q2615" s="89">
        <v>-5.0833016960999998E-3</v>
      </c>
      <c r="R2615" s="89">
        <v>0</v>
      </c>
      <c r="S2615" s="89">
        <v>0</v>
      </c>
      <c r="T2615" s="89">
        <v>-6.4024535400000006E-5</v>
      </c>
      <c r="U2615" s="89">
        <v>-2.0377245980000001E-4</v>
      </c>
      <c r="V2615" s="89">
        <v>0</v>
      </c>
      <c r="W2615" s="89">
        <v>0</v>
      </c>
      <c r="X2615" s="89">
        <v>0</v>
      </c>
      <c r="Y2615" s="89">
        <v>0</v>
      </c>
      <c r="Z2615" s="89">
        <v>-7.0816990419999995E-4</v>
      </c>
      <c r="AA2615" s="89">
        <v>-1.6644204149999999E-4</v>
      </c>
    </row>
    <row r="2616" spans="1:27" x14ac:dyDescent="0.25">
      <c r="A2616" s="87">
        <v>24819</v>
      </c>
      <c r="B2616" s="134">
        <v>45473</v>
      </c>
      <c r="C2616" s="87">
        <v>20811</v>
      </c>
      <c r="D2616" s="86" t="s">
        <v>2989</v>
      </c>
      <c r="E2616" s="88">
        <v>60650888</v>
      </c>
      <c r="F2616" s="88">
        <v>38271882</v>
      </c>
      <c r="G2616" s="88">
        <v>2356884</v>
      </c>
      <c r="H2616" s="88">
        <v>0</v>
      </c>
      <c r="I2616" s="88">
        <v>0</v>
      </c>
      <c r="J2616" s="88">
        <v>11903089</v>
      </c>
      <c r="K2616" s="88">
        <v>13532343</v>
      </c>
      <c r="L2616" s="88">
        <v>0</v>
      </c>
      <c r="M2616" s="88">
        <v>5164618</v>
      </c>
      <c r="N2616" s="88">
        <v>0</v>
      </c>
      <c r="O2616" s="88">
        <v>0</v>
      </c>
      <c r="P2616" s="88">
        <v>5314948</v>
      </c>
      <c r="Q2616" s="89">
        <v>7.9080557096700005E-3</v>
      </c>
      <c r="R2616" s="89">
        <v>0</v>
      </c>
      <c r="S2616" s="89">
        <v>0</v>
      </c>
      <c r="T2616" s="89">
        <v>0</v>
      </c>
      <c r="U2616" s="89">
        <v>9.9160006753000007E-4</v>
      </c>
      <c r="V2616" s="89">
        <v>0</v>
      </c>
      <c r="W2616" s="89">
        <v>-2.2262828599999999E-5</v>
      </c>
      <c r="X2616" s="89">
        <v>0</v>
      </c>
      <c r="Y2616" s="89">
        <v>0</v>
      </c>
      <c r="Z2616" s="89">
        <v>-1.8488532230000001E-4</v>
      </c>
      <c r="AA2616" s="89">
        <v>9.4323745265000004E-4</v>
      </c>
    </row>
    <row r="2617" spans="1:27" x14ac:dyDescent="0.25">
      <c r="A2617" s="87">
        <v>24823</v>
      </c>
      <c r="B2617" s="134">
        <v>45473</v>
      </c>
      <c r="C2617" s="87">
        <v>26426</v>
      </c>
      <c r="D2617" s="86" t="s">
        <v>2990</v>
      </c>
      <c r="E2617" s="88">
        <v>1953785</v>
      </c>
      <c r="F2617" s="88">
        <v>98283</v>
      </c>
      <c r="G2617" s="88">
        <v>307</v>
      </c>
      <c r="H2617" s="88">
        <v>0</v>
      </c>
      <c r="I2617" s="88">
        <v>0</v>
      </c>
      <c r="J2617" s="88">
        <v>0</v>
      </c>
      <c r="K2617" s="88">
        <v>0</v>
      </c>
      <c r="L2617" s="88">
        <v>0</v>
      </c>
      <c r="M2617" s="88">
        <v>0</v>
      </c>
      <c r="N2617" s="88">
        <v>0</v>
      </c>
      <c r="O2617" s="88">
        <v>0</v>
      </c>
      <c r="P2617" s="88">
        <v>97976</v>
      </c>
      <c r="Q2617" s="89">
        <v>0</v>
      </c>
      <c r="R2617" s="89">
        <v>0</v>
      </c>
      <c r="S2617" s="89">
        <v>0</v>
      </c>
      <c r="T2617" s="89">
        <v>0</v>
      </c>
      <c r="U2617" s="89">
        <v>0</v>
      </c>
      <c r="V2617" s="89">
        <v>0</v>
      </c>
      <c r="W2617" s="89">
        <v>0</v>
      </c>
      <c r="X2617" s="89">
        <v>0</v>
      </c>
      <c r="Y2617" s="89">
        <v>0</v>
      </c>
      <c r="Z2617" s="89">
        <v>3.9192672559360001E-2</v>
      </c>
      <c r="AA2617" s="89">
        <v>3.9073555281789997E-2</v>
      </c>
    </row>
    <row r="2618" spans="1:27" x14ac:dyDescent="0.25">
      <c r="A2618" s="87">
        <v>24826</v>
      </c>
      <c r="B2618" s="134">
        <v>45473</v>
      </c>
      <c r="C2618" s="87">
        <v>18598</v>
      </c>
      <c r="D2618" s="86" t="s">
        <v>2991</v>
      </c>
      <c r="E2618" s="88">
        <v>238257954</v>
      </c>
      <c r="F2618" s="88">
        <v>149579229</v>
      </c>
      <c r="G2618" s="88">
        <v>7186256</v>
      </c>
      <c r="H2618" s="88">
        <v>18012</v>
      </c>
      <c r="I2618" s="88">
        <v>0</v>
      </c>
      <c r="J2618" s="88">
        <v>22124273</v>
      </c>
      <c r="K2618" s="88">
        <v>47758339</v>
      </c>
      <c r="L2618" s="88">
        <v>0</v>
      </c>
      <c r="M2618" s="88">
        <v>64959305</v>
      </c>
      <c r="N2618" s="88">
        <v>0</v>
      </c>
      <c r="O2618" s="88">
        <v>2370966</v>
      </c>
      <c r="P2618" s="88">
        <v>5162078</v>
      </c>
      <c r="Q2618" s="89">
        <v>2.0237690760090001E-2</v>
      </c>
      <c r="R2618" s="89">
        <v>6.4882431720650002E-2</v>
      </c>
      <c r="S2618" s="89">
        <v>0</v>
      </c>
      <c r="T2618" s="89">
        <v>2.72365164745E-3</v>
      </c>
      <c r="U2618" s="89">
        <v>1.4780105161999999E-3</v>
      </c>
      <c r="V2618" s="89">
        <v>0</v>
      </c>
      <c r="W2618" s="89">
        <v>0</v>
      </c>
      <c r="X2618" s="89">
        <v>0</v>
      </c>
      <c r="Y2618" s="89">
        <v>0</v>
      </c>
      <c r="Z2618" s="89">
        <v>2.2517197271889999E-2</v>
      </c>
      <c r="AA2618" s="89">
        <v>2.6872984388099999E-3</v>
      </c>
    </row>
    <row r="2619" spans="1:27" x14ac:dyDescent="0.25">
      <c r="A2619" s="87">
        <v>24829</v>
      </c>
      <c r="B2619" s="134">
        <v>45473</v>
      </c>
      <c r="C2619" s="87">
        <v>26221</v>
      </c>
      <c r="D2619" s="86" t="s">
        <v>436</v>
      </c>
      <c r="E2619" s="88">
        <v>579172266</v>
      </c>
      <c r="F2619" s="88">
        <v>311007292</v>
      </c>
      <c r="G2619" s="88">
        <v>760790</v>
      </c>
      <c r="H2619" s="88">
        <v>0</v>
      </c>
      <c r="I2619" s="88">
        <v>0</v>
      </c>
      <c r="J2619" s="88">
        <v>4490584</v>
      </c>
      <c r="K2619" s="88">
        <v>15331021</v>
      </c>
      <c r="L2619" s="88">
        <v>0</v>
      </c>
      <c r="M2619" s="88">
        <v>155317876</v>
      </c>
      <c r="N2619" s="88">
        <v>120229935</v>
      </c>
      <c r="O2619" s="88">
        <v>3745211</v>
      </c>
      <c r="P2619" s="88">
        <v>11131876</v>
      </c>
      <c r="Q2619" s="89">
        <v>2.7377619830530001E-2</v>
      </c>
      <c r="R2619" s="89">
        <v>0</v>
      </c>
      <c r="S2619" s="89">
        <v>0</v>
      </c>
      <c r="T2619" s="89">
        <v>-1.0148001267E-2</v>
      </c>
      <c r="U2619" s="89">
        <v>9.5609587017900007E-3</v>
      </c>
      <c r="V2619" s="89">
        <v>0</v>
      </c>
      <c r="W2619" s="89">
        <v>1.7143352648700001E-3</v>
      </c>
      <c r="X2619" s="89">
        <v>2.69124673112E-3</v>
      </c>
      <c r="Y2619" s="89">
        <v>3.7869052874199998E-3</v>
      </c>
      <c r="Z2619" s="89">
        <v>7.6960306552800006E-2</v>
      </c>
      <c r="AA2619" s="89">
        <v>5.0313996299300003E-3</v>
      </c>
    </row>
    <row r="2620" spans="1:27" x14ac:dyDescent="0.25">
      <c r="A2620" s="87">
        <v>24830</v>
      </c>
      <c r="B2620" s="134">
        <v>45473</v>
      </c>
      <c r="C2620" s="87">
        <v>20080</v>
      </c>
      <c r="D2620" s="86" t="s">
        <v>2992</v>
      </c>
      <c r="E2620" s="88">
        <v>54573952</v>
      </c>
      <c r="F2620" s="88">
        <v>20158992</v>
      </c>
      <c r="G2620" s="88">
        <v>327140</v>
      </c>
      <c r="H2620" s="88">
        <v>0</v>
      </c>
      <c r="I2620" s="88">
        <v>0</v>
      </c>
      <c r="J2620" s="88">
        <v>2572781</v>
      </c>
      <c r="K2620" s="88">
        <v>2370080</v>
      </c>
      <c r="L2620" s="88">
        <v>0</v>
      </c>
      <c r="M2620" s="88">
        <v>12476154</v>
      </c>
      <c r="N2620" s="88">
        <v>0</v>
      </c>
      <c r="O2620" s="88">
        <v>0</v>
      </c>
      <c r="P2620" s="88">
        <v>2412837</v>
      </c>
      <c r="Q2620" s="89">
        <v>-1.6386801396E-3</v>
      </c>
      <c r="R2620" s="89">
        <v>0</v>
      </c>
      <c r="S2620" s="89">
        <v>0</v>
      </c>
      <c r="T2620" s="89">
        <v>0</v>
      </c>
      <c r="U2620" s="89">
        <v>5.6840556579500004E-3</v>
      </c>
      <c r="V2620" s="89">
        <v>0</v>
      </c>
      <c r="W2620" s="89">
        <v>0</v>
      </c>
      <c r="X2620" s="89">
        <v>0</v>
      </c>
      <c r="Y2620" s="89">
        <v>0</v>
      </c>
      <c r="Z2620" s="89">
        <v>3.29471236304E-3</v>
      </c>
      <c r="AA2620" s="89">
        <v>1.11320554783E-3</v>
      </c>
    </row>
    <row r="2621" spans="1:27" x14ac:dyDescent="0.25">
      <c r="A2621" s="87">
        <v>24839</v>
      </c>
      <c r="B2621" s="134">
        <v>45473</v>
      </c>
      <c r="C2621" s="87">
        <v>17983</v>
      </c>
      <c r="D2621" s="86" t="s">
        <v>2993</v>
      </c>
      <c r="E2621" s="88">
        <v>303752922</v>
      </c>
      <c r="F2621" s="88">
        <v>173679544</v>
      </c>
      <c r="G2621" s="88">
        <v>3488899</v>
      </c>
      <c r="H2621" s="88">
        <v>0</v>
      </c>
      <c r="I2621" s="88">
        <v>2776018</v>
      </c>
      <c r="J2621" s="88">
        <v>7180382</v>
      </c>
      <c r="K2621" s="88">
        <v>7564794</v>
      </c>
      <c r="L2621" s="88">
        <v>0</v>
      </c>
      <c r="M2621" s="88">
        <v>123409565</v>
      </c>
      <c r="N2621" s="88">
        <v>1743087</v>
      </c>
      <c r="O2621" s="88">
        <v>4257743</v>
      </c>
      <c r="P2621" s="88">
        <v>23259056</v>
      </c>
      <c r="Q2621" s="89">
        <v>2.4464543535409999E-2</v>
      </c>
      <c r="R2621" s="89">
        <v>0</v>
      </c>
      <c r="S2621" s="89">
        <v>-3.1831482779000001E-3</v>
      </c>
      <c r="T2621" s="89">
        <v>2.66012661792E-3</v>
      </c>
      <c r="U2621" s="89">
        <v>-1.3215326176E-3</v>
      </c>
      <c r="V2621" s="89">
        <v>0</v>
      </c>
      <c r="W2621" s="89">
        <v>1.21217062237E-3</v>
      </c>
      <c r="X2621" s="89">
        <v>0</v>
      </c>
      <c r="Y2621" s="89">
        <v>0</v>
      </c>
      <c r="Z2621" s="89">
        <v>2.3987019660309999E-2</v>
      </c>
      <c r="AA2621" s="89">
        <v>5.2431570521700001E-3</v>
      </c>
    </row>
    <row r="2622" spans="1:27" x14ac:dyDescent="0.25">
      <c r="A2622" s="87">
        <v>24840</v>
      </c>
      <c r="B2622" s="134">
        <v>45473</v>
      </c>
      <c r="C2622" s="87">
        <v>20539</v>
      </c>
      <c r="D2622" s="86" t="s">
        <v>2994</v>
      </c>
      <c r="E2622" s="88">
        <v>79383795</v>
      </c>
      <c r="F2622" s="88">
        <v>58271822</v>
      </c>
      <c r="G2622" s="88">
        <v>3085762</v>
      </c>
      <c r="H2622" s="88">
        <v>0</v>
      </c>
      <c r="I2622" s="88">
        <v>285888</v>
      </c>
      <c r="J2622" s="88">
        <v>2910788</v>
      </c>
      <c r="K2622" s="88">
        <v>14845676</v>
      </c>
      <c r="L2622" s="88">
        <v>0</v>
      </c>
      <c r="M2622" s="88">
        <v>26245596</v>
      </c>
      <c r="N2622" s="88">
        <v>5334559</v>
      </c>
      <c r="O2622" s="88">
        <v>0</v>
      </c>
      <c r="P2622" s="88">
        <v>5563553</v>
      </c>
      <c r="Q2622" s="89">
        <v>1.437806408746E-2</v>
      </c>
      <c r="R2622" s="89">
        <v>0</v>
      </c>
      <c r="S2622" s="89">
        <v>-1.69334245E-5</v>
      </c>
      <c r="T2622" s="89">
        <v>-4.2268557954000001E-3</v>
      </c>
      <c r="U2622" s="89">
        <v>7.3869006557299999E-3</v>
      </c>
      <c r="V2622" s="89">
        <v>0</v>
      </c>
      <c r="W2622" s="89">
        <v>9.645724416E-5</v>
      </c>
      <c r="X2622" s="89">
        <v>0</v>
      </c>
      <c r="Y2622" s="89">
        <v>0</v>
      </c>
      <c r="Z2622" s="89">
        <v>1.446366487848E-2</v>
      </c>
      <c r="AA2622" s="89">
        <v>4.2689914465300002E-3</v>
      </c>
    </row>
    <row r="2623" spans="1:27" x14ac:dyDescent="0.25">
      <c r="A2623" s="87">
        <v>24841</v>
      </c>
      <c r="B2623" s="134">
        <v>45473</v>
      </c>
      <c r="C2623" s="87">
        <v>22363</v>
      </c>
      <c r="D2623" s="86" t="s">
        <v>2995</v>
      </c>
      <c r="E2623" s="88">
        <v>16266453</v>
      </c>
      <c r="F2623" s="88">
        <v>7179538</v>
      </c>
      <c r="G2623" s="88">
        <v>254553</v>
      </c>
      <c r="H2623" s="88">
        <v>0</v>
      </c>
      <c r="I2623" s="88">
        <v>0</v>
      </c>
      <c r="J2623" s="88">
        <v>985355</v>
      </c>
      <c r="K2623" s="88">
        <v>2117340</v>
      </c>
      <c r="L2623" s="88">
        <v>0</v>
      </c>
      <c r="M2623" s="88">
        <v>2678166</v>
      </c>
      <c r="N2623" s="88">
        <v>0</v>
      </c>
      <c r="O2623" s="88">
        <v>0</v>
      </c>
      <c r="P2623" s="88">
        <v>1144124</v>
      </c>
      <c r="Q2623" s="89">
        <v>2.4119416106819998E-2</v>
      </c>
      <c r="R2623" s="89">
        <v>0</v>
      </c>
      <c r="S2623" s="89">
        <v>0</v>
      </c>
      <c r="T2623" s="89">
        <v>-1.0602020200000001E-5</v>
      </c>
      <c r="U2623" s="89">
        <v>2.4814551380000001E-4</v>
      </c>
      <c r="V2623" s="89">
        <v>0</v>
      </c>
      <c r="W2623" s="89">
        <v>-1.1771157649E-6</v>
      </c>
      <c r="X2623" s="89">
        <v>0</v>
      </c>
      <c r="Y2623" s="89">
        <v>0</v>
      </c>
      <c r="Z2623" s="89">
        <v>9.67517865286E-3</v>
      </c>
      <c r="AA2623" s="89">
        <v>2.1440956003899998E-3</v>
      </c>
    </row>
    <row r="2624" spans="1:27" x14ac:dyDescent="0.25">
      <c r="A2624" s="87">
        <v>24843</v>
      </c>
      <c r="B2624" s="134">
        <v>45473</v>
      </c>
      <c r="C2624" s="87">
        <v>15251</v>
      </c>
      <c r="D2624" s="86" t="s">
        <v>2996</v>
      </c>
      <c r="E2624" s="88">
        <v>9094146</v>
      </c>
      <c r="F2624" s="88">
        <v>7114959</v>
      </c>
      <c r="G2624" s="88">
        <v>0</v>
      </c>
      <c r="H2624" s="88">
        <v>30581</v>
      </c>
      <c r="I2624" s="88">
        <v>0</v>
      </c>
      <c r="J2624" s="88">
        <v>1757231</v>
      </c>
      <c r="K2624" s="88">
        <v>3916550</v>
      </c>
      <c r="L2624" s="88">
        <v>0</v>
      </c>
      <c r="M2624" s="88">
        <v>213557</v>
      </c>
      <c r="N2624" s="88">
        <v>0</v>
      </c>
      <c r="O2624" s="88">
        <v>0</v>
      </c>
      <c r="P2624" s="88">
        <v>1197040</v>
      </c>
      <c r="Q2624" s="89">
        <v>0</v>
      </c>
      <c r="R2624" s="89">
        <v>0.16310806115761001</v>
      </c>
      <c r="S2624" s="89">
        <v>0</v>
      </c>
      <c r="T2624" s="89">
        <v>1.67584421595E-3</v>
      </c>
      <c r="U2624" s="89">
        <v>-1.1476657123E-3</v>
      </c>
      <c r="V2624" s="89">
        <v>0</v>
      </c>
      <c r="W2624" s="89">
        <v>0</v>
      </c>
      <c r="X2624" s="89">
        <v>0</v>
      </c>
      <c r="Y2624" s="89">
        <v>0</v>
      </c>
      <c r="Z2624" s="89">
        <v>6.6820883604099997E-3</v>
      </c>
      <c r="AA2624" s="89">
        <v>1.3728771422800001E-3</v>
      </c>
    </row>
    <row r="2625" spans="1:27" x14ac:dyDescent="0.25">
      <c r="A2625" s="87">
        <v>24845</v>
      </c>
      <c r="B2625" s="134">
        <v>45473</v>
      </c>
      <c r="C2625" s="87">
        <v>26436</v>
      </c>
      <c r="D2625" s="86" t="s">
        <v>2997</v>
      </c>
      <c r="E2625" s="88">
        <v>4629946</v>
      </c>
      <c r="F2625" s="88">
        <v>712872</v>
      </c>
      <c r="G2625" s="88">
        <v>0</v>
      </c>
      <c r="H2625" s="88">
        <v>0</v>
      </c>
      <c r="I2625" s="88">
        <v>0</v>
      </c>
      <c r="J2625" s="88">
        <v>0</v>
      </c>
      <c r="K2625" s="88">
        <v>190161</v>
      </c>
      <c r="L2625" s="88">
        <v>0</v>
      </c>
      <c r="M2625" s="88">
        <v>117775</v>
      </c>
      <c r="N2625" s="88">
        <v>0</v>
      </c>
      <c r="O2625" s="88">
        <v>0</v>
      </c>
      <c r="P2625" s="88">
        <v>404936</v>
      </c>
      <c r="Q2625" s="89">
        <v>0</v>
      </c>
      <c r="R2625" s="89">
        <v>0</v>
      </c>
      <c r="S2625" s="89">
        <v>0</v>
      </c>
      <c r="T2625" s="89">
        <v>0</v>
      </c>
      <c r="U2625" s="89">
        <v>2.032614089902E-2</v>
      </c>
      <c r="V2625" s="89">
        <v>0</v>
      </c>
      <c r="W2625" s="89">
        <v>0</v>
      </c>
      <c r="X2625" s="89">
        <v>0</v>
      </c>
      <c r="Y2625" s="89">
        <v>0</v>
      </c>
      <c r="Z2625" s="89">
        <v>6.1192592933700003E-2</v>
      </c>
      <c r="AA2625" s="89">
        <v>4.1874114088250002E-2</v>
      </c>
    </row>
    <row r="2626" spans="1:27" x14ac:dyDescent="0.25">
      <c r="A2626" s="87">
        <v>24847</v>
      </c>
      <c r="B2626" s="134">
        <v>45473</v>
      </c>
      <c r="C2626" s="87">
        <v>26438</v>
      </c>
      <c r="D2626" s="86" t="s">
        <v>2998</v>
      </c>
      <c r="E2626" s="88">
        <v>13726222</v>
      </c>
      <c r="F2626" s="88">
        <v>5645979</v>
      </c>
      <c r="G2626" s="88">
        <v>73809</v>
      </c>
      <c r="H2626" s="88">
        <v>0</v>
      </c>
      <c r="I2626" s="88">
        <v>0</v>
      </c>
      <c r="J2626" s="88">
        <v>1018196</v>
      </c>
      <c r="K2626" s="88">
        <v>1679002</v>
      </c>
      <c r="L2626" s="88">
        <v>0</v>
      </c>
      <c r="M2626" s="88">
        <v>1260246</v>
      </c>
      <c r="N2626" s="88">
        <v>0</v>
      </c>
      <c r="O2626" s="88">
        <v>0</v>
      </c>
      <c r="P2626" s="88">
        <v>1614726</v>
      </c>
      <c r="Q2626" s="89">
        <v>0</v>
      </c>
      <c r="R2626" s="89">
        <v>0</v>
      </c>
      <c r="S2626" s="89">
        <v>0</v>
      </c>
      <c r="T2626" s="89">
        <v>5.3306261328099997E-3</v>
      </c>
      <c r="U2626" s="89">
        <v>5.1180865408299997E-3</v>
      </c>
      <c r="V2626" s="89">
        <v>0</v>
      </c>
      <c r="W2626" s="89">
        <v>0</v>
      </c>
      <c r="X2626" s="89">
        <v>0</v>
      </c>
      <c r="Y2626" s="89">
        <v>0</v>
      </c>
      <c r="Z2626" s="89">
        <v>3.2349170240650003E-2</v>
      </c>
      <c r="AA2626" s="89">
        <v>1.4438140028160001E-2</v>
      </c>
    </row>
    <row r="2627" spans="1:27" x14ac:dyDescent="0.25">
      <c r="A2627" s="87">
        <v>24848</v>
      </c>
      <c r="B2627" s="134">
        <v>45473</v>
      </c>
      <c r="C2627" s="87">
        <v>26440</v>
      </c>
      <c r="D2627" s="86" t="s">
        <v>2999</v>
      </c>
      <c r="E2627" s="88">
        <v>692883</v>
      </c>
      <c r="F2627" s="88">
        <v>531882</v>
      </c>
      <c r="G2627" s="88">
        <v>0</v>
      </c>
      <c r="H2627" s="88">
        <v>0</v>
      </c>
      <c r="I2627" s="88">
        <v>0</v>
      </c>
      <c r="J2627" s="88">
        <v>0</v>
      </c>
      <c r="K2627" s="88">
        <v>432374</v>
      </c>
      <c r="L2627" s="88">
        <v>0</v>
      </c>
      <c r="M2627" s="88">
        <v>0</v>
      </c>
      <c r="N2627" s="88">
        <v>0</v>
      </c>
      <c r="O2627" s="88">
        <v>0</v>
      </c>
      <c r="P2627" s="88">
        <v>99508</v>
      </c>
      <c r="Q2627" s="89">
        <v>0</v>
      </c>
      <c r="R2627" s="89">
        <v>0</v>
      </c>
      <c r="S2627" s="89">
        <v>0</v>
      </c>
      <c r="T2627" s="89">
        <v>0</v>
      </c>
      <c r="U2627" s="89">
        <v>2.6110310464729999E-2</v>
      </c>
      <c r="V2627" s="89">
        <v>0</v>
      </c>
      <c r="W2627" s="89">
        <v>0</v>
      </c>
      <c r="X2627" s="89">
        <v>0</v>
      </c>
      <c r="Y2627" s="89">
        <v>0</v>
      </c>
      <c r="Z2627" s="89">
        <v>2.308032472369E-2</v>
      </c>
      <c r="AA2627" s="89">
        <v>2.538724834219E-2</v>
      </c>
    </row>
    <row r="2628" spans="1:27" x14ac:dyDescent="0.25">
      <c r="A2628" s="87">
        <v>24849</v>
      </c>
      <c r="B2628" s="134">
        <v>45473</v>
      </c>
      <c r="C2628" s="87">
        <v>26442</v>
      </c>
      <c r="D2628" s="86" t="s">
        <v>3000</v>
      </c>
      <c r="E2628" s="88">
        <v>831832373</v>
      </c>
      <c r="F2628" s="88">
        <v>642639112</v>
      </c>
      <c r="G2628" s="88">
        <v>14620762</v>
      </c>
      <c r="H2628" s="88">
        <v>0</v>
      </c>
      <c r="I2628" s="88">
        <v>84050616</v>
      </c>
      <c r="J2628" s="88">
        <v>11633986</v>
      </c>
      <c r="K2628" s="88">
        <v>26495101</v>
      </c>
      <c r="L2628" s="88">
        <v>0</v>
      </c>
      <c r="M2628" s="88">
        <v>250617474</v>
      </c>
      <c r="N2628" s="88">
        <v>227435910</v>
      </c>
      <c r="O2628" s="88">
        <v>7375453</v>
      </c>
      <c r="P2628" s="88">
        <v>20409810</v>
      </c>
      <c r="Q2628" s="89">
        <v>3.5307327598740001E-2</v>
      </c>
      <c r="R2628" s="89">
        <v>0</v>
      </c>
      <c r="S2628" s="89">
        <v>2.6228182351099999E-3</v>
      </c>
      <c r="T2628" s="89">
        <v>3.5168133422800001E-3</v>
      </c>
      <c r="U2628" s="89">
        <v>1.50181978177E-3</v>
      </c>
      <c r="V2628" s="89">
        <v>0</v>
      </c>
      <c r="W2628" s="89">
        <v>-4.9622102039999997E-4</v>
      </c>
      <c r="X2628" s="89">
        <v>0</v>
      </c>
      <c r="Y2628" s="89">
        <v>6.6032763406399997E-3</v>
      </c>
      <c r="Z2628" s="89">
        <v>5.92842614474E-3</v>
      </c>
      <c r="AA2628" s="89">
        <v>1.40323018148E-3</v>
      </c>
    </row>
    <row r="2629" spans="1:27" x14ac:dyDescent="0.25">
      <c r="A2629" s="87">
        <v>24850</v>
      </c>
      <c r="B2629" s="134">
        <v>45473</v>
      </c>
      <c r="C2629" s="87">
        <v>19790</v>
      </c>
      <c r="D2629" s="86" t="s">
        <v>3001</v>
      </c>
      <c r="E2629" s="88">
        <v>9453615</v>
      </c>
      <c r="F2629" s="88">
        <v>3190387</v>
      </c>
      <c r="G2629" s="88">
        <v>0</v>
      </c>
      <c r="H2629" s="88">
        <v>0</v>
      </c>
      <c r="I2629" s="88">
        <v>0</v>
      </c>
      <c r="J2629" s="88">
        <v>196704</v>
      </c>
      <c r="K2629" s="88">
        <v>160332</v>
      </c>
      <c r="L2629" s="88">
        <v>0</v>
      </c>
      <c r="M2629" s="88">
        <v>2741552</v>
      </c>
      <c r="N2629" s="88">
        <v>0</v>
      </c>
      <c r="O2629" s="88">
        <v>0</v>
      </c>
      <c r="P2629" s="88">
        <v>91799</v>
      </c>
      <c r="Q2629" s="89">
        <v>0</v>
      </c>
      <c r="R2629" s="89">
        <v>0</v>
      </c>
      <c r="S2629" s="89">
        <v>0</v>
      </c>
      <c r="T2629" s="89">
        <v>0</v>
      </c>
      <c r="U2629" s="89">
        <v>0</v>
      </c>
      <c r="V2629" s="89">
        <v>0</v>
      </c>
      <c r="W2629" s="89">
        <v>0</v>
      </c>
      <c r="X2629" s="89">
        <v>0</v>
      </c>
      <c r="Y2629" s="89">
        <v>0</v>
      </c>
      <c r="Z2629" s="89">
        <v>0</v>
      </c>
      <c r="AA2629" s="89">
        <v>0</v>
      </c>
    </row>
    <row r="2630" spans="1:27" x14ac:dyDescent="0.25">
      <c r="A2630" s="87">
        <v>24851</v>
      </c>
      <c r="B2630" s="134">
        <v>45473</v>
      </c>
      <c r="C2630" s="87">
        <v>15117</v>
      </c>
      <c r="D2630" s="86" t="s">
        <v>3002</v>
      </c>
      <c r="E2630" s="88">
        <v>61496290</v>
      </c>
      <c r="F2630" s="88">
        <v>29866468</v>
      </c>
      <c r="G2630" s="88">
        <v>1417447</v>
      </c>
      <c r="H2630" s="88">
        <v>0</v>
      </c>
      <c r="I2630" s="88">
        <v>0</v>
      </c>
      <c r="J2630" s="88">
        <v>1898129</v>
      </c>
      <c r="K2630" s="88">
        <v>13237891</v>
      </c>
      <c r="L2630" s="88">
        <v>0</v>
      </c>
      <c r="M2630" s="88">
        <v>10460745</v>
      </c>
      <c r="N2630" s="88">
        <v>0</v>
      </c>
      <c r="O2630" s="88">
        <v>0</v>
      </c>
      <c r="P2630" s="88">
        <v>2852256</v>
      </c>
      <c r="Q2630" s="89">
        <v>1.04009590035E-2</v>
      </c>
      <c r="R2630" s="89">
        <v>0</v>
      </c>
      <c r="S2630" s="89">
        <v>0</v>
      </c>
      <c r="T2630" s="89">
        <v>0</v>
      </c>
      <c r="U2630" s="89">
        <v>2.27679817445E-3</v>
      </c>
      <c r="V2630" s="89">
        <v>0</v>
      </c>
      <c r="W2630" s="89">
        <v>0</v>
      </c>
      <c r="X2630" s="89">
        <v>0</v>
      </c>
      <c r="Y2630" s="89">
        <v>0</v>
      </c>
      <c r="Z2630" s="89">
        <v>5.41339750182E-3</v>
      </c>
      <c r="AA2630" s="89">
        <v>2.0074013647400002E-3</v>
      </c>
    </row>
    <row r="2631" spans="1:27" x14ac:dyDescent="0.25">
      <c r="A2631" s="87">
        <v>24853</v>
      </c>
      <c r="B2631" s="134">
        <v>45473</v>
      </c>
      <c r="C2631" s="87">
        <v>26381</v>
      </c>
      <c r="D2631" s="86" t="s">
        <v>3003</v>
      </c>
      <c r="E2631" s="88">
        <v>777241</v>
      </c>
      <c r="F2631" s="88">
        <v>40322</v>
      </c>
      <c r="G2631" s="88">
        <v>0</v>
      </c>
      <c r="H2631" s="88">
        <v>0</v>
      </c>
      <c r="I2631" s="88">
        <v>0</v>
      </c>
      <c r="J2631" s="88">
        <v>0</v>
      </c>
      <c r="K2631" s="88">
        <v>0</v>
      </c>
      <c r="L2631" s="88">
        <v>0</v>
      </c>
      <c r="M2631" s="88">
        <v>0</v>
      </c>
      <c r="N2631" s="88">
        <v>0</v>
      </c>
      <c r="O2631" s="88">
        <v>0</v>
      </c>
      <c r="P2631" s="88">
        <v>40322</v>
      </c>
      <c r="Q2631" s="89">
        <v>0</v>
      </c>
      <c r="R2631" s="89">
        <v>0</v>
      </c>
      <c r="S2631" s="89">
        <v>0</v>
      </c>
      <c r="T2631" s="89">
        <v>0</v>
      </c>
      <c r="U2631" s="89">
        <v>0</v>
      </c>
      <c r="V2631" s="89">
        <v>0</v>
      </c>
      <c r="W2631" s="89">
        <v>0</v>
      </c>
      <c r="X2631" s="89">
        <v>0</v>
      </c>
      <c r="Y2631" s="89">
        <v>0</v>
      </c>
      <c r="Z2631" s="89">
        <v>-4.9098094232399997E-2</v>
      </c>
      <c r="AA2631" s="89">
        <v>-4.9098094232399997E-2</v>
      </c>
    </row>
    <row r="2632" spans="1:27" x14ac:dyDescent="0.25">
      <c r="A2632" s="87">
        <v>24855</v>
      </c>
      <c r="B2632" s="134">
        <v>45473</v>
      </c>
      <c r="C2632" s="87">
        <v>20589</v>
      </c>
      <c r="D2632" s="86" t="s">
        <v>3004</v>
      </c>
      <c r="E2632" s="88">
        <v>24205745</v>
      </c>
      <c r="F2632" s="88">
        <v>8519243</v>
      </c>
      <c r="G2632" s="88">
        <v>850123</v>
      </c>
      <c r="H2632" s="88">
        <v>0</v>
      </c>
      <c r="I2632" s="88">
        <v>0</v>
      </c>
      <c r="J2632" s="88">
        <v>272213</v>
      </c>
      <c r="K2632" s="88">
        <v>3785688</v>
      </c>
      <c r="L2632" s="88">
        <v>0</v>
      </c>
      <c r="M2632" s="88">
        <v>3090750</v>
      </c>
      <c r="N2632" s="88">
        <v>0</v>
      </c>
      <c r="O2632" s="88">
        <v>0</v>
      </c>
      <c r="P2632" s="88">
        <v>520469</v>
      </c>
      <c r="Q2632" s="89">
        <v>8.6761887948259994E-2</v>
      </c>
      <c r="R2632" s="89">
        <v>0</v>
      </c>
      <c r="S2632" s="89">
        <v>0</v>
      </c>
      <c r="T2632" s="89">
        <v>-1.5387167796000001E-3</v>
      </c>
      <c r="U2632" s="89">
        <v>8.8283742382199992E-3</v>
      </c>
      <c r="V2632" s="89">
        <v>0</v>
      </c>
      <c r="W2632" s="89">
        <v>1.2869671546E-4</v>
      </c>
      <c r="X2632" s="89">
        <v>0</v>
      </c>
      <c r="Y2632" s="89">
        <v>0</v>
      </c>
      <c r="Z2632" s="89">
        <v>2.7638013366449998E-2</v>
      </c>
      <c r="AA2632" s="89">
        <v>1.542790515682E-2</v>
      </c>
    </row>
    <row r="2633" spans="1:27" x14ac:dyDescent="0.25">
      <c r="A2633" s="87">
        <v>24857</v>
      </c>
      <c r="B2633" s="134">
        <v>45473</v>
      </c>
      <c r="C2633" s="87">
        <v>17289</v>
      </c>
      <c r="D2633" s="86" t="s">
        <v>3005</v>
      </c>
      <c r="E2633" s="88">
        <v>1004930</v>
      </c>
      <c r="F2633" s="88">
        <v>907263</v>
      </c>
      <c r="G2633" s="88">
        <v>0</v>
      </c>
      <c r="H2633" s="88">
        <v>0</v>
      </c>
      <c r="I2633" s="88">
        <v>0</v>
      </c>
      <c r="J2633" s="88">
        <v>568350</v>
      </c>
      <c r="K2633" s="88">
        <v>107247</v>
      </c>
      <c r="L2633" s="88">
        <v>0</v>
      </c>
      <c r="M2633" s="88">
        <v>0</v>
      </c>
      <c r="N2633" s="88">
        <v>0</v>
      </c>
      <c r="O2633" s="88">
        <v>0</v>
      </c>
      <c r="P2633" s="88">
        <v>231666</v>
      </c>
      <c r="Q2633" s="89">
        <v>0</v>
      </c>
      <c r="R2633" s="89">
        <v>0</v>
      </c>
      <c r="S2633" s="89">
        <v>0</v>
      </c>
      <c r="T2633" s="89">
        <v>0</v>
      </c>
      <c r="U2633" s="89">
        <v>0</v>
      </c>
      <c r="V2633" s="89">
        <v>0</v>
      </c>
      <c r="W2633" s="89">
        <v>0</v>
      </c>
      <c r="X2633" s="89">
        <v>0</v>
      </c>
      <c r="Y2633" s="89">
        <v>0</v>
      </c>
      <c r="Z2633" s="89">
        <v>1.8573637230299999E-3</v>
      </c>
      <c r="AA2633" s="89">
        <v>5.8073473213999995E-4</v>
      </c>
    </row>
    <row r="2634" spans="1:27" x14ac:dyDescent="0.25">
      <c r="A2634" s="87">
        <v>24858</v>
      </c>
      <c r="B2634" s="134">
        <v>45473</v>
      </c>
      <c r="C2634" s="87">
        <v>15683</v>
      </c>
      <c r="D2634" s="86" t="s">
        <v>3006</v>
      </c>
      <c r="E2634" s="88">
        <v>652815565</v>
      </c>
      <c r="F2634" s="88">
        <v>371874499</v>
      </c>
      <c r="G2634" s="88">
        <v>8715666</v>
      </c>
      <c r="H2634" s="88">
        <v>0</v>
      </c>
      <c r="I2634" s="88">
        <v>7705177</v>
      </c>
      <c r="J2634" s="88">
        <v>46763263</v>
      </c>
      <c r="K2634" s="88">
        <v>130664489</v>
      </c>
      <c r="L2634" s="88">
        <v>0</v>
      </c>
      <c r="M2634" s="88">
        <v>136488798</v>
      </c>
      <c r="N2634" s="88">
        <v>9570859</v>
      </c>
      <c r="O2634" s="88">
        <v>479242</v>
      </c>
      <c r="P2634" s="88">
        <v>31487005</v>
      </c>
      <c r="Q2634" s="89">
        <v>1.541455081321E-2</v>
      </c>
      <c r="R2634" s="89">
        <v>0</v>
      </c>
      <c r="S2634" s="89">
        <v>1.40080377361E-3</v>
      </c>
      <c r="T2634" s="89">
        <v>7.7600661890000005E-5</v>
      </c>
      <c r="U2634" s="89">
        <v>1.5915730443999999E-3</v>
      </c>
      <c r="V2634" s="89">
        <v>0</v>
      </c>
      <c r="W2634" s="89">
        <v>-1.4706003184000001E-7</v>
      </c>
      <c r="X2634" s="89">
        <v>0</v>
      </c>
      <c r="Y2634" s="89">
        <v>0</v>
      </c>
      <c r="Z2634" s="89">
        <v>8.8944700168399997E-3</v>
      </c>
      <c r="AA2634" s="89">
        <v>1.74280901248E-3</v>
      </c>
    </row>
    <row r="2635" spans="1:27" x14ac:dyDescent="0.25">
      <c r="A2635" s="87">
        <v>24859</v>
      </c>
      <c r="B2635" s="134">
        <v>45473</v>
      </c>
      <c r="C2635" s="87">
        <v>26448</v>
      </c>
      <c r="D2635" s="86" t="s">
        <v>3007</v>
      </c>
      <c r="E2635" s="88">
        <v>11989499</v>
      </c>
      <c r="F2635" s="88">
        <v>10399434</v>
      </c>
      <c r="G2635" s="88">
        <v>0</v>
      </c>
      <c r="H2635" s="88">
        <v>0</v>
      </c>
      <c r="I2635" s="88">
        <v>0</v>
      </c>
      <c r="J2635" s="88">
        <v>219281</v>
      </c>
      <c r="K2635" s="88">
        <v>8083901</v>
      </c>
      <c r="L2635" s="88">
        <v>0</v>
      </c>
      <c r="M2635" s="88">
        <v>0</v>
      </c>
      <c r="N2635" s="88">
        <v>0</v>
      </c>
      <c r="O2635" s="88">
        <v>0</v>
      </c>
      <c r="P2635" s="88">
        <v>2096252</v>
      </c>
      <c r="Q2635" s="89">
        <v>0</v>
      </c>
      <c r="R2635" s="89">
        <v>0</v>
      </c>
      <c r="S2635" s="89">
        <v>0</v>
      </c>
      <c r="T2635" s="89">
        <v>0</v>
      </c>
      <c r="U2635" s="89">
        <v>5.9289427890799997E-3</v>
      </c>
      <c r="V2635" s="89">
        <v>0</v>
      </c>
      <c r="W2635" s="89">
        <v>0</v>
      </c>
      <c r="X2635" s="89">
        <v>0</v>
      </c>
      <c r="Y2635" s="89">
        <v>0</v>
      </c>
      <c r="Z2635" s="89">
        <v>9.4779991320399996E-3</v>
      </c>
      <c r="AA2635" s="89">
        <v>6.5379388130800001E-3</v>
      </c>
    </row>
    <row r="2636" spans="1:27" x14ac:dyDescent="0.25">
      <c r="A2636" s="87">
        <v>24860</v>
      </c>
      <c r="B2636" s="134">
        <v>45473</v>
      </c>
      <c r="C2636" s="87">
        <v>18762</v>
      </c>
      <c r="D2636" s="86" t="s">
        <v>3008</v>
      </c>
      <c r="E2636" s="88">
        <v>302669954</v>
      </c>
      <c r="F2636" s="88">
        <v>257656717</v>
      </c>
      <c r="G2636" s="88">
        <v>8094973</v>
      </c>
      <c r="H2636" s="88">
        <v>0</v>
      </c>
      <c r="I2636" s="88">
        <v>0</v>
      </c>
      <c r="J2636" s="88">
        <v>98418912</v>
      </c>
      <c r="K2636" s="88">
        <v>17432544</v>
      </c>
      <c r="L2636" s="88">
        <v>0</v>
      </c>
      <c r="M2636" s="88">
        <v>65559148</v>
      </c>
      <c r="N2636" s="88">
        <v>0</v>
      </c>
      <c r="O2636" s="88">
        <v>0</v>
      </c>
      <c r="P2636" s="88">
        <v>68151139</v>
      </c>
      <c r="Q2636" s="89">
        <v>5.3077212536099998E-3</v>
      </c>
      <c r="R2636" s="89">
        <v>0</v>
      </c>
      <c r="S2636" s="89">
        <v>0</v>
      </c>
      <c r="T2636" s="89">
        <v>6.0394577595999997E-4</v>
      </c>
      <c r="U2636" s="89">
        <v>0</v>
      </c>
      <c r="V2636" s="89">
        <v>0</v>
      </c>
      <c r="W2636" s="89">
        <v>2.4544144657999997E-4</v>
      </c>
      <c r="X2636" s="89">
        <v>0</v>
      </c>
      <c r="Y2636" s="89">
        <v>0</v>
      </c>
      <c r="Z2636" s="89">
        <v>4.4517945804700004E-3</v>
      </c>
      <c r="AA2636" s="89">
        <v>1.7479238418799999E-3</v>
      </c>
    </row>
    <row r="2637" spans="1:27" x14ac:dyDescent="0.25">
      <c r="A2637" s="87">
        <v>24861</v>
      </c>
      <c r="B2637" s="134">
        <v>45473</v>
      </c>
      <c r="C2637" s="87">
        <v>26449</v>
      </c>
      <c r="D2637" s="86" t="s">
        <v>3009</v>
      </c>
      <c r="E2637" s="88">
        <v>31818715</v>
      </c>
      <c r="F2637" s="88">
        <v>16591934</v>
      </c>
      <c r="G2637" s="88">
        <v>727751</v>
      </c>
      <c r="H2637" s="88">
        <v>0</v>
      </c>
      <c r="I2637" s="88">
        <v>0</v>
      </c>
      <c r="J2637" s="88">
        <v>2891879</v>
      </c>
      <c r="K2637" s="88">
        <v>9242293</v>
      </c>
      <c r="L2637" s="88">
        <v>0</v>
      </c>
      <c r="M2637" s="88">
        <v>3006854</v>
      </c>
      <c r="N2637" s="88">
        <v>0</v>
      </c>
      <c r="O2637" s="88">
        <v>0</v>
      </c>
      <c r="P2637" s="88">
        <v>723157</v>
      </c>
      <c r="Q2637" s="89">
        <v>1.61748460065E-3</v>
      </c>
      <c r="R2637" s="89">
        <v>0</v>
      </c>
      <c r="S2637" s="89">
        <v>0</v>
      </c>
      <c r="T2637" s="89">
        <v>0</v>
      </c>
      <c r="U2637" s="89">
        <v>0</v>
      </c>
      <c r="V2637" s="89">
        <v>0</v>
      </c>
      <c r="W2637" s="89">
        <v>0</v>
      </c>
      <c r="X2637" s="89">
        <v>0</v>
      </c>
      <c r="Y2637" s="89">
        <v>0</v>
      </c>
      <c r="Z2637" s="89">
        <v>-1.38277025E-5</v>
      </c>
      <c r="AA2637" s="89">
        <v>5.308705321E-5</v>
      </c>
    </row>
    <row r="2638" spans="1:27" x14ac:dyDescent="0.25">
      <c r="A2638" s="87">
        <v>24862</v>
      </c>
      <c r="B2638" s="134">
        <v>45473</v>
      </c>
      <c r="C2638" s="87">
        <v>26450</v>
      </c>
      <c r="D2638" s="86" t="s">
        <v>3010</v>
      </c>
      <c r="E2638" s="88">
        <v>27816339</v>
      </c>
      <c r="F2638" s="88">
        <v>24156852</v>
      </c>
      <c r="G2638" s="88">
        <v>56626</v>
      </c>
      <c r="H2638" s="88">
        <v>0</v>
      </c>
      <c r="I2638" s="88">
        <v>0</v>
      </c>
      <c r="J2638" s="88">
        <v>760890</v>
      </c>
      <c r="K2638" s="88">
        <v>2257584</v>
      </c>
      <c r="L2638" s="88">
        <v>0</v>
      </c>
      <c r="M2638" s="88">
        <v>111164</v>
      </c>
      <c r="N2638" s="88">
        <v>0</v>
      </c>
      <c r="O2638" s="88">
        <v>0</v>
      </c>
      <c r="P2638" s="88">
        <v>20970589</v>
      </c>
      <c r="Q2638" s="89">
        <v>0</v>
      </c>
      <c r="R2638" s="89">
        <v>0</v>
      </c>
      <c r="S2638" s="89">
        <v>0</v>
      </c>
      <c r="T2638" s="89">
        <v>0</v>
      </c>
      <c r="U2638" s="89">
        <v>0</v>
      </c>
      <c r="V2638" s="89">
        <v>0</v>
      </c>
      <c r="W2638" s="89">
        <v>0</v>
      </c>
      <c r="X2638" s="89">
        <v>0</v>
      </c>
      <c r="Y2638" s="89">
        <v>0</v>
      </c>
      <c r="Z2638" s="89">
        <v>2.3885892262780001E-2</v>
      </c>
      <c r="AA2638" s="89">
        <v>2.1197568258859999E-2</v>
      </c>
    </row>
    <row r="2639" spans="1:27" x14ac:dyDescent="0.25">
      <c r="A2639" s="87">
        <v>24863</v>
      </c>
      <c r="B2639" s="134">
        <v>45473</v>
      </c>
      <c r="C2639" s="87">
        <v>26451</v>
      </c>
      <c r="D2639" s="86" t="s">
        <v>3011</v>
      </c>
      <c r="E2639" s="88">
        <v>7240687</v>
      </c>
      <c r="F2639" s="88">
        <v>4881716</v>
      </c>
      <c r="G2639" s="88">
        <v>0</v>
      </c>
      <c r="H2639" s="88">
        <v>0</v>
      </c>
      <c r="I2639" s="88">
        <v>0</v>
      </c>
      <c r="J2639" s="88">
        <v>1488897</v>
      </c>
      <c r="K2639" s="88">
        <v>1825218</v>
      </c>
      <c r="L2639" s="88">
        <v>0</v>
      </c>
      <c r="M2639" s="88">
        <v>0</v>
      </c>
      <c r="N2639" s="88">
        <v>0</v>
      </c>
      <c r="O2639" s="88">
        <v>0</v>
      </c>
      <c r="P2639" s="88">
        <v>1567601</v>
      </c>
      <c r="Q2639" s="89">
        <v>0</v>
      </c>
      <c r="R2639" s="89">
        <v>0</v>
      </c>
      <c r="S2639" s="89">
        <v>0</v>
      </c>
      <c r="T2639" s="89">
        <v>0</v>
      </c>
      <c r="U2639" s="89">
        <v>1.0667581319400001E-3</v>
      </c>
      <c r="V2639" s="89">
        <v>0</v>
      </c>
      <c r="W2639" s="89">
        <v>0</v>
      </c>
      <c r="X2639" s="89">
        <v>0</v>
      </c>
      <c r="Y2639" s="89">
        <v>0</v>
      </c>
      <c r="Z2639" s="89">
        <v>3.0904024850000001E-3</v>
      </c>
      <c r="AA2639" s="89">
        <v>1.3644141958600001E-3</v>
      </c>
    </row>
    <row r="2640" spans="1:27" x14ac:dyDescent="0.25">
      <c r="A2640" s="87">
        <v>24866</v>
      </c>
      <c r="B2640" s="134">
        <v>45473</v>
      </c>
      <c r="C2640" s="87">
        <v>26452</v>
      </c>
      <c r="D2640" s="86" t="s">
        <v>3012</v>
      </c>
      <c r="E2640" s="88">
        <v>24379233</v>
      </c>
      <c r="F2640" s="88">
        <v>12699244</v>
      </c>
      <c r="G2640" s="88">
        <v>498954</v>
      </c>
      <c r="H2640" s="88">
        <v>0</v>
      </c>
      <c r="I2640" s="88">
        <v>0</v>
      </c>
      <c r="J2640" s="88">
        <v>1540728</v>
      </c>
      <c r="K2640" s="88">
        <v>2559218</v>
      </c>
      <c r="L2640" s="88">
        <v>0</v>
      </c>
      <c r="M2640" s="88">
        <v>4998974</v>
      </c>
      <c r="N2640" s="88">
        <v>0</v>
      </c>
      <c r="O2640" s="88">
        <v>1190960</v>
      </c>
      <c r="P2640" s="88">
        <v>1910410</v>
      </c>
      <c r="Q2640" s="89">
        <v>2.1023975474829999E-2</v>
      </c>
      <c r="R2640" s="89">
        <v>0</v>
      </c>
      <c r="S2640" s="89">
        <v>0</v>
      </c>
      <c r="T2640" s="89">
        <v>-1.2597193569000001E-3</v>
      </c>
      <c r="U2640" s="89">
        <v>0</v>
      </c>
      <c r="V2640" s="89">
        <v>0</v>
      </c>
      <c r="W2640" s="89">
        <v>0</v>
      </c>
      <c r="X2640" s="89">
        <v>0</v>
      </c>
      <c r="Y2640" s="89">
        <v>0</v>
      </c>
      <c r="Z2640" s="89">
        <v>0</v>
      </c>
      <c r="AA2640" s="89">
        <v>5.0300646123000001E-4</v>
      </c>
    </row>
    <row r="2641" spans="1:27" x14ac:dyDescent="0.25">
      <c r="A2641" s="87">
        <v>24867</v>
      </c>
      <c r="B2641" s="134">
        <v>45473</v>
      </c>
      <c r="C2641" s="87">
        <v>26453</v>
      </c>
      <c r="D2641" s="86" t="s">
        <v>3013</v>
      </c>
      <c r="E2641" s="88">
        <v>6591716</v>
      </c>
      <c r="F2641" s="88">
        <v>1966319</v>
      </c>
      <c r="G2641" s="88">
        <v>0</v>
      </c>
      <c r="H2641" s="88">
        <v>0</v>
      </c>
      <c r="I2641" s="88">
        <v>0</v>
      </c>
      <c r="J2641" s="88">
        <v>310614</v>
      </c>
      <c r="K2641" s="88">
        <v>1254317</v>
      </c>
      <c r="L2641" s="88">
        <v>0</v>
      </c>
      <c r="M2641" s="88">
        <v>0</v>
      </c>
      <c r="N2641" s="88">
        <v>0</v>
      </c>
      <c r="O2641" s="88">
        <v>0</v>
      </c>
      <c r="P2641" s="88">
        <v>401387</v>
      </c>
      <c r="Q2641" s="89">
        <v>0</v>
      </c>
      <c r="R2641" s="89">
        <v>0</v>
      </c>
      <c r="S2641" s="89">
        <v>0</v>
      </c>
      <c r="T2641" s="89">
        <v>0</v>
      </c>
      <c r="U2641" s="89">
        <v>5.2005505748340002E-2</v>
      </c>
      <c r="V2641" s="89">
        <v>0</v>
      </c>
      <c r="W2641" s="89">
        <v>0</v>
      </c>
      <c r="X2641" s="89">
        <v>0</v>
      </c>
      <c r="Y2641" s="89">
        <v>0</v>
      </c>
      <c r="Z2641" s="89">
        <v>1.478815041172E-2</v>
      </c>
      <c r="AA2641" s="89">
        <v>3.838117087291E-2</v>
      </c>
    </row>
    <row r="2642" spans="1:27" x14ac:dyDescent="0.25">
      <c r="A2642" s="87">
        <v>24868</v>
      </c>
      <c r="B2642" s="134">
        <v>45473</v>
      </c>
      <c r="C2642" s="87">
        <v>24354</v>
      </c>
      <c r="D2642" s="86" t="s">
        <v>3014</v>
      </c>
      <c r="E2642" s="88">
        <v>23635209</v>
      </c>
      <c r="F2642" s="88">
        <v>20181418</v>
      </c>
      <c r="G2642" s="88">
        <v>0</v>
      </c>
      <c r="H2642" s="88">
        <v>0</v>
      </c>
      <c r="I2642" s="88">
        <v>0</v>
      </c>
      <c r="J2642" s="88">
        <v>3243511</v>
      </c>
      <c r="K2642" s="88">
        <v>5935716</v>
      </c>
      <c r="L2642" s="88">
        <v>0</v>
      </c>
      <c r="M2642" s="88">
        <v>8662223</v>
      </c>
      <c r="N2642" s="88">
        <v>0</v>
      </c>
      <c r="O2642" s="88">
        <v>0</v>
      </c>
      <c r="P2642" s="88">
        <v>2339968</v>
      </c>
      <c r="Q2642" s="89">
        <v>0</v>
      </c>
      <c r="R2642" s="89">
        <v>0</v>
      </c>
      <c r="S2642" s="89">
        <v>0</v>
      </c>
      <c r="T2642" s="89">
        <v>0</v>
      </c>
      <c r="U2642" s="89">
        <v>0</v>
      </c>
      <c r="V2642" s="89">
        <v>0</v>
      </c>
      <c r="W2642" s="89">
        <v>0</v>
      </c>
      <c r="X2642" s="89">
        <v>0</v>
      </c>
      <c r="Y2642" s="89">
        <v>0</v>
      </c>
      <c r="Z2642" s="89">
        <v>-1.6802201026E-3</v>
      </c>
      <c r="AA2642" s="89">
        <v>-2.7691648879999998E-4</v>
      </c>
    </row>
    <row r="2643" spans="1:27" x14ac:dyDescent="0.25">
      <c r="A2643" s="87">
        <v>24871</v>
      </c>
      <c r="B2643" s="134">
        <v>45473</v>
      </c>
      <c r="C2643" s="87">
        <v>15149</v>
      </c>
      <c r="D2643" s="86" t="s">
        <v>3015</v>
      </c>
      <c r="E2643" s="88">
        <v>754373601</v>
      </c>
      <c r="F2643" s="88">
        <v>509288908</v>
      </c>
      <c r="G2643" s="88">
        <v>14664112</v>
      </c>
      <c r="H2643" s="88">
        <v>0</v>
      </c>
      <c r="I2643" s="88">
        <v>0</v>
      </c>
      <c r="J2643" s="88">
        <v>31812318</v>
      </c>
      <c r="K2643" s="88">
        <v>131501140</v>
      </c>
      <c r="L2643" s="88">
        <v>0</v>
      </c>
      <c r="M2643" s="88">
        <v>218377538</v>
      </c>
      <c r="N2643" s="88">
        <v>29082057</v>
      </c>
      <c r="O2643" s="88">
        <v>5517323</v>
      </c>
      <c r="P2643" s="88">
        <v>78334420</v>
      </c>
      <c r="Q2643" s="89">
        <v>5.5155864414900002E-3</v>
      </c>
      <c r="R2643" s="89">
        <v>0</v>
      </c>
      <c r="S2643" s="89">
        <v>0</v>
      </c>
      <c r="T2643" s="89">
        <v>-5.7179766219999999E-4</v>
      </c>
      <c r="U2643" s="89">
        <v>9.5651429981999999E-4</v>
      </c>
      <c r="V2643" s="89">
        <v>0</v>
      </c>
      <c r="W2643" s="89">
        <v>-8.5373988599999996E-5</v>
      </c>
      <c r="X2643" s="89">
        <v>0</v>
      </c>
      <c r="Y2643" s="89">
        <v>4.2945015722890001E-2</v>
      </c>
      <c r="Z2643" s="89">
        <v>7.4837964874999996E-3</v>
      </c>
      <c r="AA2643" s="89">
        <v>2.69569661759E-3</v>
      </c>
    </row>
    <row r="2644" spans="1:27" x14ac:dyDescent="0.25">
      <c r="A2644" s="87">
        <v>24872</v>
      </c>
      <c r="B2644" s="134">
        <v>45473</v>
      </c>
      <c r="C2644" s="87">
        <v>20367</v>
      </c>
      <c r="D2644" s="86" t="s">
        <v>3016</v>
      </c>
      <c r="E2644" s="88">
        <v>30774070</v>
      </c>
      <c r="F2644" s="88">
        <v>19319405</v>
      </c>
      <c r="G2644" s="88">
        <v>0</v>
      </c>
      <c r="H2644" s="88">
        <v>4697</v>
      </c>
      <c r="I2644" s="88">
        <v>0</v>
      </c>
      <c r="J2644" s="88">
        <v>1337155</v>
      </c>
      <c r="K2644" s="88">
        <v>7508735</v>
      </c>
      <c r="L2644" s="88">
        <v>0</v>
      </c>
      <c r="M2644" s="88">
        <v>8991884</v>
      </c>
      <c r="N2644" s="88">
        <v>68000</v>
      </c>
      <c r="O2644" s="88">
        <v>307100</v>
      </c>
      <c r="P2644" s="88">
        <v>1101832</v>
      </c>
      <c r="Q2644" s="89">
        <v>0</v>
      </c>
      <c r="R2644" s="89">
        <v>-8.8157243737000002E-3</v>
      </c>
      <c r="S2644" s="89">
        <v>0</v>
      </c>
      <c r="T2644" s="89">
        <v>0</v>
      </c>
      <c r="U2644" s="89">
        <v>-1.295176725E-4</v>
      </c>
      <c r="V2644" s="89">
        <v>0</v>
      </c>
      <c r="W2644" s="89">
        <v>-4.2308172776000001E-6</v>
      </c>
      <c r="X2644" s="89">
        <v>0</v>
      </c>
      <c r="Y2644" s="89">
        <v>0</v>
      </c>
      <c r="Z2644" s="89">
        <v>-2.3959593692999999E-3</v>
      </c>
      <c r="AA2644" s="89">
        <v>-1.7028991170000001E-4</v>
      </c>
    </row>
    <row r="2645" spans="1:27" x14ac:dyDescent="0.25">
      <c r="A2645" s="87">
        <v>24873</v>
      </c>
      <c r="B2645" s="134">
        <v>45473</v>
      </c>
      <c r="C2645" s="87">
        <v>17987</v>
      </c>
      <c r="D2645" s="86" t="s">
        <v>3017</v>
      </c>
      <c r="E2645" s="88">
        <v>14746458</v>
      </c>
      <c r="F2645" s="88">
        <v>9839040</v>
      </c>
      <c r="G2645" s="88">
        <v>0</v>
      </c>
      <c r="H2645" s="88">
        <v>0</v>
      </c>
      <c r="I2645" s="88">
        <v>0</v>
      </c>
      <c r="J2645" s="88">
        <v>944327</v>
      </c>
      <c r="K2645" s="88">
        <v>3035443</v>
      </c>
      <c r="L2645" s="88">
        <v>0</v>
      </c>
      <c r="M2645" s="88">
        <v>3473052</v>
      </c>
      <c r="N2645" s="88">
        <v>0</v>
      </c>
      <c r="O2645" s="88">
        <v>0</v>
      </c>
      <c r="P2645" s="88">
        <v>2386218</v>
      </c>
      <c r="Q2645" s="89">
        <v>0</v>
      </c>
      <c r="R2645" s="89">
        <v>0</v>
      </c>
      <c r="S2645" s="89">
        <v>0</v>
      </c>
      <c r="T2645" s="89">
        <v>7.8253390332399999E-3</v>
      </c>
      <c r="U2645" s="89">
        <v>-1.8805417203000001E-3</v>
      </c>
      <c r="V2645" s="89">
        <v>0</v>
      </c>
      <c r="W2645" s="89">
        <v>0</v>
      </c>
      <c r="X2645" s="89">
        <v>0</v>
      </c>
      <c r="Y2645" s="89">
        <v>0</v>
      </c>
      <c r="Z2645" s="89">
        <v>1.3958076275779999E-2</v>
      </c>
      <c r="AA2645" s="89">
        <v>3.44489794306E-3</v>
      </c>
    </row>
    <row r="2646" spans="1:27" x14ac:dyDescent="0.25">
      <c r="A2646" s="87">
        <v>24874</v>
      </c>
      <c r="B2646" s="134">
        <v>45473</v>
      </c>
      <c r="C2646" s="87">
        <v>15649</v>
      </c>
      <c r="D2646" s="86" t="s">
        <v>3018</v>
      </c>
      <c r="E2646" s="88">
        <v>60428613</v>
      </c>
      <c r="F2646" s="88">
        <v>27123718</v>
      </c>
      <c r="G2646" s="88">
        <v>618481</v>
      </c>
      <c r="H2646" s="88">
        <v>0</v>
      </c>
      <c r="I2646" s="88">
        <v>0</v>
      </c>
      <c r="J2646" s="88">
        <v>1943680</v>
      </c>
      <c r="K2646" s="88">
        <v>6753793</v>
      </c>
      <c r="L2646" s="88">
        <v>0</v>
      </c>
      <c r="M2646" s="88">
        <v>14928794</v>
      </c>
      <c r="N2646" s="88">
        <v>320200</v>
      </c>
      <c r="O2646" s="88">
        <v>0</v>
      </c>
      <c r="P2646" s="88">
        <v>2558770</v>
      </c>
      <c r="Q2646" s="89">
        <v>1.4791409074970001E-2</v>
      </c>
      <c r="R2646" s="89">
        <v>0</v>
      </c>
      <c r="S2646" s="89">
        <v>0</v>
      </c>
      <c r="T2646" s="89">
        <v>0</v>
      </c>
      <c r="U2646" s="89">
        <v>3.39399414306E-3</v>
      </c>
      <c r="V2646" s="89">
        <v>0</v>
      </c>
      <c r="W2646" s="89">
        <v>-1.9252902599999998E-5</v>
      </c>
      <c r="X2646" s="89">
        <v>0</v>
      </c>
      <c r="Y2646" s="89">
        <v>0</v>
      </c>
      <c r="Z2646" s="89">
        <v>3.06038310325E-3</v>
      </c>
      <c r="AA2646" s="89">
        <v>1.33501316984E-3</v>
      </c>
    </row>
    <row r="2647" spans="1:27" x14ac:dyDescent="0.25">
      <c r="A2647" s="87">
        <v>24875</v>
      </c>
      <c r="B2647" s="134">
        <v>45473</v>
      </c>
      <c r="C2647" s="87">
        <v>11779</v>
      </c>
      <c r="D2647" s="86" t="s">
        <v>3019</v>
      </c>
      <c r="E2647" s="88">
        <v>800568612</v>
      </c>
      <c r="F2647" s="88">
        <v>411998251</v>
      </c>
      <c r="G2647" s="88">
        <v>98192032</v>
      </c>
      <c r="H2647" s="88">
        <v>0</v>
      </c>
      <c r="I2647" s="88">
        <v>0</v>
      </c>
      <c r="J2647" s="88">
        <v>50989193</v>
      </c>
      <c r="K2647" s="88">
        <v>70603764</v>
      </c>
      <c r="L2647" s="88">
        <v>0</v>
      </c>
      <c r="M2647" s="88">
        <v>183153985</v>
      </c>
      <c r="N2647" s="88">
        <v>0</v>
      </c>
      <c r="O2647" s="88">
        <v>0</v>
      </c>
      <c r="P2647" s="88">
        <v>9059277</v>
      </c>
      <c r="Q2647" s="89">
        <v>2.122852947929E-2</v>
      </c>
      <c r="R2647" s="89">
        <v>0</v>
      </c>
      <c r="S2647" s="89">
        <v>0</v>
      </c>
      <c r="T2647" s="89">
        <v>1.15406806822E-3</v>
      </c>
      <c r="U2647" s="89">
        <v>1.64758134854E-3</v>
      </c>
      <c r="V2647" s="89">
        <v>0</v>
      </c>
      <c r="W2647" s="89">
        <v>-7.381110165E-4</v>
      </c>
      <c r="X2647" s="89">
        <v>0</v>
      </c>
      <c r="Y2647" s="89">
        <v>0</v>
      </c>
      <c r="Z2647" s="89">
        <v>1.330449251212E-2</v>
      </c>
      <c r="AA2647" s="89">
        <v>5.2146514703000002E-3</v>
      </c>
    </row>
    <row r="2648" spans="1:27" x14ac:dyDescent="0.25">
      <c r="A2648" s="87">
        <v>24876</v>
      </c>
      <c r="B2648" s="134">
        <v>45473</v>
      </c>
      <c r="C2648" s="87">
        <v>17949</v>
      </c>
      <c r="D2648" s="86" t="s">
        <v>3020</v>
      </c>
      <c r="E2648" s="88">
        <v>11529707</v>
      </c>
      <c r="F2648" s="88">
        <v>5183921</v>
      </c>
      <c r="G2648" s="88">
        <v>0</v>
      </c>
      <c r="H2648" s="88">
        <v>0</v>
      </c>
      <c r="I2648" s="88">
        <v>0</v>
      </c>
      <c r="J2648" s="88">
        <v>1901489</v>
      </c>
      <c r="K2648" s="88">
        <v>2049836</v>
      </c>
      <c r="L2648" s="88">
        <v>0</v>
      </c>
      <c r="M2648" s="88">
        <v>0</v>
      </c>
      <c r="N2648" s="88">
        <v>0</v>
      </c>
      <c r="O2648" s="88">
        <v>0</v>
      </c>
      <c r="P2648" s="88">
        <v>1232596</v>
      </c>
      <c r="Q2648" s="89">
        <v>0</v>
      </c>
      <c r="R2648" s="89">
        <v>0</v>
      </c>
      <c r="S2648" s="89">
        <v>0</v>
      </c>
      <c r="T2648" s="89">
        <v>0</v>
      </c>
      <c r="U2648" s="89">
        <v>-7.8502594530000002E-4</v>
      </c>
      <c r="V2648" s="89">
        <v>0</v>
      </c>
      <c r="W2648" s="89">
        <v>0</v>
      </c>
      <c r="X2648" s="89">
        <v>0</v>
      </c>
      <c r="Y2648" s="89">
        <v>0</v>
      </c>
      <c r="Z2648" s="89">
        <v>-3.5697374249999997E-4</v>
      </c>
      <c r="AA2648" s="89">
        <v>-3.3554081610000003E-4</v>
      </c>
    </row>
    <row r="2649" spans="1:27" x14ac:dyDescent="0.25">
      <c r="A2649" s="87">
        <v>24878</v>
      </c>
      <c r="B2649" s="134">
        <v>45473</v>
      </c>
      <c r="C2649" s="87">
        <v>17614</v>
      </c>
      <c r="D2649" s="86" t="s">
        <v>3021</v>
      </c>
      <c r="E2649" s="88">
        <v>29526318</v>
      </c>
      <c r="F2649" s="88">
        <v>23096860</v>
      </c>
      <c r="G2649" s="88">
        <v>0</v>
      </c>
      <c r="H2649" s="88">
        <v>0</v>
      </c>
      <c r="I2649" s="88">
        <v>0</v>
      </c>
      <c r="J2649" s="88">
        <v>5186747</v>
      </c>
      <c r="K2649" s="88">
        <v>10044059</v>
      </c>
      <c r="L2649" s="88">
        <v>0</v>
      </c>
      <c r="M2649" s="88">
        <v>3620914</v>
      </c>
      <c r="N2649" s="88">
        <v>403766</v>
      </c>
      <c r="O2649" s="88">
        <v>0</v>
      </c>
      <c r="P2649" s="88">
        <v>3841374</v>
      </c>
      <c r="Q2649" s="89">
        <v>0</v>
      </c>
      <c r="R2649" s="89">
        <v>0</v>
      </c>
      <c r="S2649" s="89">
        <v>0</v>
      </c>
      <c r="T2649" s="89">
        <v>5.5946118149000003E-4</v>
      </c>
      <c r="U2649" s="89">
        <v>-6.8987688359000001E-6</v>
      </c>
      <c r="V2649" s="89">
        <v>0</v>
      </c>
      <c r="W2649" s="89">
        <v>-5.6152351749999996E-4</v>
      </c>
      <c r="X2649" s="89">
        <v>0</v>
      </c>
      <c r="Y2649" s="89">
        <v>0</v>
      </c>
      <c r="Z2649" s="89">
        <v>2.2369287082699999E-3</v>
      </c>
      <c r="AA2649" s="89">
        <v>3.9679280943E-4</v>
      </c>
    </row>
    <row r="2650" spans="1:27" x14ac:dyDescent="0.25">
      <c r="A2650" s="87">
        <v>24880</v>
      </c>
      <c r="B2650" s="134">
        <v>45473</v>
      </c>
      <c r="C2650" s="87">
        <v>19913</v>
      </c>
      <c r="D2650" s="86" t="s">
        <v>3022</v>
      </c>
      <c r="E2650" s="88">
        <v>2236939</v>
      </c>
      <c r="F2650" s="88">
        <v>1523238</v>
      </c>
      <c r="G2650" s="88">
        <v>0</v>
      </c>
      <c r="H2650" s="88">
        <v>0</v>
      </c>
      <c r="I2650" s="88">
        <v>0</v>
      </c>
      <c r="J2650" s="88">
        <v>299848</v>
      </c>
      <c r="K2650" s="88">
        <v>639797</v>
      </c>
      <c r="L2650" s="88">
        <v>0</v>
      </c>
      <c r="M2650" s="88">
        <v>0</v>
      </c>
      <c r="N2650" s="88">
        <v>0</v>
      </c>
      <c r="O2650" s="88">
        <v>0</v>
      </c>
      <c r="P2650" s="88">
        <v>583593</v>
      </c>
      <c r="Q2650" s="89">
        <v>0</v>
      </c>
      <c r="R2650" s="89">
        <v>0</v>
      </c>
      <c r="S2650" s="89">
        <v>0</v>
      </c>
      <c r="T2650" s="89">
        <v>0</v>
      </c>
      <c r="U2650" s="89">
        <v>1.6449422213499999E-3</v>
      </c>
      <c r="V2650" s="89">
        <v>0</v>
      </c>
      <c r="W2650" s="89">
        <v>0</v>
      </c>
      <c r="X2650" s="89">
        <v>0</v>
      </c>
      <c r="Y2650" s="89">
        <v>0</v>
      </c>
      <c r="Z2650" s="89">
        <v>5.8375859033599998E-3</v>
      </c>
      <c r="AA2650" s="89">
        <v>3.36696111911E-3</v>
      </c>
    </row>
    <row r="2651" spans="1:27" x14ac:dyDescent="0.25">
      <c r="A2651" s="87">
        <v>24881</v>
      </c>
      <c r="B2651" s="134">
        <v>45473</v>
      </c>
      <c r="C2651" s="87">
        <v>21061</v>
      </c>
      <c r="D2651" s="86" t="s">
        <v>3023</v>
      </c>
      <c r="E2651" s="88">
        <v>14452625</v>
      </c>
      <c r="F2651" s="88">
        <v>8078286</v>
      </c>
      <c r="G2651" s="88">
        <v>0</v>
      </c>
      <c r="H2651" s="88">
        <v>0</v>
      </c>
      <c r="I2651" s="88">
        <v>0</v>
      </c>
      <c r="J2651" s="88">
        <v>1948736</v>
      </c>
      <c r="K2651" s="88">
        <v>3873716</v>
      </c>
      <c r="L2651" s="88">
        <v>0</v>
      </c>
      <c r="M2651" s="88">
        <v>0</v>
      </c>
      <c r="N2651" s="88">
        <v>0</v>
      </c>
      <c r="O2651" s="88">
        <v>0</v>
      </c>
      <c r="P2651" s="88">
        <v>2255834</v>
      </c>
      <c r="Q2651" s="89">
        <v>0</v>
      </c>
      <c r="R2651" s="89">
        <v>0</v>
      </c>
      <c r="S2651" s="89">
        <v>0</v>
      </c>
      <c r="T2651" s="89">
        <v>0</v>
      </c>
      <c r="U2651" s="89">
        <v>1.1411651967710001E-2</v>
      </c>
      <c r="V2651" s="89">
        <v>0</v>
      </c>
      <c r="W2651" s="89">
        <v>0</v>
      </c>
      <c r="X2651" s="89">
        <v>0</v>
      </c>
      <c r="Y2651" s="89">
        <v>0</v>
      </c>
      <c r="Z2651" s="89">
        <v>7.1258274390300002E-3</v>
      </c>
      <c r="AA2651" s="89">
        <v>7.9375239267400009E-3</v>
      </c>
    </row>
    <row r="2652" spans="1:27" x14ac:dyDescent="0.25">
      <c r="A2652" s="87">
        <v>24883</v>
      </c>
      <c r="B2652" s="134">
        <v>45473</v>
      </c>
      <c r="C2652" s="87">
        <v>17932</v>
      </c>
      <c r="D2652" s="86" t="s">
        <v>3024</v>
      </c>
      <c r="E2652" s="88">
        <v>27920692</v>
      </c>
      <c r="F2652" s="88">
        <v>15148097</v>
      </c>
      <c r="G2652" s="88">
        <v>204013</v>
      </c>
      <c r="H2652" s="88">
        <v>0</v>
      </c>
      <c r="I2652" s="88">
        <v>0</v>
      </c>
      <c r="J2652" s="88">
        <v>1929244</v>
      </c>
      <c r="K2652" s="88">
        <v>9452506</v>
      </c>
      <c r="L2652" s="88">
        <v>0</v>
      </c>
      <c r="M2652" s="88">
        <v>0</v>
      </c>
      <c r="N2652" s="88">
        <v>0</v>
      </c>
      <c r="O2652" s="88">
        <v>160585</v>
      </c>
      <c r="P2652" s="88">
        <v>3401749</v>
      </c>
      <c r="Q2652" s="89">
        <v>2.59874823226E-3</v>
      </c>
      <c r="R2652" s="89">
        <v>0</v>
      </c>
      <c r="S2652" s="89">
        <v>0</v>
      </c>
      <c r="T2652" s="89">
        <v>0</v>
      </c>
      <c r="U2652" s="89">
        <v>-1.364532866E-4</v>
      </c>
      <c r="V2652" s="89">
        <v>0</v>
      </c>
      <c r="W2652" s="89">
        <v>0</v>
      </c>
      <c r="X2652" s="89">
        <v>0</v>
      </c>
      <c r="Y2652" s="89">
        <v>0</v>
      </c>
      <c r="Z2652" s="89">
        <v>2.2835509770700001E-3</v>
      </c>
      <c r="AA2652" s="89">
        <v>4.0624401444000003E-4</v>
      </c>
    </row>
    <row r="2653" spans="1:27" x14ac:dyDescent="0.25">
      <c r="A2653" s="87">
        <v>24885</v>
      </c>
      <c r="B2653" s="134">
        <v>45473</v>
      </c>
      <c r="C2653" s="87">
        <v>16034</v>
      </c>
      <c r="D2653" s="86" t="s">
        <v>3025</v>
      </c>
      <c r="E2653" s="88">
        <v>12513603</v>
      </c>
      <c r="F2653" s="88">
        <v>8657907</v>
      </c>
      <c r="G2653" s="88">
        <v>0</v>
      </c>
      <c r="H2653" s="88">
        <v>70322</v>
      </c>
      <c r="I2653" s="88">
        <v>0</v>
      </c>
      <c r="J2653" s="88">
        <v>3137475</v>
      </c>
      <c r="K2653" s="88">
        <v>2561656</v>
      </c>
      <c r="L2653" s="88">
        <v>0</v>
      </c>
      <c r="M2653" s="88">
        <v>0</v>
      </c>
      <c r="N2653" s="88">
        <v>0</v>
      </c>
      <c r="O2653" s="88">
        <v>0</v>
      </c>
      <c r="P2653" s="88">
        <v>2888454</v>
      </c>
      <c r="Q2653" s="89">
        <v>0</v>
      </c>
      <c r="R2653" s="89">
        <v>4.2846850169520001E-2</v>
      </c>
      <c r="S2653" s="89">
        <v>0</v>
      </c>
      <c r="T2653" s="89">
        <v>0</v>
      </c>
      <c r="U2653" s="89">
        <v>1.76733412268E-3</v>
      </c>
      <c r="V2653" s="89">
        <v>0</v>
      </c>
      <c r="W2653" s="89">
        <v>0</v>
      </c>
      <c r="X2653" s="89">
        <v>0</v>
      </c>
      <c r="Y2653" s="89">
        <v>0</v>
      </c>
      <c r="Z2653" s="89">
        <v>1.92435911442E-3</v>
      </c>
      <c r="AA2653" s="89">
        <v>1.3720392860599999E-3</v>
      </c>
    </row>
    <row r="2654" spans="1:27" x14ac:dyDescent="0.25">
      <c r="A2654" s="87">
        <v>24888</v>
      </c>
      <c r="B2654" s="134">
        <v>45473</v>
      </c>
      <c r="C2654" s="87">
        <v>22376</v>
      </c>
      <c r="D2654" s="86" t="s">
        <v>3026</v>
      </c>
      <c r="E2654" s="88">
        <v>299659400</v>
      </c>
      <c r="F2654" s="88">
        <v>212982424</v>
      </c>
      <c r="G2654" s="88">
        <v>0</v>
      </c>
      <c r="H2654" s="88">
        <v>0</v>
      </c>
      <c r="I2654" s="88">
        <v>0</v>
      </c>
      <c r="J2654" s="88">
        <v>33453096</v>
      </c>
      <c r="K2654" s="88">
        <v>73922764</v>
      </c>
      <c r="L2654" s="88">
        <v>0</v>
      </c>
      <c r="M2654" s="88">
        <v>70798617</v>
      </c>
      <c r="N2654" s="88">
        <v>27469834</v>
      </c>
      <c r="O2654" s="88">
        <v>0</v>
      </c>
      <c r="P2654" s="88">
        <v>7338113</v>
      </c>
      <c r="Q2654" s="89">
        <v>0</v>
      </c>
      <c r="R2654" s="89">
        <v>0</v>
      </c>
      <c r="S2654" s="89">
        <v>0</v>
      </c>
      <c r="T2654" s="89">
        <v>0</v>
      </c>
      <c r="U2654" s="89">
        <v>1.9467253693699999E-3</v>
      </c>
      <c r="V2654" s="89">
        <v>0</v>
      </c>
      <c r="W2654" s="89">
        <v>2.128294068E-5</v>
      </c>
      <c r="X2654" s="89">
        <v>1.9681303088E-4</v>
      </c>
      <c r="Y2654" s="89">
        <v>0</v>
      </c>
      <c r="Z2654" s="89">
        <v>4.6159373034199997E-3</v>
      </c>
      <c r="AA2654" s="89">
        <v>8.5230234712999997E-4</v>
      </c>
    </row>
    <row r="2655" spans="1:27" x14ac:dyDescent="0.25">
      <c r="A2655" s="87">
        <v>24889</v>
      </c>
      <c r="B2655" s="134">
        <v>45473</v>
      </c>
      <c r="C2655" s="87">
        <v>26456</v>
      </c>
      <c r="D2655" s="86" t="s">
        <v>3027</v>
      </c>
      <c r="E2655" s="88">
        <v>53574391</v>
      </c>
      <c r="F2655" s="88">
        <v>49712590</v>
      </c>
      <c r="G2655" s="88">
        <v>0</v>
      </c>
      <c r="H2655" s="88">
        <v>0</v>
      </c>
      <c r="I2655" s="88">
        <v>0</v>
      </c>
      <c r="J2655" s="88">
        <v>4346961</v>
      </c>
      <c r="K2655" s="88">
        <v>583663</v>
      </c>
      <c r="L2655" s="88">
        <v>0</v>
      </c>
      <c r="M2655" s="88">
        <v>0</v>
      </c>
      <c r="N2655" s="88">
        <v>0</v>
      </c>
      <c r="O2655" s="88">
        <v>0</v>
      </c>
      <c r="P2655" s="88">
        <v>44781966</v>
      </c>
      <c r="Q2655" s="89">
        <v>0</v>
      </c>
      <c r="R2655" s="89">
        <v>0</v>
      </c>
      <c r="S2655" s="89">
        <v>0</v>
      </c>
      <c r="T2655" s="89">
        <v>6.1070211695899998E-3</v>
      </c>
      <c r="U2655" s="89">
        <v>0</v>
      </c>
      <c r="V2655" s="89">
        <v>0</v>
      </c>
      <c r="W2655" s="89">
        <v>0</v>
      </c>
      <c r="X2655" s="89">
        <v>0</v>
      </c>
      <c r="Y2655" s="89">
        <v>0</v>
      </c>
      <c r="Z2655" s="89">
        <v>4.6780269953000002E-4</v>
      </c>
      <c r="AA2655" s="89">
        <v>1.1164854714500001E-3</v>
      </c>
    </row>
    <row r="2656" spans="1:27" x14ac:dyDescent="0.25">
      <c r="A2656" s="87">
        <v>24892</v>
      </c>
      <c r="B2656" s="134">
        <v>45473</v>
      </c>
      <c r="C2656" s="87">
        <v>15882</v>
      </c>
      <c r="D2656" s="86" t="s">
        <v>3028</v>
      </c>
      <c r="E2656" s="88">
        <v>11330523</v>
      </c>
      <c r="F2656" s="88">
        <v>7804280</v>
      </c>
      <c r="G2656" s="88">
        <v>0</v>
      </c>
      <c r="H2656" s="88">
        <v>75388</v>
      </c>
      <c r="I2656" s="88">
        <v>0</v>
      </c>
      <c r="J2656" s="88">
        <v>2269629</v>
      </c>
      <c r="K2656" s="88">
        <v>3222243</v>
      </c>
      <c r="L2656" s="88">
        <v>0</v>
      </c>
      <c r="M2656" s="88">
        <v>728655</v>
      </c>
      <c r="N2656" s="88">
        <v>0</v>
      </c>
      <c r="O2656" s="88">
        <v>0</v>
      </c>
      <c r="P2656" s="88">
        <v>1508365</v>
      </c>
      <c r="Q2656" s="89">
        <v>0</v>
      </c>
      <c r="R2656" s="89">
        <v>1.7576008023370001E-2</v>
      </c>
      <c r="S2656" s="89">
        <v>0</v>
      </c>
      <c r="T2656" s="89">
        <v>0</v>
      </c>
      <c r="U2656" s="89">
        <v>3.3022673509500002E-3</v>
      </c>
      <c r="V2656" s="89">
        <v>0</v>
      </c>
      <c r="W2656" s="89">
        <v>0</v>
      </c>
      <c r="X2656" s="89">
        <v>0</v>
      </c>
      <c r="Y2656" s="89">
        <v>0</v>
      </c>
      <c r="Z2656" s="89">
        <v>5.8270456198999997E-3</v>
      </c>
      <c r="AA2656" s="89">
        <v>2.7416138003800001E-3</v>
      </c>
    </row>
    <row r="2657" spans="1:27" x14ac:dyDescent="0.25">
      <c r="A2657" s="87">
        <v>24893</v>
      </c>
      <c r="B2657" s="134">
        <v>45473</v>
      </c>
      <c r="C2657" s="87">
        <v>5727</v>
      </c>
      <c r="D2657" s="86" t="s">
        <v>3029</v>
      </c>
      <c r="E2657" s="88">
        <v>8260153</v>
      </c>
      <c r="F2657" s="88">
        <v>2904594</v>
      </c>
      <c r="G2657" s="88">
        <v>0</v>
      </c>
      <c r="H2657" s="88">
        <v>488961</v>
      </c>
      <c r="I2657" s="88">
        <v>0</v>
      </c>
      <c r="J2657" s="88">
        <v>838058</v>
      </c>
      <c r="K2657" s="88">
        <v>894928</v>
      </c>
      <c r="L2657" s="88">
        <v>0</v>
      </c>
      <c r="M2657" s="88">
        <v>0</v>
      </c>
      <c r="N2657" s="88">
        <v>0</v>
      </c>
      <c r="O2657" s="88">
        <v>0</v>
      </c>
      <c r="P2657" s="88">
        <v>682647</v>
      </c>
      <c r="Q2657" s="89">
        <v>0</v>
      </c>
      <c r="R2657" s="89">
        <v>3.6860869862699999E-2</v>
      </c>
      <c r="S2657" s="89">
        <v>0</v>
      </c>
      <c r="T2657" s="89">
        <v>1.34526343095E-3</v>
      </c>
      <c r="U2657" s="89">
        <v>1.1588437355499999E-2</v>
      </c>
      <c r="V2657" s="89">
        <v>0</v>
      </c>
      <c r="W2657" s="89">
        <v>0</v>
      </c>
      <c r="X2657" s="89">
        <v>0</v>
      </c>
      <c r="Y2657" s="89">
        <v>0</v>
      </c>
      <c r="Z2657" s="89">
        <v>1.8991304601250002E-2</v>
      </c>
      <c r="AA2657" s="89">
        <v>1.32226957585E-2</v>
      </c>
    </row>
    <row r="2658" spans="1:27" x14ac:dyDescent="0.25">
      <c r="A2658" s="87">
        <v>24894</v>
      </c>
      <c r="B2658" s="134">
        <v>45473</v>
      </c>
      <c r="C2658" s="87">
        <v>17888</v>
      </c>
      <c r="D2658" s="86" t="s">
        <v>3030</v>
      </c>
      <c r="E2658" s="88">
        <v>4765244</v>
      </c>
      <c r="F2658" s="88">
        <v>798522</v>
      </c>
      <c r="G2658" s="88">
        <v>0</v>
      </c>
      <c r="H2658" s="88">
        <v>0</v>
      </c>
      <c r="I2658" s="88">
        <v>0</v>
      </c>
      <c r="J2658" s="88">
        <v>97451</v>
      </c>
      <c r="K2658" s="88">
        <v>350553</v>
      </c>
      <c r="L2658" s="88">
        <v>0</v>
      </c>
      <c r="M2658" s="88">
        <v>0</v>
      </c>
      <c r="N2658" s="88">
        <v>0</v>
      </c>
      <c r="O2658" s="88">
        <v>0</v>
      </c>
      <c r="P2658" s="88">
        <v>350518</v>
      </c>
      <c r="Q2658" s="89">
        <v>0</v>
      </c>
      <c r="R2658" s="89">
        <v>0</v>
      </c>
      <c r="S2658" s="89">
        <v>0</v>
      </c>
      <c r="T2658" s="89">
        <v>0</v>
      </c>
      <c r="U2658" s="89">
        <v>-3.4609419615000002E-3</v>
      </c>
      <c r="V2658" s="89">
        <v>0</v>
      </c>
      <c r="W2658" s="89">
        <v>0</v>
      </c>
      <c r="X2658" s="89">
        <v>0</v>
      </c>
      <c r="Y2658" s="89">
        <v>0</v>
      </c>
      <c r="Z2658" s="89">
        <v>-1.3380332725E-3</v>
      </c>
      <c r="AA2658" s="89">
        <v>-1.8291999571999999E-3</v>
      </c>
    </row>
    <row r="2659" spans="1:27" x14ac:dyDescent="0.25">
      <c r="A2659" s="87">
        <v>24895</v>
      </c>
      <c r="B2659" s="134">
        <v>45473</v>
      </c>
      <c r="C2659" s="87">
        <v>17250</v>
      </c>
      <c r="D2659" s="86" t="s">
        <v>3031</v>
      </c>
      <c r="E2659" s="88">
        <v>2267635</v>
      </c>
      <c r="F2659" s="88">
        <v>656909</v>
      </c>
      <c r="G2659" s="88">
        <v>0</v>
      </c>
      <c r="H2659" s="88">
        <v>0</v>
      </c>
      <c r="I2659" s="88">
        <v>0</v>
      </c>
      <c r="J2659" s="88">
        <v>150922</v>
      </c>
      <c r="K2659" s="88">
        <v>334711</v>
      </c>
      <c r="L2659" s="88">
        <v>0</v>
      </c>
      <c r="M2659" s="88">
        <v>0</v>
      </c>
      <c r="N2659" s="88">
        <v>0</v>
      </c>
      <c r="O2659" s="88">
        <v>0</v>
      </c>
      <c r="P2659" s="88">
        <v>171275</v>
      </c>
      <c r="Q2659" s="89">
        <v>0</v>
      </c>
      <c r="R2659" s="89">
        <v>0</v>
      </c>
      <c r="S2659" s="89">
        <v>0</v>
      </c>
      <c r="T2659" s="89">
        <v>0</v>
      </c>
      <c r="U2659" s="89">
        <v>6.3791137334599998E-3</v>
      </c>
      <c r="V2659" s="89">
        <v>0</v>
      </c>
      <c r="W2659" s="89">
        <v>0</v>
      </c>
      <c r="X2659" s="89">
        <v>0</v>
      </c>
      <c r="Y2659" s="89">
        <v>0</v>
      </c>
      <c r="Z2659" s="89">
        <v>1.457509844515E-2</v>
      </c>
      <c r="AA2659" s="89">
        <v>7.1791840592899999E-3</v>
      </c>
    </row>
    <row r="2660" spans="1:27" x14ac:dyDescent="0.25">
      <c r="A2660" s="87">
        <v>24896</v>
      </c>
      <c r="B2660" s="134">
        <v>45473</v>
      </c>
      <c r="C2660" s="87">
        <v>18049</v>
      </c>
      <c r="D2660" s="86" t="s">
        <v>3032</v>
      </c>
      <c r="E2660" s="88">
        <v>1315339</v>
      </c>
      <c r="F2660" s="88">
        <v>609249</v>
      </c>
      <c r="G2660" s="88">
        <v>0</v>
      </c>
      <c r="H2660" s="88">
        <v>0</v>
      </c>
      <c r="I2660" s="88">
        <v>0</v>
      </c>
      <c r="J2660" s="88">
        <v>92421</v>
      </c>
      <c r="K2660" s="88">
        <v>140196</v>
      </c>
      <c r="L2660" s="88">
        <v>0</v>
      </c>
      <c r="M2660" s="88">
        <v>0</v>
      </c>
      <c r="N2660" s="88">
        <v>0</v>
      </c>
      <c r="O2660" s="88">
        <v>0</v>
      </c>
      <c r="P2660" s="88">
        <v>376632</v>
      </c>
      <c r="Q2660" s="89">
        <v>0</v>
      </c>
      <c r="R2660" s="89">
        <v>0</v>
      </c>
      <c r="S2660" s="89">
        <v>0</v>
      </c>
      <c r="T2660" s="89">
        <v>0</v>
      </c>
      <c r="U2660" s="89">
        <v>1.0184784217419999E-2</v>
      </c>
      <c r="V2660" s="89">
        <v>0</v>
      </c>
      <c r="W2660" s="89">
        <v>0</v>
      </c>
      <c r="X2660" s="89">
        <v>0</v>
      </c>
      <c r="Y2660" s="89">
        <v>0</v>
      </c>
      <c r="Z2660" s="89">
        <v>3.2123986723100002E-3</v>
      </c>
      <c r="AA2660" s="89">
        <v>3.6451152858499999E-3</v>
      </c>
    </row>
    <row r="2661" spans="1:27" x14ac:dyDescent="0.25">
      <c r="A2661" s="87">
        <v>24898</v>
      </c>
      <c r="B2661" s="134">
        <v>45473</v>
      </c>
      <c r="C2661" s="87">
        <v>26457</v>
      </c>
      <c r="D2661" s="86" t="s">
        <v>3033</v>
      </c>
      <c r="E2661" s="88">
        <v>119890900</v>
      </c>
      <c r="F2661" s="88">
        <v>101080040</v>
      </c>
      <c r="G2661" s="88">
        <v>1650268</v>
      </c>
      <c r="H2661" s="88">
        <v>0</v>
      </c>
      <c r="I2661" s="88">
        <v>0</v>
      </c>
      <c r="J2661" s="88">
        <v>15029951</v>
      </c>
      <c r="K2661" s="88">
        <v>16006077</v>
      </c>
      <c r="L2661" s="88">
        <v>0</v>
      </c>
      <c r="M2661" s="88">
        <v>40310257</v>
      </c>
      <c r="N2661" s="88">
        <v>21046683</v>
      </c>
      <c r="O2661" s="88">
        <v>2213774</v>
      </c>
      <c r="P2661" s="88">
        <v>4823030</v>
      </c>
      <c r="Q2661" s="89">
        <v>3.9603341874199997E-2</v>
      </c>
      <c r="R2661" s="89">
        <v>0</v>
      </c>
      <c r="S2661" s="89">
        <v>0</v>
      </c>
      <c r="T2661" s="89">
        <v>0</v>
      </c>
      <c r="U2661" s="89">
        <v>0</v>
      </c>
      <c r="V2661" s="89">
        <v>0</v>
      </c>
      <c r="W2661" s="89">
        <v>0</v>
      </c>
      <c r="X2661" s="89">
        <v>0</v>
      </c>
      <c r="Y2661" s="89">
        <v>0</v>
      </c>
      <c r="Z2661" s="89">
        <v>2.3975601061729999E-2</v>
      </c>
      <c r="AA2661" s="89">
        <v>1.48354333688E-3</v>
      </c>
    </row>
    <row r="2662" spans="1:27" x14ac:dyDescent="0.25">
      <c r="A2662" s="87">
        <v>24901</v>
      </c>
      <c r="B2662" s="134">
        <v>45473</v>
      </c>
      <c r="C2662" s="87">
        <v>17243</v>
      </c>
      <c r="D2662" s="86" t="s">
        <v>3034</v>
      </c>
      <c r="E2662" s="88">
        <v>51521589</v>
      </c>
      <c r="F2662" s="88">
        <v>29141069</v>
      </c>
      <c r="G2662" s="88">
        <v>338989</v>
      </c>
      <c r="H2662" s="88">
        <v>0</v>
      </c>
      <c r="I2662" s="88">
        <v>0</v>
      </c>
      <c r="J2662" s="88">
        <v>9499745</v>
      </c>
      <c r="K2662" s="88">
        <v>10122602</v>
      </c>
      <c r="L2662" s="88">
        <v>0</v>
      </c>
      <c r="M2662" s="88">
        <v>3155396</v>
      </c>
      <c r="N2662" s="88">
        <v>0</v>
      </c>
      <c r="O2662" s="88">
        <v>0</v>
      </c>
      <c r="P2662" s="88">
        <v>6024336</v>
      </c>
      <c r="Q2662" s="89">
        <v>1.324014335754E-2</v>
      </c>
      <c r="R2662" s="89">
        <v>0</v>
      </c>
      <c r="S2662" s="89">
        <v>0</v>
      </c>
      <c r="T2662" s="89">
        <v>0</v>
      </c>
      <c r="U2662" s="89">
        <v>4.6520677028000001E-4</v>
      </c>
      <c r="V2662" s="89">
        <v>0</v>
      </c>
      <c r="W2662" s="89">
        <v>0</v>
      </c>
      <c r="X2662" s="89">
        <v>0</v>
      </c>
      <c r="Y2662" s="89">
        <v>0</v>
      </c>
      <c r="Z2662" s="89">
        <v>7.1969319804999999E-4</v>
      </c>
      <c r="AA2662" s="89">
        <v>5.2214652798000002E-4</v>
      </c>
    </row>
    <row r="2663" spans="1:27" x14ac:dyDescent="0.25">
      <c r="A2663" s="87">
        <v>24902</v>
      </c>
      <c r="B2663" s="134">
        <v>45473</v>
      </c>
      <c r="C2663" s="87">
        <v>21289</v>
      </c>
      <c r="D2663" s="86" t="s">
        <v>3035</v>
      </c>
      <c r="E2663" s="88">
        <v>163829190</v>
      </c>
      <c r="F2663" s="88">
        <v>136795342</v>
      </c>
      <c r="G2663" s="88">
        <v>2372839</v>
      </c>
      <c r="H2663" s="88">
        <v>0</v>
      </c>
      <c r="I2663" s="88">
        <v>0</v>
      </c>
      <c r="J2663" s="88">
        <v>1199994</v>
      </c>
      <c r="K2663" s="88">
        <v>60618215</v>
      </c>
      <c r="L2663" s="88">
        <v>0</v>
      </c>
      <c r="M2663" s="88">
        <v>56394549</v>
      </c>
      <c r="N2663" s="88">
        <v>7796115</v>
      </c>
      <c r="O2663" s="88">
        <v>2775343</v>
      </c>
      <c r="P2663" s="88">
        <v>5638287</v>
      </c>
      <c r="Q2663" s="89">
        <v>6.0505877546400003E-3</v>
      </c>
      <c r="R2663" s="89">
        <v>0</v>
      </c>
      <c r="S2663" s="89">
        <v>0</v>
      </c>
      <c r="T2663" s="89">
        <v>0</v>
      </c>
      <c r="U2663" s="89">
        <v>1.86352807199E-3</v>
      </c>
      <c r="V2663" s="89">
        <v>0</v>
      </c>
      <c r="W2663" s="89">
        <v>0</v>
      </c>
      <c r="X2663" s="89">
        <v>0</v>
      </c>
      <c r="Y2663" s="89">
        <v>0</v>
      </c>
      <c r="Z2663" s="89">
        <v>1.85227701836E-3</v>
      </c>
      <c r="AA2663" s="89">
        <v>9.5654747064000004E-4</v>
      </c>
    </row>
    <row r="2664" spans="1:27" x14ac:dyDescent="0.25">
      <c r="A2664" s="87">
        <v>24903</v>
      </c>
      <c r="B2664" s="134">
        <v>45473</v>
      </c>
      <c r="C2664" s="87">
        <v>20502</v>
      </c>
      <c r="D2664" s="86" t="s">
        <v>3036</v>
      </c>
      <c r="E2664" s="88">
        <v>636264</v>
      </c>
      <c r="F2664" s="88">
        <v>287157</v>
      </c>
      <c r="G2664" s="88">
        <v>0</v>
      </c>
      <c r="H2664" s="88">
        <v>0</v>
      </c>
      <c r="I2664" s="88">
        <v>0</v>
      </c>
      <c r="J2664" s="88">
        <v>0</v>
      </c>
      <c r="K2664" s="88">
        <v>107190</v>
      </c>
      <c r="L2664" s="88">
        <v>0</v>
      </c>
      <c r="M2664" s="88">
        <v>0</v>
      </c>
      <c r="N2664" s="88">
        <v>0</v>
      </c>
      <c r="O2664" s="88">
        <v>0</v>
      </c>
      <c r="P2664" s="88">
        <v>179967</v>
      </c>
      <c r="Q2664" s="89">
        <v>0</v>
      </c>
      <c r="R2664" s="89">
        <v>0</v>
      </c>
      <c r="S2664" s="89">
        <v>0</v>
      </c>
      <c r="T2664" s="89">
        <v>0</v>
      </c>
      <c r="U2664" s="89">
        <v>0</v>
      </c>
      <c r="V2664" s="89">
        <v>0</v>
      </c>
      <c r="W2664" s="89">
        <v>0</v>
      </c>
      <c r="X2664" s="89">
        <v>0</v>
      </c>
      <c r="Y2664" s="89">
        <v>0</v>
      </c>
      <c r="Z2664" s="89">
        <v>6.1641050234199999E-3</v>
      </c>
      <c r="AA2664" s="89">
        <v>4.3160892713400003E-3</v>
      </c>
    </row>
    <row r="2665" spans="1:27" x14ac:dyDescent="0.25">
      <c r="A2665" s="87">
        <v>24904</v>
      </c>
      <c r="B2665" s="134">
        <v>45473</v>
      </c>
      <c r="C2665" s="87">
        <v>16682</v>
      </c>
      <c r="D2665" s="86" t="s">
        <v>3037</v>
      </c>
      <c r="E2665" s="88">
        <v>105496559</v>
      </c>
      <c r="F2665" s="88">
        <v>79038049</v>
      </c>
      <c r="G2665" s="88">
        <v>0</v>
      </c>
      <c r="H2665" s="88">
        <v>0</v>
      </c>
      <c r="I2665" s="88">
        <v>0</v>
      </c>
      <c r="J2665" s="88">
        <v>10098194</v>
      </c>
      <c r="K2665" s="88">
        <v>18592501</v>
      </c>
      <c r="L2665" s="88">
        <v>0</v>
      </c>
      <c r="M2665" s="88">
        <v>35830129</v>
      </c>
      <c r="N2665" s="88">
        <v>6581076</v>
      </c>
      <c r="O2665" s="88">
        <v>748831</v>
      </c>
      <c r="P2665" s="88">
        <v>7187318</v>
      </c>
      <c r="Q2665" s="89">
        <v>0</v>
      </c>
      <c r="R2665" s="89">
        <v>0</v>
      </c>
      <c r="S2665" s="89">
        <v>0</v>
      </c>
      <c r="T2665" s="89">
        <v>3.9785163098000004E-3</v>
      </c>
      <c r="U2665" s="89">
        <v>2.4725957850439999E-2</v>
      </c>
      <c r="V2665" s="89">
        <v>0</v>
      </c>
      <c r="W2665" s="89">
        <v>6.8643748385000002E-4</v>
      </c>
      <c r="X2665" s="89">
        <v>1.154695071989E-2</v>
      </c>
      <c r="Y2665" s="89">
        <v>2.7807696194109999E-2</v>
      </c>
      <c r="Z2665" s="89">
        <v>1.5115599162920001E-2</v>
      </c>
      <c r="AA2665" s="89">
        <v>1.000267923881E-2</v>
      </c>
    </row>
    <row r="2666" spans="1:27" x14ac:dyDescent="0.25">
      <c r="A2666" s="87">
        <v>24905</v>
      </c>
      <c r="B2666" s="134">
        <v>45473</v>
      </c>
      <c r="C2666" s="87">
        <v>19698</v>
      </c>
      <c r="D2666" s="86" t="s">
        <v>3038</v>
      </c>
      <c r="E2666" s="88">
        <v>5286774</v>
      </c>
      <c r="F2666" s="88">
        <v>2274458</v>
      </c>
      <c r="G2666" s="88">
        <v>0</v>
      </c>
      <c r="H2666" s="88">
        <v>156330</v>
      </c>
      <c r="I2666" s="88">
        <v>0</v>
      </c>
      <c r="J2666" s="88">
        <v>67546</v>
      </c>
      <c r="K2666" s="88">
        <v>1424703</v>
      </c>
      <c r="L2666" s="88">
        <v>0</v>
      </c>
      <c r="M2666" s="88">
        <v>0</v>
      </c>
      <c r="N2666" s="88">
        <v>0</v>
      </c>
      <c r="O2666" s="88">
        <v>0</v>
      </c>
      <c r="P2666" s="88">
        <v>625879</v>
      </c>
      <c r="Q2666" s="89">
        <v>0</v>
      </c>
      <c r="R2666" s="89">
        <v>6.0247008962199998E-2</v>
      </c>
      <c r="S2666" s="89">
        <v>0</v>
      </c>
      <c r="T2666" s="89">
        <v>0</v>
      </c>
      <c r="U2666" s="89">
        <v>8.0357156124499993E-3</v>
      </c>
      <c r="V2666" s="89">
        <v>0</v>
      </c>
      <c r="W2666" s="89">
        <v>0</v>
      </c>
      <c r="X2666" s="89">
        <v>0</v>
      </c>
      <c r="Y2666" s="89">
        <v>0</v>
      </c>
      <c r="Z2666" s="89">
        <v>1.4872750741750001E-2</v>
      </c>
      <c r="AA2666" s="89">
        <v>1.287860479457E-2</v>
      </c>
    </row>
    <row r="2667" spans="1:27" x14ac:dyDescent="0.25">
      <c r="A2667" s="87">
        <v>24906</v>
      </c>
      <c r="B2667" s="134">
        <v>45473</v>
      </c>
      <c r="C2667" s="87">
        <v>26458</v>
      </c>
      <c r="D2667" s="86" t="s">
        <v>3039</v>
      </c>
      <c r="E2667" s="88">
        <v>2708235</v>
      </c>
      <c r="F2667" s="88">
        <v>1567484</v>
      </c>
      <c r="G2667" s="88">
        <v>0</v>
      </c>
      <c r="H2667" s="88">
        <v>0</v>
      </c>
      <c r="I2667" s="88">
        <v>0</v>
      </c>
      <c r="J2667" s="88">
        <v>0</v>
      </c>
      <c r="K2667" s="88">
        <v>0</v>
      </c>
      <c r="L2667" s="88">
        <v>0</v>
      </c>
      <c r="M2667" s="88">
        <v>0</v>
      </c>
      <c r="N2667" s="88">
        <v>0</v>
      </c>
      <c r="O2667" s="88">
        <v>0</v>
      </c>
      <c r="P2667" s="88">
        <v>1567484</v>
      </c>
      <c r="Q2667" s="89">
        <v>0</v>
      </c>
      <c r="R2667" s="89">
        <v>0</v>
      </c>
      <c r="S2667" s="89">
        <v>0</v>
      </c>
      <c r="T2667" s="89">
        <v>0</v>
      </c>
      <c r="U2667" s="89">
        <v>0</v>
      </c>
      <c r="V2667" s="89">
        <v>0</v>
      </c>
      <c r="W2667" s="89">
        <v>0</v>
      </c>
      <c r="X2667" s="89">
        <v>0</v>
      </c>
      <c r="Y2667" s="89">
        <v>0</v>
      </c>
      <c r="Z2667" s="89">
        <v>9.6846685558999997E-4</v>
      </c>
      <c r="AA2667" s="89">
        <v>9.6846685558999997E-4</v>
      </c>
    </row>
    <row r="2668" spans="1:27" x14ac:dyDescent="0.25">
      <c r="A2668" s="87">
        <v>24908</v>
      </c>
      <c r="B2668" s="134">
        <v>45473</v>
      </c>
      <c r="C2668" s="87">
        <v>15705</v>
      </c>
      <c r="D2668" s="86" t="s">
        <v>3040</v>
      </c>
      <c r="E2668" s="88">
        <v>26254200</v>
      </c>
      <c r="F2668" s="88">
        <v>17832399</v>
      </c>
      <c r="G2668" s="88">
        <v>0</v>
      </c>
      <c r="H2668" s="88">
        <v>9887</v>
      </c>
      <c r="I2668" s="88">
        <v>0</v>
      </c>
      <c r="J2668" s="88">
        <v>1164462</v>
      </c>
      <c r="K2668" s="88">
        <v>3283669</v>
      </c>
      <c r="L2668" s="88">
        <v>0</v>
      </c>
      <c r="M2668" s="88">
        <v>8476927</v>
      </c>
      <c r="N2668" s="88">
        <v>0</v>
      </c>
      <c r="O2668" s="88">
        <v>0</v>
      </c>
      <c r="P2668" s="88">
        <v>4897454</v>
      </c>
      <c r="Q2668" s="89">
        <v>0</v>
      </c>
      <c r="R2668" s="89">
        <v>2.115715564209E-2</v>
      </c>
      <c r="S2668" s="89">
        <v>0</v>
      </c>
      <c r="T2668" s="89">
        <v>0</v>
      </c>
      <c r="U2668" s="89">
        <v>3.6659299242999999E-3</v>
      </c>
      <c r="V2668" s="89">
        <v>0</v>
      </c>
      <c r="W2668" s="89">
        <v>0</v>
      </c>
      <c r="X2668" s="89">
        <v>0</v>
      </c>
      <c r="Y2668" s="89">
        <v>0</v>
      </c>
      <c r="Z2668" s="89">
        <v>5.7785938689300003E-3</v>
      </c>
      <c r="AA2668" s="89">
        <v>2.2299742233E-3</v>
      </c>
    </row>
    <row r="2669" spans="1:27" x14ac:dyDescent="0.25">
      <c r="A2669" s="87">
        <v>24909</v>
      </c>
      <c r="B2669" s="134">
        <v>45473</v>
      </c>
      <c r="C2669" s="87">
        <v>15303</v>
      </c>
      <c r="D2669" s="86" t="s">
        <v>3041</v>
      </c>
      <c r="E2669" s="88">
        <v>212707134</v>
      </c>
      <c r="F2669" s="88">
        <v>152846281</v>
      </c>
      <c r="G2669" s="88">
        <v>1208805</v>
      </c>
      <c r="H2669" s="88">
        <v>0</v>
      </c>
      <c r="I2669" s="88">
        <v>0</v>
      </c>
      <c r="J2669" s="88">
        <v>17588147</v>
      </c>
      <c r="K2669" s="88">
        <v>64834194</v>
      </c>
      <c r="L2669" s="88">
        <v>0</v>
      </c>
      <c r="M2669" s="88">
        <v>59420339</v>
      </c>
      <c r="N2669" s="88">
        <v>4037961</v>
      </c>
      <c r="O2669" s="88">
        <v>857896</v>
      </c>
      <c r="P2669" s="88">
        <v>4898938</v>
      </c>
      <c r="Q2669" s="89">
        <v>1.359793659828E-2</v>
      </c>
      <c r="R2669" s="89">
        <v>0</v>
      </c>
      <c r="S2669" s="89">
        <v>0</v>
      </c>
      <c r="T2669" s="89">
        <v>2.0745961524000001E-4</v>
      </c>
      <c r="U2669" s="89">
        <v>5.9126620789199998E-3</v>
      </c>
      <c r="V2669" s="89">
        <v>0</v>
      </c>
      <c r="W2669" s="89">
        <v>1.9797805545E-4</v>
      </c>
      <c r="X2669" s="89">
        <v>0</v>
      </c>
      <c r="Y2669" s="89">
        <v>0</v>
      </c>
      <c r="Z2669" s="89">
        <v>5.5176085983400002E-3</v>
      </c>
      <c r="AA2669" s="89">
        <v>2.7460626735500001E-3</v>
      </c>
    </row>
    <row r="2670" spans="1:27" x14ac:dyDescent="0.25">
      <c r="A2670" s="87">
        <v>24910</v>
      </c>
      <c r="B2670" s="134">
        <v>45473</v>
      </c>
      <c r="C2670" s="87">
        <v>26459</v>
      </c>
      <c r="D2670" s="86" t="s">
        <v>3042</v>
      </c>
      <c r="E2670" s="88">
        <v>3146143</v>
      </c>
      <c r="F2670" s="88">
        <v>2286979</v>
      </c>
      <c r="G2670" s="88">
        <v>0</v>
      </c>
      <c r="H2670" s="88">
        <v>15879</v>
      </c>
      <c r="I2670" s="88">
        <v>0</v>
      </c>
      <c r="J2670" s="88">
        <v>263931</v>
      </c>
      <c r="K2670" s="88">
        <v>1737125</v>
      </c>
      <c r="L2670" s="88">
        <v>0</v>
      </c>
      <c r="M2670" s="88">
        <v>0</v>
      </c>
      <c r="N2670" s="88">
        <v>0</v>
      </c>
      <c r="O2670" s="88">
        <v>0</v>
      </c>
      <c r="P2670" s="88">
        <v>270044</v>
      </c>
      <c r="Q2670" s="89">
        <v>0</v>
      </c>
      <c r="R2670" s="89">
        <v>0.10620664731436</v>
      </c>
      <c r="S2670" s="89">
        <v>0</v>
      </c>
      <c r="T2670" s="89">
        <v>0</v>
      </c>
      <c r="U2670" s="89">
        <v>5.6586413063199996E-3</v>
      </c>
      <c r="V2670" s="89">
        <v>0</v>
      </c>
      <c r="W2670" s="89">
        <v>0</v>
      </c>
      <c r="X2670" s="89">
        <v>0</v>
      </c>
      <c r="Y2670" s="89">
        <v>0</v>
      </c>
      <c r="Z2670" s="89">
        <v>4.6823576687680002E-2</v>
      </c>
      <c r="AA2670" s="89">
        <v>1.085163148448E-2</v>
      </c>
    </row>
    <row r="2671" spans="1:27" x14ac:dyDescent="0.25">
      <c r="A2671" s="87">
        <v>24911</v>
      </c>
      <c r="B2671" s="134">
        <v>45473</v>
      </c>
      <c r="C2671" s="87">
        <v>19732</v>
      </c>
      <c r="D2671" s="86" t="s">
        <v>3043</v>
      </c>
      <c r="E2671" s="88">
        <v>11870695</v>
      </c>
      <c r="F2671" s="88">
        <v>5215766</v>
      </c>
      <c r="G2671" s="88">
        <v>0</v>
      </c>
      <c r="H2671" s="88">
        <v>0</v>
      </c>
      <c r="I2671" s="88">
        <v>0</v>
      </c>
      <c r="J2671" s="88">
        <v>644301</v>
      </c>
      <c r="K2671" s="88">
        <v>751372</v>
      </c>
      <c r="L2671" s="88">
        <v>0</v>
      </c>
      <c r="M2671" s="88">
        <v>3661911</v>
      </c>
      <c r="N2671" s="88">
        <v>0</v>
      </c>
      <c r="O2671" s="88">
        <v>0</v>
      </c>
      <c r="P2671" s="88">
        <v>158182</v>
      </c>
      <c r="Q2671" s="89">
        <v>0</v>
      </c>
      <c r="R2671" s="89">
        <v>0</v>
      </c>
      <c r="S2671" s="89">
        <v>0</v>
      </c>
      <c r="T2671" s="89">
        <v>0</v>
      </c>
      <c r="U2671" s="89">
        <v>0</v>
      </c>
      <c r="V2671" s="89">
        <v>0</v>
      </c>
      <c r="W2671" s="89">
        <v>0</v>
      </c>
      <c r="X2671" s="89">
        <v>0</v>
      </c>
      <c r="Y2671" s="89">
        <v>0</v>
      </c>
      <c r="Z2671" s="89">
        <v>0</v>
      </c>
      <c r="AA2671" s="89">
        <v>0</v>
      </c>
    </row>
    <row r="2672" spans="1:27" x14ac:dyDescent="0.25">
      <c r="A2672" s="87">
        <v>24916</v>
      </c>
      <c r="B2672" s="134">
        <v>45473</v>
      </c>
      <c r="C2672" s="87">
        <v>18774</v>
      </c>
      <c r="D2672" s="86" t="s">
        <v>3044</v>
      </c>
      <c r="E2672" s="88">
        <v>478491034</v>
      </c>
      <c r="F2672" s="88">
        <v>352041274</v>
      </c>
      <c r="G2672" s="88">
        <v>18757742</v>
      </c>
      <c r="H2672" s="88">
        <v>0</v>
      </c>
      <c r="I2672" s="88">
        <v>0</v>
      </c>
      <c r="J2672" s="88">
        <v>66269637</v>
      </c>
      <c r="K2672" s="88">
        <v>62561361</v>
      </c>
      <c r="L2672" s="88">
        <v>0</v>
      </c>
      <c r="M2672" s="88">
        <v>168476528</v>
      </c>
      <c r="N2672" s="88">
        <v>0</v>
      </c>
      <c r="O2672" s="88">
        <v>6189325</v>
      </c>
      <c r="P2672" s="88">
        <v>29786681</v>
      </c>
      <c r="Q2672" s="89">
        <v>7.2181233900900001E-3</v>
      </c>
      <c r="R2672" s="89">
        <v>0</v>
      </c>
      <c r="S2672" s="89">
        <v>0</v>
      </c>
      <c r="T2672" s="89">
        <v>2.8878143089E-4</v>
      </c>
      <c r="U2672" s="89">
        <v>2.0730868483500001E-3</v>
      </c>
      <c r="V2672" s="89">
        <v>0</v>
      </c>
      <c r="W2672" s="89">
        <v>-1.417201847E-4</v>
      </c>
      <c r="X2672" s="89">
        <v>0</v>
      </c>
      <c r="Y2672" s="89">
        <v>0</v>
      </c>
      <c r="Z2672" s="89">
        <v>8.9306019312299992E-3</v>
      </c>
      <c r="AA2672" s="89">
        <v>1.51101319351E-3</v>
      </c>
    </row>
    <row r="2673" spans="1:27" x14ac:dyDescent="0.25">
      <c r="A2673" s="87">
        <v>24918</v>
      </c>
      <c r="B2673" s="134">
        <v>45473</v>
      </c>
      <c r="C2673" s="87">
        <v>21296</v>
      </c>
      <c r="D2673" s="86" t="s">
        <v>3045</v>
      </c>
      <c r="E2673" s="88">
        <v>97169403</v>
      </c>
      <c r="F2673" s="88">
        <v>80912377</v>
      </c>
      <c r="G2673" s="88">
        <v>1652661</v>
      </c>
      <c r="H2673" s="88">
        <v>0</v>
      </c>
      <c r="I2673" s="88">
        <v>0</v>
      </c>
      <c r="J2673" s="88">
        <v>3090601</v>
      </c>
      <c r="K2673" s="88">
        <v>38470642</v>
      </c>
      <c r="L2673" s="88">
        <v>0</v>
      </c>
      <c r="M2673" s="88">
        <v>18681103</v>
      </c>
      <c r="N2673" s="88">
        <v>6068911</v>
      </c>
      <c r="O2673" s="88">
        <v>2182671</v>
      </c>
      <c r="P2673" s="88">
        <v>10765788</v>
      </c>
      <c r="Q2673" s="89">
        <v>1.398425122201E-2</v>
      </c>
      <c r="R2673" s="89">
        <v>0</v>
      </c>
      <c r="S2673" s="89">
        <v>0</v>
      </c>
      <c r="T2673" s="89">
        <v>3.15440160065E-3</v>
      </c>
      <c r="U2673" s="89">
        <v>1.042928339224E-2</v>
      </c>
      <c r="V2673" s="89">
        <v>0</v>
      </c>
      <c r="W2673" s="89">
        <v>6.4980465093000003E-4</v>
      </c>
      <c r="X2673" s="89">
        <v>0</v>
      </c>
      <c r="Y2673" s="89">
        <v>0</v>
      </c>
      <c r="Z2673" s="89">
        <v>6.9245584653999997E-3</v>
      </c>
      <c r="AA2673" s="89">
        <v>6.6828066453399997E-3</v>
      </c>
    </row>
    <row r="2674" spans="1:27" x14ac:dyDescent="0.25">
      <c r="A2674" s="87">
        <v>24919</v>
      </c>
      <c r="B2674" s="134">
        <v>45473</v>
      </c>
      <c r="C2674" s="87">
        <v>26461</v>
      </c>
      <c r="D2674" s="86" t="s">
        <v>3046</v>
      </c>
      <c r="E2674" s="88">
        <v>3094050</v>
      </c>
      <c r="F2674" s="88">
        <v>1535523</v>
      </c>
      <c r="G2674" s="88">
        <v>0</v>
      </c>
      <c r="H2674" s="88">
        <v>0</v>
      </c>
      <c r="I2674" s="88">
        <v>0</v>
      </c>
      <c r="J2674" s="88">
        <v>250607</v>
      </c>
      <c r="K2674" s="88">
        <v>568859</v>
      </c>
      <c r="L2674" s="88">
        <v>0</v>
      </c>
      <c r="M2674" s="88">
        <v>441579</v>
      </c>
      <c r="N2674" s="88">
        <v>0</v>
      </c>
      <c r="O2674" s="88">
        <v>0</v>
      </c>
      <c r="P2674" s="88">
        <v>274478</v>
      </c>
      <c r="Q2674" s="89">
        <v>0</v>
      </c>
      <c r="R2674" s="89">
        <v>0</v>
      </c>
      <c r="S2674" s="89">
        <v>0</v>
      </c>
      <c r="T2674" s="89">
        <v>0</v>
      </c>
      <c r="U2674" s="89">
        <v>1.3321970503449999E-2</v>
      </c>
      <c r="V2674" s="89">
        <v>0</v>
      </c>
      <c r="W2674" s="89">
        <v>0</v>
      </c>
      <c r="X2674" s="89">
        <v>0</v>
      </c>
      <c r="Y2674" s="89">
        <v>0</v>
      </c>
      <c r="Z2674" s="89">
        <v>2.9357508607780001E-2</v>
      </c>
      <c r="AA2674" s="89">
        <v>1.146443198825E-2</v>
      </c>
    </row>
    <row r="2675" spans="1:27" x14ac:dyDescent="0.25">
      <c r="A2675" s="87">
        <v>24920</v>
      </c>
      <c r="B2675" s="134">
        <v>45473</v>
      </c>
      <c r="C2675" s="87">
        <v>2863</v>
      </c>
      <c r="D2675" s="86" t="s">
        <v>3047</v>
      </c>
      <c r="E2675" s="88">
        <v>164244049</v>
      </c>
      <c r="F2675" s="88">
        <v>32304227</v>
      </c>
      <c r="G2675" s="88">
        <v>2062435</v>
      </c>
      <c r="H2675" s="88">
        <v>0</v>
      </c>
      <c r="I2675" s="88">
        <v>0</v>
      </c>
      <c r="J2675" s="88">
        <v>5286904</v>
      </c>
      <c r="K2675" s="88">
        <v>14388729</v>
      </c>
      <c r="L2675" s="88">
        <v>0</v>
      </c>
      <c r="M2675" s="88">
        <v>8717057</v>
      </c>
      <c r="N2675" s="88">
        <v>0</v>
      </c>
      <c r="O2675" s="88">
        <v>89162</v>
      </c>
      <c r="P2675" s="88">
        <v>1759940</v>
      </c>
      <c r="Q2675" s="89">
        <v>1.0088902651819999E-2</v>
      </c>
      <c r="R2675" s="89">
        <v>0</v>
      </c>
      <c r="S2675" s="89">
        <v>0</v>
      </c>
      <c r="T2675" s="89">
        <v>0</v>
      </c>
      <c r="U2675" s="89">
        <v>-1.7269625992E-3</v>
      </c>
      <c r="V2675" s="89">
        <v>0</v>
      </c>
      <c r="W2675" s="89">
        <v>2.3189061002000001E-4</v>
      </c>
      <c r="X2675" s="89">
        <v>0</v>
      </c>
      <c r="Y2675" s="89">
        <v>0</v>
      </c>
      <c r="Z2675" s="89">
        <v>1.256317785524E-2</v>
      </c>
      <c r="AA2675" s="89">
        <v>1.05999370451E-3</v>
      </c>
    </row>
    <row r="2676" spans="1:27" x14ac:dyDescent="0.25">
      <c r="A2676" s="87">
        <v>24924</v>
      </c>
      <c r="B2676" s="134">
        <v>45473</v>
      </c>
      <c r="C2676" s="87">
        <v>24268</v>
      </c>
      <c r="D2676" s="86" t="s">
        <v>3048</v>
      </c>
      <c r="E2676" s="88">
        <v>28847699</v>
      </c>
      <c r="F2676" s="88">
        <v>24515434</v>
      </c>
      <c r="G2676" s="88">
        <v>0</v>
      </c>
      <c r="H2676" s="88">
        <v>0</v>
      </c>
      <c r="I2676" s="88">
        <v>0</v>
      </c>
      <c r="J2676" s="88">
        <v>764089</v>
      </c>
      <c r="K2676" s="88">
        <v>2378922</v>
      </c>
      <c r="L2676" s="88">
        <v>0</v>
      </c>
      <c r="M2676" s="88">
        <v>17511414</v>
      </c>
      <c r="N2676" s="88">
        <v>0</v>
      </c>
      <c r="O2676" s="88">
        <v>0</v>
      </c>
      <c r="P2676" s="88">
        <v>3861009</v>
      </c>
      <c r="Q2676" s="89">
        <v>0</v>
      </c>
      <c r="R2676" s="89">
        <v>0</v>
      </c>
      <c r="S2676" s="89">
        <v>0</v>
      </c>
      <c r="T2676" s="89">
        <v>0</v>
      </c>
      <c r="U2676" s="89">
        <v>1.2307588745599999E-3</v>
      </c>
      <c r="V2676" s="89">
        <v>0</v>
      </c>
      <c r="W2676" s="89">
        <v>0</v>
      </c>
      <c r="X2676" s="89">
        <v>0</v>
      </c>
      <c r="Y2676" s="89">
        <v>0</v>
      </c>
      <c r="Z2676" s="89">
        <v>9.9072660299999991E-4</v>
      </c>
      <c r="AA2676" s="89">
        <v>2.2396346095E-4</v>
      </c>
    </row>
    <row r="2677" spans="1:27" x14ac:dyDescent="0.25">
      <c r="A2677" s="87">
        <v>24925</v>
      </c>
      <c r="B2677" s="134">
        <v>45473</v>
      </c>
      <c r="C2677" s="87">
        <v>26463</v>
      </c>
      <c r="D2677" s="86" t="s">
        <v>3049</v>
      </c>
      <c r="E2677" s="88">
        <v>1649322</v>
      </c>
      <c r="F2677" s="88">
        <v>944195</v>
      </c>
      <c r="G2677" s="88">
        <v>0</v>
      </c>
      <c r="H2677" s="88">
        <v>0</v>
      </c>
      <c r="I2677" s="88">
        <v>0</v>
      </c>
      <c r="J2677" s="88">
        <v>486397</v>
      </c>
      <c r="K2677" s="88">
        <v>344424</v>
      </c>
      <c r="L2677" s="88">
        <v>0</v>
      </c>
      <c r="M2677" s="88">
        <v>0</v>
      </c>
      <c r="N2677" s="88">
        <v>0</v>
      </c>
      <c r="O2677" s="88">
        <v>0</v>
      </c>
      <c r="P2677" s="88">
        <v>113374</v>
      </c>
      <c r="Q2677" s="89">
        <v>0</v>
      </c>
      <c r="R2677" s="89">
        <v>0</v>
      </c>
      <c r="S2677" s="89">
        <v>0</v>
      </c>
      <c r="T2677" s="89">
        <v>0</v>
      </c>
      <c r="U2677" s="89">
        <v>0</v>
      </c>
      <c r="V2677" s="89">
        <v>0</v>
      </c>
      <c r="W2677" s="89">
        <v>0</v>
      </c>
      <c r="X2677" s="89">
        <v>0</v>
      </c>
      <c r="Y2677" s="89">
        <v>0</v>
      </c>
      <c r="Z2677" s="89">
        <v>0</v>
      </c>
      <c r="AA2677" s="89">
        <v>0</v>
      </c>
    </row>
    <row r="2678" spans="1:27" x14ac:dyDescent="0.25">
      <c r="A2678" s="87">
        <v>24927</v>
      </c>
      <c r="B2678" s="134">
        <v>45473</v>
      </c>
      <c r="C2678" s="87">
        <v>19821</v>
      </c>
      <c r="D2678" s="86" t="s">
        <v>3050</v>
      </c>
      <c r="E2678" s="88">
        <v>437944563</v>
      </c>
      <c r="F2678" s="88">
        <v>350818045</v>
      </c>
      <c r="G2678" s="88">
        <v>10565623</v>
      </c>
      <c r="H2678" s="88">
        <v>0</v>
      </c>
      <c r="I2678" s="88">
        <v>938349</v>
      </c>
      <c r="J2678" s="88">
        <v>22010017</v>
      </c>
      <c r="K2678" s="88">
        <v>60598069</v>
      </c>
      <c r="L2678" s="88">
        <v>0</v>
      </c>
      <c r="M2678" s="88">
        <v>172036700</v>
      </c>
      <c r="N2678" s="88">
        <v>20642774</v>
      </c>
      <c r="O2678" s="88">
        <v>1790138</v>
      </c>
      <c r="P2678" s="88">
        <v>62236375</v>
      </c>
      <c r="Q2678" s="89">
        <v>2.3747366489729999E-2</v>
      </c>
      <c r="R2678" s="89">
        <v>0</v>
      </c>
      <c r="S2678" s="89">
        <v>1.7500798564060002E-2</v>
      </c>
      <c r="T2678" s="89">
        <v>3.4711426033999998E-4</v>
      </c>
      <c r="U2678" s="89">
        <v>9.0420903310700004E-3</v>
      </c>
      <c r="V2678" s="89">
        <v>0</v>
      </c>
      <c r="W2678" s="89">
        <v>2.9584170206999998E-4</v>
      </c>
      <c r="X2678" s="89">
        <v>0</v>
      </c>
      <c r="Y2678" s="89">
        <v>3.5596146241300003E-2</v>
      </c>
      <c r="Z2678" s="89">
        <v>3.2722547901109997E-2</v>
      </c>
      <c r="AA2678" s="89">
        <v>8.1195908294499995E-3</v>
      </c>
    </row>
    <row r="2679" spans="1:27" x14ac:dyDescent="0.25">
      <c r="A2679" s="87">
        <v>24928</v>
      </c>
      <c r="B2679" s="134">
        <v>45473</v>
      </c>
      <c r="C2679" s="87">
        <v>26464</v>
      </c>
      <c r="D2679" s="86" t="s">
        <v>3051</v>
      </c>
      <c r="E2679" s="88">
        <v>6755259</v>
      </c>
      <c r="F2679" s="88">
        <v>1357408</v>
      </c>
      <c r="G2679" s="88">
        <v>0</v>
      </c>
      <c r="H2679" s="88">
        <v>0</v>
      </c>
      <c r="I2679" s="88">
        <v>0</v>
      </c>
      <c r="J2679" s="88">
        <v>59427</v>
      </c>
      <c r="K2679" s="88">
        <v>290557</v>
      </c>
      <c r="L2679" s="88">
        <v>0</v>
      </c>
      <c r="M2679" s="88">
        <v>634114</v>
      </c>
      <c r="N2679" s="88">
        <v>0</v>
      </c>
      <c r="O2679" s="88">
        <v>0</v>
      </c>
      <c r="P2679" s="88">
        <v>373310</v>
      </c>
      <c r="Q2679" s="89">
        <v>0</v>
      </c>
      <c r="R2679" s="89">
        <v>0</v>
      </c>
      <c r="S2679" s="89">
        <v>0</v>
      </c>
      <c r="T2679" s="89">
        <v>0</v>
      </c>
      <c r="U2679" s="89">
        <v>1.108496499874E-2</v>
      </c>
      <c r="V2679" s="89">
        <v>0</v>
      </c>
      <c r="W2679" s="89">
        <v>0</v>
      </c>
      <c r="X2679" s="89">
        <v>0</v>
      </c>
      <c r="Y2679" s="89">
        <v>0</v>
      </c>
      <c r="Z2679" s="89">
        <v>3.5386369372429997E-2</v>
      </c>
      <c r="AA2679" s="89">
        <v>1.3241426512519999E-2</v>
      </c>
    </row>
    <row r="2680" spans="1:27" x14ac:dyDescent="0.25">
      <c r="A2680" s="87">
        <v>24929</v>
      </c>
      <c r="B2680" s="134">
        <v>45473</v>
      </c>
      <c r="C2680" s="87">
        <v>4529</v>
      </c>
      <c r="D2680" s="86" t="s">
        <v>3052</v>
      </c>
      <c r="E2680" s="88">
        <v>213611521</v>
      </c>
      <c r="F2680" s="88">
        <v>154238525</v>
      </c>
      <c r="G2680" s="88">
        <v>3153146</v>
      </c>
      <c r="H2680" s="88">
        <v>0</v>
      </c>
      <c r="I2680" s="88">
        <v>0</v>
      </c>
      <c r="J2680" s="88">
        <v>12657258</v>
      </c>
      <c r="K2680" s="88">
        <v>23438827</v>
      </c>
      <c r="L2680" s="88">
        <v>0</v>
      </c>
      <c r="M2680" s="88">
        <v>88911287</v>
      </c>
      <c r="N2680" s="88">
        <v>14404547</v>
      </c>
      <c r="O2680" s="88">
        <v>610757</v>
      </c>
      <c r="P2680" s="88">
        <v>11062703</v>
      </c>
      <c r="Q2680" s="89">
        <v>1.100506954822E-2</v>
      </c>
      <c r="R2680" s="89">
        <v>0</v>
      </c>
      <c r="S2680" s="89">
        <v>0</v>
      </c>
      <c r="T2680" s="89">
        <v>9.0589964718999999E-4</v>
      </c>
      <c r="U2680" s="89">
        <v>3.00008518017E-3</v>
      </c>
      <c r="V2680" s="89">
        <v>0</v>
      </c>
      <c r="W2680" s="89">
        <v>1.1068669116999999E-4</v>
      </c>
      <c r="X2680" s="89">
        <v>0</v>
      </c>
      <c r="Y2680" s="89">
        <v>0</v>
      </c>
      <c r="Z2680" s="89">
        <v>3.2496802655579998E-2</v>
      </c>
      <c r="AA2680" s="89">
        <v>3.4601249256799999E-3</v>
      </c>
    </row>
    <row r="2681" spans="1:27" x14ac:dyDescent="0.25">
      <c r="A2681" s="87">
        <v>24930</v>
      </c>
      <c r="B2681" s="134">
        <v>45473</v>
      </c>
      <c r="C2681" s="87">
        <v>26465</v>
      </c>
      <c r="D2681" s="86" t="s">
        <v>3053</v>
      </c>
      <c r="E2681" s="88">
        <v>6812293</v>
      </c>
      <c r="F2681" s="88">
        <v>2367536</v>
      </c>
      <c r="G2681" s="88">
        <v>0</v>
      </c>
      <c r="H2681" s="88">
        <v>0</v>
      </c>
      <c r="I2681" s="88">
        <v>0</v>
      </c>
      <c r="J2681" s="88">
        <v>1106191</v>
      </c>
      <c r="K2681" s="88">
        <v>1189396</v>
      </c>
      <c r="L2681" s="88">
        <v>0</v>
      </c>
      <c r="M2681" s="88">
        <v>0</v>
      </c>
      <c r="N2681" s="88">
        <v>0</v>
      </c>
      <c r="O2681" s="88">
        <v>0</v>
      </c>
      <c r="P2681" s="88">
        <v>71949</v>
      </c>
      <c r="Q2681" s="89">
        <v>0</v>
      </c>
      <c r="R2681" s="89">
        <v>0</v>
      </c>
      <c r="S2681" s="89">
        <v>0</v>
      </c>
      <c r="T2681" s="89">
        <v>6.0990070129999998E-4</v>
      </c>
      <c r="U2681" s="89">
        <v>1.5779081150399999E-3</v>
      </c>
      <c r="V2681" s="89">
        <v>0</v>
      </c>
      <c r="W2681" s="89">
        <v>0</v>
      </c>
      <c r="X2681" s="89">
        <v>0</v>
      </c>
      <c r="Y2681" s="89">
        <v>0</v>
      </c>
      <c r="Z2681" s="89">
        <v>1.5793534220559999E-2</v>
      </c>
      <c r="AA2681" s="89">
        <v>1.7394407988E-3</v>
      </c>
    </row>
    <row r="2682" spans="1:27" x14ac:dyDescent="0.25">
      <c r="A2682" s="87">
        <v>24934</v>
      </c>
      <c r="B2682" s="134">
        <v>45473</v>
      </c>
      <c r="C2682" s="87">
        <v>16827</v>
      </c>
      <c r="D2682" s="86" t="s">
        <v>3054</v>
      </c>
      <c r="E2682" s="88">
        <v>931733110</v>
      </c>
      <c r="F2682" s="88">
        <v>666158693</v>
      </c>
      <c r="G2682" s="88">
        <v>33421889</v>
      </c>
      <c r="H2682" s="88">
        <v>0</v>
      </c>
      <c r="I2682" s="88">
        <v>0</v>
      </c>
      <c r="J2682" s="88">
        <v>63474975</v>
      </c>
      <c r="K2682" s="88">
        <v>164546277</v>
      </c>
      <c r="L2682" s="88">
        <v>0</v>
      </c>
      <c r="M2682" s="88">
        <v>277626759</v>
      </c>
      <c r="N2682" s="88">
        <v>5646140</v>
      </c>
      <c r="O2682" s="88">
        <v>0</v>
      </c>
      <c r="P2682" s="88">
        <v>121442653</v>
      </c>
      <c r="Q2682" s="89">
        <v>2.4870002004609999E-2</v>
      </c>
      <c r="R2682" s="89">
        <v>0</v>
      </c>
      <c r="S2682" s="89">
        <v>0</v>
      </c>
      <c r="T2682" s="89">
        <v>1.7576623338500001E-3</v>
      </c>
      <c r="U2682" s="89">
        <v>7.6410892985800003E-3</v>
      </c>
      <c r="V2682" s="89">
        <v>0</v>
      </c>
      <c r="W2682" s="89">
        <v>4.2780414940000003E-5</v>
      </c>
      <c r="X2682" s="89">
        <v>0</v>
      </c>
      <c r="Y2682" s="89">
        <v>0</v>
      </c>
      <c r="Z2682" s="89">
        <v>1.915596595312E-2</v>
      </c>
      <c r="AA2682" s="89">
        <v>5.8151968834099996E-3</v>
      </c>
    </row>
    <row r="2683" spans="1:27" x14ac:dyDescent="0.25">
      <c r="A2683" s="87">
        <v>24935</v>
      </c>
      <c r="B2683" s="134">
        <v>45473</v>
      </c>
      <c r="C2683" s="87">
        <v>26466</v>
      </c>
      <c r="D2683" s="86" t="s">
        <v>3055</v>
      </c>
      <c r="E2683" s="88">
        <v>2755719</v>
      </c>
      <c r="F2683" s="88">
        <v>816730</v>
      </c>
      <c r="G2683" s="88">
        <v>0</v>
      </c>
      <c r="H2683" s="88">
        <v>0</v>
      </c>
      <c r="I2683" s="88">
        <v>0</v>
      </c>
      <c r="J2683" s="88">
        <v>81900</v>
      </c>
      <c r="K2683" s="88">
        <v>49925</v>
      </c>
      <c r="L2683" s="88">
        <v>0</v>
      </c>
      <c r="M2683" s="88">
        <v>0</v>
      </c>
      <c r="N2683" s="88">
        <v>496835</v>
      </c>
      <c r="O2683" s="88">
        <v>0</v>
      </c>
      <c r="P2683" s="88">
        <v>188070</v>
      </c>
      <c r="Q2683" s="89">
        <v>0</v>
      </c>
      <c r="R2683" s="89">
        <v>0</v>
      </c>
      <c r="S2683" s="89">
        <v>0</v>
      </c>
      <c r="T2683" s="89">
        <v>0</v>
      </c>
      <c r="U2683" s="89">
        <v>0</v>
      </c>
      <c r="V2683" s="89">
        <v>0</v>
      </c>
      <c r="W2683" s="89">
        <v>0</v>
      </c>
      <c r="X2683" s="89">
        <v>0</v>
      </c>
      <c r="Y2683" s="89">
        <v>0</v>
      </c>
      <c r="Z2683" s="89">
        <v>0</v>
      </c>
      <c r="AA2683" s="89">
        <v>0</v>
      </c>
    </row>
    <row r="2684" spans="1:27" x14ac:dyDescent="0.25">
      <c r="A2684" s="87">
        <v>24936</v>
      </c>
      <c r="B2684" s="134">
        <v>45473</v>
      </c>
      <c r="C2684" s="87">
        <v>17491</v>
      </c>
      <c r="D2684" s="86" t="s">
        <v>3056</v>
      </c>
      <c r="E2684" s="88">
        <v>350035821</v>
      </c>
      <c r="F2684" s="88">
        <v>267637830</v>
      </c>
      <c r="G2684" s="88">
        <v>0</v>
      </c>
      <c r="H2684" s="88">
        <v>0</v>
      </c>
      <c r="I2684" s="88">
        <v>0</v>
      </c>
      <c r="J2684" s="88">
        <v>49476167</v>
      </c>
      <c r="K2684" s="88">
        <v>81761386</v>
      </c>
      <c r="L2684" s="88">
        <v>0</v>
      </c>
      <c r="M2684" s="88">
        <v>124316683</v>
      </c>
      <c r="N2684" s="88">
        <v>2306773</v>
      </c>
      <c r="O2684" s="88">
        <v>0</v>
      </c>
      <c r="P2684" s="88">
        <v>9776821</v>
      </c>
      <c r="Q2684" s="89">
        <v>0</v>
      </c>
      <c r="R2684" s="89">
        <v>0</v>
      </c>
      <c r="S2684" s="89">
        <v>0</v>
      </c>
      <c r="T2684" s="89">
        <v>2.2367614796000002E-3</v>
      </c>
      <c r="U2684" s="89">
        <v>4.2001685382099998E-3</v>
      </c>
      <c r="V2684" s="89">
        <v>0</v>
      </c>
      <c r="W2684" s="89">
        <v>-2.343581874E-4</v>
      </c>
      <c r="X2684" s="89">
        <v>0</v>
      </c>
      <c r="Y2684" s="89">
        <v>0</v>
      </c>
      <c r="Z2684" s="89">
        <v>2.1419678951819999E-2</v>
      </c>
      <c r="AA2684" s="89">
        <v>2.5961302754600002E-3</v>
      </c>
    </row>
    <row r="2685" spans="1:27" x14ac:dyDescent="0.25">
      <c r="A2685" s="87">
        <v>24937</v>
      </c>
      <c r="B2685" s="134">
        <v>45473</v>
      </c>
      <c r="C2685" s="87">
        <v>26467</v>
      </c>
      <c r="D2685" s="86" t="s">
        <v>3057</v>
      </c>
      <c r="E2685" s="88">
        <v>3086656</v>
      </c>
      <c r="F2685" s="88">
        <v>616884</v>
      </c>
      <c r="G2685" s="88">
        <v>0</v>
      </c>
      <c r="H2685" s="88">
        <v>2131</v>
      </c>
      <c r="I2685" s="88">
        <v>0</v>
      </c>
      <c r="J2685" s="88">
        <v>27081</v>
      </c>
      <c r="K2685" s="88">
        <v>328428</v>
      </c>
      <c r="L2685" s="88">
        <v>0</v>
      </c>
      <c r="M2685" s="88">
        <v>0</v>
      </c>
      <c r="N2685" s="88">
        <v>0</v>
      </c>
      <c r="O2685" s="88">
        <v>0</v>
      </c>
      <c r="P2685" s="88">
        <v>259244</v>
      </c>
      <c r="Q2685" s="89">
        <v>0</v>
      </c>
      <c r="R2685" s="89">
        <v>0</v>
      </c>
      <c r="S2685" s="89">
        <v>0</v>
      </c>
      <c r="T2685" s="89">
        <v>0</v>
      </c>
      <c r="U2685" s="89">
        <v>0</v>
      </c>
      <c r="V2685" s="89">
        <v>0</v>
      </c>
      <c r="W2685" s="89">
        <v>0</v>
      </c>
      <c r="X2685" s="89">
        <v>0</v>
      </c>
      <c r="Y2685" s="89">
        <v>0</v>
      </c>
      <c r="Z2685" s="89">
        <v>0</v>
      </c>
      <c r="AA2685" s="89">
        <v>0</v>
      </c>
    </row>
    <row r="2686" spans="1:27" x14ac:dyDescent="0.25">
      <c r="A2686" s="87">
        <v>24939</v>
      </c>
      <c r="B2686" s="134">
        <v>45473</v>
      </c>
      <c r="C2686" s="87">
        <v>18249</v>
      </c>
      <c r="D2686" s="86" t="s">
        <v>3058</v>
      </c>
      <c r="E2686" s="88">
        <v>22551397</v>
      </c>
      <c r="F2686" s="88">
        <v>11221440</v>
      </c>
      <c r="G2686" s="88">
        <v>0</v>
      </c>
      <c r="H2686" s="88">
        <v>0</v>
      </c>
      <c r="I2686" s="88">
        <v>18327</v>
      </c>
      <c r="J2686" s="88">
        <v>3222070</v>
      </c>
      <c r="K2686" s="88">
        <v>2229353</v>
      </c>
      <c r="L2686" s="88">
        <v>0</v>
      </c>
      <c r="M2686" s="88">
        <v>5277016</v>
      </c>
      <c r="N2686" s="88">
        <v>0</v>
      </c>
      <c r="O2686" s="88">
        <v>0</v>
      </c>
      <c r="P2686" s="88">
        <v>474674</v>
      </c>
      <c r="Q2686" s="89">
        <v>0</v>
      </c>
      <c r="R2686" s="89">
        <v>0</v>
      </c>
      <c r="S2686" s="89">
        <v>0</v>
      </c>
      <c r="T2686" s="89">
        <v>1.9815297998199998E-3</v>
      </c>
      <c r="U2686" s="89">
        <v>7.5585136686699998E-3</v>
      </c>
      <c r="V2686" s="89">
        <v>0</v>
      </c>
      <c r="W2686" s="89">
        <v>4.0800748214399997E-3</v>
      </c>
      <c r="X2686" s="89">
        <v>0</v>
      </c>
      <c r="Y2686" s="89">
        <v>0</v>
      </c>
      <c r="Z2686" s="89">
        <v>3.1393780601000003E-2</v>
      </c>
      <c r="AA2686" s="89">
        <v>6.2193540017000002E-3</v>
      </c>
    </row>
    <row r="2687" spans="1:27" x14ac:dyDescent="0.25">
      <c r="A2687" s="87">
        <v>24940</v>
      </c>
      <c r="B2687" s="134">
        <v>45473</v>
      </c>
      <c r="C2687" s="87">
        <v>26468</v>
      </c>
      <c r="D2687" s="86" t="s">
        <v>3059</v>
      </c>
      <c r="E2687" s="88">
        <v>4357704</v>
      </c>
      <c r="F2687" s="88">
        <v>326410</v>
      </c>
      <c r="G2687" s="88">
        <v>0</v>
      </c>
      <c r="H2687" s="88">
        <v>0</v>
      </c>
      <c r="I2687" s="88">
        <v>0</v>
      </c>
      <c r="J2687" s="88">
        <v>23044</v>
      </c>
      <c r="K2687" s="88">
        <v>99446</v>
      </c>
      <c r="L2687" s="88">
        <v>0</v>
      </c>
      <c r="M2687" s="88">
        <v>0</v>
      </c>
      <c r="N2687" s="88">
        <v>0</v>
      </c>
      <c r="O2687" s="88">
        <v>0</v>
      </c>
      <c r="P2687" s="88">
        <v>203920</v>
      </c>
      <c r="Q2687" s="89">
        <v>0</v>
      </c>
      <c r="R2687" s="89">
        <v>0</v>
      </c>
      <c r="S2687" s="89">
        <v>0</v>
      </c>
      <c r="T2687" s="89">
        <v>0</v>
      </c>
      <c r="U2687" s="89">
        <v>0</v>
      </c>
      <c r="V2687" s="89">
        <v>0</v>
      </c>
      <c r="W2687" s="89">
        <v>0</v>
      </c>
      <c r="X2687" s="89">
        <v>0</v>
      </c>
      <c r="Y2687" s="89">
        <v>0</v>
      </c>
      <c r="Z2687" s="89">
        <v>0</v>
      </c>
      <c r="AA2687" s="89">
        <v>0</v>
      </c>
    </row>
    <row r="2688" spans="1:27" x14ac:dyDescent="0.25">
      <c r="A2688" s="87">
        <v>24942</v>
      </c>
      <c r="B2688" s="134">
        <v>45473</v>
      </c>
      <c r="C2688" s="87">
        <v>26469</v>
      </c>
      <c r="D2688" s="86" t="s">
        <v>4735</v>
      </c>
      <c r="E2688" s="88">
        <v>569277</v>
      </c>
      <c r="F2688" s="88">
        <v>0</v>
      </c>
      <c r="G2688" s="88">
        <v>0</v>
      </c>
      <c r="H2688" s="88">
        <v>0</v>
      </c>
      <c r="I2688" s="88">
        <v>0</v>
      </c>
      <c r="J2688" s="88">
        <v>0</v>
      </c>
      <c r="K2688" s="88">
        <v>0</v>
      </c>
      <c r="L2688" s="88">
        <v>0</v>
      </c>
      <c r="M2688" s="88">
        <v>0</v>
      </c>
      <c r="N2688" s="88">
        <v>0</v>
      </c>
      <c r="O2688" s="88">
        <v>0</v>
      </c>
      <c r="P2688" s="88">
        <v>0</v>
      </c>
      <c r="Q2688" s="89">
        <v>0</v>
      </c>
      <c r="R2688" s="89">
        <v>0</v>
      </c>
      <c r="S2688" s="89">
        <v>0</v>
      </c>
      <c r="T2688" s="89">
        <v>0</v>
      </c>
      <c r="U2688" s="89">
        <v>0</v>
      </c>
      <c r="V2688" s="89">
        <v>0</v>
      </c>
      <c r="W2688" s="89">
        <v>0</v>
      </c>
      <c r="X2688" s="89">
        <v>0</v>
      </c>
      <c r="Y2688" s="89">
        <v>0</v>
      </c>
      <c r="Z2688" s="89">
        <v>0</v>
      </c>
      <c r="AA2688" s="89">
        <v>0</v>
      </c>
    </row>
    <row r="2689" spans="1:27" x14ac:dyDescent="0.25">
      <c r="A2689" s="87">
        <v>24943</v>
      </c>
      <c r="B2689" s="134">
        <v>45473</v>
      </c>
      <c r="C2689" s="87">
        <v>26470</v>
      </c>
      <c r="D2689" s="86" t="s">
        <v>3060</v>
      </c>
      <c r="E2689" s="88">
        <v>1496350</v>
      </c>
      <c r="F2689" s="88">
        <v>273838</v>
      </c>
      <c r="G2689" s="88">
        <v>0</v>
      </c>
      <c r="H2689" s="88">
        <v>3150</v>
      </c>
      <c r="I2689" s="88">
        <v>0</v>
      </c>
      <c r="J2689" s="88">
        <v>0</v>
      </c>
      <c r="K2689" s="88">
        <v>0</v>
      </c>
      <c r="L2689" s="88">
        <v>0</v>
      </c>
      <c r="M2689" s="88">
        <v>0</v>
      </c>
      <c r="N2689" s="88">
        <v>0</v>
      </c>
      <c r="O2689" s="88">
        <v>0</v>
      </c>
      <c r="P2689" s="88">
        <v>270688</v>
      </c>
      <c r="Q2689" s="89">
        <v>0</v>
      </c>
      <c r="R2689" s="89">
        <v>0</v>
      </c>
      <c r="S2689" s="89">
        <v>0</v>
      </c>
      <c r="T2689" s="89">
        <v>0</v>
      </c>
      <c r="U2689" s="89">
        <v>0</v>
      </c>
      <c r="V2689" s="89">
        <v>0</v>
      </c>
      <c r="W2689" s="89">
        <v>0</v>
      </c>
      <c r="X2689" s="89">
        <v>0</v>
      </c>
      <c r="Y2689" s="89">
        <v>0</v>
      </c>
      <c r="Z2689" s="89">
        <v>0</v>
      </c>
      <c r="AA2689" s="89">
        <v>0</v>
      </c>
    </row>
    <row r="2690" spans="1:27" x14ac:dyDescent="0.25">
      <c r="A2690" s="87">
        <v>24944</v>
      </c>
      <c r="B2690" s="134">
        <v>45473</v>
      </c>
      <c r="C2690" s="87">
        <v>15736</v>
      </c>
      <c r="D2690" s="86" t="s">
        <v>4736</v>
      </c>
      <c r="E2690" s="88">
        <v>15268075</v>
      </c>
      <c r="F2690" s="88">
        <v>7671568</v>
      </c>
      <c r="G2690" s="88">
        <v>524319</v>
      </c>
      <c r="H2690" s="88">
        <v>0</v>
      </c>
      <c r="I2690" s="88">
        <v>0</v>
      </c>
      <c r="J2690" s="88">
        <v>1639328</v>
      </c>
      <c r="K2690" s="88">
        <v>3610580</v>
      </c>
      <c r="L2690" s="88">
        <v>0</v>
      </c>
      <c r="M2690" s="88">
        <v>387120</v>
      </c>
      <c r="N2690" s="88">
        <v>0</v>
      </c>
      <c r="O2690" s="88">
        <v>0</v>
      </c>
      <c r="P2690" s="88">
        <v>1510221</v>
      </c>
      <c r="Q2690" s="89">
        <v>6.0305184524000002E-4</v>
      </c>
      <c r="R2690" s="89">
        <v>0</v>
      </c>
      <c r="S2690" s="89">
        <v>0</v>
      </c>
      <c r="T2690" s="89">
        <v>0</v>
      </c>
      <c r="U2690" s="89">
        <v>4.5650930550000003E-5</v>
      </c>
      <c r="V2690" s="89">
        <v>0</v>
      </c>
      <c r="W2690" s="89">
        <v>0</v>
      </c>
      <c r="X2690" s="89">
        <v>0</v>
      </c>
      <c r="Y2690" s="89">
        <v>0</v>
      </c>
      <c r="Z2690" s="89">
        <v>-1.18193119E-4</v>
      </c>
      <c r="AA2690" s="89">
        <v>4.6017270190000002E-5</v>
      </c>
    </row>
    <row r="2691" spans="1:27" x14ac:dyDescent="0.25">
      <c r="A2691" s="87">
        <v>24945</v>
      </c>
      <c r="B2691" s="134">
        <v>45473</v>
      </c>
      <c r="C2691" s="87">
        <v>19510</v>
      </c>
      <c r="D2691" s="86" t="s">
        <v>3720</v>
      </c>
      <c r="E2691" s="88">
        <v>546986851</v>
      </c>
      <c r="F2691" s="88">
        <v>441355809</v>
      </c>
      <c r="G2691" s="88">
        <v>21122800</v>
      </c>
      <c r="H2691" s="88">
        <v>0</v>
      </c>
      <c r="I2691" s="88">
        <v>0</v>
      </c>
      <c r="J2691" s="88">
        <v>60094958</v>
      </c>
      <c r="K2691" s="88">
        <v>194603505</v>
      </c>
      <c r="L2691" s="88">
        <v>0</v>
      </c>
      <c r="M2691" s="88">
        <v>127855012</v>
      </c>
      <c r="N2691" s="88">
        <v>20223831</v>
      </c>
      <c r="O2691" s="88">
        <v>3923063</v>
      </c>
      <c r="P2691" s="88">
        <v>13532641</v>
      </c>
      <c r="Q2691" s="89">
        <v>1.46583207994E-2</v>
      </c>
      <c r="R2691" s="89">
        <v>0</v>
      </c>
      <c r="S2691" s="89">
        <v>0</v>
      </c>
      <c r="T2691" s="89">
        <v>7.8925833879999997E-5</v>
      </c>
      <c r="U2691" s="89">
        <v>2.8371842981600001E-3</v>
      </c>
      <c r="V2691" s="89">
        <v>0</v>
      </c>
      <c r="W2691" s="89">
        <v>-5.7880974600000002E-5</v>
      </c>
      <c r="X2691" s="89">
        <v>0</v>
      </c>
      <c r="Y2691" s="89">
        <v>0</v>
      </c>
      <c r="Z2691" s="89">
        <v>2.95858807857E-2</v>
      </c>
      <c r="AA2691" s="89">
        <v>2.70531951251E-3</v>
      </c>
    </row>
    <row r="2692" spans="1:27" x14ac:dyDescent="0.25">
      <c r="A2692" s="87">
        <v>24946</v>
      </c>
      <c r="B2692" s="134">
        <v>45473</v>
      </c>
      <c r="C2692" s="87">
        <v>26471</v>
      </c>
      <c r="D2692" s="86" t="s">
        <v>4737</v>
      </c>
      <c r="E2692" s="88">
        <v>3889964</v>
      </c>
      <c r="F2692" s="88">
        <v>0</v>
      </c>
      <c r="G2692" s="88">
        <v>0</v>
      </c>
      <c r="H2692" s="88">
        <v>0</v>
      </c>
      <c r="I2692" s="88">
        <v>0</v>
      </c>
      <c r="J2692" s="88">
        <v>0</v>
      </c>
      <c r="K2692" s="88">
        <v>0</v>
      </c>
      <c r="L2692" s="88">
        <v>0</v>
      </c>
      <c r="M2692" s="88">
        <v>0</v>
      </c>
      <c r="N2692" s="88">
        <v>0</v>
      </c>
      <c r="O2692" s="88">
        <v>0</v>
      </c>
      <c r="P2692" s="88">
        <v>0</v>
      </c>
      <c r="Q2692" s="89">
        <v>0</v>
      </c>
      <c r="R2692" s="89">
        <v>0</v>
      </c>
      <c r="S2692" s="89">
        <v>0</v>
      </c>
      <c r="T2692" s="89">
        <v>0</v>
      </c>
      <c r="U2692" s="89">
        <v>0</v>
      </c>
      <c r="V2692" s="89">
        <v>0</v>
      </c>
      <c r="W2692" s="89">
        <v>0</v>
      </c>
      <c r="X2692" s="89">
        <v>0</v>
      </c>
      <c r="Y2692" s="89">
        <v>0</v>
      </c>
      <c r="Z2692" s="89">
        <v>0</v>
      </c>
      <c r="AA2692" s="89">
        <v>0</v>
      </c>
    </row>
    <row r="2693" spans="1:27" x14ac:dyDescent="0.25">
      <c r="A2693" s="87">
        <v>24947</v>
      </c>
      <c r="B2693" s="134">
        <v>45473</v>
      </c>
      <c r="C2693" s="87">
        <v>26472</v>
      </c>
      <c r="D2693" s="86" t="s">
        <v>4738</v>
      </c>
      <c r="E2693" s="88">
        <v>5198790</v>
      </c>
      <c r="F2693" s="88">
        <v>0</v>
      </c>
      <c r="G2693" s="88">
        <v>0</v>
      </c>
      <c r="H2693" s="88">
        <v>0</v>
      </c>
      <c r="I2693" s="88">
        <v>0</v>
      </c>
      <c r="J2693" s="88">
        <v>0</v>
      </c>
      <c r="K2693" s="88">
        <v>0</v>
      </c>
      <c r="L2693" s="88">
        <v>0</v>
      </c>
      <c r="M2693" s="88">
        <v>0</v>
      </c>
      <c r="N2693" s="88">
        <v>0</v>
      </c>
      <c r="O2693" s="88">
        <v>0</v>
      </c>
      <c r="P2693" s="88">
        <v>0</v>
      </c>
      <c r="Q2693" s="89">
        <v>0</v>
      </c>
      <c r="R2693" s="89">
        <v>0</v>
      </c>
      <c r="S2693" s="89">
        <v>0</v>
      </c>
      <c r="T2693" s="89">
        <v>0</v>
      </c>
      <c r="U2693" s="89">
        <v>0</v>
      </c>
      <c r="V2693" s="89">
        <v>0</v>
      </c>
      <c r="W2693" s="89">
        <v>0</v>
      </c>
      <c r="X2693" s="89">
        <v>0</v>
      </c>
      <c r="Y2693" s="89">
        <v>0</v>
      </c>
      <c r="Z2693" s="89">
        <v>0</v>
      </c>
      <c r="AA2693" s="89">
        <v>0</v>
      </c>
    </row>
    <row r="2694" spans="1:27" x14ac:dyDescent="0.25">
      <c r="A2694" s="87">
        <v>24948</v>
      </c>
      <c r="B2694" s="134">
        <v>45473</v>
      </c>
      <c r="C2694" s="87">
        <v>17818</v>
      </c>
      <c r="D2694" s="86" t="s">
        <v>3540</v>
      </c>
      <c r="E2694" s="88">
        <v>302004374</v>
      </c>
      <c r="F2694" s="88">
        <v>160368082</v>
      </c>
      <c r="G2694" s="88">
        <v>7729889</v>
      </c>
      <c r="H2694" s="88">
        <v>0</v>
      </c>
      <c r="I2694" s="88">
        <v>0</v>
      </c>
      <c r="J2694" s="88">
        <v>15756348</v>
      </c>
      <c r="K2694" s="88">
        <v>52482038</v>
      </c>
      <c r="L2694" s="88">
        <v>0</v>
      </c>
      <c r="M2694" s="88">
        <v>46812876</v>
      </c>
      <c r="N2694" s="88">
        <v>6151780</v>
      </c>
      <c r="O2694" s="88">
        <v>540383</v>
      </c>
      <c r="P2694" s="88">
        <v>30894768</v>
      </c>
      <c r="Q2694" s="89">
        <v>1.391989785225E-2</v>
      </c>
      <c r="R2694" s="89">
        <v>0</v>
      </c>
      <c r="S2694" s="89">
        <v>0</v>
      </c>
      <c r="T2694" s="89">
        <v>2.0393615260999999E-3</v>
      </c>
      <c r="U2694" s="89">
        <v>6.1459138833299997E-3</v>
      </c>
      <c r="V2694" s="89">
        <v>0</v>
      </c>
      <c r="W2694" s="89">
        <v>-6.0117297341999998E-6</v>
      </c>
      <c r="X2694" s="89">
        <v>0</v>
      </c>
      <c r="Y2694" s="89">
        <v>0</v>
      </c>
      <c r="Z2694" s="89">
        <v>1.7645045590900001E-2</v>
      </c>
      <c r="AA2694" s="89">
        <v>5.7547032482899996E-3</v>
      </c>
    </row>
    <row r="2695" spans="1:27" x14ac:dyDescent="0.25">
      <c r="A2695" s="87">
        <v>24951</v>
      </c>
      <c r="B2695" s="134">
        <v>45473</v>
      </c>
      <c r="C2695" s="87">
        <v>15242</v>
      </c>
      <c r="D2695" s="86" t="s">
        <v>3185</v>
      </c>
      <c r="E2695" s="88">
        <v>46864620</v>
      </c>
      <c r="F2695" s="88">
        <v>36006062</v>
      </c>
      <c r="G2695" s="88">
        <v>2882941</v>
      </c>
      <c r="H2695" s="88">
        <v>0</v>
      </c>
      <c r="I2695" s="88">
        <v>0</v>
      </c>
      <c r="J2695" s="88">
        <v>10035460</v>
      </c>
      <c r="K2695" s="88">
        <v>14118093</v>
      </c>
      <c r="L2695" s="88">
        <v>0</v>
      </c>
      <c r="M2695" s="88">
        <v>844889</v>
      </c>
      <c r="N2695" s="88">
        <v>0</v>
      </c>
      <c r="O2695" s="88">
        <v>0</v>
      </c>
      <c r="P2695" s="88">
        <v>8124679</v>
      </c>
      <c r="Q2695" s="89">
        <v>2.429502298824E-2</v>
      </c>
      <c r="R2695" s="89">
        <v>0</v>
      </c>
      <c r="S2695" s="89">
        <v>0</v>
      </c>
      <c r="T2695" s="89">
        <v>1.20605895136E-3</v>
      </c>
      <c r="U2695" s="89">
        <v>7.6132044549899998E-3</v>
      </c>
      <c r="V2695" s="89">
        <v>0</v>
      </c>
      <c r="W2695" s="89">
        <v>0</v>
      </c>
      <c r="X2695" s="89">
        <v>0</v>
      </c>
      <c r="Y2695" s="89">
        <v>0</v>
      </c>
      <c r="Z2695" s="89">
        <v>2.0358932002920001E-2</v>
      </c>
      <c r="AA2695" s="89">
        <v>1.012420249706E-2</v>
      </c>
    </row>
    <row r="2696" spans="1:27" x14ac:dyDescent="0.25">
      <c r="A2696" s="87">
        <v>24952</v>
      </c>
      <c r="B2696" s="134">
        <v>45473</v>
      </c>
      <c r="C2696" s="87">
        <v>15024</v>
      </c>
      <c r="D2696" s="86" t="s">
        <v>3148</v>
      </c>
      <c r="E2696" s="88">
        <v>130103427</v>
      </c>
      <c r="F2696" s="88">
        <v>66011773</v>
      </c>
      <c r="G2696" s="88">
        <v>1039327</v>
      </c>
      <c r="H2696" s="88">
        <v>0</v>
      </c>
      <c r="I2696" s="88">
        <v>0</v>
      </c>
      <c r="J2696" s="88">
        <v>9511709</v>
      </c>
      <c r="K2696" s="88">
        <v>24778312</v>
      </c>
      <c r="L2696" s="88">
        <v>0</v>
      </c>
      <c r="M2696" s="88">
        <v>5281239</v>
      </c>
      <c r="N2696" s="88">
        <v>4217666</v>
      </c>
      <c r="O2696" s="88">
        <v>1755649</v>
      </c>
      <c r="P2696" s="88">
        <v>19427871</v>
      </c>
      <c r="Q2696" s="89">
        <v>3.4828383148979999E-2</v>
      </c>
      <c r="R2696" s="89">
        <v>0</v>
      </c>
      <c r="S2696" s="89">
        <v>0</v>
      </c>
      <c r="T2696" s="89">
        <v>-2.2146205826999998E-3</v>
      </c>
      <c r="U2696" s="89">
        <v>-2.1203065737999999E-3</v>
      </c>
      <c r="V2696" s="89">
        <v>7.4202217362399998E-3</v>
      </c>
      <c r="W2696" s="89">
        <v>2.9323073335299999E-3</v>
      </c>
      <c r="X2696" s="89">
        <v>0</v>
      </c>
      <c r="Y2696" s="89">
        <v>0</v>
      </c>
      <c r="Z2696" s="89">
        <v>8.9676805914500005E-3</v>
      </c>
      <c r="AA2696" s="89">
        <v>2.5714409839E-3</v>
      </c>
    </row>
    <row r="2697" spans="1:27" x14ac:dyDescent="0.25">
      <c r="A2697" s="87">
        <v>24953</v>
      </c>
      <c r="B2697" s="134">
        <v>45473</v>
      </c>
      <c r="C2697" s="87">
        <v>19260</v>
      </c>
      <c r="D2697" s="86" t="s">
        <v>3693</v>
      </c>
      <c r="E2697" s="88">
        <v>795985053</v>
      </c>
      <c r="F2697" s="88">
        <v>584888404</v>
      </c>
      <c r="G2697" s="88">
        <v>19192044</v>
      </c>
      <c r="H2697" s="88">
        <v>9292</v>
      </c>
      <c r="I2697" s="88">
        <v>431499</v>
      </c>
      <c r="J2697" s="88">
        <v>84716968</v>
      </c>
      <c r="K2697" s="88">
        <v>234012604</v>
      </c>
      <c r="L2697" s="88">
        <v>0</v>
      </c>
      <c r="M2697" s="88">
        <v>150250168</v>
      </c>
      <c r="N2697" s="88">
        <v>78574860</v>
      </c>
      <c r="O2697" s="88">
        <v>1778989</v>
      </c>
      <c r="P2697" s="88">
        <v>15921980</v>
      </c>
      <c r="Q2697" s="89">
        <v>1.359024550377E-2</v>
      </c>
      <c r="R2697" s="89">
        <v>0.19077342516859999</v>
      </c>
      <c r="S2697" s="89">
        <v>0</v>
      </c>
      <c r="T2697" s="89">
        <v>8.1083732211000004E-4</v>
      </c>
      <c r="U2697" s="89">
        <v>2.0219145439300001E-3</v>
      </c>
      <c r="V2697" s="89">
        <v>0</v>
      </c>
      <c r="W2697" s="89">
        <v>1.1070561560000001E-5</v>
      </c>
      <c r="X2697" s="89">
        <v>0</v>
      </c>
      <c r="Y2697" s="89">
        <v>-1.2869114899000001E-3</v>
      </c>
      <c r="Z2697" s="89">
        <v>6.7051389011399997E-3</v>
      </c>
      <c r="AA2697" s="89">
        <v>1.6061837604000001E-3</v>
      </c>
    </row>
    <row r="2698" spans="1:27" x14ac:dyDescent="0.25">
      <c r="A2698" s="87">
        <v>24954</v>
      </c>
      <c r="B2698" s="134">
        <v>45473</v>
      </c>
      <c r="C2698" s="87">
        <v>17870</v>
      </c>
      <c r="D2698" s="86" t="s">
        <v>4739</v>
      </c>
      <c r="E2698" s="88">
        <v>378822858</v>
      </c>
      <c r="F2698" s="88">
        <v>269404912</v>
      </c>
      <c r="G2698" s="88">
        <v>7807840</v>
      </c>
      <c r="H2698" s="88">
        <v>192357</v>
      </c>
      <c r="I2698" s="88">
        <v>0</v>
      </c>
      <c r="J2698" s="88">
        <v>42755957</v>
      </c>
      <c r="K2698" s="88">
        <v>112971369</v>
      </c>
      <c r="L2698" s="88">
        <v>0</v>
      </c>
      <c r="M2698" s="88">
        <v>59725398</v>
      </c>
      <c r="N2698" s="88">
        <v>3975270</v>
      </c>
      <c r="O2698" s="88">
        <v>90367</v>
      </c>
      <c r="P2698" s="88">
        <v>41886354</v>
      </c>
      <c r="Q2698" s="89">
        <v>4.216041594041E-2</v>
      </c>
      <c r="R2698" s="89">
        <v>0</v>
      </c>
      <c r="S2698" s="89">
        <v>0</v>
      </c>
      <c r="T2698" s="89">
        <v>1.5797569458399999E-3</v>
      </c>
      <c r="U2698" s="89">
        <v>3.313934351E-3</v>
      </c>
      <c r="V2698" s="89">
        <v>0</v>
      </c>
      <c r="W2698" s="89">
        <v>4.3263023355999999E-4</v>
      </c>
      <c r="X2698" s="89">
        <v>0</v>
      </c>
      <c r="Y2698" s="89">
        <v>0</v>
      </c>
      <c r="Z2698" s="89">
        <v>2.0067996281559999E-2</v>
      </c>
      <c r="AA2698" s="89">
        <v>6.2485031630100003E-3</v>
      </c>
    </row>
    <row r="2699" spans="1:27" x14ac:dyDescent="0.25">
      <c r="A2699" s="87">
        <v>24955</v>
      </c>
      <c r="B2699" s="134">
        <v>45473</v>
      </c>
      <c r="C2699" s="87">
        <v>18511</v>
      </c>
      <c r="D2699" s="86" t="s">
        <v>4740</v>
      </c>
      <c r="E2699" s="88">
        <v>508385975</v>
      </c>
      <c r="F2699" s="88">
        <v>396456697</v>
      </c>
      <c r="G2699" s="88">
        <v>10589373</v>
      </c>
      <c r="H2699" s="88">
        <v>0</v>
      </c>
      <c r="I2699" s="88">
        <v>1254539</v>
      </c>
      <c r="J2699" s="88">
        <v>56669284</v>
      </c>
      <c r="K2699" s="88">
        <v>119458190</v>
      </c>
      <c r="L2699" s="88">
        <v>0</v>
      </c>
      <c r="M2699" s="88">
        <v>170934487</v>
      </c>
      <c r="N2699" s="88">
        <v>23898335</v>
      </c>
      <c r="O2699" s="88">
        <v>1283628</v>
      </c>
      <c r="P2699" s="88">
        <v>12368861</v>
      </c>
      <c r="Q2699" s="89">
        <v>1.7601069368269998E-2</v>
      </c>
      <c r="R2699" s="89">
        <v>0</v>
      </c>
      <c r="S2699" s="89">
        <v>-1.9888029149999999E-4</v>
      </c>
      <c r="T2699" s="89">
        <v>2.0296370565800002E-3</v>
      </c>
      <c r="U2699" s="89">
        <v>3.6703212271599998E-3</v>
      </c>
      <c r="V2699" s="89">
        <v>0</v>
      </c>
      <c r="W2699" s="89">
        <v>5.4210970799999997E-5</v>
      </c>
      <c r="X2699" s="89">
        <v>0</v>
      </c>
      <c r="Y2699" s="89">
        <v>0</v>
      </c>
      <c r="Z2699" s="89">
        <v>1.505400253416E-2</v>
      </c>
      <c r="AA2699" s="89">
        <v>2.5792624981000002E-3</v>
      </c>
    </row>
    <row r="2700" spans="1:27" x14ac:dyDescent="0.25">
      <c r="A2700" s="87">
        <v>24956</v>
      </c>
      <c r="B2700" s="134">
        <v>45473</v>
      </c>
      <c r="C2700" s="87">
        <v>24309</v>
      </c>
      <c r="D2700" s="86" t="s">
        <v>4159</v>
      </c>
      <c r="E2700" s="88">
        <v>5978175</v>
      </c>
      <c r="F2700" s="88">
        <v>1807047</v>
      </c>
      <c r="G2700" s="88">
        <v>0</v>
      </c>
      <c r="H2700" s="88">
        <v>0</v>
      </c>
      <c r="I2700" s="88">
        <v>0</v>
      </c>
      <c r="J2700" s="88">
        <v>589909</v>
      </c>
      <c r="K2700" s="88">
        <v>674623</v>
      </c>
      <c r="L2700" s="88">
        <v>0</v>
      </c>
      <c r="M2700" s="88">
        <v>90976</v>
      </c>
      <c r="N2700" s="88">
        <v>0</v>
      </c>
      <c r="O2700" s="88">
        <v>0</v>
      </c>
      <c r="P2700" s="88">
        <v>451538</v>
      </c>
      <c r="Q2700" s="89">
        <v>0</v>
      </c>
      <c r="R2700" s="89">
        <v>0</v>
      </c>
      <c r="S2700" s="89">
        <v>0</v>
      </c>
      <c r="T2700" s="89">
        <v>0</v>
      </c>
      <c r="U2700" s="89">
        <v>0</v>
      </c>
      <c r="V2700" s="89">
        <v>0</v>
      </c>
      <c r="W2700" s="89">
        <v>0</v>
      </c>
      <c r="X2700" s="89">
        <v>0</v>
      </c>
      <c r="Y2700" s="89">
        <v>0</v>
      </c>
      <c r="Z2700" s="89">
        <v>0</v>
      </c>
      <c r="AA2700" s="89">
        <v>0</v>
      </c>
    </row>
    <row r="2701" spans="1:27" x14ac:dyDescent="0.25">
      <c r="A2701" s="87">
        <v>60002</v>
      </c>
      <c r="B2701" s="134">
        <v>45473</v>
      </c>
      <c r="C2701" s="87">
        <v>14490</v>
      </c>
      <c r="D2701" s="86" t="s">
        <v>3061</v>
      </c>
      <c r="E2701" s="88">
        <v>435356849</v>
      </c>
      <c r="F2701" s="88">
        <v>191283247</v>
      </c>
      <c r="G2701" s="88">
        <v>0</v>
      </c>
      <c r="H2701" s="88">
        <v>0</v>
      </c>
      <c r="I2701" s="88">
        <v>0</v>
      </c>
      <c r="J2701" s="88">
        <v>10315022</v>
      </c>
      <c r="K2701" s="88">
        <v>117653225</v>
      </c>
      <c r="L2701" s="88">
        <v>0</v>
      </c>
      <c r="M2701" s="88">
        <v>8118382</v>
      </c>
      <c r="N2701" s="88">
        <v>0</v>
      </c>
      <c r="O2701" s="88">
        <v>0</v>
      </c>
      <c r="P2701" s="88">
        <v>55196618</v>
      </c>
      <c r="Q2701" s="89">
        <v>0</v>
      </c>
      <c r="R2701" s="89">
        <v>0</v>
      </c>
      <c r="S2701" s="89">
        <v>0</v>
      </c>
      <c r="T2701" s="89">
        <v>1.79788894642E-3</v>
      </c>
      <c r="U2701" s="89">
        <v>3.7250318224899999E-3</v>
      </c>
      <c r="V2701" s="89">
        <v>0</v>
      </c>
      <c r="W2701" s="89">
        <v>0</v>
      </c>
      <c r="X2701" s="89">
        <v>0</v>
      </c>
      <c r="Y2701" s="89">
        <v>0</v>
      </c>
      <c r="Z2701" s="89">
        <v>1.6898377101829998E-2</v>
      </c>
      <c r="AA2701" s="89">
        <v>7.2329378354599998E-3</v>
      </c>
    </row>
    <row r="2702" spans="1:27" x14ac:dyDescent="0.25">
      <c r="A2702" s="87">
        <v>60013</v>
      </c>
      <c r="B2702" s="134">
        <v>45473</v>
      </c>
      <c r="C2702" s="87">
        <v>14499</v>
      </c>
      <c r="D2702" s="86" t="s">
        <v>3062</v>
      </c>
      <c r="E2702" s="88">
        <v>51121308</v>
      </c>
      <c r="F2702" s="88">
        <v>32346734</v>
      </c>
      <c r="G2702" s="88">
        <v>0</v>
      </c>
      <c r="H2702" s="88">
        <v>0</v>
      </c>
      <c r="I2702" s="88">
        <v>0</v>
      </c>
      <c r="J2702" s="88">
        <v>1834598</v>
      </c>
      <c r="K2702" s="88">
        <v>6903083</v>
      </c>
      <c r="L2702" s="88">
        <v>0</v>
      </c>
      <c r="M2702" s="88">
        <v>17322486</v>
      </c>
      <c r="N2702" s="88">
        <v>5057395</v>
      </c>
      <c r="O2702" s="88">
        <v>0</v>
      </c>
      <c r="P2702" s="88">
        <v>1229172</v>
      </c>
      <c r="Q2702" s="89">
        <v>0</v>
      </c>
      <c r="R2702" s="89">
        <v>0</v>
      </c>
      <c r="S2702" s="89">
        <v>0</v>
      </c>
      <c r="T2702" s="89">
        <v>2.4275135005299999E-3</v>
      </c>
      <c r="U2702" s="89">
        <v>3.9172070398599997E-3</v>
      </c>
      <c r="V2702" s="89">
        <v>0</v>
      </c>
      <c r="W2702" s="89">
        <v>0</v>
      </c>
      <c r="X2702" s="89">
        <v>0</v>
      </c>
      <c r="Y2702" s="89">
        <v>0</v>
      </c>
      <c r="Z2702" s="89">
        <v>8.0568985041499994E-3</v>
      </c>
      <c r="AA2702" s="89">
        <v>1.3222051164200001E-3</v>
      </c>
    </row>
    <row r="2703" spans="1:27" x14ac:dyDescent="0.25">
      <c r="A2703" s="87">
        <v>60024</v>
      </c>
      <c r="B2703" s="134">
        <v>45473</v>
      </c>
      <c r="C2703" s="87">
        <v>14508</v>
      </c>
      <c r="D2703" s="86" t="s">
        <v>3063</v>
      </c>
      <c r="E2703" s="88">
        <v>192463294</v>
      </c>
      <c r="F2703" s="88">
        <v>97635789</v>
      </c>
      <c r="G2703" s="88">
        <v>3706064</v>
      </c>
      <c r="H2703" s="88">
        <v>0</v>
      </c>
      <c r="I2703" s="88">
        <v>0</v>
      </c>
      <c r="J2703" s="88">
        <v>15165443</v>
      </c>
      <c r="K2703" s="88">
        <v>19064468</v>
      </c>
      <c r="L2703" s="88">
        <v>0</v>
      </c>
      <c r="M2703" s="88">
        <v>49876822</v>
      </c>
      <c r="N2703" s="88">
        <v>0</v>
      </c>
      <c r="O2703" s="88">
        <v>0</v>
      </c>
      <c r="P2703" s="88">
        <v>9822992</v>
      </c>
      <c r="Q2703" s="89">
        <v>2.0768287350530001E-2</v>
      </c>
      <c r="R2703" s="89">
        <v>0</v>
      </c>
      <c r="S2703" s="89">
        <v>0</v>
      </c>
      <c r="T2703" s="89">
        <v>1.4736777152499999E-3</v>
      </c>
      <c r="U2703" s="89">
        <v>2.4176322852199998E-3</v>
      </c>
      <c r="V2703" s="89">
        <v>0</v>
      </c>
      <c r="W2703" s="89">
        <v>-4.7226342070000001E-4</v>
      </c>
      <c r="X2703" s="89">
        <v>0</v>
      </c>
      <c r="Y2703" s="89">
        <v>0</v>
      </c>
      <c r="Z2703" s="89">
        <v>1.414716157766E-2</v>
      </c>
      <c r="AA2703" s="89">
        <v>2.2506343329900002E-3</v>
      </c>
    </row>
    <row r="2704" spans="1:27" x14ac:dyDescent="0.25">
      <c r="A2704" s="87">
        <v>60037</v>
      </c>
      <c r="B2704" s="134">
        <v>45473</v>
      </c>
      <c r="C2704" s="87">
        <v>14519</v>
      </c>
      <c r="D2704" s="86" t="s">
        <v>3064</v>
      </c>
      <c r="E2704" s="88">
        <v>72062091</v>
      </c>
      <c r="F2704" s="88">
        <v>35592377</v>
      </c>
      <c r="G2704" s="88">
        <v>598174</v>
      </c>
      <c r="H2704" s="88">
        <v>0</v>
      </c>
      <c r="I2704" s="88">
        <v>1668</v>
      </c>
      <c r="J2704" s="88">
        <v>2724841</v>
      </c>
      <c r="K2704" s="88">
        <v>19641602</v>
      </c>
      <c r="L2704" s="88">
        <v>0</v>
      </c>
      <c r="M2704" s="88">
        <v>10992968</v>
      </c>
      <c r="N2704" s="88">
        <v>0</v>
      </c>
      <c r="O2704" s="88">
        <v>0</v>
      </c>
      <c r="P2704" s="88">
        <v>1633124</v>
      </c>
      <c r="Q2704" s="89">
        <v>1.453852681748E-2</v>
      </c>
      <c r="R2704" s="89">
        <v>0</v>
      </c>
      <c r="S2704" s="89">
        <v>6.2851029687080007E-2</v>
      </c>
      <c r="T2704" s="89">
        <v>2.41345989619E-3</v>
      </c>
      <c r="U2704" s="89">
        <v>2.1413426795000002E-3</v>
      </c>
      <c r="V2704" s="89">
        <v>0</v>
      </c>
      <c r="W2704" s="89">
        <v>-1.0673287321E-3</v>
      </c>
      <c r="X2704" s="89">
        <v>0</v>
      </c>
      <c r="Y2704" s="89">
        <v>0</v>
      </c>
      <c r="Z2704" s="89">
        <v>2.074940933954E-2</v>
      </c>
      <c r="AA2704" s="89">
        <v>2.22763917159E-3</v>
      </c>
    </row>
    <row r="2705" spans="1:27" x14ac:dyDescent="0.25">
      <c r="A2705" s="87">
        <v>60039</v>
      </c>
      <c r="B2705" s="134">
        <v>45473</v>
      </c>
      <c r="C2705" s="87">
        <v>14521</v>
      </c>
      <c r="D2705" s="86" t="s">
        <v>3065</v>
      </c>
      <c r="E2705" s="88">
        <v>7713881</v>
      </c>
      <c r="F2705" s="88">
        <v>2870187</v>
      </c>
      <c r="G2705" s="88">
        <v>0</v>
      </c>
      <c r="H2705" s="88">
        <v>0</v>
      </c>
      <c r="I2705" s="88">
        <v>0</v>
      </c>
      <c r="J2705" s="88">
        <v>285172</v>
      </c>
      <c r="K2705" s="88">
        <v>1908691</v>
      </c>
      <c r="L2705" s="88">
        <v>0</v>
      </c>
      <c r="M2705" s="88">
        <v>0</v>
      </c>
      <c r="N2705" s="88">
        <v>0</v>
      </c>
      <c r="O2705" s="88">
        <v>0</v>
      </c>
      <c r="P2705" s="88">
        <v>676323</v>
      </c>
      <c r="Q2705" s="89">
        <v>0</v>
      </c>
      <c r="R2705" s="89">
        <v>0</v>
      </c>
      <c r="S2705" s="89">
        <v>0</v>
      </c>
      <c r="T2705" s="89">
        <v>0</v>
      </c>
      <c r="U2705" s="89">
        <v>-2.0399511265000001E-3</v>
      </c>
      <c r="V2705" s="89">
        <v>0</v>
      </c>
      <c r="W2705" s="89">
        <v>0</v>
      </c>
      <c r="X2705" s="89">
        <v>0</v>
      </c>
      <c r="Y2705" s="89">
        <v>0</v>
      </c>
      <c r="Z2705" s="89">
        <v>1.3341624136900001E-3</v>
      </c>
      <c r="AA2705" s="89">
        <v>-1.2049662419000001E-3</v>
      </c>
    </row>
    <row r="2706" spans="1:27" x14ac:dyDescent="0.25">
      <c r="A2706" s="87">
        <v>60041</v>
      </c>
      <c r="B2706" s="134">
        <v>45473</v>
      </c>
      <c r="C2706" s="87">
        <v>14523</v>
      </c>
      <c r="D2706" s="86" t="s">
        <v>3066</v>
      </c>
      <c r="E2706" s="88">
        <v>286573493</v>
      </c>
      <c r="F2706" s="88">
        <v>135154163</v>
      </c>
      <c r="G2706" s="88">
        <v>2358848</v>
      </c>
      <c r="H2706" s="88">
        <v>0</v>
      </c>
      <c r="I2706" s="88">
        <v>0</v>
      </c>
      <c r="J2706" s="88">
        <v>19317751</v>
      </c>
      <c r="K2706" s="88">
        <v>33674687</v>
      </c>
      <c r="L2706" s="88">
        <v>0</v>
      </c>
      <c r="M2706" s="88">
        <v>65006399</v>
      </c>
      <c r="N2706" s="88">
        <v>0</v>
      </c>
      <c r="O2706" s="88">
        <v>0</v>
      </c>
      <c r="P2706" s="88">
        <v>14796477</v>
      </c>
      <c r="Q2706" s="89">
        <v>1.6941085122300002E-2</v>
      </c>
      <c r="R2706" s="89">
        <v>0</v>
      </c>
      <c r="S2706" s="89">
        <v>0</v>
      </c>
      <c r="T2706" s="89">
        <v>4.7373894809400003E-3</v>
      </c>
      <c r="U2706" s="89">
        <v>1.5877195471039999E-2</v>
      </c>
      <c r="V2706" s="89">
        <v>0</v>
      </c>
      <c r="W2706" s="89">
        <v>5.0351474419999996E-4</v>
      </c>
      <c r="X2706" s="89">
        <v>0</v>
      </c>
      <c r="Y2706" s="89">
        <v>0</v>
      </c>
      <c r="Z2706" s="89">
        <v>2.786974690397E-2</v>
      </c>
      <c r="AA2706" s="89">
        <v>8.0141530525800007E-3</v>
      </c>
    </row>
    <row r="2707" spans="1:27" x14ac:dyDescent="0.25">
      <c r="A2707" s="87">
        <v>60048</v>
      </c>
      <c r="B2707" s="134">
        <v>45473</v>
      </c>
      <c r="C2707" s="87">
        <v>14529</v>
      </c>
      <c r="D2707" s="86" t="s">
        <v>3067</v>
      </c>
      <c r="E2707" s="88">
        <v>78652561</v>
      </c>
      <c r="F2707" s="88">
        <v>20897533</v>
      </c>
      <c r="G2707" s="88">
        <v>651148</v>
      </c>
      <c r="H2707" s="88">
        <v>0</v>
      </c>
      <c r="I2707" s="88">
        <v>0</v>
      </c>
      <c r="J2707" s="88">
        <v>1305857</v>
      </c>
      <c r="K2707" s="88">
        <v>1474805</v>
      </c>
      <c r="L2707" s="88">
        <v>0</v>
      </c>
      <c r="M2707" s="88">
        <v>16563054</v>
      </c>
      <c r="N2707" s="88">
        <v>0</v>
      </c>
      <c r="O2707" s="88">
        <v>0</v>
      </c>
      <c r="P2707" s="88">
        <v>902669</v>
      </c>
      <c r="Q2707" s="89">
        <v>-8.6252045114999995E-3</v>
      </c>
      <c r="R2707" s="89">
        <v>0</v>
      </c>
      <c r="S2707" s="89">
        <v>0</v>
      </c>
      <c r="T2707" s="89">
        <v>1.19732863908E-3</v>
      </c>
      <c r="U2707" s="89">
        <v>0</v>
      </c>
      <c r="V2707" s="89">
        <v>0</v>
      </c>
      <c r="W2707" s="89">
        <v>-7.2254432199999995E-5</v>
      </c>
      <c r="X2707" s="89">
        <v>0</v>
      </c>
      <c r="Y2707" s="89">
        <v>0</v>
      </c>
      <c r="Z2707" s="89">
        <v>1.0797493040699999E-3</v>
      </c>
      <c r="AA2707" s="89">
        <v>-3.2294517599999999E-4</v>
      </c>
    </row>
    <row r="2708" spans="1:27" x14ac:dyDescent="0.25">
      <c r="A2708" s="87">
        <v>60051</v>
      </c>
      <c r="B2708" s="134">
        <v>45473</v>
      </c>
      <c r="C2708" s="87">
        <v>14532</v>
      </c>
      <c r="D2708" s="86" t="s">
        <v>3068</v>
      </c>
      <c r="E2708" s="88">
        <v>118356683</v>
      </c>
      <c r="F2708" s="88">
        <v>96708236</v>
      </c>
      <c r="G2708" s="88">
        <v>3214085</v>
      </c>
      <c r="H2708" s="88">
        <v>0</v>
      </c>
      <c r="I2708" s="88">
        <v>4940</v>
      </c>
      <c r="J2708" s="88">
        <v>18584207</v>
      </c>
      <c r="K2708" s="88">
        <v>28637487</v>
      </c>
      <c r="L2708" s="88">
        <v>0</v>
      </c>
      <c r="M2708" s="88">
        <v>28733878</v>
      </c>
      <c r="N2708" s="88">
        <v>775000</v>
      </c>
      <c r="O2708" s="88">
        <v>467680</v>
      </c>
      <c r="P2708" s="88">
        <v>16290959</v>
      </c>
      <c r="Q2708" s="89">
        <v>3.2561307876430003E-2</v>
      </c>
      <c r="R2708" s="89">
        <v>0</v>
      </c>
      <c r="S2708" s="89">
        <v>0</v>
      </c>
      <c r="T2708" s="89">
        <v>9.2422239001000003E-4</v>
      </c>
      <c r="U2708" s="89">
        <v>2.90548383821E-3</v>
      </c>
      <c r="V2708" s="89">
        <v>0</v>
      </c>
      <c r="W2708" s="89">
        <v>0</v>
      </c>
      <c r="X2708" s="89">
        <v>0</v>
      </c>
      <c r="Y2708" s="89">
        <v>0</v>
      </c>
      <c r="Z2708" s="89">
        <v>1.129292214151E-2</v>
      </c>
      <c r="AA2708" s="89">
        <v>4.1285992729100003E-3</v>
      </c>
    </row>
    <row r="2709" spans="1:27" x14ac:dyDescent="0.25">
      <c r="A2709" s="87">
        <v>60056</v>
      </c>
      <c r="B2709" s="134">
        <v>45473</v>
      </c>
      <c r="C2709" s="87">
        <v>14535</v>
      </c>
      <c r="D2709" s="86" t="s">
        <v>3069</v>
      </c>
      <c r="E2709" s="88">
        <v>628277280</v>
      </c>
      <c r="F2709" s="88">
        <v>438814135</v>
      </c>
      <c r="G2709" s="88">
        <v>1006391</v>
      </c>
      <c r="H2709" s="88">
        <v>0</v>
      </c>
      <c r="I2709" s="88">
        <v>0</v>
      </c>
      <c r="J2709" s="88">
        <v>36456762</v>
      </c>
      <c r="K2709" s="88">
        <v>46615299</v>
      </c>
      <c r="L2709" s="88">
        <v>0</v>
      </c>
      <c r="M2709" s="88">
        <v>238803262</v>
      </c>
      <c r="N2709" s="88">
        <v>108598625</v>
      </c>
      <c r="O2709" s="88">
        <v>877798</v>
      </c>
      <c r="P2709" s="88">
        <v>6455998</v>
      </c>
      <c r="Q2709" s="89">
        <v>1.8786810725099998E-2</v>
      </c>
      <c r="R2709" s="89">
        <v>0</v>
      </c>
      <c r="S2709" s="89">
        <v>0</v>
      </c>
      <c r="T2709" s="89">
        <v>4.6514797233E-4</v>
      </c>
      <c r="U2709" s="89">
        <v>2.33052804823E-3</v>
      </c>
      <c r="V2709" s="89">
        <v>0</v>
      </c>
      <c r="W2709" s="89">
        <v>0</v>
      </c>
      <c r="X2709" s="89">
        <v>0</v>
      </c>
      <c r="Y2709" s="89">
        <v>0</v>
      </c>
      <c r="Z2709" s="89">
        <v>1.845693484E-3</v>
      </c>
      <c r="AA2709" s="89">
        <v>4.2404763141000001E-4</v>
      </c>
    </row>
    <row r="2710" spans="1:27" x14ac:dyDescent="0.25">
      <c r="A2710" s="87">
        <v>60059</v>
      </c>
      <c r="B2710" s="134">
        <v>45473</v>
      </c>
      <c r="C2710" s="87">
        <v>14538</v>
      </c>
      <c r="D2710" s="86" t="s">
        <v>3070</v>
      </c>
      <c r="E2710" s="88">
        <v>602933268</v>
      </c>
      <c r="F2710" s="88">
        <v>506942809</v>
      </c>
      <c r="G2710" s="88">
        <v>17830120</v>
      </c>
      <c r="H2710" s="88">
        <v>0</v>
      </c>
      <c r="I2710" s="88">
        <v>218514</v>
      </c>
      <c r="J2710" s="88">
        <v>28179601</v>
      </c>
      <c r="K2710" s="88">
        <v>101604867</v>
      </c>
      <c r="L2710" s="88">
        <v>0</v>
      </c>
      <c r="M2710" s="88">
        <v>282002056</v>
      </c>
      <c r="N2710" s="88">
        <v>46560355</v>
      </c>
      <c r="O2710" s="88">
        <v>901696</v>
      </c>
      <c r="P2710" s="88">
        <v>29645600</v>
      </c>
      <c r="Q2710" s="89">
        <v>1.6315814216820001E-2</v>
      </c>
      <c r="R2710" s="89">
        <v>0</v>
      </c>
      <c r="S2710" s="89">
        <v>6.5118449900600003E-3</v>
      </c>
      <c r="T2710" s="89">
        <v>4.0026963895499999E-3</v>
      </c>
      <c r="U2710" s="89">
        <v>8.1129665486100004E-3</v>
      </c>
      <c r="V2710" s="89">
        <v>0</v>
      </c>
      <c r="W2710" s="89">
        <v>-5.7931238281999998E-6</v>
      </c>
      <c r="X2710" s="89">
        <v>0</v>
      </c>
      <c r="Y2710" s="89">
        <v>4.91126586929E-3</v>
      </c>
      <c r="Z2710" s="89">
        <v>1.008079040337E-2</v>
      </c>
      <c r="AA2710" s="89">
        <v>3.3033828620599999E-3</v>
      </c>
    </row>
    <row r="2711" spans="1:27" x14ac:dyDescent="0.25">
      <c r="A2711" s="87">
        <v>60077</v>
      </c>
      <c r="B2711" s="134">
        <v>45473</v>
      </c>
      <c r="C2711" s="87">
        <v>14555</v>
      </c>
      <c r="D2711" s="86" t="s">
        <v>3071</v>
      </c>
      <c r="E2711" s="88">
        <v>19499030</v>
      </c>
      <c r="F2711" s="88">
        <v>13661363</v>
      </c>
      <c r="G2711" s="88">
        <v>19851</v>
      </c>
      <c r="H2711" s="88">
        <v>0</v>
      </c>
      <c r="I2711" s="88">
        <v>0</v>
      </c>
      <c r="J2711" s="88">
        <v>1270784</v>
      </c>
      <c r="K2711" s="88">
        <v>1299676</v>
      </c>
      <c r="L2711" s="88">
        <v>0</v>
      </c>
      <c r="M2711" s="88">
        <v>8764681</v>
      </c>
      <c r="N2711" s="88">
        <v>1189932</v>
      </c>
      <c r="O2711" s="88">
        <v>0</v>
      </c>
      <c r="P2711" s="88">
        <v>1116439</v>
      </c>
      <c r="Q2711" s="89">
        <v>0</v>
      </c>
      <c r="R2711" s="89">
        <v>0</v>
      </c>
      <c r="S2711" s="89">
        <v>0</v>
      </c>
      <c r="T2711" s="89">
        <v>0</v>
      </c>
      <c r="U2711" s="89">
        <v>0</v>
      </c>
      <c r="V2711" s="89">
        <v>0</v>
      </c>
      <c r="W2711" s="89">
        <v>0</v>
      </c>
      <c r="X2711" s="89">
        <v>0</v>
      </c>
      <c r="Y2711" s="89">
        <v>0</v>
      </c>
      <c r="Z2711" s="89">
        <v>0</v>
      </c>
      <c r="AA2711" s="89">
        <v>0</v>
      </c>
    </row>
    <row r="2712" spans="1:27" x14ac:dyDescent="0.25">
      <c r="A2712" s="87">
        <v>60079</v>
      </c>
      <c r="B2712" s="134">
        <v>45473</v>
      </c>
      <c r="C2712" s="87">
        <v>14557</v>
      </c>
      <c r="D2712" s="86" t="s">
        <v>1337</v>
      </c>
      <c r="E2712" s="88">
        <v>205367767</v>
      </c>
      <c r="F2712" s="88">
        <v>151554329</v>
      </c>
      <c r="G2712" s="88">
        <v>2760437</v>
      </c>
      <c r="H2712" s="88">
        <v>0</v>
      </c>
      <c r="I2712" s="88">
        <v>0</v>
      </c>
      <c r="J2712" s="88">
        <v>1904007</v>
      </c>
      <c r="K2712" s="88">
        <v>2344940</v>
      </c>
      <c r="L2712" s="88">
        <v>0</v>
      </c>
      <c r="M2712" s="88">
        <v>4924765</v>
      </c>
      <c r="N2712" s="88">
        <v>0</v>
      </c>
      <c r="O2712" s="88">
        <v>0</v>
      </c>
      <c r="P2712" s="88">
        <v>139620181</v>
      </c>
      <c r="Q2712" s="89">
        <v>1.1798527685359999E-2</v>
      </c>
      <c r="R2712" s="89">
        <v>0</v>
      </c>
      <c r="S2712" s="89">
        <v>0</v>
      </c>
      <c r="T2712" s="89">
        <v>2.3262765062100001E-3</v>
      </c>
      <c r="U2712" s="89">
        <v>2.2286513705600001E-3</v>
      </c>
      <c r="V2712" s="89">
        <v>0</v>
      </c>
      <c r="W2712" s="89">
        <v>-2.5076182069999999E-4</v>
      </c>
      <c r="X2712" s="89">
        <v>0</v>
      </c>
      <c r="Y2712" s="89">
        <v>0</v>
      </c>
      <c r="Z2712" s="89">
        <v>8.6647473827999996E-4</v>
      </c>
      <c r="AA2712" s="89">
        <v>1.15082757736E-3</v>
      </c>
    </row>
    <row r="2713" spans="1:27" x14ac:dyDescent="0.25">
      <c r="A2713" s="87">
        <v>60082</v>
      </c>
      <c r="B2713" s="134">
        <v>45473</v>
      </c>
      <c r="C2713" s="87">
        <v>14560</v>
      </c>
      <c r="D2713" s="86" t="s">
        <v>3072</v>
      </c>
      <c r="E2713" s="88">
        <v>40959973</v>
      </c>
      <c r="F2713" s="88">
        <v>32838003</v>
      </c>
      <c r="G2713" s="88">
        <v>0</v>
      </c>
      <c r="H2713" s="88">
        <v>0</v>
      </c>
      <c r="I2713" s="88">
        <v>0</v>
      </c>
      <c r="J2713" s="88">
        <v>3338410</v>
      </c>
      <c r="K2713" s="88">
        <v>14635703</v>
      </c>
      <c r="L2713" s="88">
        <v>0</v>
      </c>
      <c r="M2713" s="88">
        <v>11410767</v>
      </c>
      <c r="N2713" s="88">
        <v>0</v>
      </c>
      <c r="O2713" s="88">
        <v>380169</v>
      </c>
      <c r="P2713" s="88">
        <v>3072954</v>
      </c>
      <c r="Q2713" s="89">
        <v>0</v>
      </c>
      <c r="R2713" s="89">
        <v>0</v>
      </c>
      <c r="S2713" s="89">
        <v>0</v>
      </c>
      <c r="T2713" s="89">
        <v>4.50764776277E-3</v>
      </c>
      <c r="U2713" s="89">
        <v>7.4496625060999997E-3</v>
      </c>
      <c r="V2713" s="89">
        <v>0</v>
      </c>
      <c r="W2713" s="89">
        <v>0</v>
      </c>
      <c r="X2713" s="89">
        <v>0</v>
      </c>
      <c r="Y2713" s="89">
        <v>0</v>
      </c>
      <c r="Z2713" s="89">
        <v>7.1352155825599997E-3</v>
      </c>
      <c r="AA2713" s="89">
        <v>4.39072223077E-3</v>
      </c>
    </row>
    <row r="2714" spans="1:27" x14ac:dyDescent="0.25">
      <c r="A2714" s="87">
        <v>60095</v>
      </c>
      <c r="B2714" s="134">
        <v>45473</v>
      </c>
      <c r="C2714" s="87">
        <v>14572</v>
      </c>
      <c r="D2714" s="86" t="s">
        <v>1207</v>
      </c>
      <c r="E2714" s="88">
        <v>117624112</v>
      </c>
      <c r="F2714" s="88">
        <v>79904340</v>
      </c>
      <c r="G2714" s="88">
        <v>1618210</v>
      </c>
      <c r="H2714" s="88">
        <v>0</v>
      </c>
      <c r="I2714" s="88">
        <v>0</v>
      </c>
      <c r="J2714" s="88">
        <v>7488111</v>
      </c>
      <c r="K2714" s="88">
        <v>34165835</v>
      </c>
      <c r="L2714" s="88">
        <v>0</v>
      </c>
      <c r="M2714" s="88">
        <v>28903450</v>
      </c>
      <c r="N2714" s="88">
        <v>0</v>
      </c>
      <c r="O2714" s="88">
        <v>0</v>
      </c>
      <c r="P2714" s="88">
        <v>7728734</v>
      </c>
      <c r="Q2714" s="89">
        <v>9.8916894858499995E-3</v>
      </c>
      <c r="R2714" s="89">
        <v>0</v>
      </c>
      <c r="S2714" s="89">
        <v>0</v>
      </c>
      <c r="T2714" s="89">
        <v>3.3324343476000002E-4</v>
      </c>
      <c r="U2714" s="89">
        <v>1.2985827144E-3</v>
      </c>
      <c r="V2714" s="89">
        <v>0</v>
      </c>
      <c r="W2714" s="89">
        <v>6.8713064602900003E-6</v>
      </c>
      <c r="X2714" s="89">
        <v>0</v>
      </c>
      <c r="Y2714" s="89">
        <v>0</v>
      </c>
      <c r="Z2714" s="89">
        <v>4.5590668710599998E-3</v>
      </c>
      <c r="AA2714" s="89">
        <v>1.2924864380900001E-3</v>
      </c>
    </row>
    <row r="2715" spans="1:27" x14ac:dyDescent="0.25">
      <c r="A2715" s="87">
        <v>60105</v>
      </c>
      <c r="B2715" s="134">
        <v>45473</v>
      </c>
      <c r="C2715" s="87">
        <v>14581</v>
      </c>
      <c r="D2715" s="86" t="s">
        <v>3073</v>
      </c>
      <c r="E2715" s="88">
        <v>586978504</v>
      </c>
      <c r="F2715" s="88">
        <v>316749336</v>
      </c>
      <c r="G2715" s="88">
        <v>31277049</v>
      </c>
      <c r="H2715" s="88">
        <v>0</v>
      </c>
      <c r="I2715" s="88">
        <v>0</v>
      </c>
      <c r="J2715" s="88">
        <v>14119903</v>
      </c>
      <c r="K2715" s="88">
        <v>95181769</v>
      </c>
      <c r="L2715" s="88">
        <v>0</v>
      </c>
      <c r="M2715" s="88">
        <v>73894522</v>
      </c>
      <c r="N2715" s="88">
        <v>61712137</v>
      </c>
      <c r="O2715" s="88">
        <v>1401940</v>
      </c>
      <c r="P2715" s="88">
        <v>39162017</v>
      </c>
      <c r="Q2715" s="89">
        <v>1.529979567497E-2</v>
      </c>
      <c r="R2715" s="89">
        <v>0</v>
      </c>
      <c r="S2715" s="89">
        <v>0</v>
      </c>
      <c r="T2715" s="89">
        <v>1.5219372149800001E-3</v>
      </c>
      <c r="U2715" s="89">
        <v>4.5715701454599996E-3</v>
      </c>
      <c r="V2715" s="89">
        <v>0</v>
      </c>
      <c r="W2715" s="89">
        <v>-1.2236885344E-6</v>
      </c>
      <c r="X2715" s="89">
        <v>0</v>
      </c>
      <c r="Y2715" s="89">
        <v>0</v>
      </c>
      <c r="Z2715" s="89">
        <v>2.0633468429449998E-2</v>
      </c>
      <c r="AA2715" s="89">
        <v>5.5711045398299996E-3</v>
      </c>
    </row>
    <row r="2716" spans="1:27" x14ac:dyDescent="0.25">
      <c r="A2716" s="87">
        <v>60110</v>
      </c>
      <c r="B2716" s="134">
        <v>45473</v>
      </c>
      <c r="C2716" s="87">
        <v>14584</v>
      </c>
      <c r="D2716" s="86" t="s">
        <v>3074</v>
      </c>
      <c r="E2716" s="88">
        <v>51629832</v>
      </c>
      <c r="F2716" s="88">
        <v>35612500</v>
      </c>
      <c r="G2716" s="88">
        <v>227188</v>
      </c>
      <c r="H2716" s="88">
        <v>0</v>
      </c>
      <c r="I2716" s="88">
        <v>0</v>
      </c>
      <c r="J2716" s="88">
        <v>491721</v>
      </c>
      <c r="K2716" s="88">
        <v>6273278</v>
      </c>
      <c r="L2716" s="88">
        <v>0</v>
      </c>
      <c r="M2716" s="88">
        <v>24327177</v>
      </c>
      <c r="N2716" s="88">
        <v>0</v>
      </c>
      <c r="O2716" s="88">
        <v>0</v>
      </c>
      <c r="P2716" s="88">
        <v>4293136</v>
      </c>
      <c r="Q2716" s="89">
        <v>3.7319307524099998E-3</v>
      </c>
      <c r="R2716" s="89">
        <v>0</v>
      </c>
      <c r="S2716" s="89">
        <v>0</v>
      </c>
      <c r="T2716" s="89">
        <v>0</v>
      </c>
      <c r="U2716" s="89">
        <v>-3.7888616900000002E-4</v>
      </c>
      <c r="V2716" s="89">
        <v>0</v>
      </c>
      <c r="W2716" s="89">
        <v>6.55861478E-5</v>
      </c>
      <c r="X2716" s="89">
        <v>0</v>
      </c>
      <c r="Y2716" s="89">
        <v>0</v>
      </c>
      <c r="Z2716" s="89">
        <v>1.29298510685E-3</v>
      </c>
      <c r="AA2716" s="89">
        <v>1.5256095156E-4</v>
      </c>
    </row>
    <row r="2717" spans="1:27" x14ac:dyDescent="0.25">
      <c r="A2717" s="87">
        <v>60113</v>
      </c>
      <c r="B2717" s="134">
        <v>45473</v>
      </c>
      <c r="C2717" s="87">
        <v>14587</v>
      </c>
      <c r="D2717" s="86" t="s">
        <v>3075</v>
      </c>
      <c r="E2717" s="88">
        <v>55123784</v>
      </c>
      <c r="F2717" s="88">
        <v>15232885</v>
      </c>
      <c r="G2717" s="88">
        <v>1228097</v>
      </c>
      <c r="H2717" s="88">
        <v>0</v>
      </c>
      <c r="I2717" s="88">
        <v>0</v>
      </c>
      <c r="J2717" s="88">
        <v>4490262</v>
      </c>
      <c r="K2717" s="88">
        <v>615524</v>
      </c>
      <c r="L2717" s="88">
        <v>0</v>
      </c>
      <c r="M2717" s="88">
        <v>7282519</v>
      </c>
      <c r="N2717" s="88">
        <v>0</v>
      </c>
      <c r="O2717" s="88">
        <v>0</v>
      </c>
      <c r="P2717" s="88">
        <v>1616482</v>
      </c>
      <c r="Q2717" s="89">
        <v>3.7516310830109999E-2</v>
      </c>
      <c r="R2717" s="89">
        <v>0</v>
      </c>
      <c r="S2717" s="89">
        <v>0</v>
      </c>
      <c r="T2717" s="89">
        <v>1.7662426114999999E-4</v>
      </c>
      <c r="U2717" s="89">
        <v>-4.3273730056000003E-3</v>
      </c>
      <c r="V2717" s="89">
        <v>0</v>
      </c>
      <c r="W2717" s="89">
        <v>-6.9414607288E-6</v>
      </c>
      <c r="X2717" s="89">
        <v>0</v>
      </c>
      <c r="Y2717" s="89">
        <v>0</v>
      </c>
      <c r="Z2717" s="89">
        <v>3.181785804738E-2</v>
      </c>
      <c r="AA2717" s="89">
        <v>8.3134384384900006E-3</v>
      </c>
    </row>
    <row r="2718" spans="1:27" x14ac:dyDescent="0.25">
      <c r="A2718" s="87">
        <v>60124</v>
      </c>
      <c r="B2718" s="134">
        <v>45473</v>
      </c>
      <c r="C2718" s="87">
        <v>14598</v>
      </c>
      <c r="D2718" s="86" t="s">
        <v>3076</v>
      </c>
      <c r="E2718" s="88">
        <v>11145113</v>
      </c>
      <c r="F2718" s="88">
        <v>6512646</v>
      </c>
      <c r="G2718" s="88">
        <v>0</v>
      </c>
      <c r="H2718" s="88">
        <v>0</v>
      </c>
      <c r="I2718" s="88">
        <v>0</v>
      </c>
      <c r="J2718" s="88">
        <v>1743063</v>
      </c>
      <c r="K2718" s="88">
        <v>3673876</v>
      </c>
      <c r="L2718" s="88">
        <v>0</v>
      </c>
      <c r="M2718" s="88">
        <v>476299</v>
      </c>
      <c r="N2718" s="88">
        <v>0</v>
      </c>
      <c r="O2718" s="88">
        <v>0</v>
      </c>
      <c r="P2718" s="88">
        <v>619409</v>
      </c>
      <c r="Q2718" s="89">
        <v>0</v>
      </c>
      <c r="R2718" s="89">
        <v>0</v>
      </c>
      <c r="S2718" s="89">
        <v>0</v>
      </c>
      <c r="T2718" s="89">
        <v>0</v>
      </c>
      <c r="U2718" s="89">
        <v>7.2214829071999998E-4</v>
      </c>
      <c r="V2718" s="89">
        <v>0</v>
      </c>
      <c r="W2718" s="89">
        <v>0</v>
      </c>
      <c r="X2718" s="89">
        <v>0</v>
      </c>
      <c r="Y2718" s="89">
        <v>0</v>
      </c>
      <c r="Z2718" s="89">
        <v>-2.5215787829999999E-3</v>
      </c>
      <c r="AA2718" s="89">
        <v>1.0247694616E-4</v>
      </c>
    </row>
    <row r="2719" spans="1:27" x14ac:dyDescent="0.25">
      <c r="A2719" s="87">
        <v>60125</v>
      </c>
      <c r="B2719" s="134">
        <v>45473</v>
      </c>
      <c r="C2719" s="87">
        <v>14599</v>
      </c>
      <c r="D2719" s="86" t="s">
        <v>3077</v>
      </c>
      <c r="E2719" s="88">
        <v>386343958</v>
      </c>
      <c r="F2719" s="88">
        <v>333723221</v>
      </c>
      <c r="G2719" s="88">
        <v>12633740</v>
      </c>
      <c r="H2719" s="88">
        <v>0</v>
      </c>
      <c r="I2719" s="88">
        <v>0</v>
      </c>
      <c r="J2719" s="88">
        <v>4260562</v>
      </c>
      <c r="K2719" s="88">
        <v>27533418</v>
      </c>
      <c r="L2719" s="88">
        <v>0</v>
      </c>
      <c r="M2719" s="88">
        <v>168879104</v>
      </c>
      <c r="N2719" s="88">
        <v>113668948</v>
      </c>
      <c r="O2719" s="88">
        <v>1760447</v>
      </c>
      <c r="P2719" s="88">
        <v>4987002</v>
      </c>
      <c r="Q2719" s="89">
        <v>1.7519682326580001E-2</v>
      </c>
      <c r="R2719" s="89">
        <v>0</v>
      </c>
      <c r="S2719" s="89">
        <v>0</v>
      </c>
      <c r="T2719" s="89">
        <v>-1.8898765290000001E-4</v>
      </c>
      <c r="U2719" s="89">
        <v>6.1125756706000001E-4</v>
      </c>
      <c r="V2719" s="89">
        <v>0</v>
      </c>
      <c r="W2719" s="89">
        <v>1.1801604135000001E-4</v>
      </c>
      <c r="X2719" s="89">
        <v>0</v>
      </c>
      <c r="Y2719" s="89">
        <v>0</v>
      </c>
      <c r="Z2719" s="89">
        <v>5.6208107900700003E-3</v>
      </c>
      <c r="AA2719" s="89">
        <v>7.6958378608999996E-4</v>
      </c>
    </row>
    <row r="2720" spans="1:27" x14ac:dyDescent="0.25">
      <c r="A2720" s="87">
        <v>60148</v>
      </c>
      <c r="B2720" s="134">
        <v>45473</v>
      </c>
      <c r="C2720" s="87">
        <v>14622</v>
      </c>
      <c r="D2720" s="86" t="s">
        <v>3078</v>
      </c>
      <c r="E2720" s="88">
        <v>278823571</v>
      </c>
      <c r="F2720" s="88">
        <v>161278369</v>
      </c>
      <c r="G2720" s="88">
        <v>5720792</v>
      </c>
      <c r="H2720" s="88">
        <v>0</v>
      </c>
      <c r="I2720" s="88">
        <v>0</v>
      </c>
      <c r="J2720" s="88">
        <v>18508451</v>
      </c>
      <c r="K2720" s="88">
        <v>36394637</v>
      </c>
      <c r="L2720" s="88">
        <v>0</v>
      </c>
      <c r="M2720" s="88">
        <v>55045219</v>
      </c>
      <c r="N2720" s="88">
        <v>18484642</v>
      </c>
      <c r="O2720" s="88">
        <v>1550571</v>
      </c>
      <c r="P2720" s="88">
        <v>25574057</v>
      </c>
      <c r="Q2720" s="89">
        <v>1.102658256898E-2</v>
      </c>
      <c r="R2720" s="89">
        <v>0</v>
      </c>
      <c r="S2720" s="89">
        <v>0</v>
      </c>
      <c r="T2720" s="89">
        <v>1.4932629222599999E-3</v>
      </c>
      <c r="U2720" s="89">
        <v>1.7578684243300001E-3</v>
      </c>
      <c r="V2720" s="89">
        <v>0</v>
      </c>
      <c r="W2720" s="89">
        <v>-1.3550669278000001E-3</v>
      </c>
      <c r="X2720" s="89">
        <v>0</v>
      </c>
      <c r="Y2720" s="89">
        <v>-1.7587965419999999E-4</v>
      </c>
      <c r="Z2720" s="89">
        <v>4.6096283445899999E-3</v>
      </c>
      <c r="AA2720" s="89">
        <v>1.2910584532400001E-3</v>
      </c>
    </row>
    <row r="2721" spans="1:27" x14ac:dyDescent="0.25">
      <c r="A2721" s="87">
        <v>60149</v>
      </c>
      <c r="B2721" s="134">
        <v>45473</v>
      </c>
      <c r="C2721" s="87">
        <v>14623</v>
      </c>
      <c r="D2721" s="86" t="s">
        <v>3079</v>
      </c>
      <c r="E2721" s="88">
        <v>34358435</v>
      </c>
      <c r="F2721" s="88">
        <v>17154421</v>
      </c>
      <c r="G2721" s="88">
        <v>0</v>
      </c>
      <c r="H2721" s="88">
        <v>0</v>
      </c>
      <c r="I2721" s="88">
        <v>0</v>
      </c>
      <c r="J2721" s="88">
        <v>1910283</v>
      </c>
      <c r="K2721" s="88">
        <v>2132090</v>
      </c>
      <c r="L2721" s="88">
        <v>0</v>
      </c>
      <c r="M2721" s="88">
        <v>11847798</v>
      </c>
      <c r="N2721" s="88">
        <v>0</v>
      </c>
      <c r="O2721" s="88">
        <v>0</v>
      </c>
      <c r="P2721" s="88">
        <v>1264249</v>
      </c>
      <c r="Q2721" s="89">
        <v>0</v>
      </c>
      <c r="R2721" s="89">
        <v>0</v>
      </c>
      <c r="S2721" s="89">
        <v>0</v>
      </c>
      <c r="T2721" s="89">
        <v>0</v>
      </c>
      <c r="U2721" s="89">
        <v>3.7752583880199999E-3</v>
      </c>
      <c r="V2721" s="89">
        <v>0</v>
      </c>
      <c r="W2721" s="89">
        <v>0</v>
      </c>
      <c r="X2721" s="89">
        <v>0</v>
      </c>
      <c r="Y2721" s="89">
        <v>0</v>
      </c>
      <c r="Z2721" s="89">
        <v>-4.9312984250000002E-4</v>
      </c>
      <c r="AA2721" s="89">
        <v>3.0666542309999999E-4</v>
      </c>
    </row>
    <row r="2722" spans="1:27" x14ac:dyDescent="0.25">
      <c r="A2722" s="87">
        <v>60151</v>
      </c>
      <c r="B2722" s="134">
        <v>45473</v>
      </c>
      <c r="C2722" s="87">
        <v>14625</v>
      </c>
      <c r="D2722" s="86" t="s">
        <v>3080</v>
      </c>
      <c r="E2722" s="88">
        <v>58510435</v>
      </c>
      <c r="F2722" s="88">
        <v>42743933</v>
      </c>
      <c r="G2722" s="88">
        <v>918260</v>
      </c>
      <c r="H2722" s="88">
        <v>0</v>
      </c>
      <c r="I2722" s="88">
        <v>0</v>
      </c>
      <c r="J2722" s="88">
        <v>7239198</v>
      </c>
      <c r="K2722" s="88">
        <v>22603448</v>
      </c>
      <c r="L2722" s="88">
        <v>0</v>
      </c>
      <c r="M2722" s="88">
        <v>4315621</v>
      </c>
      <c r="N2722" s="88">
        <v>0</v>
      </c>
      <c r="O2722" s="88">
        <v>0</v>
      </c>
      <c r="P2722" s="88">
        <v>7667406</v>
      </c>
      <c r="Q2722" s="89">
        <v>1.19036496292E-3</v>
      </c>
      <c r="R2722" s="89">
        <v>0</v>
      </c>
      <c r="S2722" s="89">
        <v>0</v>
      </c>
      <c r="T2722" s="89">
        <v>-1.114465193E-4</v>
      </c>
      <c r="U2722" s="89">
        <v>3.2178727779999999E-4</v>
      </c>
      <c r="V2722" s="89">
        <v>0</v>
      </c>
      <c r="W2722" s="89">
        <v>0</v>
      </c>
      <c r="X2722" s="89">
        <v>0</v>
      </c>
      <c r="Y2722" s="89">
        <v>0</v>
      </c>
      <c r="Z2722" s="89">
        <v>-1.6035682069999999E-4</v>
      </c>
      <c r="AA2722" s="89">
        <v>1.4922294616E-4</v>
      </c>
    </row>
    <row r="2723" spans="1:27" x14ac:dyDescent="0.25">
      <c r="A2723" s="87">
        <v>60160</v>
      </c>
      <c r="B2723" s="134">
        <v>45473</v>
      </c>
      <c r="C2723" s="87">
        <v>14632</v>
      </c>
      <c r="D2723" s="86" t="s">
        <v>3081</v>
      </c>
      <c r="E2723" s="88">
        <v>384914274</v>
      </c>
      <c r="F2723" s="88">
        <v>265235534</v>
      </c>
      <c r="G2723" s="88">
        <v>0</v>
      </c>
      <c r="H2723" s="88">
        <v>0</v>
      </c>
      <c r="I2723" s="88">
        <v>308910</v>
      </c>
      <c r="J2723" s="88">
        <v>35491559</v>
      </c>
      <c r="K2723" s="88">
        <v>70988756</v>
      </c>
      <c r="L2723" s="88">
        <v>0</v>
      </c>
      <c r="M2723" s="88">
        <v>140278628</v>
      </c>
      <c r="N2723" s="88">
        <v>0</v>
      </c>
      <c r="O2723" s="88">
        <v>0</v>
      </c>
      <c r="P2723" s="88">
        <v>18167681</v>
      </c>
      <c r="Q2723" s="89">
        <v>1.7128474669029999E-2</v>
      </c>
      <c r="R2723" s="89">
        <v>0</v>
      </c>
      <c r="S2723" s="89">
        <v>8.0119086399999998E-5</v>
      </c>
      <c r="T2723" s="89">
        <v>-3.6947929860000001E-4</v>
      </c>
      <c r="U2723" s="89">
        <v>3.2556813296999998E-3</v>
      </c>
      <c r="V2723" s="89">
        <v>0</v>
      </c>
      <c r="W2723" s="89">
        <v>-3.2495333859999998E-4</v>
      </c>
      <c r="X2723" s="89">
        <v>0</v>
      </c>
      <c r="Y2723" s="89">
        <v>0</v>
      </c>
      <c r="Z2723" s="89">
        <v>4.8665290657999996E-3</v>
      </c>
      <c r="AA2723" s="89">
        <v>1.91301838784E-3</v>
      </c>
    </row>
    <row r="2724" spans="1:27" x14ac:dyDescent="0.25">
      <c r="A2724" s="87">
        <v>60164</v>
      </c>
      <c r="B2724" s="134">
        <v>45473</v>
      </c>
      <c r="C2724" s="87">
        <v>14636</v>
      </c>
      <c r="D2724" s="86" t="s">
        <v>3082</v>
      </c>
      <c r="E2724" s="88">
        <v>105089806</v>
      </c>
      <c r="F2724" s="88">
        <v>31745895</v>
      </c>
      <c r="G2724" s="88">
        <v>501303</v>
      </c>
      <c r="H2724" s="88">
        <v>0</v>
      </c>
      <c r="I2724" s="88">
        <v>0</v>
      </c>
      <c r="J2724" s="88">
        <v>7515105</v>
      </c>
      <c r="K2724" s="88">
        <v>10081854</v>
      </c>
      <c r="L2724" s="88">
        <v>0</v>
      </c>
      <c r="M2724" s="88">
        <v>6496537</v>
      </c>
      <c r="N2724" s="88">
        <v>0</v>
      </c>
      <c r="O2724" s="88">
        <v>0</v>
      </c>
      <c r="P2724" s="88">
        <v>7151096</v>
      </c>
      <c r="Q2724" s="89">
        <v>-3.8467419343000001E-3</v>
      </c>
      <c r="R2724" s="89">
        <v>0</v>
      </c>
      <c r="S2724" s="89">
        <v>0</v>
      </c>
      <c r="T2724" s="89">
        <v>0</v>
      </c>
      <c r="U2724" s="89">
        <v>1.29282317292E-3</v>
      </c>
      <c r="V2724" s="89">
        <v>0</v>
      </c>
      <c r="W2724" s="89">
        <v>7.3480869723999999E-4</v>
      </c>
      <c r="X2724" s="89">
        <v>0</v>
      </c>
      <c r="Y2724" s="89">
        <v>0</v>
      </c>
      <c r="Z2724" s="89">
        <v>7.7653830867999997E-4</v>
      </c>
      <c r="AA2724" s="89">
        <v>6.8677827113000005E-4</v>
      </c>
    </row>
    <row r="2725" spans="1:27" x14ac:dyDescent="0.25">
      <c r="A2725" s="87">
        <v>60165</v>
      </c>
      <c r="B2725" s="134">
        <v>45473</v>
      </c>
      <c r="C2725" s="87">
        <v>14637</v>
      </c>
      <c r="D2725" s="86" t="s">
        <v>3083</v>
      </c>
      <c r="E2725" s="88">
        <v>31010785</v>
      </c>
      <c r="F2725" s="88">
        <v>21187712</v>
      </c>
      <c r="G2725" s="88">
        <v>645883</v>
      </c>
      <c r="H2725" s="88">
        <v>0</v>
      </c>
      <c r="I2725" s="88">
        <v>0</v>
      </c>
      <c r="J2725" s="88">
        <v>4885226</v>
      </c>
      <c r="K2725" s="88">
        <v>9929436</v>
      </c>
      <c r="L2725" s="88">
        <v>0</v>
      </c>
      <c r="M2725" s="88">
        <v>4281955</v>
      </c>
      <c r="N2725" s="88">
        <v>0</v>
      </c>
      <c r="O2725" s="88">
        <v>0</v>
      </c>
      <c r="P2725" s="88">
        <v>1445212</v>
      </c>
      <c r="Q2725" s="89">
        <v>1.3442435564920001E-2</v>
      </c>
      <c r="R2725" s="89">
        <v>0</v>
      </c>
      <c r="S2725" s="89">
        <v>0</v>
      </c>
      <c r="T2725" s="89">
        <v>1.05637779332E-3</v>
      </c>
      <c r="U2725" s="89">
        <v>5.9079125617000003E-3</v>
      </c>
      <c r="V2725" s="89">
        <v>0</v>
      </c>
      <c r="W2725" s="89">
        <v>0</v>
      </c>
      <c r="X2725" s="89">
        <v>0</v>
      </c>
      <c r="Y2725" s="89">
        <v>0</v>
      </c>
      <c r="Z2725" s="89">
        <v>3.2786943770899998E-3</v>
      </c>
      <c r="AA2725" s="89">
        <v>4.0069021212699998E-3</v>
      </c>
    </row>
    <row r="2726" spans="1:27" x14ac:dyDescent="0.25">
      <c r="A2726" s="87">
        <v>60167</v>
      </c>
      <c r="B2726" s="134">
        <v>45473</v>
      </c>
      <c r="C2726" s="87">
        <v>14639</v>
      </c>
      <c r="D2726" s="86" t="s">
        <v>3084</v>
      </c>
      <c r="E2726" s="88">
        <v>24308229</v>
      </c>
      <c r="F2726" s="88">
        <v>19343288</v>
      </c>
      <c r="G2726" s="88">
        <v>0</v>
      </c>
      <c r="H2726" s="88">
        <v>0</v>
      </c>
      <c r="I2726" s="88">
        <v>0</v>
      </c>
      <c r="J2726" s="88">
        <v>5546581</v>
      </c>
      <c r="K2726" s="88">
        <v>7823231</v>
      </c>
      <c r="L2726" s="88">
        <v>0</v>
      </c>
      <c r="M2726" s="88">
        <v>1788423</v>
      </c>
      <c r="N2726" s="88">
        <v>0</v>
      </c>
      <c r="O2726" s="88">
        <v>0</v>
      </c>
      <c r="P2726" s="88">
        <v>4185054</v>
      </c>
      <c r="Q2726" s="89">
        <v>0</v>
      </c>
      <c r="R2726" s="89">
        <v>0</v>
      </c>
      <c r="S2726" s="89">
        <v>0</v>
      </c>
      <c r="T2726" s="89">
        <v>0</v>
      </c>
      <c r="U2726" s="89">
        <v>2.7117498031800002E-3</v>
      </c>
      <c r="V2726" s="89">
        <v>0</v>
      </c>
      <c r="W2726" s="89">
        <v>0</v>
      </c>
      <c r="X2726" s="89">
        <v>0</v>
      </c>
      <c r="Y2726" s="89">
        <v>0</v>
      </c>
      <c r="Z2726" s="89">
        <v>3.0847150135700002E-3</v>
      </c>
      <c r="AA2726" s="89">
        <v>1.8005618555899999E-3</v>
      </c>
    </row>
    <row r="2727" spans="1:27" x14ac:dyDescent="0.25">
      <c r="A2727" s="87">
        <v>60175</v>
      </c>
      <c r="B2727" s="134">
        <v>45473</v>
      </c>
      <c r="C2727" s="87">
        <v>14647</v>
      </c>
      <c r="D2727" s="86" t="s">
        <v>3085</v>
      </c>
      <c r="E2727" s="88">
        <v>20591199</v>
      </c>
      <c r="F2727" s="88">
        <v>12418803</v>
      </c>
      <c r="G2727" s="88">
        <v>0</v>
      </c>
      <c r="H2727" s="88">
        <v>0</v>
      </c>
      <c r="I2727" s="88">
        <v>0</v>
      </c>
      <c r="J2727" s="88">
        <v>2432699</v>
      </c>
      <c r="K2727" s="88">
        <v>2450867</v>
      </c>
      <c r="L2727" s="88">
        <v>0</v>
      </c>
      <c r="M2727" s="88">
        <v>894177</v>
      </c>
      <c r="N2727" s="88">
        <v>0</v>
      </c>
      <c r="O2727" s="88">
        <v>0</v>
      </c>
      <c r="P2727" s="88">
        <v>6641060</v>
      </c>
      <c r="Q2727" s="89">
        <v>0</v>
      </c>
      <c r="R2727" s="89">
        <v>0</v>
      </c>
      <c r="S2727" s="89">
        <v>0</v>
      </c>
      <c r="T2727" s="89">
        <v>0</v>
      </c>
      <c r="U2727" s="89">
        <v>1.03865850057E-3</v>
      </c>
      <c r="V2727" s="89">
        <v>0</v>
      </c>
      <c r="W2727" s="89">
        <v>-1.0251616266199999E-2</v>
      </c>
      <c r="X2727" s="89">
        <v>0</v>
      </c>
      <c r="Y2727" s="89">
        <v>0</v>
      </c>
      <c r="Z2727" s="89">
        <v>-3.7538824560000002E-4</v>
      </c>
      <c r="AA2727" s="89">
        <v>-6.4868166159999996E-4</v>
      </c>
    </row>
    <row r="2728" spans="1:27" x14ac:dyDescent="0.25">
      <c r="A2728" s="87">
        <v>60184</v>
      </c>
      <c r="B2728" s="134">
        <v>45473</v>
      </c>
      <c r="C2728" s="87">
        <v>14656</v>
      </c>
      <c r="D2728" s="86" t="s">
        <v>3086</v>
      </c>
      <c r="E2728" s="88">
        <v>11430603</v>
      </c>
      <c r="F2728" s="88">
        <v>6096117</v>
      </c>
      <c r="G2728" s="88">
        <v>263576</v>
      </c>
      <c r="H2728" s="88">
        <v>0</v>
      </c>
      <c r="I2728" s="88">
        <v>0</v>
      </c>
      <c r="J2728" s="88">
        <v>1081257</v>
      </c>
      <c r="K2728" s="88">
        <v>2966412</v>
      </c>
      <c r="L2728" s="88">
        <v>0</v>
      </c>
      <c r="M2728" s="88">
        <v>911309</v>
      </c>
      <c r="N2728" s="88">
        <v>0</v>
      </c>
      <c r="O2728" s="88">
        <v>0</v>
      </c>
      <c r="P2728" s="88">
        <v>873563</v>
      </c>
      <c r="Q2728" s="89">
        <v>3.3402099141699997E-2</v>
      </c>
      <c r="R2728" s="89">
        <v>0</v>
      </c>
      <c r="S2728" s="89">
        <v>0</v>
      </c>
      <c r="T2728" s="89">
        <v>0</v>
      </c>
      <c r="U2728" s="89">
        <v>2.7310949889610001E-2</v>
      </c>
      <c r="V2728" s="89">
        <v>0</v>
      </c>
      <c r="W2728" s="89">
        <v>2.2009318477229999E-2</v>
      </c>
      <c r="X2728" s="89">
        <v>0</v>
      </c>
      <c r="Y2728" s="89">
        <v>0</v>
      </c>
      <c r="Z2728" s="89">
        <v>5.1299330046679997E-2</v>
      </c>
      <c r="AA2728" s="89">
        <v>2.526364830059E-2</v>
      </c>
    </row>
    <row r="2729" spans="1:27" x14ac:dyDescent="0.25">
      <c r="A2729" s="87">
        <v>60186</v>
      </c>
      <c r="B2729" s="134">
        <v>45473</v>
      </c>
      <c r="C2729" s="87">
        <v>14658</v>
      </c>
      <c r="D2729" s="86" t="s">
        <v>3087</v>
      </c>
      <c r="E2729" s="88">
        <v>49745353</v>
      </c>
      <c r="F2729" s="88">
        <v>39701042</v>
      </c>
      <c r="G2729" s="88">
        <v>1228612</v>
      </c>
      <c r="H2729" s="88">
        <v>0</v>
      </c>
      <c r="I2729" s="88">
        <v>0</v>
      </c>
      <c r="J2729" s="88">
        <v>6442491</v>
      </c>
      <c r="K2729" s="88">
        <v>10293270</v>
      </c>
      <c r="L2729" s="88">
        <v>0</v>
      </c>
      <c r="M2729" s="88">
        <v>19397820</v>
      </c>
      <c r="N2729" s="88">
        <v>0</v>
      </c>
      <c r="O2729" s="88">
        <v>0</v>
      </c>
      <c r="P2729" s="88">
        <v>2338849</v>
      </c>
      <c r="Q2729" s="89">
        <v>8.4584084281800007E-3</v>
      </c>
      <c r="R2729" s="89">
        <v>0</v>
      </c>
      <c r="S2729" s="89">
        <v>0</v>
      </c>
      <c r="T2729" s="89">
        <v>0</v>
      </c>
      <c r="U2729" s="89">
        <v>3.3370946726900001E-3</v>
      </c>
      <c r="V2729" s="89">
        <v>0</v>
      </c>
      <c r="W2729" s="89">
        <v>1.5428017098000001E-4</v>
      </c>
      <c r="X2729" s="89">
        <v>0</v>
      </c>
      <c r="Y2729" s="89">
        <v>0</v>
      </c>
      <c r="Z2729" s="89">
        <v>3.4074103043349999E-2</v>
      </c>
      <c r="AA2729" s="89">
        <v>3.2865334775499999E-3</v>
      </c>
    </row>
    <row r="2730" spans="1:27" x14ac:dyDescent="0.25">
      <c r="A2730" s="87">
        <v>60189</v>
      </c>
      <c r="B2730" s="134">
        <v>45473</v>
      </c>
      <c r="C2730" s="87">
        <v>14661</v>
      </c>
      <c r="D2730" s="86" t="s">
        <v>3088</v>
      </c>
      <c r="E2730" s="88">
        <v>142504905</v>
      </c>
      <c r="F2730" s="88">
        <v>92398839</v>
      </c>
      <c r="G2730" s="88">
        <v>0</v>
      </c>
      <c r="H2730" s="88">
        <v>0</v>
      </c>
      <c r="I2730" s="88">
        <v>0</v>
      </c>
      <c r="J2730" s="88">
        <v>11429771</v>
      </c>
      <c r="K2730" s="88">
        <v>32725453</v>
      </c>
      <c r="L2730" s="88">
        <v>0</v>
      </c>
      <c r="M2730" s="88">
        <v>29971060</v>
      </c>
      <c r="N2730" s="88">
        <v>9390070</v>
      </c>
      <c r="O2730" s="88">
        <v>713640</v>
      </c>
      <c r="P2730" s="88">
        <v>8168846</v>
      </c>
      <c r="Q2730" s="89">
        <v>0</v>
      </c>
      <c r="R2730" s="89">
        <v>0</v>
      </c>
      <c r="S2730" s="89">
        <v>0</v>
      </c>
      <c r="T2730" s="89">
        <v>9.2769177559999993E-5</v>
      </c>
      <c r="U2730" s="89">
        <v>2.2219691940000001E-4</v>
      </c>
      <c r="V2730" s="89">
        <v>0</v>
      </c>
      <c r="W2730" s="89">
        <v>6.0386474625000002E-4</v>
      </c>
      <c r="X2730" s="89">
        <v>8.87908691071E-3</v>
      </c>
      <c r="Y2730" s="89">
        <v>0</v>
      </c>
      <c r="Z2730" s="89">
        <v>7.4789517490900003E-3</v>
      </c>
      <c r="AA2730" s="89">
        <v>1.57086821291E-3</v>
      </c>
    </row>
    <row r="2731" spans="1:27" x14ac:dyDescent="0.25">
      <c r="A2731" s="87">
        <v>60190</v>
      </c>
      <c r="B2731" s="134">
        <v>45473</v>
      </c>
      <c r="C2731" s="87">
        <v>14662</v>
      </c>
      <c r="D2731" s="86" t="s">
        <v>3089</v>
      </c>
      <c r="E2731" s="88">
        <v>4612639</v>
      </c>
      <c r="F2731" s="88">
        <v>3868333</v>
      </c>
      <c r="G2731" s="88">
        <v>0</v>
      </c>
      <c r="H2731" s="88">
        <v>0</v>
      </c>
      <c r="I2731" s="88">
        <v>0</v>
      </c>
      <c r="J2731" s="88">
        <v>1129133</v>
      </c>
      <c r="K2731" s="88">
        <v>1776179</v>
      </c>
      <c r="L2731" s="88">
        <v>0</v>
      </c>
      <c r="M2731" s="88">
        <v>0</v>
      </c>
      <c r="N2731" s="88">
        <v>0</v>
      </c>
      <c r="O2731" s="88">
        <v>0</v>
      </c>
      <c r="P2731" s="88">
        <v>963021</v>
      </c>
      <c r="Q2731" s="89">
        <v>0</v>
      </c>
      <c r="R2731" s="89">
        <v>0</v>
      </c>
      <c r="S2731" s="89">
        <v>0</v>
      </c>
      <c r="T2731" s="89">
        <v>1.48878388151E-3</v>
      </c>
      <c r="U2731" s="89">
        <v>4.9767695749E-4</v>
      </c>
      <c r="V2731" s="89">
        <v>0</v>
      </c>
      <c r="W2731" s="89">
        <v>0</v>
      </c>
      <c r="X2731" s="89">
        <v>0</v>
      </c>
      <c r="Y2731" s="89">
        <v>0</v>
      </c>
      <c r="Z2731" s="89">
        <v>1.3186384949699999E-3</v>
      </c>
      <c r="AA2731" s="89">
        <v>1.0478685737399999E-3</v>
      </c>
    </row>
    <row r="2732" spans="1:27" x14ac:dyDescent="0.25">
      <c r="A2732" s="87">
        <v>60198</v>
      </c>
      <c r="B2732" s="134">
        <v>45473</v>
      </c>
      <c r="C2732" s="87">
        <v>14668</v>
      </c>
      <c r="D2732" s="86" t="s">
        <v>3090</v>
      </c>
      <c r="E2732" s="88">
        <v>9558477</v>
      </c>
      <c r="F2732" s="88">
        <v>8144662</v>
      </c>
      <c r="G2732" s="88">
        <v>0</v>
      </c>
      <c r="H2732" s="88">
        <v>0</v>
      </c>
      <c r="I2732" s="88">
        <v>0</v>
      </c>
      <c r="J2732" s="88">
        <v>2632048</v>
      </c>
      <c r="K2732" s="88">
        <v>4558688</v>
      </c>
      <c r="L2732" s="88">
        <v>0</v>
      </c>
      <c r="M2732" s="88">
        <v>5171</v>
      </c>
      <c r="N2732" s="88">
        <v>0</v>
      </c>
      <c r="O2732" s="88">
        <v>0</v>
      </c>
      <c r="P2732" s="88">
        <v>948755</v>
      </c>
      <c r="Q2732" s="89">
        <v>0</v>
      </c>
      <c r="R2732" s="89">
        <v>0</v>
      </c>
      <c r="S2732" s="89">
        <v>0</v>
      </c>
      <c r="T2732" s="89">
        <v>2.8477296623300001E-3</v>
      </c>
      <c r="U2732" s="89">
        <v>4.7856810625999998E-3</v>
      </c>
      <c r="V2732" s="89">
        <v>0</v>
      </c>
      <c r="W2732" s="89">
        <v>0</v>
      </c>
      <c r="X2732" s="89">
        <v>0</v>
      </c>
      <c r="Y2732" s="89">
        <v>0</v>
      </c>
      <c r="Z2732" s="89">
        <v>9.9466741384599995E-3</v>
      </c>
      <c r="AA2732" s="89">
        <v>4.7474711074300003E-3</v>
      </c>
    </row>
    <row r="2733" spans="1:27" x14ac:dyDescent="0.25">
      <c r="A2733" s="87">
        <v>60201</v>
      </c>
      <c r="B2733" s="134">
        <v>45473</v>
      </c>
      <c r="C2733" s="87">
        <v>14671</v>
      </c>
      <c r="D2733" s="86" t="s">
        <v>3091</v>
      </c>
      <c r="E2733" s="88">
        <v>23006004</v>
      </c>
      <c r="F2733" s="88">
        <v>16862522</v>
      </c>
      <c r="G2733" s="88">
        <v>0</v>
      </c>
      <c r="H2733" s="88">
        <v>0</v>
      </c>
      <c r="I2733" s="88">
        <v>0</v>
      </c>
      <c r="J2733" s="88">
        <v>623241</v>
      </c>
      <c r="K2733" s="88">
        <v>8966821</v>
      </c>
      <c r="L2733" s="88">
        <v>0</v>
      </c>
      <c r="M2733" s="88">
        <v>3930365</v>
      </c>
      <c r="N2733" s="88">
        <v>0</v>
      </c>
      <c r="O2733" s="88">
        <v>0</v>
      </c>
      <c r="P2733" s="88">
        <v>3342095</v>
      </c>
      <c r="Q2733" s="89">
        <v>0</v>
      </c>
      <c r="R2733" s="89">
        <v>0</v>
      </c>
      <c r="S2733" s="89">
        <v>0</v>
      </c>
      <c r="T2733" s="89">
        <v>-1.4671435317E-3</v>
      </c>
      <c r="U2733" s="89">
        <v>4.0717665981800004E-3</v>
      </c>
      <c r="V2733" s="89">
        <v>0</v>
      </c>
      <c r="W2733" s="89">
        <v>0</v>
      </c>
      <c r="X2733" s="89">
        <v>0</v>
      </c>
      <c r="Y2733" s="89">
        <v>0</v>
      </c>
      <c r="Z2733" s="89">
        <v>1.137141155469E-2</v>
      </c>
      <c r="AA2733" s="89">
        <v>4.0780707908200002E-3</v>
      </c>
    </row>
    <row r="2734" spans="1:27" x14ac:dyDescent="0.25">
      <c r="A2734" s="87">
        <v>60205</v>
      </c>
      <c r="B2734" s="134">
        <v>45473</v>
      </c>
      <c r="C2734" s="87">
        <v>14675</v>
      </c>
      <c r="D2734" s="86" t="s">
        <v>3092</v>
      </c>
      <c r="E2734" s="88">
        <v>317984345</v>
      </c>
      <c r="F2734" s="88">
        <v>168774586</v>
      </c>
      <c r="G2734" s="88">
        <v>0</v>
      </c>
      <c r="H2734" s="88">
        <v>0</v>
      </c>
      <c r="I2734" s="88">
        <v>0</v>
      </c>
      <c r="J2734" s="88">
        <v>32975456</v>
      </c>
      <c r="K2734" s="88">
        <v>47215539</v>
      </c>
      <c r="L2734" s="88">
        <v>0</v>
      </c>
      <c r="M2734" s="88">
        <v>24385053</v>
      </c>
      <c r="N2734" s="88">
        <v>29281241</v>
      </c>
      <c r="O2734" s="88">
        <v>463878</v>
      </c>
      <c r="P2734" s="88">
        <v>34453419</v>
      </c>
      <c r="Q2734" s="89">
        <v>0</v>
      </c>
      <c r="R2734" s="89">
        <v>0</v>
      </c>
      <c r="S2734" s="89">
        <v>0</v>
      </c>
      <c r="T2734" s="89">
        <v>1.0422103178600001E-3</v>
      </c>
      <c r="U2734" s="89">
        <v>3.3094203113200001E-3</v>
      </c>
      <c r="V2734" s="89">
        <v>0</v>
      </c>
      <c r="W2734" s="89">
        <v>0</v>
      </c>
      <c r="X2734" s="89">
        <v>0</v>
      </c>
      <c r="Y2734" s="89">
        <v>0</v>
      </c>
      <c r="Z2734" s="89">
        <v>1.8057328900399999E-2</v>
      </c>
      <c r="AA2734" s="89">
        <v>5.0917191890900004E-3</v>
      </c>
    </row>
    <row r="2735" spans="1:27" x14ac:dyDescent="0.25">
      <c r="A2735" s="87">
        <v>60207</v>
      </c>
      <c r="B2735" s="134">
        <v>45473</v>
      </c>
      <c r="C2735" s="87">
        <v>14677</v>
      </c>
      <c r="D2735" s="86" t="s">
        <v>3093</v>
      </c>
      <c r="E2735" s="88">
        <v>146165421</v>
      </c>
      <c r="F2735" s="88">
        <v>116827712</v>
      </c>
      <c r="G2735" s="88">
        <v>2215939</v>
      </c>
      <c r="H2735" s="88">
        <v>0</v>
      </c>
      <c r="I2735" s="88">
        <v>0</v>
      </c>
      <c r="J2735" s="88">
        <v>3379249</v>
      </c>
      <c r="K2735" s="88">
        <v>16524390</v>
      </c>
      <c r="L2735" s="88">
        <v>0</v>
      </c>
      <c r="M2735" s="88">
        <v>61919919</v>
      </c>
      <c r="N2735" s="88">
        <v>5893816</v>
      </c>
      <c r="O2735" s="88">
        <v>2293249</v>
      </c>
      <c r="P2735" s="88">
        <v>24601149</v>
      </c>
      <c r="Q2735" s="89">
        <v>3.3565785322400002E-3</v>
      </c>
      <c r="R2735" s="89">
        <v>0</v>
      </c>
      <c r="S2735" s="89">
        <v>0</v>
      </c>
      <c r="T2735" s="89">
        <v>0</v>
      </c>
      <c r="U2735" s="89">
        <v>9.8212221610000005E-5</v>
      </c>
      <c r="V2735" s="89">
        <v>0</v>
      </c>
      <c r="W2735" s="89">
        <v>0</v>
      </c>
      <c r="X2735" s="89">
        <v>0</v>
      </c>
      <c r="Y2735" s="89">
        <v>0</v>
      </c>
      <c r="Z2735" s="89">
        <v>9.4513558377999998E-4</v>
      </c>
      <c r="AA2735" s="89">
        <v>2.8604801547000002E-4</v>
      </c>
    </row>
    <row r="2736" spans="1:27" x14ac:dyDescent="0.25">
      <c r="A2736" s="87">
        <v>60212</v>
      </c>
      <c r="B2736" s="134">
        <v>45473</v>
      </c>
      <c r="C2736" s="87">
        <v>14681</v>
      </c>
      <c r="D2736" s="86" t="s">
        <v>3094</v>
      </c>
      <c r="E2736" s="88">
        <v>12635849</v>
      </c>
      <c r="F2736" s="88">
        <v>7490808</v>
      </c>
      <c r="G2736" s="88">
        <v>0</v>
      </c>
      <c r="H2736" s="88">
        <v>0</v>
      </c>
      <c r="I2736" s="88">
        <v>0</v>
      </c>
      <c r="J2736" s="88">
        <v>3124309</v>
      </c>
      <c r="K2736" s="88">
        <v>3575700</v>
      </c>
      <c r="L2736" s="88">
        <v>0</v>
      </c>
      <c r="M2736" s="88">
        <v>0</v>
      </c>
      <c r="N2736" s="88">
        <v>0</v>
      </c>
      <c r="O2736" s="88">
        <v>0</v>
      </c>
      <c r="P2736" s="88">
        <v>790799</v>
      </c>
      <c r="Q2736" s="89">
        <v>0</v>
      </c>
      <c r="R2736" s="89">
        <v>0</v>
      </c>
      <c r="S2736" s="89">
        <v>0</v>
      </c>
      <c r="T2736" s="89">
        <v>0</v>
      </c>
      <c r="U2736" s="89">
        <v>0</v>
      </c>
      <c r="V2736" s="89">
        <v>0</v>
      </c>
      <c r="W2736" s="89">
        <v>0</v>
      </c>
      <c r="X2736" s="89">
        <v>0</v>
      </c>
      <c r="Y2736" s="89">
        <v>0</v>
      </c>
      <c r="Z2736" s="89">
        <v>5.2649762555000005E-4</v>
      </c>
      <c r="AA2736" s="89">
        <v>6.5827370529999998E-5</v>
      </c>
    </row>
    <row r="2737" spans="1:27" x14ac:dyDescent="0.25">
      <c r="A2737" s="87">
        <v>60215</v>
      </c>
      <c r="B2737" s="134">
        <v>45473</v>
      </c>
      <c r="C2737" s="87">
        <v>14684</v>
      </c>
      <c r="D2737" s="86" t="s">
        <v>3095</v>
      </c>
      <c r="E2737" s="88">
        <v>65737245</v>
      </c>
      <c r="F2737" s="88">
        <v>52945716</v>
      </c>
      <c r="G2737" s="88">
        <v>499144</v>
      </c>
      <c r="H2737" s="88">
        <v>0</v>
      </c>
      <c r="I2737" s="88">
        <v>589792</v>
      </c>
      <c r="J2737" s="88">
        <v>3142685</v>
      </c>
      <c r="K2737" s="88">
        <v>6890905</v>
      </c>
      <c r="L2737" s="88">
        <v>0</v>
      </c>
      <c r="M2737" s="88">
        <v>33631628</v>
      </c>
      <c r="N2737" s="88">
        <v>3848540</v>
      </c>
      <c r="O2737" s="88">
        <v>141636</v>
      </c>
      <c r="P2737" s="88">
        <v>4201387</v>
      </c>
      <c r="Q2737" s="89">
        <v>2.5874034050809999E-2</v>
      </c>
      <c r="R2737" s="89">
        <v>0</v>
      </c>
      <c r="S2737" s="89">
        <v>4.041621812125E-2</v>
      </c>
      <c r="T2737" s="89">
        <v>9.0274811124000005E-4</v>
      </c>
      <c r="U2737" s="89">
        <v>2.7913952820799999E-3</v>
      </c>
      <c r="V2737" s="89">
        <v>0</v>
      </c>
      <c r="W2737" s="89">
        <v>5.6106295995E-4</v>
      </c>
      <c r="X2737" s="89">
        <v>0</v>
      </c>
      <c r="Y2737" s="89">
        <v>0</v>
      </c>
      <c r="Z2737" s="89">
        <v>2.655242465303E-2</v>
      </c>
      <c r="AA2737" s="89">
        <v>4.19584807E-3</v>
      </c>
    </row>
    <row r="2738" spans="1:27" x14ac:dyDescent="0.25">
      <c r="A2738" s="87">
        <v>60239</v>
      </c>
      <c r="B2738" s="134">
        <v>45473</v>
      </c>
      <c r="C2738" s="87">
        <v>14705</v>
      </c>
      <c r="D2738" s="86" t="s">
        <v>3096</v>
      </c>
      <c r="E2738" s="88">
        <v>443259152</v>
      </c>
      <c r="F2738" s="88">
        <v>263483729</v>
      </c>
      <c r="G2738" s="88">
        <v>12318986</v>
      </c>
      <c r="H2738" s="88">
        <v>0</v>
      </c>
      <c r="I2738" s="88">
        <v>0</v>
      </c>
      <c r="J2738" s="88">
        <v>23657219</v>
      </c>
      <c r="K2738" s="88">
        <v>66801980</v>
      </c>
      <c r="L2738" s="88">
        <v>0</v>
      </c>
      <c r="M2738" s="88">
        <v>127731774</v>
      </c>
      <c r="N2738" s="88">
        <v>0</v>
      </c>
      <c r="O2738" s="88">
        <v>0</v>
      </c>
      <c r="P2738" s="88">
        <v>32973770</v>
      </c>
      <c r="Q2738" s="89">
        <v>1.6599200542070001E-2</v>
      </c>
      <c r="R2738" s="89">
        <v>0</v>
      </c>
      <c r="S2738" s="89">
        <v>0</v>
      </c>
      <c r="T2738" s="89">
        <v>1.10310087077E-3</v>
      </c>
      <c r="U2738" s="89">
        <v>3.9956774689499999E-3</v>
      </c>
      <c r="V2738" s="89">
        <v>0</v>
      </c>
      <c r="W2738" s="89">
        <v>-1.0498744970000001E-4</v>
      </c>
      <c r="X2738" s="89">
        <v>0</v>
      </c>
      <c r="Y2738" s="89">
        <v>0</v>
      </c>
      <c r="Z2738" s="89">
        <v>2.8698864389639998E-2</v>
      </c>
      <c r="AA2738" s="89">
        <v>5.0344598357500003E-3</v>
      </c>
    </row>
    <row r="2739" spans="1:27" x14ac:dyDescent="0.25">
      <c r="A2739" s="87">
        <v>60242</v>
      </c>
      <c r="B2739" s="134">
        <v>45473</v>
      </c>
      <c r="C2739" s="87">
        <v>14708</v>
      </c>
      <c r="D2739" s="86" t="s">
        <v>3097</v>
      </c>
      <c r="E2739" s="88">
        <v>54824074</v>
      </c>
      <c r="F2739" s="88">
        <v>36032326</v>
      </c>
      <c r="G2739" s="88">
        <v>340417</v>
      </c>
      <c r="H2739" s="88">
        <v>0</v>
      </c>
      <c r="I2739" s="88">
        <v>0</v>
      </c>
      <c r="J2739" s="88">
        <v>2494601</v>
      </c>
      <c r="K2739" s="88">
        <v>5707086</v>
      </c>
      <c r="L2739" s="88">
        <v>0</v>
      </c>
      <c r="M2739" s="88">
        <v>23306430</v>
      </c>
      <c r="N2739" s="88">
        <v>1330452</v>
      </c>
      <c r="O2739" s="88">
        <v>123012</v>
      </c>
      <c r="P2739" s="88">
        <v>2730328</v>
      </c>
      <c r="Q2739" s="89">
        <v>0</v>
      </c>
      <c r="R2739" s="89">
        <v>0</v>
      </c>
      <c r="S2739" s="89">
        <v>0</v>
      </c>
      <c r="T2739" s="89">
        <v>0</v>
      </c>
      <c r="U2739" s="89">
        <v>-7.0945765160000001E-4</v>
      </c>
      <c r="V2739" s="89">
        <v>0</v>
      </c>
      <c r="W2739" s="89">
        <v>0</v>
      </c>
      <c r="X2739" s="89">
        <v>0</v>
      </c>
      <c r="Y2739" s="89">
        <v>0</v>
      </c>
      <c r="Z2739" s="89">
        <v>-3.131536912E-4</v>
      </c>
      <c r="AA2739" s="89">
        <v>-1.3526104520000001E-4</v>
      </c>
    </row>
    <row r="2740" spans="1:27" x14ac:dyDescent="0.25">
      <c r="A2740" s="87">
        <v>60247</v>
      </c>
      <c r="B2740" s="134">
        <v>45473</v>
      </c>
      <c r="C2740" s="87">
        <v>14712</v>
      </c>
      <c r="D2740" s="86" t="s">
        <v>1815</v>
      </c>
      <c r="E2740" s="88">
        <v>16214272</v>
      </c>
      <c r="F2740" s="88">
        <v>12887070</v>
      </c>
      <c r="G2740" s="88">
        <v>654949</v>
      </c>
      <c r="H2740" s="88">
        <v>0</v>
      </c>
      <c r="I2740" s="88">
        <v>0</v>
      </c>
      <c r="J2740" s="88">
        <v>3216195</v>
      </c>
      <c r="K2740" s="88">
        <v>4029472</v>
      </c>
      <c r="L2740" s="88">
        <v>0</v>
      </c>
      <c r="M2740" s="88">
        <v>2819920</v>
      </c>
      <c r="N2740" s="88">
        <v>0</v>
      </c>
      <c r="O2740" s="88">
        <v>0</v>
      </c>
      <c r="P2740" s="88">
        <v>2166534</v>
      </c>
      <c r="Q2740" s="89">
        <v>3.2321951676799999E-3</v>
      </c>
      <c r="R2740" s="89">
        <v>0</v>
      </c>
      <c r="S2740" s="89">
        <v>0</v>
      </c>
      <c r="T2740" s="89">
        <v>0</v>
      </c>
      <c r="U2740" s="89">
        <v>2.16390533148E-3</v>
      </c>
      <c r="V2740" s="89">
        <v>0</v>
      </c>
      <c r="W2740" s="89">
        <v>0</v>
      </c>
      <c r="X2740" s="89">
        <v>0</v>
      </c>
      <c r="Y2740" s="89">
        <v>0</v>
      </c>
      <c r="Z2740" s="89">
        <v>1.8872416852330001E-2</v>
      </c>
      <c r="AA2740" s="89">
        <v>4.6512547758900003E-3</v>
      </c>
    </row>
    <row r="2741" spans="1:27" x14ac:dyDescent="0.25">
      <c r="A2741" s="87">
        <v>60251</v>
      </c>
      <c r="B2741" s="134">
        <v>45473</v>
      </c>
      <c r="C2741" s="87">
        <v>14716</v>
      </c>
      <c r="D2741" s="86" t="s">
        <v>3098</v>
      </c>
      <c r="E2741" s="88">
        <v>41069995</v>
      </c>
      <c r="F2741" s="88">
        <v>37186101</v>
      </c>
      <c r="G2741" s="88">
        <v>2030799</v>
      </c>
      <c r="H2741" s="88">
        <v>0</v>
      </c>
      <c r="I2741" s="88">
        <v>0</v>
      </c>
      <c r="J2741" s="88">
        <v>5734047</v>
      </c>
      <c r="K2741" s="88">
        <v>14105351</v>
      </c>
      <c r="L2741" s="88">
        <v>0</v>
      </c>
      <c r="M2741" s="88">
        <v>9856852</v>
      </c>
      <c r="N2741" s="88">
        <v>0</v>
      </c>
      <c r="O2741" s="88">
        <v>0</v>
      </c>
      <c r="P2741" s="88">
        <v>5459052</v>
      </c>
      <c r="Q2741" s="89">
        <v>4.3829784022590003E-2</v>
      </c>
      <c r="R2741" s="89">
        <v>0</v>
      </c>
      <c r="S2741" s="89">
        <v>0</v>
      </c>
      <c r="T2741" s="89">
        <v>1.092723325028E-2</v>
      </c>
      <c r="U2741" s="89">
        <v>3.0750385228540001E-2</v>
      </c>
      <c r="V2741" s="89">
        <v>0</v>
      </c>
      <c r="W2741" s="89">
        <v>0</v>
      </c>
      <c r="X2741" s="89">
        <v>0</v>
      </c>
      <c r="Y2741" s="89">
        <v>0</v>
      </c>
      <c r="Z2741" s="89">
        <v>5.3278274660019997E-2</v>
      </c>
      <c r="AA2741" s="89">
        <v>2.4625254758429999E-2</v>
      </c>
    </row>
    <row r="2742" spans="1:27" x14ac:dyDescent="0.25">
      <c r="A2742" s="87">
        <v>60261</v>
      </c>
      <c r="B2742" s="134">
        <v>45473</v>
      </c>
      <c r="C2742" s="87">
        <v>14725</v>
      </c>
      <c r="D2742" s="86" t="s">
        <v>3099</v>
      </c>
      <c r="E2742" s="88">
        <v>1208850</v>
      </c>
      <c r="F2742" s="88">
        <v>1084937</v>
      </c>
      <c r="G2742" s="88">
        <v>0</v>
      </c>
      <c r="H2742" s="88">
        <v>0</v>
      </c>
      <c r="I2742" s="88">
        <v>0</v>
      </c>
      <c r="J2742" s="88">
        <v>300873</v>
      </c>
      <c r="K2742" s="88">
        <v>301153</v>
      </c>
      <c r="L2742" s="88">
        <v>0</v>
      </c>
      <c r="M2742" s="88">
        <v>0</v>
      </c>
      <c r="N2742" s="88">
        <v>0</v>
      </c>
      <c r="O2742" s="88">
        <v>0</v>
      </c>
      <c r="P2742" s="88">
        <v>482911</v>
      </c>
      <c r="Q2742" s="89">
        <v>0</v>
      </c>
      <c r="R2742" s="89">
        <v>0</v>
      </c>
      <c r="S2742" s="89">
        <v>0</v>
      </c>
      <c r="T2742" s="89">
        <v>3.6070779425000001E-3</v>
      </c>
      <c r="U2742" s="89">
        <v>2.1439998468800001E-2</v>
      </c>
      <c r="V2742" s="89">
        <v>0</v>
      </c>
      <c r="W2742" s="89">
        <v>0</v>
      </c>
      <c r="X2742" s="89">
        <v>0</v>
      </c>
      <c r="Y2742" s="89">
        <v>0</v>
      </c>
      <c r="Z2742" s="89">
        <v>1.3901086040190001E-2</v>
      </c>
      <c r="AA2742" s="89">
        <v>1.2679311850149999E-2</v>
      </c>
    </row>
    <row r="2743" spans="1:27" x14ac:dyDescent="0.25">
      <c r="A2743" s="87">
        <v>60263</v>
      </c>
      <c r="B2743" s="134">
        <v>45473</v>
      </c>
      <c r="C2743" s="87">
        <v>14727</v>
      </c>
      <c r="D2743" s="86" t="s">
        <v>3100</v>
      </c>
      <c r="E2743" s="88">
        <v>57604303</v>
      </c>
      <c r="F2743" s="88">
        <v>26935525</v>
      </c>
      <c r="G2743" s="88">
        <v>173511</v>
      </c>
      <c r="H2743" s="88">
        <v>0</v>
      </c>
      <c r="I2743" s="88">
        <v>0</v>
      </c>
      <c r="J2743" s="88">
        <v>3797594</v>
      </c>
      <c r="K2743" s="88">
        <v>19133911</v>
      </c>
      <c r="L2743" s="88">
        <v>0</v>
      </c>
      <c r="M2743" s="88">
        <v>3427977</v>
      </c>
      <c r="N2743" s="88">
        <v>0</v>
      </c>
      <c r="O2743" s="88">
        <v>0</v>
      </c>
      <c r="P2743" s="88">
        <v>402532</v>
      </c>
      <c r="Q2743" s="89">
        <v>0</v>
      </c>
      <c r="R2743" s="89">
        <v>0</v>
      </c>
      <c r="S2743" s="89">
        <v>0</v>
      </c>
      <c r="T2743" s="89">
        <v>0</v>
      </c>
      <c r="U2743" s="89">
        <v>5.6955720809999998E-5</v>
      </c>
      <c r="V2743" s="89">
        <v>0</v>
      </c>
      <c r="W2743" s="89">
        <v>0</v>
      </c>
      <c r="X2743" s="89">
        <v>0</v>
      </c>
      <c r="Y2743" s="89">
        <v>0</v>
      </c>
      <c r="Z2743" s="89">
        <v>0</v>
      </c>
      <c r="AA2743" s="89">
        <v>3.9934415869999998E-5</v>
      </c>
    </row>
    <row r="2744" spans="1:27" x14ac:dyDescent="0.25">
      <c r="A2744" s="87">
        <v>60279</v>
      </c>
      <c r="B2744" s="134">
        <v>45473</v>
      </c>
      <c r="C2744" s="87">
        <v>14740</v>
      </c>
      <c r="D2744" s="86" t="s">
        <v>3101</v>
      </c>
      <c r="E2744" s="88">
        <v>477217949</v>
      </c>
      <c r="F2744" s="88">
        <v>331350243</v>
      </c>
      <c r="G2744" s="88">
        <v>19012017</v>
      </c>
      <c r="H2744" s="88">
        <v>0</v>
      </c>
      <c r="I2744" s="88">
        <v>2386297</v>
      </c>
      <c r="J2744" s="88">
        <v>50853277</v>
      </c>
      <c r="K2744" s="88">
        <v>164259160</v>
      </c>
      <c r="L2744" s="88">
        <v>0</v>
      </c>
      <c r="M2744" s="88">
        <v>47117114</v>
      </c>
      <c r="N2744" s="88">
        <v>16734525</v>
      </c>
      <c r="O2744" s="88">
        <v>3627320</v>
      </c>
      <c r="P2744" s="88">
        <v>27360529</v>
      </c>
      <c r="Q2744" s="89">
        <v>8.8011976162700005E-3</v>
      </c>
      <c r="R2744" s="89">
        <v>0</v>
      </c>
      <c r="S2744" s="89">
        <v>9.7801700289699995E-3</v>
      </c>
      <c r="T2744" s="89">
        <v>2.75999870648E-3</v>
      </c>
      <c r="U2744" s="89">
        <v>3.3181506003600002E-3</v>
      </c>
      <c r="V2744" s="89">
        <v>0</v>
      </c>
      <c r="W2744" s="89">
        <v>2.8361039998000001E-3</v>
      </c>
      <c r="X2744" s="89">
        <v>0</v>
      </c>
      <c r="Y2744" s="89">
        <v>0</v>
      </c>
      <c r="Z2744" s="89">
        <v>6.1356495495800004E-3</v>
      </c>
      <c r="AA2744" s="89">
        <v>3.5219999507399998E-3</v>
      </c>
    </row>
    <row r="2745" spans="1:27" x14ac:dyDescent="0.25">
      <c r="A2745" s="87">
        <v>60293</v>
      </c>
      <c r="B2745" s="134">
        <v>45473</v>
      </c>
      <c r="C2745" s="87">
        <v>14752</v>
      </c>
      <c r="D2745" s="86" t="s">
        <v>3102</v>
      </c>
      <c r="E2745" s="88">
        <v>5246385</v>
      </c>
      <c r="F2745" s="88">
        <v>4442509</v>
      </c>
      <c r="G2745" s="88">
        <v>0</v>
      </c>
      <c r="H2745" s="88">
        <v>0</v>
      </c>
      <c r="I2745" s="88">
        <v>0</v>
      </c>
      <c r="J2745" s="88">
        <v>1554859</v>
      </c>
      <c r="K2745" s="88">
        <v>2391767</v>
      </c>
      <c r="L2745" s="88">
        <v>0</v>
      </c>
      <c r="M2745" s="88">
        <v>0</v>
      </c>
      <c r="N2745" s="88">
        <v>0</v>
      </c>
      <c r="O2745" s="88">
        <v>0</v>
      </c>
      <c r="P2745" s="88">
        <v>495883</v>
      </c>
      <c r="Q2745" s="89">
        <v>0</v>
      </c>
      <c r="R2745" s="89">
        <v>0</v>
      </c>
      <c r="S2745" s="89">
        <v>0</v>
      </c>
      <c r="T2745" s="89">
        <v>0</v>
      </c>
      <c r="U2745" s="89">
        <v>0</v>
      </c>
      <c r="V2745" s="89">
        <v>0</v>
      </c>
      <c r="W2745" s="89">
        <v>0</v>
      </c>
      <c r="X2745" s="89">
        <v>0</v>
      </c>
      <c r="Y2745" s="89">
        <v>0</v>
      </c>
      <c r="Z2745" s="89">
        <v>0</v>
      </c>
      <c r="AA2745" s="89">
        <v>0</v>
      </c>
    </row>
    <row r="2746" spans="1:27" x14ac:dyDescent="0.25">
      <c r="A2746" s="87">
        <v>60295</v>
      </c>
      <c r="B2746" s="134">
        <v>45473</v>
      </c>
      <c r="C2746" s="87">
        <v>14754</v>
      </c>
      <c r="D2746" s="86" t="s">
        <v>3103</v>
      </c>
      <c r="E2746" s="88">
        <v>52317050</v>
      </c>
      <c r="F2746" s="88">
        <v>29610702</v>
      </c>
      <c r="G2746" s="88">
        <v>1434233</v>
      </c>
      <c r="H2746" s="88">
        <v>0</v>
      </c>
      <c r="I2746" s="88">
        <v>0</v>
      </c>
      <c r="J2746" s="88">
        <v>4930720</v>
      </c>
      <c r="K2746" s="88">
        <v>10356791</v>
      </c>
      <c r="L2746" s="88">
        <v>0</v>
      </c>
      <c r="M2746" s="88">
        <v>10753611</v>
      </c>
      <c r="N2746" s="88">
        <v>0</v>
      </c>
      <c r="O2746" s="88">
        <v>103177</v>
      </c>
      <c r="P2746" s="88">
        <v>2032170</v>
      </c>
      <c r="Q2746" s="89">
        <v>5.45795348816E-3</v>
      </c>
      <c r="R2746" s="89">
        <v>0</v>
      </c>
      <c r="S2746" s="89">
        <v>0</v>
      </c>
      <c r="T2746" s="89">
        <v>0</v>
      </c>
      <c r="U2746" s="89">
        <v>4.0894524321999999E-4</v>
      </c>
      <c r="V2746" s="89">
        <v>0</v>
      </c>
      <c r="W2746" s="89">
        <v>0</v>
      </c>
      <c r="X2746" s="89">
        <v>0</v>
      </c>
      <c r="Y2746" s="89">
        <v>0</v>
      </c>
      <c r="Z2746" s="89">
        <v>8.9079009663999996E-4</v>
      </c>
      <c r="AA2746" s="89">
        <v>4.6438047094000002E-4</v>
      </c>
    </row>
    <row r="2747" spans="1:27" x14ac:dyDescent="0.25">
      <c r="A2747" s="87">
        <v>60299</v>
      </c>
      <c r="B2747" s="134">
        <v>45473</v>
      </c>
      <c r="C2747" s="87">
        <v>14758</v>
      </c>
      <c r="D2747" s="86" t="s">
        <v>3104</v>
      </c>
      <c r="E2747" s="88">
        <v>7531723</v>
      </c>
      <c r="F2747" s="88">
        <v>2813476</v>
      </c>
      <c r="G2747" s="88">
        <v>0</v>
      </c>
      <c r="H2747" s="88">
        <v>0</v>
      </c>
      <c r="I2747" s="88">
        <v>0</v>
      </c>
      <c r="J2747" s="88">
        <v>1062442</v>
      </c>
      <c r="K2747" s="88">
        <v>1623342</v>
      </c>
      <c r="L2747" s="88">
        <v>0</v>
      </c>
      <c r="M2747" s="88">
        <v>0</v>
      </c>
      <c r="N2747" s="88">
        <v>0</v>
      </c>
      <c r="O2747" s="88">
        <v>0</v>
      </c>
      <c r="P2747" s="88">
        <v>127692</v>
      </c>
      <c r="Q2747" s="89">
        <v>0</v>
      </c>
      <c r="R2747" s="89">
        <v>0</v>
      </c>
      <c r="S2747" s="89">
        <v>0</v>
      </c>
      <c r="T2747" s="89">
        <v>0</v>
      </c>
      <c r="U2747" s="89">
        <v>0</v>
      </c>
      <c r="V2747" s="89">
        <v>0</v>
      </c>
      <c r="W2747" s="89">
        <v>0</v>
      </c>
      <c r="X2747" s="89">
        <v>0</v>
      </c>
      <c r="Y2747" s="89">
        <v>0</v>
      </c>
      <c r="Z2747" s="89">
        <v>2.2448150643030001E-2</v>
      </c>
      <c r="AA2747" s="89">
        <v>1.26125296367E-3</v>
      </c>
    </row>
    <row r="2748" spans="1:27" x14ac:dyDescent="0.25">
      <c r="A2748" s="87">
        <v>60302</v>
      </c>
      <c r="B2748" s="134">
        <v>45473</v>
      </c>
      <c r="C2748" s="87">
        <v>14759</v>
      </c>
      <c r="D2748" s="86" t="s">
        <v>3105</v>
      </c>
      <c r="E2748" s="88">
        <v>13618331</v>
      </c>
      <c r="F2748" s="88">
        <v>8171832</v>
      </c>
      <c r="G2748" s="88">
        <v>0</v>
      </c>
      <c r="H2748" s="88">
        <v>0</v>
      </c>
      <c r="I2748" s="88">
        <v>0</v>
      </c>
      <c r="J2748" s="88">
        <v>1102301</v>
      </c>
      <c r="K2748" s="88">
        <v>5311463</v>
      </c>
      <c r="L2748" s="88">
        <v>0</v>
      </c>
      <c r="M2748" s="88">
        <v>0</v>
      </c>
      <c r="N2748" s="88">
        <v>0</v>
      </c>
      <c r="O2748" s="88">
        <v>0</v>
      </c>
      <c r="P2748" s="88">
        <v>1758068</v>
      </c>
      <c r="Q2748" s="89">
        <v>0</v>
      </c>
      <c r="R2748" s="89">
        <v>0</v>
      </c>
      <c r="S2748" s="89">
        <v>0</v>
      </c>
      <c r="T2748" s="89">
        <v>0</v>
      </c>
      <c r="U2748" s="89">
        <v>8.6355193811E-4</v>
      </c>
      <c r="V2748" s="89">
        <v>0</v>
      </c>
      <c r="W2748" s="89">
        <v>0</v>
      </c>
      <c r="X2748" s="89">
        <v>0</v>
      </c>
      <c r="Y2748" s="89">
        <v>0</v>
      </c>
      <c r="Z2748" s="89">
        <v>4.8136634962600003E-3</v>
      </c>
      <c r="AA2748" s="89">
        <v>1.76094510812E-3</v>
      </c>
    </row>
    <row r="2749" spans="1:27" x14ac:dyDescent="0.25">
      <c r="A2749" s="87">
        <v>60304</v>
      </c>
      <c r="B2749" s="134">
        <v>45473</v>
      </c>
      <c r="C2749" s="87">
        <v>14761</v>
      </c>
      <c r="D2749" s="86" t="s">
        <v>3106</v>
      </c>
      <c r="E2749" s="88">
        <v>23019498</v>
      </c>
      <c r="F2749" s="88">
        <v>16735305</v>
      </c>
      <c r="G2749" s="88">
        <v>537528</v>
      </c>
      <c r="H2749" s="88">
        <v>0</v>
      </c>
      <c r="I2749" s="88">
        <v>0</v>
      </c>
      <c r="J2749" s="88">
        <v>5389141</v>
      </c>
      <c r="K2749" s="88">
        <v>7291835</v>
      </c>
      <c r="L2749" s="88">
        <v>0</v>
      </c>
      <c r="M2749" s="88">
        <v>884740</v>
      </c>
      <c r="N2749" s="88">
        <v>0</v>
      </c>
      <c r="O2749" s="88">
        <v>0</v>
      </c>
      <c r="P2749" s="88">
        <v>2632061</v>
      </c>
      <c r="Q2749" s="89">
        <v>1.4347323435699999E-3</v>
      </c>
      <c r="R2749" s="89">
        <v>0</v>
      </c>
      <c r="S2749" s="89">
        <v>0</v>
      </c>
      <c r="T2749" s="89">
        <v>6.8626420313999995E-4</v>
      </c>
      <c r="U2749" s="89">
        <v>3.348352021E-4</v>
      </c>
      <c r="V2749" s="89">
        <v>0</v>
      </c>
      <c r="W2749" s="89">
        <v>0</v>
      </c>
      <c r="X2749" s="89">
        <v>0</v>
      </c>
      <c r="Y2749" s="89">
        <v>0</v>
      </c>
      <c r="Z2749" s="89">
        <v>1.53844106695E-3</v>
      </c>
      <c r="AA2749" s="89">
        <v>6.7732375964999999E-4</v>
      </c>
    </row>
    <row r="2750" spans="1:27" x14ac:dyDescent="0.25">
      <c r="A2750" s="87">
        <v>60307</v>
      </c>
      <c r="B2750" s="134">
        <v>45473</v>
      </c>
      <c r="C2750" s="87">
        <v>14764</v>
      </c>
      <c r="D2750" s="86" t="s">
        <v>3107</v>
      </c>
      <c r="E2750" s="88">
        <v>22420245</v>
      </c>
      <c r="F2750" s="88">
        <v>8389971</v>
      </c>
      <c r="G2750" s="88">
        <v>360762</v>
      </c>
      <c r="H2750" s="88">
        <v>0</v>
      </c>
      <c r="I2750" s="88">
        <v>0</v>
      </c>
      <c r="J2750" s="88">
        <v>2103176</v>
      </c>
      <c r="K2750" s="88">
        <v>2547120</v>
      </c>
      <c r="L2750" s="88">
        <v>0</v>
      </c>
      <c r="M2750" s="88">
        <v>1026975</v>
      </c>
      <c r="N2750" s="88">
        <v>0</v>
      </c>
      <c r="O2750" s="88">
        <v>0</v>
      </c>
      <c r="P2750" s="88">
        <v>2351938</v>
      </c>
      <c r="Q2750" s="89">
        <v>2.1709017149239999E-2</v>
      </c>
      <c r="R2750" s="89">
        <v>0</v>
      </c>
      <c r="S2750" s="89">
        <v>0</v>
      </c>
      <c r="T2750" s="89">
        <v>9.1207922969500001E-3</v>
      </c>
      <c r="U2750" s="89">
        <v>0</v>
      </c>
      <c r="V2750" s="89">
        <v>0</v>
      </c>
      <c r="W2750" s="89">
        <v>0</v>
      </c>
      <c r="X2750" s="89">
        <v>0</v>
      </c>
      <c r="Y2750" s="89">
        <v>0</v>
      </c>
      <c r="Z2750" s="89">
        <v>2.37476577172E-3</v>
      </c>
      <c r="AA2750" s="89">
        <v>3.8425506042299999E-3</v>
      </c>
    </row>
    <row r="2751" spans="1:27" x14ac:dyDescent="0.25">
      <c r="A2751" s="87">
        <v>60325</v>
      </c>
      <c r="B2751" s="134">
        <v>45473</v>
      </c>
      <c r="C2751" s="87">
        <v>14781</v>
      </c>
      <c r="D2751" s="86" t="s">
        <v>3108</v>
      </c>
      <c r="E2751" s="88">
        <v>52992969</v>
      </c>
      <c r="F2751" s="88">
        <v>30637291</v>
      </c>
      <c r="G2751" s="88">
        <v>1238173</v>
      </c>
      <c r="H2751" s="88">
        <v>0</v>
      </c>
      <c r="I2751" s="88">
        <v>0</v>
      </c>
      <c r="J2751" s="88">
        <v>8225441</v>
      </c>
      <c r="K2751" s="88">
        <v>8967718</v>
      </c>
      <c r="L2751" s="88">
        <v>0</v>
      </c>
      <c r="M2751" s="88">
        <v>10494496</v>
      </c>
      <c r="N2751" s="88">
        <v>0</v>
      </c>
      <c r="O2751" s="88">
        <v>0</v>
      </c>
      <c r="P2751" s="88">
        <v>1711463</v>
      </c>
      <c r="Q2751" s="89">
        <v>6.9667662228099997E-3</v>
      </c>
      <c r="R2751" s="89">
        <v>0</v>
      </c>
      <c r="S2751" s="89">
        <v>0</v>
      </c>
      <c r="T2751" s="89">
        <v>4.5490546981999998E-4</v>
      </c>
      <c r="U2751" s="89">
        <v>7.2454871950999996E-4</v>
      </c>
      <c r="V2751" s="89">
        <v>0</v>
      </c>
      <c r="W2751" s="89">
        <v>8.2543338067999998E-4</v>
      </c>
      <c r="X2751" s="89">
        <v>0</v>
      </c>
      <c r="Y2751" s="89">
        <v>0</v>
      </c>
      <c r="Z2751" s="89">
        <v>7.21282163016E-3</v>
      </c>
      <c r="AA2751" s="89">
        <v>1.26852213854E-3</v>
      </c>
    </row>
    <row r="2752" spans="1:27" x14ac:dyDescent="0.25">
      <c r="A2752" s="87">
        <v>60327</v>
      </c>
      <c r="B2752" s="134">
        <v>45473</v>
      </c>
      <c r="C2752" s="87">
        <v>14783</v>
      </c>
      <c r="D2752" s="86" t="s">
        <v>3109</v>
      </c>
      <c r="E2752" s="88">
        <v>56771559</v>
      </c>
      <c r="F2752" s="88">
        <v>34371911</v>
      </c>
      <c r="G2752" s="88">
        <v>1224669</v>
      </c>
      <c r="H2752" s="88">
        <v>0</v>
      </c>
      <c r="I2752" s="88">
        <v>0</v>
      </c>
      <c r="J2752" s="88">
        <v>4362218</v>
      </c>
      <c r="K2752" s="88">
        <v>14263209</v>
      </c>
      <c r="L2752" s="88">
        <v>0</v>
      </c>
      <c r="M2752" s="88">
        <v>9794400</v>
      </c>
      <c r="N2752" s="88">
        <v>0</v>
      </c>
      <c r="O2752" s="88">
        <v>110136</v>
      </c>
      <c r="P2752" s="88">
        <v>4617279</v>
      </c>
      <c r="Q2752" s="89">
        <v>1.1561002925899999E-3</v>
      </c>
      <c r="R2752" s="89">
        <v>0</v>
      </c>
      <c r="S2752" s="89">
        <v>0</v>
      </c>
      <c r="T2752" s="89">
        <v>2.3210463099099998E-3</v>
      </c>
      <c r="U2752" s="89">
        <v>2.1602297864499998E-3</v>
      </c>
      <c r="V2752" s="89">
        <v>0</v>
      </c>
      <c r="W2752" s="89">
        <v>0</v>
      </c>
      <c r="X2752" s="89">
        <v>0</v>
      </c>
      <c r="Y2752" s="89">
        <v>0</v>
      </c>
      <c r="Z2752" s="89">
        <v>6.3672574183800002E-3</v>
      </c>
      <c r="AA2752" s="89">
        <v>2.2974131800900001E-3</v>
      </c>
    </row>
    <row r="2753" spans="1:27" x14ac:dyDescent="0.25">
      <c r="A2753" s="87">
        <v>60335</v>
      </c>
      <c r="B2753" s="134">
        <v>45473</v>
      </c>
      <c r="C2753" s="87">
        <v>14789</v>
      </c>
      <c r="D2753" s="86" t="s">
        <v>3110</v>
      </c>
      <c r="E2753" s="88">
        <v>85742234</v>
      </c>
      <c r="F2753" s="88">
        <v>60529340</v>
      </c>
      <c r="G2753" s="88">
        <v>769875</v>
      </c>
      <c r="H2753" s="88">
        <v>0</v>
      </c>
      <c r="I2753" s="88">
        <v>0</v>
      </c>
      <c r="J2753" s="88">
        <v>4437758</v>
      </c>
      <c r="K2753" s="88">
        <v>14810214</v>
      </c>
      <c r="L2753" s="88">
        <v>0</v>
      </c>
      <c r="M2753" s="88">
        <v>30513771</v>
      </c>
      <c r="N2753" s="88">
        <v>3935623</v>
      </c>
      <c r="O2753" s="88">
        <v>893552</v>
      </c>
      <c r="P2753" s="88">
        <v>5168547</v>
      </c>
      <c r="Q2753" s="89">
        <v>5.3959803003900001E-3</v>
      </c>
      <c r="R2753" s="89">
        <v>0</v>
      </c>
      <c r="S2753" s="89">
        <v>0</v>
      </c>
      <c r="T2753" s="89">
        <v>0</v>
      </c>
      <c r="U2753" s="89">
        <v>3.3193795833700002E-3</v>
      </c>
      <c r="V2753" s="89">
        <v>0</v>
      </c>
      <c r="W2753" s="89">
        <v>2.1129442485600001E-3</v>
      </c>
      <c r="X2753" s="89">
        <v>0</v>
      </c>
      <c r="Y2753" s="89">
        <v>0</v>
      </c>
      <c r="Z2753" s="89">
        <v>4.9357830848500003E-3</v>
      </c>
      <c r="AA2753" s="89">
        <v>2.39260130804E-3</v>
      </c>
    </row>
    <row r="2754" spans="1:27" x14ac:dyDescent="0.25">
      <c r="A2754" s="87">
        <v>60345</v>
      </c>
      <c r="B2754" s="134">
        <v>45473</v>
      </c>
      <c r="C2754" s="87">
        <v>14798</v>
      </c>
      <c r="D2754" s="86" t="s">
        <v>3111</v>
      </c>
      <c r="E2754" s="88">
        <v>150101221</v>
      </c>
      <c r="F2754" s="88">
        <v>89130042</v>
      </c>
      <c r="G2754" s="88">
        <v>919830</v>
      </c>
      <c r="H2754" s="88">
        <v>0</v>
      </c>
      <c r="I2754" s="88">
        <v>0</v>
      </c>
      <c r="J2754" s="88">
        <v>12086656</v>
      </c>
      <c r="K2754" s="88">
        <v>44806841</v>
      </c>
      <c r="L2754" s="88">
        <v>0</v>
      </c>
      <c r="M2754" s="88">
        <v>11472588</v>
      </c>
      <c r="N2754" s="88">
        <v>0</v>
      </c>
      <c r="O2754" s="88">
        <v>0</v>
      </c>
      <c r="P2754" s="88">
        <v>19844127</v>
      </c>
      <c r="Q2754" s="89">
        <v>2.7988414022900002E-3</v>
      </c>
      <c r="R2754" s="89">
        <v>0</v>
      </c>
      <c r="S2754" s="89">
        <v>0</v>
      </c>
      <c r="T2754" s="89">
        <v>-1.410194986E-4</v>
      </c>
      <c r="U2754" s="89">
        <v>8.8756986505E-4</v>
      </c>
      <c r="V2754" s="89">
        <v>0</v>
      </c>
      <c r="W2754" s="89">
        <v>3.8742045706999999E-4</v>
      </c>
      <c r="X2754" s="89">
        <v>0</v>
      </c>
      <c r="Y2754" s="89">
        <v>0</v>
      </c>
      <c r="Z2754" s="89">
        <v>6.3819888603E-4</v>
      </c>
      <c r="AA2754" s="89">
        <v>6.4967916307000001E-4</v>
      </c>
    </row>
    <row r="2755" spans="1:27" x14ac:dyDescent="0.25">
      <c r="A2755" s="87">
        <v>60346</v>
      </c>
      <c r="B2755" s="134">
        <v>45473</v>
      </c>
      <c r="C2755" s="87">
        <v>14799</v>
      </c>
      <c r="D2755" s="86" t="s">
        <v>3112</v>
      </c>
      <c r="E2755" s="88">
        <v>74641951</v>
      </c>
      <c r="F2755" s="88">
        <v>36054756</v>
      </c>
      <c r="G2755" s="88">
        <v>1555028</v>
      </c>
      <c r="H2755" s="88">
        <v>0</v>
      </c>
      <c r="I2755" s="88">
        <v>0</v>
      </c>
      <c r="J2755" s="88">
        <v>6119626</v>
      </c>
      <c r="K2755" s="88">
        <v>16378477</v>
      </c>
      <c r="L2755" s="88">
        <v>0</v>
      </c>
      <c r="M2755" s="88">
        <v>5194608</v>
      </c>
      <c r="N2755" s="88">
        <v>0</v>
      </c>
      <c r="O2755" s="88">
        <v>0</v>
      </c>
      <c r="P2755" s="88">
        <v>6807017</v>
      </c>
      <c r="Q2755" s="89">
        <v>1.037170191722E-2</v>
      </c>
      <c r="R2755" s="89">
        <v>0</v>
      </c>
      <c r="S2755" s="89">
        <v>0</v>
      </c>
      <c r="T2755" s="89">
        <v>5.3304127232000004E-4</v>
      </c>
      <c r="U2755" s="89">
        <v>1.64935541442E-3</v>
      </c>
      <c r="V2755" s="89">
        <v>0</v>
      </c>
      <c r="W2755" s="89">
        <v>0</v>
      </c>
      <c r="X2755" s="89">
        <v>0</v>
      </c>
      <c r="Y2755" s="89">
        <v>0</v>
      </c>
      <c r="Z2755" s="89">
        <v>3.0186157567400002E-3</v>
      </c>
      <c r="AA2755" s="89">
        <v>1.9304579967899999E-3</v>
      </c>
    </row>
    <row r="2756" spans="1:27" x14ac:dyDescent="0.25">
      <c r="A2756" s="87">
        <v>60363</v>
      </c>
      <c r="B2756" s="134">
        <v>45473</v>
      </c>
      <c r="C2756" s="87">
        <v>14812</v>
      </c>
      <c r="D2756" s="86" t="s">
        <v>3113</v>
      </c>
      <c r="E2756" s="88">
        <v>228943528</v>
      </c>
      <c r="F2756" s="88">
        <v>86685713</v>
      </c>
      <c r="G2756" s="88">
        <v>6648139</v>
      </c>
      <c r="H2756" s="88">
        <v>0</v>
      </c>
      <c r="I2756" s="88">
        <v>0</v>
      </c>
      <c r="J2756" s="88">
        <v>32416117</v>
      </c>
      <c r="K2756" s="88">
        <v>37027077</v>
      </c>
      <c r="L2756" s="88">
        <v>0</v>
      </c>
      <c r="M2756" s="88">
        <v>4950758</v>
      </c>
      <c r="N2756" s="88">
        <v>2246837</v>
      </c>
      <c r="O2756" s="88">
        <v>0</v>
      </c>
      <c r="P2756" s="88">
        <v>3396784</v>
      </c>
      <c r="Q2756" s="89">
        <v>1.435321600002E-2</v>
      </c>
      <c r="R2756" s="89">
        <v>0</v>
      </c>
      <c r="S2756" s="89">
        <v>0</v>
      </c>
      <c r="T2756" s="89">
        <v>1.28901433917E-3</v>
      </c>
      <c r="U2756" s="89">
        <v>2.5389892942400002E-3</v>
      </c>
      <c r="V2756" s="89">
        <v>0</v>
      </c>
      <c r="W2756" s="89">
        <v>0</v>
      </c>
      <c r="X2756" s="89">
        <v>0</v>
      </c>
      <c r="Y2756" s="89">
        <v>0</v>
      </c>
      <c r="Z2756" s="89">
        <v>1.317490254607E-2</v>
      </c>
      <c r="AA2756" s="89">
        <v>3.3427051147200001E-3</v>
      </c>
    </row>
    <row r="2757" spans="1:27" x14ac:dyDescent="0.25">
      <c r="A2757" s="87">
        <v>60369</v>
      </c>
      <c r="B2757" s="134">
        <v>45473</v>
      </c>
      <c r="C2757" s="87">
        <v>14817</v>
      </c>
      <c r="D2757" s="86" t="s">
        <v>3114</v>
      </c>
      <c r="E2757" s="88">
        <v>72935652</v>
      </c>
      <c r="F2757" s="88">
        <v>36805539</v>
      </c>
      <c r="G2757" s="88">
        <v>814791</v>
      </c>
      <c r="H2757" s="88">
        <v>0</v>
      </c>
      <c r="I2757" s="88">
        <v>0</v>
      </c>
      <c r="J2757" s="88">
        <v>1595802</v>
      </c>
      <c r="K2757" s="88">
        <v>2896976</v>
      </c>
      <c r="L2757" s="88">
        <v>0</v>
      </c>
      <c r="M2757" s="88">
        <v>25771402</v>
      </c>
      <c r="N2757" s="88">
        <v>0</v>
      </c>
      <c r="O2757" s="88">
        <v>0</v>
      </c>
      <c r="P2757" s="88">
        <v>5726568</v>
      </c>
      <c r="Q2757" s="89">
        <v>5.9781670560699997E-3</v>
      </c>
      <c r="R2757" s="89">
        <v>0</v>
      </c>
      <c r="S2757" s="89">
        <v>0</v>
      </c>
      <c r="T2757" s="89">
        <v>8.2566517083000005E-4</v>
      </c>
      <c r="U2757" s="89">
        <v>2.29107679841E-3</v>
      </c>
      <c r="V2757" s="89">
        <v>0</v>
      </c>
      <c r="W2757" s="89">
        <v>-1.7128813370000001E-4</v>
      </c>
      <c r="X2757" s="89">
        <v>0</v>
      </c>
      <c r="Y2757" s="89">
        <v>0</v>
      </c>
      <c r="Z2757" s="89">
        <v>3.4989189256080001E-2</v>
      </c>
      <c r="AA2757" s="89">
        <v>5.2003091405499998E-3</v>
      </c>
    </row>
    <row r="2758" spans="1:27" x14ac:dyDescent="0.25">
      <c r="A2758" s="87">
        <v>60377</v>
      </c>
      <c r="B2758" s="134">
        <v>45473</v>
      </c>
      <c r="C2758" s="87">
        <v>14824</v>
      </c>
      <c r="D2758" s="86" t="s">
        <v>3115</v>
      </c>
      <c r="E2758" s="88">
        <v>147383740</v>
      </c>
      <c r="F2758" s="88">
        <v>102964380</v>
      </c>
      <c r="G2758" s="88">
        <v>1906967</v>
      </c>
      <c r="H2758" s="88">
        <v>0</v>
      </c>
      <c r="I2758" s="88">
        <v>0</v>
      </c>
      <c r="J2758" s="88">
        <v>6699803</v>
      </c>
      <c r="K2758" s="88">
        <v>14795707</v>
      </c>
      <c r="L2758" s="88">
        <v>0</v>
      </c>
      <c r="M2758" s="88">
        <v>28113635</v>
      </c>
      <c r="N2758" s="88">
        <v>27920649</v>
      </c>
      <c r="O2758" s="88">
        <v>13865417</v>
      </c>
      <c r="P2758" s="88">
        <v>9662202</v>
      </c>
      <c r="Q2758" s="89">
        <v>2.3772634317200001E-3</v>
      </c>
      <c r="R2758" s="89">
        <v>0</v>
      </c>
      <c r="S2758" s="89">
        <v>0</v>
      </c>
      <c r="T2758" s="89">
        <v>7.8135302704999997E-4</v>
      </c>
      <c r="U2758" s="89">
        <v>5.5015129622199999E-3</v>
      </c>
      <c r="V2758" s="89">
        <v>0</v>
      </c>
      <c r="W2758" s="89">
        <v>0</v>
      </c>
      <c r="X2758" s="89">
        <v>0</v>
      </c>
      <c r="Y2758" s="89">
        <v>0</v>
      </c>
      <c r="Z2758" s="89">
        <v>2.01269740549E-3</v>
      </c>
      <c r="AA2758" s="89">
        <v>1.3858870328199999E-3</v>
      </c>
    </row>
    <row r="2759" spans="1:27" x14ac:dyDescent="0.25">
      <c r="A2759" s="87">
        <v>60378</v>
      </c>
      <c r="B2759" s="134">
        <v>45473</v>
      </c>
      <c r="C2759" s="87">
        <v>14825</v>
      </c>
      <c r="D2759" s="86" t="s">
        <v>3116</v>
      </c>
      <c r="E2759" s="88">
        <v>53351549</v>
      </c>
      <c r="F2759" s="88">
        <v>25928462</v>
      </c>
      <c r="G2759" s="88">
        <v>1195958</v>
      </c>
      <c r="H2759" s="88">
        <v>0</v>
      </c>
      <c r="I2759" s="88">
        <v>0</v>
      </c>
      <c r="J2759" s="88">
        <v>9525311</v>
      </c>
      <c r="K2759" s="88">
        <v>6107788</v>
      </c>
      <c r="L2759" s="88">
        <v>0</v>
      </c>
      <c r="M2759" s="88">
        <v>4664894</v>
      </c>
      <c r="N2759" s="88">
        <v>0</v>
      </c>
      <c r="O2759" s="88">
        <v>0</v>
      </c>
      <c r="P2759" s="88">
        <v>4434511</v>
      </c>
      <c r="Q2759" s="89">
        <v>-6.6206384070000002E-4</v>
      </c>
      <c r="R2759" s="89">
        <v>0</v>
      </c>
      <c r="S2759" s="89">
        <v>0</v>
      </c>
      <c r="T2759" s="89">
        <v>-1.9066879104E-3</v>
      </c>
      <c r="U2759" s="89">
        <v>1.1218546006799999E-3</v>
      </c>
      <c r="V2759" s="89">
        <v>0</v>
      </c>
      <c r="W2759" s="89">
        <v>0</v>
      </c>
      <c r="X2759" s="89">
        <v>0</v>
      </c>
      <c r="Y2759" s="89">
        <v>0</v>
      </c>
      <c r="Z2759" s="89">
        <v>2.6391823843000001E-3</v>
      </c>
      <c r="AA2759" s="89">
        <v>-9.1794407299999997E-5</v>
      </c>
    </row>
    <row r="2760" spans="1:27" x14ac:dyDescent="0.25">
      <c r="A2760" s="87">
        <v>60383</v>
      </c>
      <c r="B2760" s="134">
        <v>45473</v>
      </c>
      <c r="C2760" s="87">
        <v>14830</v>
      </c>
      <c r="D2760" s="86" t="s">
        <v>3117</v>
      </c>
      <c r="E2760" s="88">
        <v>131425768</v>
      </c>
      <c r="F2760" s="88">
        <v>87385857</v>
      </c>
      <c r="G2760" s="88">
        <v>4502156</v>
      </c>
      <c r="H2760" s="88">
        <v>0</v>
      </c>
      <c r="I2760" s="88">
        <v>0</v>
      </c>
      <c r="J2760" s="88">
        <v>18790086</v>
      </c>
      <c r="K2760" s="88">
        <v>28546605</v>
      </c>
      <c r="L2760" s="88">
        <v>0</v>
      </c>
      <c r="M2760" s="88">
        <v>22921904</v>
      </c>
      <c r="N2760" s="88">
        <v>0</v>
      </c>
      <c r="O2760" s="88">
        <v>0</v>
      </c>
      <c r="P2760" s="88">
        <v>12625106</v>
      </c>
      <c r="Q2760" s="89">
        <v>9.2437799251500006E-3</v>
      </c>
      <c r="R2760" s="89">
        <v>0</v>
      </c>
      <c r="S2760" s="89">
        <v>0</v>
      </c>
      <c r="T2760" s="89">
        <v>-4.220216258E-4</v>
      </c>
      <c r="U2760" s="89">
        <v>1.77274628519E-3</v>
      </c>
      <c r="V2760" s="89">
        <v>0</v>
      </c>
      <c r="W2760" s="89">
        <v>0</v>
      </c>
      <c r="X2760" s="89">
        <v>0</v>
      </c>
      <c r="Y2760" s="89">
        <v>0</v>
      </c>
      <c r="Z2760" s="89">
        <v>2.2542534341199998E-3</v>
      </c>
      <c r="AA2760" s="89">
        <v>1.3575312713400001E-3</v>
      </c>
    </row>
    <row r="2761" spans="1:27" x14ac:dyDescent="0.25">
      <c r="A2761" s="87">
        <v>60388</v>
      </c>
      <c r="B2761" s="134">
        <v>45473</v>
      </c>
      <c r="C2761" s="87">
        <v>14835</v>
      </c>
      <c r="D2761" s="86" t="s">
        <v>3118</v>
      </c>
      <c r="E2761" s="88">
        <v>26922310</v>
      </c>
      <c r="F2761" s="88">
        <v>21873355</v>
      </c>
      <c r="G2761" s="88">
        <v>120278</v>
      </c>
      <c r="H2761" s="88">
        <v>0</v>
      </c>
      <c r="I2761" s="88">
        <v>0</v>
      </c>
      <c r="J2761" s="88">
        <v>1201264</v>
      </c>
      <c r="K2761" s="88">
        <v>2615183</v>
      </c>
      <c r="L2761" s="88">
        <v>0</v>
      </c>
      <c r="M2761" s="88">
        <v>14914125</v>
      </c>
      <c r="N2761" s="88">
        <v>0</v>
      </c>
      <c r="O2761" s="88">
        <v>0</v>
      </c>
      <c r="P2761" s="88">
        <v>3022505</v>
      </c>
      <c r="Q2761" s="89">
        <v>1.542629937045E-2</v>
      </c>
      <c r="R2761" s="89">
        <v>0</v>
      </c>
      <c r="S2761" s="89">
        <v>0</v>
      </c>
      <c r="T2761" s="89">
        <v>0</v>
      </c>
      <c r="U2761" s="89">
        <v>0</v>
      </c>
      <c r="V2761" s="89">
        <v>0</v>
      </c>
      <c r="W2761" s="89">
        <v>0</v>
      </c>
      <c r="X2761" s="89">
        <v>0</v>
      </c>
      <c r="Y2761" s="89">
        <v>0</v>
      </c>
      <c r="Z2761" s="89">
        <v>1.6038258391699999E-3</v>
      </c>
      <c r="AA2761" s="89">
        <v>3.3374706244000002E-4</v>
      </c>
    </row>
    <row r="2762" spans="1:27" x14ac:dyDescent="0.25">
      <c r="A2762" s="87">
        <v>60389</v>
      </c>
      <c r="B2762" s="134">
        <v>45473</v>
      </c>
      <c r="C2762" s="87">
        <v>14836</v>
      </c>
      <c r="D2762" s="86" t="s">
        <v>3119</v>
      </c>
      <c r="E2762" s="88">
        <v>22396470</v>
      </c>
      <c r="F2762" s="88">
        <v>7575355</v>
      </c>
      <c r="G2762" s="88">
        <v>603451</v>
      </c>
      <c r="H2762" s="88">
        <v>0</v>
      </c>
      <c r="I2762" s="88">
        <v>0</v>
      </c>
      <c r="J2762" s="88">
        <v>1350584</v>
      </c>
      <c r="K2762" s="88">
        <v>602308</v>
      </c>
      <c r="L2762" s="88">
        <v>0</v>
      </c>
      <c r="M2762" s="88">
        <v>4548310</v>
      </c>
      <c r="N2762" s="88">
        <v>0</v>
      </c>
      <c r="O2762" s="88">
        <v>0</v>
      </c>
      <c r="P2762" s="88">
        <v>470702</v>
      </c>
      <c r="Q2762" s="89">
        <v>1.6473983877040001E-2</v>
      </c>
      <c r="R2762" s="89">
        <v>0</v>
      </c>
      <c r="S2762" s="89">
        <v>0</v>
      </c>
      <c r="T2762" s="89">
        <v>0</v>
      </c>
      <c r="U2762" s="89">
        <v>0</v>
      </c>
      <c r="V2762" s="89">
        <v>0</v>
      </c>
      <c r="W2762" s="89">
        <v>0</v>
      </c>
      <c r="X2762" s="89">
        <v>0</v>
      </c>
      <c r="Y2762" s="89">
        <v>0</v>
      </c>
      <c r="Z2762" s="89">
        <v>1.2814008408419999E-2</v>
      </c>
      <c r="AA2762" s="89">
        <v>2.4192732681000001E-3</v>
      </c>
    </row>
    <row r="2763" spans="1:27" x14ac:dyDescent="0.25">
      <c r="A2763" s="87">
        <v>60390</v>
      </c>
      <c r="B2763" s="134">
        <v>45473</v>
      </c>
      <c r="C2763" s="87">
        <v>14837</v>
      </c>
      <c r="D2763" s="86" t="s">
        <v>3120</v>
      </c>
      <c r="E2763" s="88">
        <v>21974452</v>
      </c>
      <c r="F2763" s="88">
        <v>13239900</v>
      </c>
      <c r="G2763" s="88">
        <v>0</v>
      </c>
      <c r="H2763" s="88">
        <v>0</v>
      </c>
      <c r="I2763" s="88">
        <v>0</v>
      </c>
      <c r="J2763" s="88">
        <v>2579460</v>
      </c>
      <c r="K2763" s="88">
        <v>7523966</v>
      </c>
      <c r="L2763" s="88">
        <v>0</v>
      </c>
      <c r="M2763" s="88">
        <v>1101378</v>
      </c>
      <c r="N2763" s="88">
        <v>0</v>
      </c>
      <c r="O2763" s="88">
        <v>0</v>
      </c>
      <c r="P2763" s="88">
        <v>2035096</v>
      </c>
      <c r="Q2763" s="89">
        <v>0</v>
      </c>
      <c r="R2763" s="89">
        <v>0</v>
      </c>
      <c r="S2763" s="89">
        <v>0</v>
      </c>
      <c r="T2763" s="89">
        <v>0</v>
      </c>
      <c r="U2763" s="89">
        <v>0</v>
      </c>
      <c r="V2763" s="89">
        <v>0</v>
      </c>
      <c r="W2763" s="89">
        <v>0</v>
      </c>
      <c r="X2763" s="89">
        <v>0</v>
      </c>
      <c r="Y2763" s="89">
        <v>0</v>
      </c>
      <c r="Z2763" s="89">
        <v>2.0759605660109998E-2</v>
      </c>
      <c r="AA2763" s="89">
        <v>3.5275859955499998E-3</v>
      </c>
    </row>
    <row r="2764" spans="1:27" x14ac:dyDescent="0.25">
      <c r="A2764" s="87">
        <v>60392</v>
      </c>
      <c r="B2764" s="134">
        <v>45473</v>
      </c>
      <c r="C2764" s="87">
        <v>14839</v>
      </c>
      <c r="D2764" s="86" t="s">
        <v>3121</v>
      </c>
      <c r="E2764" s="88">
        <v>16194531</v>
      </c>
      <c r="F2764" s="88">
        <v>6080921</v>
      </c>
      <c r="G2764" s="88">
        <v>0</v>
      </c>
      <c r="H2764" s="88">
        <v>0</v>
      </c>
      <c r="I2764" s="88">
        <v>0</v>
      </c>
      <c r="J2764" s="88">
        <v>254092</v>
      </c>
      <c r="K2764" s="88">
        <v>411996</v>
      </c>
      <c r="L2764" s="88">
        <v>0</v>
      </c>
      <c r="M2764" s="88">
        <v>4998949</v>
      </c>
      <c r="N2764" s="88">
        <v>18611</v>
      </c>
      <c r="O2764" s="88">
        <v>0</v>
      </c>
      <c r="P2764" s="88">
        <v>397273</v>
      </c>
      <c r="Q2764" s="89">
        <v>0</v>
      </c>
      <c r="R2764" s="89">
        <v>0</v>
      </c>
      <c r="S2764" s="89">
        <v>0</v>
      </c>
      <c r="T2764" s="89">
        <v>0</v>
      </c>
      <c r="U2764" s="89">
        <v>0</v>
      </c>
      <c r="V2764" s="89">
        <v>0</v>
      </c>
      <c r="W2764" s="89">
        <v>0</v>
      </c>
      <c r="X2764" s="89">
        <v>0</v>
      </c>
      <c r="Y2764" s="89">
        <v>0</v>
      </c>
      <c r="Z2764" s="89">
        <v>1.9422011239E-3</v>
      </c>
      <c r="AA2764" s="89">
        <v>1.5897993652999999E-4</v>
      </c>
    </row>
    <row r="2765" spans="1:27" x14ac:dyDescent="0.25">
      <c r="A2765" s="87">
        <v>60396</v>
      </c>
      <c r="B2765" s="134">
        <v>45473</v>
      </c>
      <c r="C2765" s="87">
        <v>14843</v>
      </c>
      <c r="D2765" s="86" t="s">
        <v>3122</v>
      </c>
      <c r="E2765" s="88">
        <v>5871771</v>
      </c>
      <c r="F2765" s="88">
        <v>3298818</v>
      </c>
      <c r="G2765" s="88">
        <v>0</v>
      </c>
      <c r="H2765" s="88">
        <v>0</v>
      </c>
      <c r="I2765" s="88">
        <v>0</v>
      </c>
      <c r="J2765" s="88">
        <v>1458525</v>
      </c>
      <c r="K2765" s="88">
        <v>1543621</v>
      </c>
      <c r="L2765" s="88">
        <v>0</v>
      </c>
      <c r="M2765" s="88">
        <v>0</v>
      </c>
      <c r="N2765" s="88">
        <v>0</v>
      </c>
      <c r="O2765" s="88">
        <v>0</v>
      </c>
      <c r="P2765" s="88">
        <v>296672</v>
      </c>
      <c r="Q2765" s="89">
        <v>0</v>
      </c>
      <c r="R2765" s="89">
        <v>0</v>
      </c>
      <c r="S2765" s="89">
        <v>0</v>
      </c>
      <c r="T2765" s="89">
        <v>0</v>
      </c>
      <c r="U2765" s="89">
        <v>0</v>
      </c>
      <c r="V2765" s="89">
        <v>0</v>
      </c>
      <c r="W2765" s="89">
        <v>0</v>
      </c>
      <c r="X2765" s="89">
        <v>0</v>
      </c>
      <c r="Y2765" s="89">
        <v>0</v>
      </c>
      <c r="Z2765" s="89">
        <v>0</v>
      </c>
      <c r="AA2765" s="89">
        <v>0</v>
      </c>
    </row>
    <row r="2766" spans="1:27" x14ac:dyDescent="0.25">
      <c r="A2766" s="87">
        <v>60400</v>
      </c>
      <c r="B2766" s="134">
        <v>45473</v>
      </c>
      <c r="C2766" s="87">
        <v>14847</v>
      </c>
      <c r="D2766" s="86" t="s">
        <v>3123</v>
      </c>
      <c r="E2766" s="88">
        <v>397305468</v>
      </c>
      <c r="F2766" s="88">
        <v>223184828</v>
      </c>
      <c r="G2766" s="88">
        <v>142474</v>
      </c>
      <c r="H2766" s="88">
        <v>0</v>
      </c>
      <c r="I2766" s="88">
        <v>0</v>
      </c>
      <c r="J2766" s="88">
        <v>59283751</v>
      </c>
      <c r="K2766" s="88">
        <v>61995254</v>
      </c>
      <c r="L2766" s="88">
        <v>0</v>
      </c>
      <c r="M2766" s="88">
        <v>43896267</v>
      </c>
      <c r="N2766" s="88">
        <v>35999340</v>
      </c>
      <c r="O2766" s="88">
        <v>5150457</v>
      </c>
      <c r="P2766" s="88">
        <v>16717285</v>
      </c>
      <c r="Q2766" s="89">
        <v>2.1832050111350001E-2</v>
      </c>
      <c r="R2766" s="89">
        <v>0</v>
      </c>
      <c r="S2766" s="89">
        <v>0</v>
      </c>
      <c r="T2766" s="89">
        <v>1.0038742685070001E-2</v>
      </c>
      <c r="U2766" s="89">
        <v>2.0428004392419999E-2</v>
      </c>
      <c r="V2766" s="89">
        <v>0</v>
      </c>
      <c r="W2766" s="89">
        <v>5.7421258114E-4</v>
      </c>
      <c r="X2766" s="89">
        <v>0</v>
      </c>
      <c r="Y2766" s="89">
        <v>0</v>
      </c>
      <c r="Z2766" s="89">
        <v>1.7212583027580001E-2</v>
      </c>
      <c r="AA2766" s="89">
        <v>1.0614347366209999E-2</v>
      </c>
    </row>
    <row r="2767" spans="1:27" x14ac:dyDescent="0.25">
      <c r="A2767" s="87">
        <v>60406</v>
      </c>
      <c r="B2767" s="134">
        <v>45473</v>
      </c>
      <c r="C2767" s="87">
        <v>14852</v>
      </c>
      <c r="D2767" s="86" t="s">
        <v>3124</v>
      </c>
      <c r="E2767" s="88">
        <v>321216421</v>
      </c>
      <c r="F2767" s="88">
        <v>211838333</v>
      </c>
      <c r="G2767" s="88">
        <v>9374190</v>
      </c>
      <c r="H2767" s="88">
        <v>0</v>
      </c>
      <c r="I2767" s="88">
        <v>0</v>
      </c>
      <c r="J2767" s="88">
        <v>12751896</v>
      </c>
      <c r="K2767" s="88">
        <v>65698227</v>
      </c>
      <c r="L2767" s="88">
        <v>0</v>
      </c>
      <c r="M2767" s="88">
        <v>87069558</v>
      </c>
      <c r="N2767" s="88">
        <v>8504993</v>
      </c>
      <c r="O2767" s="88">
        <v>69714</v>
      </c>
      <c r="P2767" s="88">
        <v>28369755</v>
      </c>
      <c r="Q2767" s="89">
        <v>2.2237132029439999E-2</v>
      </c>
      <c r="R2767" s="89">
        <v>0</v>
      </c>
      <c r="S2767" s="89">
        <v>0</v>
      </c>
      <c r="T2767" s="89">
        <v>-3.7221296239999999E-4</v>
      </c>
      <c r="U2767" s="89">
        <v>1.4493310440600001E-3</v>
      </c>
      <c r="V2767" s="89">
        <v>0</v>
      </c>
      <c r="W2767" s="89">
        <v>1.2852655137000001E-4</v>
      </c>
      <c r="X2767" s="89">
        <v>0</v>
      </c>
      <c r="Y2767" s="89">
        <v>0</v>
      </c>
      <c r="Z2767" s="89">
        <v>1.003800399458E-2</v>
      </c>
      <c r="AA2767" s="89">
        <v>2.6857497535399998E-3</v>
      </c>
    </row>
    <row r="2768" spans="1:27" x14ac:dyDescent="0.25">
      <c r="A2768" s="87">
        <v>60408</v>
      </c>
      <c r="B2768" s="134">
        <v>45473</v>
      </c>
      <c r="C2768" s="87">
        <v>14854</v>
      </c>
      <c r="D2768" s="86" t="s">
        <v>3125</v>
      </c>
      <c r="E2768" s="88">
        <v>123676379</v>
      </c>
      <c r="F2768" s="88">
        <v>79428102</v>
      </c>
      <c r="G2768" s="88">
        <v>1313862</v>
      </c>
      <c r="H2768" s="88">
        <v>0</v>
      </c>
      <c r="I2768" s="88">
        <v>0</v>
      </c>
      <c r="J2768" s="88">
        <v>36748395</v>
      </c>
      <c r="K2768" s="88">
        <v>30949237</v>
      </c>
      <c r="L2768" s="88">
        <v>0</v>
      </c>
      <c r="M2768" s="88">
        <v>8028494</v>
      </c>
      <c r="N2768" s="88">
        <v>1110442</v>
      </c>
      <c r="O2768" s="88">
        <v>0</v>
      </c>
      <c r="P2768" s="88">
        <v>1277672</v>
      </c>
      <c r="Q2768" s="89">
        <v>2.2775916360210001E-2</v>
      </c>
      <c r="R2768" s="89">
        <v>0</v>
      </c>
      <c r="S2768" s="89">
        <v>0</v>
      </c>
      <c r="T2768" s="89">
        <v>8.1421915053999999E-4</v>
      </c>
      <c r="U2768" s="89">
        <v>3.7650080013300002E-3</v>
      </c>
      <c r="V2768" s="89">
        <v>0</v>
      </c>
      <c r="W2768" s="89">
        <v>0</v>
      </c>
      <c r="X2768" s="89">
        <v>0</v>
      </c>
      <c r="Y2768" s="89">
        <v>0</v>
      </c>
      <c r="Z2768" s="89">
        <v>1.5249561244459999E-2</v>
      </c>
      <c r="AA2768" s="89">
        <v>2.4383389727400001E-3</v>
      </c>
    </row>
    <row r="2769" spans="1:27" x14ac:dyDescent="0.25">
      <c r="A2769" s="87">
        <v>60409</v>
      </c>
      <c r="B2769" s="134">
        <v>45473</v>
      </c>
      <c r="C2769" s="87">
        <v>14855</v>
      </c>
      <c r="D2769" s="86" t="s">
        <v>3126</v>
      </c>
      <c r="E2769" s="88">
        <v>6445832</v>
      </c>
      <c r="F2769" s="88">
        <v>3574159</v>
      </c>
      <c r="G2769" s="88">
        <v>0</v>
      </c>
      <c r="H2769" s="88">
        <v>0</v>
      </c>
      <c r="I2769" s="88">
        <v>0</v>
      </c>
      <c r="J2769" s="88">
        <v>1556519</v>
      </c>
      <c r="K2769" s="88">
        <v>692051</v>
      </c>
      <c r="L2769" s="88">
        <v>0</v>
      </c>
      <c r="M2769" s="88">
        <v>0</v>
      </c>
      <c r="N2769" s="88">
        <v>0</v>
      </c>
      <c r="O2769" s="88">
        <v>0</v>
      </c>
      <c r="P2769" s="88">
        <v>1325589</v>
      </c>
      <c r="Q2769" s="89">
        <v>0</v>
      </c>
      <c r="R2769" s="89">
        <v>0</v>
      </c>
      <c r="S2769" s="89">
        <v>0</v>
      </c>
      <c r="T2769" s="89">
        <v>0</v>
      </c>
      <c r="U2769" s="89">
        <v>1.5239933047110001E-2</v>
      </c>
      <c r="V2769" s="89">
        <v>0</v>
      </c>
      <c r="W2769" s="89">
        <v>0</v>
      </c>
      <c r="X2769" s="89">
        <v>0</v>
      </c>
      <c r="Y2769" s="89">
        <v>0</v>
      </c>
      <c r="Z2769" s="89">
        <v>1.445297078427E-2</v>
      </c>
      <c r="AA2769" s="89">
        <v>8.7342197092500004E-3</v>
      </c>
    </row>
    <row r="2770" spans="1:27" x14ac:dyDescent="0.25">
      <c r="A2770" s="87">
        <v>60423</v>
      </c>
      <c r="B2770" s="134">
        <v>45473</v>
      </c>
      <c r="C2770" s="87">
        <v>14868</v>
      </c>
      <c r="D2770" s="86" t="s">
        <v>3127</v>
      </c>
      <c r="E2770" s="88">
        <v>69476486</v>
      </c>
      <c r="F2770" s="88">
        <v>25700028</v>
      </c>
      <c r="G2770" s="88">
        <v>546373</v>
      </c>
      <c r="H2770" s="88">
        <v>0</v>
      </c>
      <c r="I2770" s="88">
        <v>0</v>
      </c>
      <c r="J2770" s="88">
        <v>4166031</v>
      </c>
      <c r="K2770" s="88">
        <v>6835912</v>
      </c>
      <c r="L2770" s="88">
        <v>0</v>
      </c>
      <c r="M2770" s="88">
        <v>6378633</v>
      </c>
      <c r="N2770" s="88">
        <v>142428</v>
      </c>
      <c r="O2770" s="88">
        <v>0</v>
      </c>
      <c r="P2770" s="88">
        <v>7630651</v>
      </c>
      <c r="Q2770" s="89">
        <v>1.1599842937899999E-3</v>
      </c>
      <c r="R2770" s="89">
        <v>0</v>
      </c>
      <c r="S2770" s="89">
        <v>0</v>
      </c>
      <c r="T2770" s="89">
        <v>1.2461458253500001E-3</v>
      </c>
      <c r="U2770" s="89">
        <v>3.2019312144000001E-4</v>
      </c>
      <c r="V2770" s="89">
        <v>0</v>
      </c>
      <c r="W2770" s="89">
        <v>-2.6276803000000002E-4</v>
      </c>
      <c r="X2770" s="89">
        <v>0</v>
      </c>
      <c r="Y2770" s="89">
        <v>0</v>
      </c>
      <c r="Z2770" s="89">
        <v>2.2107135770100001E-3</v>
      </c>
      <c r="AA2770" s="89">
        <v>8.7871220832999998E-4</v>
      </c>
    </row>
    <row r="2771" spans="1:27" x14ac:dyDescent="0.25">
      <c r="A2771" s="87">
        <v>60428</v>
      </c>
      <c r="B2771" s="134">
        <v>45473</v>
      </c>
      <c r="C2771" s="87">
        <v>14873</v>
      </c>
      <c r="D2771" s="86" t="s">
        <v>3128</v>
      </c>
      <c r="E2771" s="88">
        <v>311717529</v>
      </c>
      <c r="F2771" s="88">
        <v>181058563</v>
      </c>
      <c r="G2771" s="88">
        <v>22967949</v>
      </c>
      <c r="H2771" s="88">
        <v>0</v>
      </c>
      <c r="I2771" s="88">
        <v>207002</v>
      </c>
      <c r="J2771" s="88">
        <v>7576479</v>
      </c>
      <c r="K2771" s="88">
        <v>45482904</v>
      </c>
      <c r="L2771" s="88">
        <v>0</v>
      </c>
      <c r="M2771" s="88">
        <v>78044693</v>
      </c>
      <c r="N2771" s="88">
        <v>0</v>
      </c>
      <c r="O2771" s="88">
        <v>0</v>
      </c>
      <c r="P2771" s="88">
        <v>26779536</v>
      </c>
      <c r="Q2771" s="89">
        <v>3.082096460586E-2</v>
      </c>
      <c r="R2771" s="89">
        <v>0</v>
      </c>
      <c r="S2771" s="89">
        <v>1.3922354448069999E-2</v>
      </c>
      <c r="T2771" s="89">
        <v>-1.2714047678999999E-3</v>
      </c>
      <c r="U2771" s="89">
        <v>1.013497108236E-2</v>
      </c>
      <c r="V2771" s="89">
        <v>0</v>
      </c>
      <c r="W2771" s="89">
        <v>1.5994895734000001E-4</v>
      </c>
      <c r="X2771" s="89">
        <v>0</v>
      </c>
      <c r="Y2771" s="89">
        <v>0</v>
      </c>
      <c r="Z2771" s="89">
        <v>2.2845671285349999E-2</v>
      </c>
      <c r="AA2771" s="89">
        <v>9.3970031791199993E-3</v>
      </c>
    </row>
    <row r="2772" spans="1:27" x14ac:dyDescent="0.25">
      <c r="A2772" s="87">
        <v>60429</v>
      </c>
      <c r="B2772" s="134">
        <v>45473</v>
      </c>
      <c r="C2772" s="87">
        <v>14874</v>
      </c>
      <c r="D2772" s="86" t="s">
        <v>2715</v>
      </c>
      <c r="E2772" s="88">
        <v>22012483</v>
      </c>
      <c r="F2772" s="88">
        <v>11201959</v>
      </c>
      <c r="G2772" s="88">
        <v>642308</v>
      </c>
      <c r="H2772" s="88">
        <v>0</v>
      </c>
      <c r="I2772" s="88">
        <v>0</v>
      </c>
      <c r="J2772" s="88">
        <v>1709869</v>
      </c>
      <c r="K2772" s="88">
        <v>3131580</v>
      </c>
      <c r="L2772" s="88">
        <v>0</v>
      </c>
      <c r="M2772" s="88">
        <v>4906333</v>
      </c>
      <c r="N2772" s="88">
        <v>0</v>
      </c>
      <c r="O2772" s="88">
        <v>0</v>
      </c>
      <c r="P2772" s="88">
        <v>811869</v>
      </c>
      <c r="Q2772" s="89">
        <v>8.6789702942000003E-4</v>
      </c>
      <c r="R2772" s="89">
        <v>0</v>
      </c>
      <c r="S2772" s="89">
        <v>0</v>
      </c>
      <c r="T2772" s="89">
        <v>2.73020804792E-3</v>
      </c>
      <c r="U2772" s="89">
        <v>4.5685296252699998E-3</v>
      </c>
      <c r="V2772" s="89">
        <v>0</v>
      </c>
      <c r="W2772" s="89">
        <v>0</v>
      </c>
      <c r="X2772" s="89">
        <v>0</v>
      </c>
      <c r="Y2772" s="89">
        <v>0</v>
      </c>
      <c r="Z2772" s="89">
        <v>1.5093467686359999E-2</v>
      </c>
      <c r="AA2772" s="89">
        <v>2.6585110434899999E-3</v>
      </c>
    </row>
    <row r="2773" spans="1:27" x14ac:dyDescent="0.25">
      <c r="A2773" s="87">
        <v>60435</v>
      </c>
      <c r="B2773" s="134">
        <v>45473</v>
      </c>
      <c r="C2773" s="87">
        <v>14880</v>
      </c>
      <c r="D2773" s="86" t="s">
        <v>1038</v>
      </c>
      <c r="E2773" s="88">
        <v>146684463</v>
      </c>
      <c r="F2773" s="88">
        <v>82571038</v>
      </c>
      <c r="G2773" s="88">
        <v>2838965</v>
      </c>
      <c r="H2773" s="88">
        <v>0</v>
      </c>
      <c r="I2773" s="88">
        <v>362844</v>
      </c>
      <c r="J2773" s="88">
        <v>10541952</v>
      </c>
      <c r="K2773" s="88">
        <v>26020212</v>
      </c>
      <c r="L2773" s="88">
        <v>0</v>
      </c>
      <c r="M2773" s="88">
        <v>38875921</v>
      </c>
      <c r="N2773" s="88">
        <v>1207624</v>
      </c>
      <c r="O2773" s="88">
        <v>0</v>
      </c>
      <c r="P2773" s="88">
        <v>2723518</v>
      </c>
      <c r="Q2773" s="89">
        <v>1.099220559397E-2</v>
      </c>
      <c r="R2773" s="89">
        <v>0</v>
      </c>
      <c r="S2773" s="89">
        <v>1.7699872163179999E-2</v>
      </c>
      <c r="T2773" s="89">
        <v>0</v>
      </c>
      <c r="U2773" s="89">
        <v>6.9935736449999996E-5</v>
      </c>
      <c r="V2773" s="89">
        <v>0</v>
      </c>
      <c r="W2773" s="89">
        <v>0</v>
      </c>
      <c r="X2773" s="89">
        <v>0</v>
      </c>
      <c r="Y2773" s="89">
        <v>0</v>
      </c>
      <c r="Z2773" s="89">
        <v>2.2853176841530001E-2</v>
      </c>
      <c r="AA2773" s="89">
        <v>1.16676211151E-3</v>
      </c>
    </row>
    <row r="2774" spans="1:27" x14ac:dyDescent="0.25">
      <c r="A2774" s="87">
        <v>60436</v>
      </c>
      <c r="B2774" s="134">
        <v>45473</v>
      </c>
      <c r="C2774" s="87">
        <v>14881</v>
      </c>
      <c r="D2774" s="86" t="s">
        <v>3129</v>
      </c>
      <c r="E2774" s="88">
        <v>103466689</v>
      </c>
      <c r="F2774" s="88">
        <v>55490909</v>
      </c>
      <c r="G2774" s="88">
        <v>0</v>
      </c>
      <c r="H2774" s="88">
        <v>0</v>
      </c>
      <c r="I2774" s="88">
        <v>0</v>
      </c>
      <c r="J2774" s="88">
        <v>2277536</v>
      </c>
      <c r="K2774" s="88">
        <v>8586397</v>
      </c>
      <c r="L2774" s="88">
        <v>0</v>
      </c>
      <c r="M2774" s="88">
        <v>39174507</v>
      </c>
      <c r="N2774" s="88">
        <v>152532</v>
      </c>
      <c r="O2774" s="88">
        <v>0</v>
      </c>
      <c r="P2774" s="88">
        <v>5299937</v>
      </c>
      <c r="Q2774" s="89">
        <v>0</v>
      </c>
      <c r="R2774" s="89">
        <v>0</v>
      </c>
      <c r="S2774" s="89">
        <v>0</v>
      </c>
      <c r="T2774" s="89">
        <v>0</v>
      </c>
      <c r="U2774" s="89">
        <v>-1.62668829E-5</v>
      </c>
      <c r="V2774" s="89">
        <v>0</v>
      </c>
      <c r="W2774" s="89">
        <v>0</v>
      </c>
      <c r="X2774" s="89">
        <v>0</v>
      </c>
      <c r="Y2774" s="89">
        <v>0</v>
      </c>
      <c r="Z2774" s="89">
        <v>4.2992778268E-4</v>
      </c>
      <c r="AA2774" s="89">
        <v>4.0944853019999999E-5</v>
      </c>
    </row>
    <row r="2775" spans="1:27" x14ac:dyDescent="0.25">
      <c r="A2775" s="87">
        <v>60457</v>
      </c>
      <c r="B2775" s="134">
        <v>45473</v>
      </c>
      <c r="C2775" s="87">
        <v>14898</v>
      </c>
      <c r="D2775" s="86" t="s">
        <v>3130</v>
      </c>
      <c r="E2775" s="88">
        <v>475467935</v>
      </c>
      <c r="F2775" s="88">
        <v>247117816</v>
      </c>
      <c r="G2775" s="88">
        <v>14320901</v>
      </c>
      <c r="H2775" s="88">
        <v>0</v>
      </c>
      <c r="I2775" s="88">
        <v>821684</v>
      </c>
      <c r="J2775" s="88">
        <v>8386632</v>
      </c>
      <c r="K2775" s="88">
        <v>57887188</v>
      </c>
      <c r="L2775" s="88">
        <v>0</v>
      </c>
      <c r="M2775" s="88">
        <v>144040088</v>
      </c>
      <c r="N2775" s="88">
        <v>0</v>
      </c>
      <c r="O2775" s="88">
        <v>10490838</v>
      </c>
      <c r="P2775" s="88">
        <v>11170485</v>
      </c>
      <c r="Q2775" s="89">
        <v>6.2417111595500004E-3</v>
      </c>
      <c r="R2775" s="89">
        <v>0</v>
      </c>
      <c r="S2775" s="89">
        <v>0</v>
      </c>
      <c r="T2775" s="89">
        <v>-1.87947584E-5</v>
      </c>
      <c r="U2775" s="89">
        <v>1.30406119382E-3</v>
      </c>
      <c r="V2775" s="89">
        <v>0</v>
      </c>
      <c r="W2775" s="89">
        <v>1.4546117576E-4</v>
      </c>
      <c r="X2775" s="89">
        <v>0</v>
      </c>
      <c r="Y2775" s="89">
        <v>0</v>
      </c>
      <c r="Z2775" s="89">
        <v>7.2141233222600002E-3</v>
      </c>
      <c r="AA2775" s="89">
        <v>1.09331085222E-3</v>
      </c>
    </row>
    <row r="2776" spans="1:27" x14ac:dyDescent="0.25">
      <c r="A2776" s="87">
        <v>60466</v>
      </c>
      <c r="B2776" s="134">
        <v>45473</v>
      </c>
      <c r="C2776" s="87">
        <v>14906</v>
      </c>
      <c r="D2776" s="86" t="s">
        <v>3131</v>
      </c>
      <c r="E2776" s="88">
        <v>156518551</v>
      </c>
      <c r="F2776" s="88">
        <v>127570529</v>
      </c>
      <c r="G2776" s="88">
        <v>6012559</v>
      </c>
      <c r="H2776" s="88">
        <v>0</v>
      </c>
      <c r="I2776" s="88">
        <v>0</v>
      </c>
      <c r="J2776" s="88">
        <v>12600533</v>
      </c>
      <c r="K2776" s="88">
        <v>47513737</v>
      </c>
      <c r="L2776" s="88">
        <v>0</v>
      </c>
      <c r="M2776" s="88">
        <v>52380003</v>
      </c>
      <c r="N2776" s="88">
        <v>1118313</v>
      </c>
      <c r="O2776" s="88">
        <v>0</v>
      </c>
      <c r="P2776" s="88">
        <v>7945384</v>
      </c>
      <c r="Q2776" s="89">
        <v>1.3875178377739999E-2</v>
      </c>
      <c r="R2776" s="89">
        <v>0</v>
      </c>
      <c r="S2776" s="89">
        <v>0</v>
      </c>
      <c r="T2776" s="89">
        <v>0</v>
      </c>
      <c r="U2776" s="89">
        <v>1.08544727743E-3</v>
      </c>
      <c r="V2776" s="89">
        <v>0</v>
      </c>
      <c r="W2776" s="89">
        <v>-1.3374581159999999E-4</v>
      </c>
      <c r="X2776" s="89">
        <v>0</v>
      </c>
      <c r="Y2776" s="89">
        <v>0</v>
      </c>
      <c r="Z2776" s="89">
        <v>1.30930269475E-3</v>
      </c>
      <c r="AA2776" s="89">
        <v>1.1696049782800001E-3</v>
      </c>
    </row>
    <row r="2777" spans="1:27" x14ac:dyDescent="0.25">
      <c r="A2777" s="87">
        <v>60467</v>
      </c>
      <c r="B2777" s="134">
        <v>45473</v>
      </c>
      <c r="C2777" s="87">
        <v>14907</v>
      </c>
      <c r="D2777" s="86" t="s">
        <v>3132</v>
      </c>
      <c r="E2777" s="88">
        <v>222413813</v>
      </c>
      <c r="F2777" s="88">
        <v>162158145</v>
      </c>
      <c r="G2777" s="88">
        <v>3331715</v>
      </c>
      <c r="H2777" s="88">
        <v>0</v>
      </c>
      <c r="I2777" s="88">
        <v>0</v>
      </c>
      <c r="J2777" s="88">
        <v>41723952</v>
      </c>
      <c r="K2777" s="88">
        <v>33858584</v>
      </c>
      <c r="L2777" s="88">
        <v>0</v>
      </c>
      <c r="M2777" s="88">
        <v>52382768</v>
      </c>
      <c r="N2777" s="88">
        <v>0</v>
      </c>
      <c r="O2777" s="88">
        <v>0</v>
      </c>
      <c r="P2777" s="88">
        <v>30861126</v>
      </c>
      <c r="Q2777" s="89">
        <v>7.65694090037E-3</v>
      </c>
      <c r="R2777" s="89">
        <v>0</v>
      </c>
      <c r="S2777" s="89">
        <v>0</v>
      </c>
      <c r="T2777" s="89">
        <v>7.0178572395000001E-4</v>
      </c>
      <c r="U2777" s="89">
        <v>3.4728675282100002E-3</v>
      </c>
      <c r="V2777" s="89">
        <v>0</v>
      </c>
      <c r="W2777" s="89">
        <v>2.1052770915100001E-3</v>
      </c>
      <c r="X2777" s="89">
        <v>0</v>
      </c>
      <c r="Y2777" s="89">
        <v>0</v>
      </c>
      <c r="Z2777" s="89">
        <v>3.7717482075999998E-4</v>
      </c>
      <c r="AA2777" s="89">
        <v>1.7719429253600001E-3</v>
      </c>
    </row>
    <row r="2778" spans="1:27" x14ac:dyDescent="0.25">
      <c r="A2778" s="87">
        <v>60470</v>
      </c>
      <c r="B2778" s="134">
        <v>45473</v>
      </c>
      <c r="C2778" s="87">
        <v>14910</v>
      </c>
      <c r="D2778" s="86" t="s">
        <v>3133</v>
      </c>
      <c r="E2778" s="88">
        <v>107996149</v>
      </c>
      <c r="F2778" s="88">
        <v>55561391</v>
      </c>
      <c r="G2778" s="88">
        <v>3931954</v>
      </c>
      <c r="H2778" s="88">
        <v>0</v>
      </c>
      <c r="I2778" s="88">
        <v>0</v>
      </c>
      <c r="J2778" s="88">
        <v>12228485</v>
      </c>
      <c r="K2778" s="88">
        <v>18358081</v>
      </c>
      <c r="L2778" s="88">
        <v>0</v>
      </c>
      <c r="M2778" s="88">
        <v>11584016</v>
      </c>
      <c r="N2778" s="88">
        <v>3594410</v>
      </c>
      <c r="O2778" s="88">
        <v>71238</v>
      </c>
      <c r="P2778" s="88">
        <v>5793207</v>
      </c>
      <c r="Q2778" s="89">
        <v>1.410537474236E-2</v>
      </c>
      <c r="R2778" s="89">
        <v>0</v>
      </c>
      <c r="S2778" s="89">
        <v>0</v>
      </c>
      <c r="T2778" s="89">
        <v>-2.9794785629999999E-4</v>
      </c>
      <c r="U2778" s="89">
        <v>8.5058449980000004E-4</v>
      </c>
      <c r="V2778" s="89">
        <v>0</v>
      </c>
      <c r="W2778" s="89">
        <v>0</v>
      </c>
      <c r="X2778" s="89">
        <v>0</v>
      </c>
      <c r="Y2778" s="89">
        <v>0</v>
      </c>
      <c r="Z2778" s="89">
        <v>4.8571788602700004E-3</v>
      </c>
      <c r="AA2778" s="89">
        <v>1.7676761214200001E-3</v>
      </c>
    </row>
    <row r="2779" spans="1:27" x14ac:dyDescent="0.25">
      <c r="A2779" s="87">
        <v>60475</v>
      </c>
      <c r="B2779" s="134">
        <v>45473</v>
      </c>
      <c r="C2779" s="87">
        <v>14915</v>
      </c>
      <c r="D2779" s="86" t="s">
        <v>3134</v>
      </c>
      <c r="E2779" s="88">
        <v>30224408</v>
      </c>
      <c r="F2779" s="88">
        <v>17114223</v>
      </c>
      <c r="G2779" s="88">
        <v>0</v>
      </c>
      <c r="H2779" s="88">
        <v>0</v>
      </c>
      <c r="I2779" s="88">
        <v>0</v>
      </c>
      <c r="J2779" s="88">
        <v>5211154</v>
      </c>
      <c r="K2779" s="88">
        <v>833163</v>
      </c>
      <c r="L2779" s="88">
        <v>0</v>
      </c>
      <c r="M2779" s="88">
        <v>9258047</v>
      </c>
      <c r="N2779" s="88">
        <v>0</v>
      </c>
      <c r="O2779" s="88">
        <v>0</v>
      </c>
      <c r="P2779" s="88">
        <v>1811859</v>
      </c>
      <c r="Q2779" s="89">
        <v>0</v>
      </c>
      <c r="R2779" s="89">
        <v>0</v>
      </c>
      <c r="S2779" s="89">
        <v>0</v>
      </c>
      <c r="T2779" s="89">
        <v>4.8008075739999997E-5</v>
      </c>
      <c r="U2779" s="89">
        <v>8.9627441746000002E-4</v>
      </c>
      <c r="V2779" s="89">
        <v>0</v>
      </c>
      <c r="W2779" s="89">
        <v>2.2735466651E-4</v>
      </c>
      <c r="X2779" s="89">
        <v>0</v>
      </c>
      <c r="Y2779" s="89">
        <v>0</v>
      </c>
      <c r="Z2779" s="89">
        <v>1.108007691334E-2</v>
      </c>
      <c r="AA2779" s="89">
        <v>1.4129611112800001E-3</v>
      </c>
    </row>
    <row r="2780" spans="1:27" x14ac:dyDescent="0.25">
      <c r="A2780" s="87">
        <v>60483</v>
      </c>
      <c r="B2780" s="134">
        <v>45473</v>
      </c>
      <c r="C2780" s="87">
        <v>14920</v>
      </c>
      <c r="D2780" s="86" t="s">
        <v>3135</v>
      </c>
      <c r="E2780" s="88">
        <v>34155143</v>
      </c>
      <c r="F2780" s="88">
        <v>27108865</v>
      </c>
      <c r="G2780" s="88">
        <v>443867</v>
      </c>
      <c r="H2780" s="88">
        <v>0</v>
      </c>
      <c r="I2780" s="88">
        <v>0</v>
      </c>
      <c r="J2780" s="88">
        <v>6727107</v>
      </c>
      <c r="K2780" s="88">
        <v>15053199</v>
      </c>
      <c r="L2780" s="88">
        <v>0</v>
      </c>
      <c r="M2780" s="88">
        <v>0</v>
      </c>
      <c r="N2780" s="88">
        <v>0</v>
      </c>
      <c r="O2780" s="88">
        <v>0</v>
      </c>
      <c r="P2780" s="88">
        <v>4884693</v>
      </c>
      <c r="Q2780" s="89">
        <v>2.3270053265500002E-3</v>
      </c>
      <c r="R2780" s="89">
        <v>0</v>
      </c>
      <c r="S2780" s="89">
        <v>0</v>
      </c>
      <c r="T2780" s="89">
        <v>-8.2483161559999995E-4</v>
      </c>
      <c r="U2780" s="89">
        <v>-5.5395019789999998E-4</v>
      </c>
      <c r="V2780" s="89">
        <v>0</v>
      </c>
      <c r="W2780" s="89">
        <v>0</v>
      </c>
      <c r="X2780" s="89">
        <v>0</v>
      </c>
      <c r="Y2780" s="89">
        <v>0</v>
      </c>
      <c r="Z2780" s="89">
        <v>3.2287419513000001E-4</v>
      </c>
      <c r="AA2780" s="89">
        <v>-3.88660376E-4</v>
      </c>
    </row>
    <row r="2781" spans="1:27" x14ac:dyDescent="0.25">
      <c r="A2781" s="87">
        <v>60491</v>
      </c>
      <c r="B2781" s="134">
        <v>45473</v>
      </c>
      <c r="C2781" s="87">
        <v>14927</v>
      </c>
      <c r="D2781" s="86" t="s">
        <v>3136</v>
      </c>
      <c r="E2781" s="88">
        <v>8407871</v>
      </c>
      <c r="F2781" s="88">
        <v>5595195</v>
      </c>
      <c r="G2781" s="88">
        <v>144776</v>
      </c>
      <c r="H2781" s="88">
        <v>0</v>
      </c>
      <c r="I2781" s="88">
        <v>0</v>
      </c>
      <c r="J2781" s="88">
        <v>960802</v>
      </c>
      <c r="K2781" s="88">
        <v>4045656</v>
      </c>
      <c r="L2781" s="88">
        <v>0</v>
      </c>
      <c r="M2781" s="88">
        <v>67294</v>
      </c>
      <c r="N2781" s="88">
        <v>0</v>
      </c>
      <c r="O2781" s="88">
        <v>0</v>
      </c>
      <c r="P2781" s="88">
        <v>376670</v>
      </c>
      <c r="Q2781" s="89">
        <v>0</v>
      </c>
      <c r="R2781" s="89">
        <v>0</v>
      </c>
      <c r="S2781" s="89">
        <v>0</v>
      </c>
      <c r="T2781" s="89">
        <v>0</v>
      </c>
      <c r="U2781" s="89">
        <v>-1.7515546300000001E-3</v>
      </c>
      <c r="V2781" s="89">
        <v>0</v>
      </c>
      <c r="W2781" s="89">
        <v>0</v>
      </c>
      <c r="X2781" s="89">
        <v>0</v>
      </c>
      <c r="Y2781" s="89">
        <v>0</v>
      </c>
      <c r="Z2781" s="89">
        <v>4.0598521520900004E-3</v>
      </c>
      <c r="AA2781" s="89">
        <v>-4.7546589709999997E-4</v>
      </c>
    </row>
    <row r="2782" spans="1:27" x14ac:dyDescent="0.25">
      <c r="A2782" s="87">
        <v>60494</v>
      </c>
      <c r="B2782" s="134">
        <v>45473</v>
      </c>
      <c r="C2782" s="87">
        <v>14930</v>
      </c>
      <c r="D2782" s="86" t="s">
        <v>3137</v>
      </c>
      <c r="E2782" s="88">
        <v>55198482</v>
      </c>
      <c r="F2782" s="88">
        <v>29981779</v>
      </c>
      <c r="G2782" s="88">
        <v>249182</v>
      </c>
      <c r="H2782" s="88">
        <v>0</v>
      </c>
      <c r="I2782" s="88">
        <v>0</v>
      </c>
      <c r="J2782" s="88">
        <v>2244455</v>
      </c>
      <c r="K2782" s="88">
        <v>16605850</v>
      </c>
      <c r="L2782" s="88">
        <v>0</v>
      </c>
      <c r="M2782" s="88">
        <v>9185322</v>
      </c>
      <c r="N2782" s="88">
        <v>73311</v>
      </c>
      <c r="O2782" s="88">
        <v>83307</v>
      </c>
      <c r="P2782" s="88">
        <v>1540352</v>
      </c>
      <c r="Q2782" s="89">
        <v>2.18938146598E-3</v>
      </c>
      <c r="R2782" s="89">
        <v>0</v>
      </c>
      <c r="S2782" s="89">
        <v>0</v>
      </c>
      <c r="T2782" s="89">
        <v>0</v>
      </c>
      <c r="U2782" s="89">
        <v>1.44847631386E-3</v>
      </c>
      <c r="V2782" s="89">
        <v>0</v>
      </c>
      <c r="W2782" s="89">
        <v>0</v>
      </c>
      <c r="X2782" s="89">
        <v>0</v>
      </c>
      <c r="Y2782" s="89">
        <v>0</v>
      </c>
      <c r="Z2782" s="89">
        <v>1.0510374607599999E-3</v>
      </c>
      <c r="AA2782" s="89">
        <v>8.8484320673000005E-4</v>
      </c>
    </row>
    <row r="2783" spans="1:27" x14ac:dyDescent="0.25">
      <c r="A2783" s="87">
        <v>60500</v>
      </c>
      <c r="B2783" s="134">
        <v>45473</v>
      </c>
      <c r="C2783" s="87">
        <v>14936</v>
      </c>
      <c r="D2783" s="86" t="s">
        <v>3138</v>
      </c>
      <c r="E2783" s="88">
        <v>130464501</v>
      </c>
      <c r="F2783" s="88">
        <v>54880551</v>
      </c>
      <c r="G2783" s="88">
        <v>0</v>
      </c>
      <c r="H2783" s="88">
        <v>0</v>
      </c>
      <c r="I2783" s="88">
        <v>0</v>
      </c>
      <c r="J2783" s="88">
        <v>7449178</v>
      </c>
      <c r="K2783" s="88">
        <v>25473106</v>
      </c>
      <c r="L2783" s="88">
        <v>0</v>
      </c>
      <c r="M2783" s="88">
        <v>11630084</v>
      </c>
      <c r="N2783" s="88">
        <v>0</v>
      </c>
      <c r="O2783" s="88">
        <v>0</v>
      </c>
      <c r="P2783" s="88">
        <v>10328183</v>
      </c>
      <c r="Q2783" s="89">
        <v>0</v>
      </c>
      <c r="R2783" s="89">
        <v>0</v>
      </c>
      <c r="S2783" s="89">
        <v>0</v>
      </c>
      <c r="T2783" s="89">
        <v>0</v>
      </c>
      <c r="U2783" s="89">
        <v>9.8757118090000008E-4</v>
      </c>
      <c r="V2783" s="89">
        <v>0</v>
      </c>
      <c r="W2783" s="89">
        <v>0</v>
      </c>
      <c r="X2783" s="89">
        <v>0</v>
      </c>
      <c r="Y2783" s="89">
        <v>0</v>
      </c>
      <c r="Z2783" s="89">
        <v>4.0809497005000004E-3</v>
      </c>
      <c r="AA2783" s="89">
        <v>1.0854216884E-3</v>
      </c>
    </row>
    <row r="2784" spans="1:27" x14ac:dyDescent="0.25">
      <c r="A2784" s="87">
        <v>60501</v>
      </c>
      <c r="B2784" s="134">
        <v>45473</v>
      </c>
      <c r="C2784" s="87">
        <v>14937</v>
      </c>
      <c r="D2784" s="86" t="s">
        <v>3139</v>
      </c>
      <c r="E2784" s="88">
        <v>228049254</v>
      </c>
      <c r="F2784" s="88">
        <v>147392482</v>
      </c>
      <c r="G2784" s="88">
        <v>1270615</v>
      </c>
      <c r="H2784" s="88">
        <v>0</v>
      </c>
      <c r="I2784" s="88">
        <v>0</v>
      </c>
      <c r="J2784" s="88">
        <v>16989425</v>
      </c>
      <c r="K2784" s="88">
        <v>15048144</v>
      </c>
      <c r="L2784" s="88">
        <v>0</v>
      </c>
      <c r="M2784" s="88">
        <v>96944539</v>
      </c>
      <c r="N2784" s="88">
        <v>5586710</v>
      </c>
      <c r="O2784" s="88">
        <v>51007</v>
      </c>
      <c r="P2784" s="88">
        <v>11502042</v>
      </c>
      <c r="Q2784" s="89">
        <v>2.4840809594350002E-2</v>
      </c>
      <c r="R2784" s="89">
        <v>0</v>
      </c>
      <c r="S2784" s="89">
        <v>0</v>
      </c>
      <c r="T2784" s="89">
        <v>2.0624347233600001E-3</v>
      </c>
      <c r="U2784" s="89">
        <v>6.4607665840999999E-3</v>
      </c>
      <c r="V2784" s="89">
        <v>0</v>
      </c>
      <c r="W2784" s="89">
        <v>-2.3232047369999999E-4</v>
      </c>
      <c r="X2784" s="89">
        <v>0</v>
      </c>
      <c r="Y2784" s="89">
        <v>0</v>
      </c>
      <c r="Z2784" s="89">
        <v>1.7356819726540001E-2</v>
      </c>
      <c r="AA2784" s="89">
        <v>2.4779004700899998E-3</v>
      </c>
    </row>
    <row r="2785" spans="1:27" x14ac:dyDescent="0.25">
      <c r="A2785" s="87">
        <v>60509</v>
      </c>
      <c r="B2785" s="134">
        <v>45473</v>
      </c>
      <c r="C2785" s="87">
        <v>14945</v>
      </c>
      <c r="D2785" s="86" t="s">
        <v>3140</v>
      </c>
      <c r="E2785" s="88">
        <v>715763418</v>
      </c>
      <c r="F2785" s="88">
        <v>354662187</v>
      </c>
      <c r="G2785" s="88">
        <v>12255175</v>
      </c>
      <c r="H2785" s="88">
        <v>0</v>
      </c>
      <c r="I2785" s="88">
        <v>6553029</v>
      </c>
      <c r="J2785" s="88">
        <v>31039271</v>
      </c>
      <c r="K2785" s="88">
        <v>65246373</v>
      </c>
      <c r="L2785" s="88">
        <v>0</v>
      </c>
      <c r="M2785" s="88">
        <v>175322009</v>
      </c>
      <c r="N2785" s="88">
        <v>20671697</v>
      </c>
      <c r="O2785" s="88">
        <v>1753816</v>
      </c>
      <c r="P2785" s="88">
        <v>41820816</v>
      </c>
      <c r="Q2785" s="89">
        <v>6.4473276769600003E-3</v>
      </c>
      <c r="R2785" s="89">
        <v>0</v>
      </c>
      <c r="S2785" s="89">
        <v>-9.5878765440000002E-4</v>
      </c>
      <c r="T2785" s="89">
        <v>7.8352379399999994E-5</v>
      </c>
      <c r="U2785" s="89">
        <v>2.3292043862000001E-4</v>
      </c>
      <c r="V2785" s="89">
        <v>0</v>
      </c>
      <c r="W2785" s="89">
        <v>2.7405131960000001E-5</v>
      </c>
      <c r="X2785" s="89">
        <v>0</v>
      </c>
      <c r="Y2785" s="89">
        <v>0</v>
      </c>
      <c r="Z2785" s="89">
        <v>8.6417677535999997E-4</v>
      </c>
      <c r="AA2785" s="89">
        <v>3.5381076259000002E-4</v>
      </c>
    </row>
    <row r="2786" spans="1:27" x14ac:dyDescent="0.25">
      <c r="A2786" s="87">
        <v>60527</v>
      </c>
      <c r="B2786" s="134">
        <v>45473</v>
      </c>
      <c r="C2786" s="87">
        <v>14961</v>
      </c>
      <c r="D2786" s="86" t="s">
        <v>3141</v>
      </c>
      <c r="E2786" s="88">
        <v>136967195</v>
      </c>
      <c r="F2786" s="88">
        <v>68262320</v>
      </c>
      <c r="G2786" s="88">
        <v>3578483</v>
      </c>
      <c r="H2786" s="88">
        <v>0</v>
      </c>
      <c r="I2786" s="88">
        <v>0</v>
      </c>
      <c r="J2786" s="88">
        <v>14083759</v>
      </c>
      <c r="K2786" s="88">
        <v>36855314</v>
      </c>
      <c r="L2786" s="88">
        <v>0</v>
      </c>
      <c r="M2786" s="88">
        <v>7201733</v>
      </c>
      <c r="N2786" s="88">
        <v>0</v>
      </c>
      <c r="O2786" s="88">
        <v>0</v>
      </c>
      <c r="P2786" s="88">
        <v>6543031</v>
      </c>
      <c r="Q2786" s="89">
        <v>1.0653164571130001E-2</v>
      </c>
      <c r="R2786" s="89">
        <v>0</v>
      </c>
      <c r="S2786" s="89">
        <v>0</v>
      </c>
      <c r="T2786" s="89">
        <v>2.3395655328100002E-3</v>
      </c>
      <c r="U2786" s="89">
        <v>8.2899908092200006E-3</v>
      </c>
      <c r="V2786" s="89">
        <v>0</v>
      </c>
      <c r="W2786" s="89">
        <v>0</v>
      </c>
      <c r="X2786" s="89">
        <v>0</v>
      </c>
      <c r="Y2786" s="89">
        <v>0</v>
      </c>
      <c r="Z2786" s="89">
        <v>4.1221228765400001E-3</v>
      </c>
      <c r="AA2786" s="89">
        <v>5.9822758762400003E-3</v>
      </c>
    </row>
    <row r="2787" spans="1:27" x14ac:dyDescent="0.25">
      <c r="A2787" s="87">
        <v>60531</v>
      </c>
      <c r="B2787" s="134">
        <v>45473</v>
      </c>
      <c r="C2787" s="87">
        <v>14965</v>
      </c>
      <c r="D2787" s="86" t="s">
        <v>3142</v>
      </c>
      <c r="E2787" s="88">
        <v>68639509</v>
      </c>
      <c r="F2787" s="88">
        <v>36706829</v>
      </c>
      <c r="G2787" s="88">
        <v>1050282</v>
      </c>
      <c r="H2787" s="88">
        <v>0</v>
      </c>
      <c r="I2787" s="88">
        <v>0</v>
      </c>
      <c r="J2787" s="88">
        <v>6534740</v>
      </c>
      <c r="K2787" s="88">
        <v>11048667</v>
      </c>
      <c r="L2787" s="88">
        <v>0</v>
      </c>
      <c r="M2787" s="88">
        <v>13165496</v>
      </c>
      <c r="N2787" s="88">
        <v>0</v>
      </c>
      <c r="O2787" s="88">
        <v>0</v>
      </c>
      <c r="P2787" s="88">
        <v>4907643</v>
      </c>
      <c r="Q2787" s="89">
        <v>1.66650854911E-3</v>
      </c>
      <c r="R2787" s="89">
        <v>0</v>
      </c>
      <c r="S2787" s="89">
        <v>0</v>
      </c>
      <c r="T2787" s="89">
        <v>0</v>
      </c>
      <c r="U2787" s="89">
        <v>0</v>
      </c>
      <c r="V2787" s="89">
        <v>0</v>
      </c>
      <c r="W2787" s="89">
        <v>1.94090092696E-3</v>
      </c>
      <c r="X2787" s="89">
        <v>0</v>
      </c>
      <c r="Y2787" s="89">
        <v>0</v>
      </c>
      <c r="Z2787" s="89">
        <v>1.241428952212E-2</v>
      </c>
      <c r="AA2787" s="89">
        <v>2.7055335043000002E-3</v>
      </c>
    </row>
    <row r="2788" spans="1:27" x14ac:dyDescent="0.25">
      <c r="A2788" s="87">
        <v>60532</v>
      </c>
      <c r="B2788" s="134">
        <v>45473</v>
      </c>
      <c r="C2788" s="87">
        <v>14966</v>
      </c>
      <c r="D2788" s="86" t="s">
        <v>3143</v>
      </c>
      <c r="E2788" s="88">
        <v>115012322</v>
      </c>
      <c r="F2788" s="88">
        <v>42157250</v>
      </c>
      <c r="G2788" s="88">
        <v>1120998</v>
      </c>
      <c r="H2788" s="88">
        <v>0</v>
      </c>
      <c r="I2788" s="88">
        <v>0</v>
      </c>
      <c r="J2788" s="88">
        <v>11442209</v>
      </c>
      <c r="K2788" s="88">
        <v>25939557</v>
      </c>
      <c r="L2788" s="88">
        <v>0</v>
      </c>
      <c r="M2788" s="88">
        <v>1470983</v>
      </c>
      <c r="N2788" s="88">
        <v>0</v>
      </c>
      <c r="O2788" s="88">
        <v>0</v>
      </c>
      <c r="P2788" s="88">
        <v>2183503</v>
      </c>
      <c r="Q2788" s="89">
        <v>6.6023359195000004E-3</v>
      </c>
      <c r="R2788" s="89">
        <v>0</v>
      </c>
      <c r="S2788" s="89">
        <v>0</v>
      </c>
      <c r="T2788" s="89">
        <v>6.2343289086999999E-4</v>
      </c>
      <c r="U2788" s="89">
        <v>8.3057687609E-4</v>
      </c>
      <c r="V2788" s="89">
        <v>0</v>
      </c>
      <c r="W2788" s="89">
        <v>0</v>
      </c>
      <c r="X2788" s="89">
        <v>0</v>
      </c>
      <c r="Y2788" s="89">
        <v>0</v>
      </c>
      <c r="Z2788" s="89">
        <v>3.1594155701570002E-2</v>
      </c>
      <c r="AA2788" s="89">
        <v>2.6526524796400002E-3</v>
      </c>
    </row>
    <row r="2789" spans="1:27" x14ac:dyDescent="0.25">
      <c r="A2789" s="87">
        <v>60533</v>
      </c>
      <c r="B2789" s="134">
        <v>45473</v>
      </c>
      <c r="C2789" s="87">
        <v>14967</v>
      </c>
      <c r="D2789" s="86" t="s">
        <v>3144</v>
      </c>
      <c r="E2789" s="88">
        <v>223216580</v>
      </c>
      <c r="F2789" s="88">
        <v>165725570</v>
      </c>
      <c r="G2789" s="88">
        <v>1480113</v>
      </c>
      <c r="H2789" s="88">
        <v>0</v>
      </c>
      <c r="I2789" s="88">
        <v>0</v>
      </c>
      <c r="J2789" s="88">
        <v>37447289</v>
      </c>
      <c r="K2789" s="88">
        <v>55808166</v>
      </c>
      <c r="L2789" s="88">
        <v>0</v>
      </c>
      <c r="M2789" s="88">
        <v>34632700</v>
      </c>
      <c r="N2789" s="88">
        <v>15022252</v>
      </c>
      <c r="O2789" s="88">
        <v>8846694</v>
      </c>
      <c r="P2789" s="88">
        <v>12488356</v>
      </c>
      <c r="Q2789" s="89">
        <v>6.3918592317599998E-3</v>
      </c>
      <c r="R2789" s="89">
        <v>0</v>
      </c>
      <c r="S2789" s="89">
        <v>0</v>
      </c>
      <c r="T2789" s="89">
        <v>-7.9707547219999998E-4</v>
      </c>
      <c r="U2789" s="89">
        <v>1.9754732408699999E-3</v>
      </c>
      <c r="V2789" s="89">
        <v>0</v>
      </c>
      <c r="W2789" s="89">
        <v>0</v>
      </c>
      <c r="X2789" s="89">
        <v>0</v>
      </c>
      <c r="Y2789" s="89">
        <v>9.0520300766400007E-3</v>
      </c>
      <c r="Z2789" s="89">
        <v>2.43750708567E-3</v>
      </c>
      <c r="AA2789" s="89">
        <v>1.3531966437999999E-3</v>
      </c>
    </row>
    <row r="2790" spans="1:27" x14ac:dyDescent="0.25">
      <c r="A2790" s="87">
        <v>60543</v>
      </c>
      <c r="B2790" s="134">
        <v>45473</v>
      </c>
      <c r="C2790" s="87">
        <v>14977</v>
      </c>
      <c r="D2790" s="86" t="s">
        <v>3145</v>
      </c>
      <c r="E2790" s="88">
        <v>307445212</v>
      </c>
      <c r="F2790" s="88">
        <v>129165434</v>
      </c>
      <c r="G2790" s="88">
        <v>9136695</v>
      </c>
      <c r="H2790" s="88">
        <v>0</v>
      </c>
      <c r="I2790" s="88">
        <v>0</v>
      </c>
      <c r="J2790" s="88">
        <v>13393141</v>
      </c>
      <c r="K2790" s="88">
        <v>17997036</v>
      </c>
      <c r="L2790" s="88">
        <v>0</v>
      </c>
      <c r="M2790" s="88">
        <v>85731407</v>
      </c>
      <c r="N2790" s="88">
        <v>1430721</v>
      </c>
      <c r="O2790" s="88">
        <v>0</v>
      </c>
      <c r="P2790" s="88">
        <v>1476434</v>
      </c>
      <c r="Q2790" s="89">
        <v>8.4984028528700007E-3</v>
      </c>
      <c r="R2790" s="89">
        <v>0</v>
      </c>
      <c r="S2790" s="89">
        <v>0</v>
      </c>
      <c r="T2790" s="89">
        <v>-1.4686265E-5</v>
      </c>
      <c r="U2790" s="89">
        <v>9.3871311453000005E-4</v>
      </c>
      <c r="V2790" s="89">
        <v>0</v>
      </c>
      <c r="W2790" s="89">
        <v>2.3942008160000001E-4</v>
      </c>
      <c r="X2790" s="89">
        <v>0</v>
      </c>
      <c r="Y2790" s="89">
        <v>0</v>
      </c>
      <c r="Z2790" s="89">
        <v>3.6502059717400002E-3</v>
      </c>
      <c r="AA2790" s="89">
        <v>9.8124397458999998E-4</v>
      </c>
    </row>
    <row r="2791" spans="1:27" x14ac:dyDescent="0.25">
      <c r="A2791" s="87">
        <v>60545</v>
      </c>
      <c r="B2791" s="134">
        <v>45473</v>
      </c>
      <c r="C2791" s="87">
        <v>14979</v>
      </c>
      <c r="D2791" s="86" t="s">
        <v>2215</v>
      </c>
      <c r="E2791" s="88">
        <v>10959643</v>
      </c>
      <c r="F2791" s="88">
        <v>4546055</v>
      </c>
      <c r="G2791" s="88">
        <v>688108</v>
      </c>
      <c r="H2791" s="88">
        <v>0</v>
      </c>
      <c r="I2791" s="88">
        <v>0</v>
      </c>
      <c r="J2791" s="88">
        <v>721705</v>
      </c>
      <c r="K2791" s="88">
        <v>2285215</v>
      </c>
      <c r="L2791" s="88">
        <v>0</v>
      </c>
      <c r="M2791" s="88">
        <v>96616</v>
      </c>
      <c r="N2791" s="88">
        <v>0</v>
      </c>
      <c r="O2791" s="88">
        <v>0</v>
      </c>
      <c r="P2791" s="88">
        <v>754411</v>
      </c>
      <c r="Q2791" s="89">
        <v>1.8684598306239999E-2</v>
      </c>
      <c r="R2791" s="89">
        <v>0</v>
      </c>
      <c r="S2791" s="89">
        <v>0</v>
      </c>
      <c r="T2791" s="89">
        <v>0</v>
      </c>
      <c r="U2791" s="89">
        <v>1.67473048653E-3</v>
      </c>
      <c r="V2791" s="89">
        <v>0</v>
      </c>
      <c r="W2791" s="89">
        <v>0</v>
      </c>
      <c r="X2791" s="89">
        <v>0</v>
      </c>
      <c r="Y2791" s="89">
        <v>0</v>
      </c>
      <c r="Z2791" s="89">
        <v>1.7663504937129999E-2</v>
      </c>
      <c r="AA2791" s="89">
        <v>6.99763466739E-3</v>
      </c>
    </row>
    <row r="2792" spans="1:27" x14ac:dyDescent="0.25">
      <c r="A2792" s="87">
        <v>60582</v>
      </c>
      <c r="B2792" s="134">
        <v>45473</v>
      </c>
      <c r="C2792" s="87">
        <v>15009</v>
      </c>
      <c r="D2792" s="86" t="s">
        <v>3146</v>
      </c>
      <c r="E2792" s="88">
        <v>6815022</v>
      </c>
      <c r="F2792" s="88">
        <v>3155095</v>
      </c>
      <c r="G2792" s="88">
        <v>0</v>
      </c>
      <c r="H2792" s="88">
        <v>0</v>
      </c>
      <c r="I2792" s="88">
        <v>0</v>
      </c>
      <c r="J2792" s="88">
        <v>1158814</v>
      </c>
      <c r="K2792" s="88">
        <v>1593166</v>
      </c>
      <c r="L2792" s="88">
        <v>0</v>
      </c>
      <c r="M2792" s="88">
        <v>0</v>
      </c>
      <c r="N2792" s="88">
        <v>0</v>
      </c>
      <c r="O2792" s="88">
        <v>0</v>
      </c>
      <c r="P2792" s="88">
        <v>403115</v>
      </c>
      <c r="Q2792" s="89">
        <v>0</v>
      </c>
      <c r="R2792" s="89">
        <v>0</v>
      </c>
      <c r="S2792" s="89">
        <v>0</v>
      </c>
      <c r="T2792" s="89">
        <v>0</v>
      </c>
      <c r="U2792" s="89">
        <v>0</v>
      </c>
      <c r="V2792" s="89">
        <v>0</v>
      </c>
      <c r="W2792" s="89">
        <v>0</v>
      </c>
      <c r="X2792" s="89">
        <v>0</v>
      </c>
      <c r="Y2792" s="89">
        <v>0</v>
      </c>
      <c r="Z2792" s="89">
        <v>-3.1457523032000002E-3</v>
      </c>
      <c r="AA2792" s="89">
        <v>-3.9042954959999998E-4</v>
      </c>
    </row>
    <row r="2793" spans="1:27" x14ac:dyDescent="0.25">
      <c r="A2793" s="87">
        <v>60583</v>
      </c>
      <c r="B2793" s="134">
        <v>45473</v>
      </c>
      <c r="C2793" s="87">
        <v>15010</v>
      </c>
      <c r="D2793" s="86" t="s">
        <v>3147</v>
      </c>
      <c r="E2793" s="88">
        <v>649802588</v>
      </c>
      <c r="F2793" s="88">
        <v>538516828</v>
      </c>
      <c r="G2793" s="88">
        <v>64547207</v>
      </c>
      <c r="H2793" s="88">
        <v>0</v>
      </c>
      <c r="I2793" s="88">
        <v>758311</v>
      </c>
      <c r="J2793" s="88">
        <v>94666027</v>
      </c>
      <c r="K2793" s="88">
        <v>188697222</v>
      </c>
      <c r="L2793" s="88">
        <v>0</v>
      </c>
      <c r="M2793" s="88">
        <v>131412513</v>
      </c>
      <c r="N2793" s="88">
        <v>0</v>
      </c>
      <c r="O2793" s="88">
        <v>0</v>
      </c>
      <c r="P2793" s="88">
        <v>58435549</v>
      </c>
      <c r="Q2793" s="89">
        <v>1.366788939968E-2</v>
      </c>
      <c r="R2793" s="89">
        <v>0</v>
      </c>
      <c r="S2793" s="89">
        <v>2.8357087407500001E-3</v>
      </c>
      <c r="T2793" s="89">
        <v>1.2053148449E-4</v>
      </c>
      <c r="U2793" s="89">
        <v>2.40137916919E-3</v>
      </c>
      <c r="V2793" s="89">
        <v>0</v>
      </c>
      <c r="W2793" s="89">
        <v>-6.8406916400000001E-5</v>
      </c>
      <c r="X2793" s="89">
        <v>0</v>
      </c>
      <c r="Y2793" s="89">
        <v>0</v>
      </c>
      <c r="Z2793" s="89">
        <v>7.0707997570999999E-3</v>
      </c>
      <c r="AA2793" s="89">
        <v>3.5531222312199999E-3</v>
      </c>
    </row>
    <row r="2794" spans="1:27" x14ac:dyDescent="0.25">
      <c r="A2794" s="87">
        <v>60605</v>
      </c>
      <c r="B2794" s="134">
        <v>45473</v>
      </c>
      <c r="C2794" s="87">
        <v>15030</v>
      </c>
      <c r="D2794" s="86" t="s">
        <v>3149</v>
      </c>
      <c r="E2794" s="88">
        <v>930544552</v>
      </c>
      <c r="F2794" s="88">
        <v>455304541</v>
      </c>
      <c r="G2794" s="88">
        <v>9685022</v>
      </c>
      <c r="H2794" s="88">
        <v>0</v>
      </c>
      <c r="I2794" s="88">
        <v>0</v>
      </c>
      <c r="J2794" s="88">
        <v>26930476</v>
      </c>
      <c r="K2794" s="88">
        <v>269000206</v>
      </c>
      <c r="L2794" s="88">
        <v>0</v>
      </c>
      <c r="M2794" s="88">
        <v>60538242</v>
      </c>
      <c r="N2794" s="88">
        <v>781015</v>
      </c>
      <c r="O2794" s="88">
        <v>373943</v>
      </c>
      <c r="P2794" s="88">
        <v>87995637</v>
      </c>
      <c r="Q2794" s="89">
        <v>1.085713278287E-2</v>
      </c>
      <c r="R2794" s="89">
        <v>0</v>
      </c>
      <c r="S2794" s="89">
        <v>0</v>
      </c>
      <c r="T2794" s="89">
        <v>1.4778251180999999E-3</v>
      </c>
      <c r="U2794" s="89">
        <v>1.64679070001E-3</v>
      </c>
      <c r="V2794" s="89">
        <v>0</v>
      </c>
      <c r="W2794" s="89">
        <v>-7.0453978568999997E-8</v>
      </c>
      <c r="X2794" s="89">
        <v>0</v>
      </c>
      <c r="Y2794" s="89">
        <v>0</v>
      </c>
      <c r="Z2794" s="89">
        <v>3.2306170287799999E-3</v>
      </c>
      <c r="AA2794" s="89">
        <v>1.94534103369E-3</v>
      </c>
    </row>
    <row r="2795" spans="1:27" x14ac:dyDescent="0.25">
      <c r="A2795" s="87">
        <v>60608</v>
      </c>
      <c r="B2795" s="134">
        <v>45473</v>
      </c>
      <c r="C2795" s="87">
        <v>15033</v>
      </c>
      <c r="D2795" s="86" t="s">
        <v>3150</v>
      </c>
      <c r="E2795" s="88">
        <v>534785069</v>
      </c>
      <c r="F2795" s="88">
        <v>429907700</v>
      </c>
      <c r="G2795" s="88">
        <v>31842804</v>
      </c>
      <c r="H2795" s="88">
        <v>0</v>
      </c>
      <c r="I2795" s="88">
        <v>0</v>
      </c>
      <c r="J2795" s="88">
        <v>25710326</v>
      </c>
      <c r="K2795" s="88">
        <v>172353577</v>
      </c>
      <c r="L2795" s="88">
        <v>17422755</v>
      </c>
      <c r="M2795" s="88">
        <v>87698912</v>
      </c>
      <c r="N2795" s="88">
        <v>16114593</v>
      </c>
      <c r="O2795" s="88">
        <v>757528</v>
      </c>
      <c r="P2795" s="88">
        <v>78007206</v>
      </c>
      <c r="Q2795" s="89">
        <v>3.7262719821150002E-2</v>
      </c>
      <c r="R2795" s="89">
        <v>0</v>
      </c>
      <c r="S2795" s="89">
        <v>0</v>
      </c>
      <c r="T2795" s="89">
        <v>9.1022576444100001E-3</v>
      </c>
      <c r="U2795" s="89">
        <v>1.273257810314E-2</v>
      </c>
      <c r="V2795" s="89">
        <v>4.2415992896099996E-3</v>
      </c>
      <c r="W2795" s="89">
        <v>4.3868669540000002E-5</v>
      </c>
      <c r="X2795" s="89">
        <v>0</v>
      </c>
      <c r="Y2795" s="89">
        <v>2.905881023898E-2</v>
      </c>
      <c r="Z2795" s="89">
        <v>1.846164452323E-2</v>
      </c>
      <c r="AA2795" s="89">
        <v>1.1764350217070001E-2</v>
      </c>
    </row>
    <row r="2796" spans="1:27" x14ac:dyDescent="0.25">
      <c r="A2796" s="87">
        <v>60619</v>
      </c>
      <c r="B2796" s="134">
        <v>45473</v>
      </c>
      <c r="C2796" s="87">
        <v>15044</v>
      </c>
      <c r="D2796" s="86" t="s">
        <v>3151</v>
      </c>
      <c r="E2796" s="88">
        <v>40581151</v>
      </c>
      <c r="F2796" s="88">
        <v>18106684</v>
      </c>
      <c r="G2796" s="88">
        <v>194633</v>
      </c>
      <c r="H2796" s="88">
        <v>0</v>
      </c>
      <c r="I2796" s="88">
        <v>0</v>
      </c>
      <c r="J2796" s="88">
        <v>3331648</v>
      </c>
      <c r="K2796" s="88">
        <v>5393974</v>
      </c>
      <c r="L2796" s="88">
        <v>0</v>
      </c>
      <c r="M2796" s="88">
        <v>6472306</v>
      </c>
      <c r="N2796" s="88">
        <v>0</v>
      </c>
      <c r="O2796" s="88">
        <v>0</v>
      </c>
      <c r="P2796" s="88">
        <v>2714123</v>
      </c>
      <c r="Q2796" s="89">
        <v>3.0425651576559999E-2</v>
      </c>
      <c r="R2796" s="89">
        <v>0</v>
      </c>
      <c r="S2796" s="89">
        <v>0</v>
      </c>
      <c r="T2796" s="89">
        <v>4.4739822167999999E-4</v>
      </c>
      <c r="U2796" s="89">
        <v>7.7238898666399996E-3</v>
      </c>
      <c r="V2796" s="89">
        <v>0</v>
      </c>
      <c r="W2796" s="89">
        <v>1.31566176897E-3</v>
      </c>
      <c r="X2796" s="89">
        <v>0</v>
      </c>
      <c r="Y2796" s="89">
        <v>0</v>
      </c>
      <c r="Z2796" s="89">
        <v>7.8954804084000005E-4</v>
      </c>
      <c r="AA2796" s="89">
        <v>3.35088117431E-3</v>
      </c>
    </row>
    <row r="2797" spans="1:27" x14ac:dyDescent="0.25">
      <c r="A2797" s="87">
        <v>60627</v>
      </c>
      <c r="B2797" s="134">
        <v>45473</v>
      </c>
      <c r="C2797" s="87">
        <v>15051</v>
      </c>
      <c r="D2797" s="86" t="s">
        <v>3152</v>
      </c>
      <c r="E2797" s="88">
        <v>1335034</v>
      </c>
      <c r="F2797" s="88">
        <v>534461</v>
      </c>
      <c r="G2797" s="88">
        <v>0</v>
      </c>
      <c r="H2797" s="88">
        <v>0</v>
      </c>
      <c r="I2797" s="88">
        <v>0</v>
      </c>
      <c r="J2797" s="88">
        <v>217173</v>
      </c>
      <c r="K2797" s="88">
        <v>183446</v>
      </c>
      <c r="L2797" s="88">
        <v>0</v>
      </c>
      <c r="M2797" s="88">
        <v>0</v>
      </c>
      <c r="N2797" s="88">
        <v>0</v>
      </c>
      <c r="O2797" s="88">
        <v>0</v>
      </c>
      <c r="P2797" s="88">
        <v>133842</v>
      </c>
      <c r="Q2797" s="89">
        <v>0</v>
      </c>
      <c r="R2797" s="89">
        <v>0</v>
      </c>
      <c r="S2797" s="89">
        <v>0</v>
      </c>
      <c r="T2797" s="89">
        <v>0</v>
      </c>
      <c r="U2797" s="89">
        <v>-2.60925915834E-2</v>
      </c>
      <c r="V2797" s="89">
        <v>0</v>
      </c>
      <c r="W2797" s="89">
        <v>0</v>
      </c>
      <c r="X2797" s="89">
        <v>0</v>
      </c>
      <c r="Y2797" s="89">
        <v>0</v>
      </c>
      <c r="Z2797" s="89">
        <v>1.5660909459229998E-2</v>
      </c>
      <c r="AA2797" s="89">
        <v>-9.5583929652000004E-3</v>
      </c>
    </row>
    <row r="2798" spans="1:27" x14ac:dyDescent="0.25">
      <c r="A2798" s="87">
        <v>60645</v>
      </c>
      <c r="B2798" s="134">
        <v>45473</v>
      </c>
      <c r="C2798" s="87">
        <v>15064</v>
      </c>
      <c r="D2798" s="86" t="s">
        <v>3153</v>
      </c>
      <c r="E2798" s="88">
        <v>74831748</v>
      </c>
      <c r="F2798" s="88">
        <v>35828328</v>
      </c>
      <c r="G2798" s="88">
        <v>393826</v>
      </c>
      <c r="H2798" s="88">
        <v>0</v>
      </c>
      <c r="I2798" s="88">
        <v>0</v>
      </c>
      <c r="J2798" s="88">
        <v>15346752</v>
      </c>
      <c r="K2798" s="88">
        <v>6076506</v>
      </c>
      <c r="L2798" s="88">
        <v>0</v>
      </c>
      <c r="M2798" s="88">
        <v>6138252</v>
      </c>
      <c r="N2798" s="88">
        <v>0</v>
      </c>
      <c r="O2798" s="88">
        <v>0</v>
      </c>
      <c r="P2798" s="88">
        <v>7872992</v>
      </c>
      <c r="Q2798" s="89">
        <v>0</v>
      </c>
      <c r="R2798" s="89">
        <v>0</v>
      </c>
      <c r="S2798" s="89">
        <v>0</v>
      </c>
      <c r="T2798" s="89">
        <v>1.7252502475700001E-3</v>
      </c>
      <c r="U2798" s="89">
        <v>1.47077063464E-3</v>
      </c>
      <c r="V2798" s="89">
        <v>0</v>
      </c>
      <c r="W2798" s="89">
        <v>0</v>
      </c>
      <c r="X2798" s="89">
        <v>0</v>
      </c>
      <c r="Y2798" s="89">
        <v>0</v>
      </c>
      <c r="Z2798" s="89">
        <v>8.6010476111400003E-3</v>
      </c>
      <c r="AA2798" s="89">
        <v>2.8447661522499998E-3</v>
      </c>
    </row>
    <row r="2799" spans="1:27" x14ac:dyDescent="0.25">
      <c r="A2799" s="87">
        <v>60646</v>
      </c>
      <c r="B2799" s="134">
        <v>45473</v>
      </c>
      <c r="C2799" s="87">
        <v>15065</v>
      </c>
      <c r="D2799" s="86" t="s">
        <v>3154</v>
      </c>
      <c r="E2799" s="88">
        <v>76036179</v>
      </c>
      <c r="F2799" s="88">
        <v>37999243</v>
      </c>
      <c r="G2799" s="88">
        <v>0</v>
      </c>
      <c r="H2799" s="88">
        <v>0</v>
      </c>
      <c r="I2799" s="88">
        <v>0</v>
      </c>
      <c r="J2799" s="88">
        <v>3439322</v>
      </c>
      <c r="K2799" s="88">
        <v>7428045</v>
      </c>
      <c r="L2799" s="88">
        <v>0</v>
      </c>
      <c r="M2799" s="88">
        <v>25699909</v>
      </c>
      <c r="N2799" s="88">
        <v>0</v>
      </c>
      <c r="O2799" s="88">
        <v>0</v>
      </c>
      <c r="P2799" s="88">
        <v>1431967</v>
      </c>
      <c r="Q2799" s="89">
        <v>0</v>
      </c>
      <c r="R2799" s="89">
        <v>0</v>
      </c>
      <c r="S2799" s="89">
        <v>0</v>
      </c>
      <c r="T2799" s="89">
        <v>0</v>
      </c>
      <c r="U2799" s="89">
        <v>1.794497962E-5</v>
      </c>
      <c r="V2799" s="89">
        <v>0</v>
      </c>
      <c r="W2799" s="89">
        <v>0</v>
      </c>
      <c r="X2799" s="89">
        <v>0</v>
      </c>
      <c r="Y2799" s="89">
        <v>0</v>
      </c>
      <c r="Z2799" s="89">
        <v>1.17189058673E-3</v>
      </c>
      <c r="AA2799" s="89">
        <v>4.1094480210000003E-5</v>
      </c>
    </row>
    <row r="2800" spans="1:27" x14ac:dyDescent="0.25">
      <c r="A2800" s="87">
        <v>60648</v>
      </c>
      <c r="B2800" s="134">
        <v>45473</v>
      </c>
      <c r="C2800" s="87">
        <v>15066</v>
      </c>
      <c r="D2800" s="86" t="s">
        <v>3155</v>
      </c>
      <c r="E2800" s="88">
        <v>98328696</v>
      </c>
      <c r="F2800" s="88">
        <v>46499497</v>
      </c>
      <c r="G2800" s="88">
        <v>889574</v>
      </c>
      <c r="H2800" s="88">
        <v>0</v>
      </c>
      <c r="I2800" s="88">
        <v>87453</v>
      </c>
      <c r="J2800" s="88">
        <v>3319929</v>
      </c>
      <c r="K2800" s="88">
        <v>6901152</v>
      </c>
      <c r="L2800" s="88">
        <v>0</v>
      </c>
      <c r="M2800" s="88">
        <v>31503251</v>
      </c>
      <c r="N2800" s="88">
        <v>0</v>
      </c>
      <c r="O2800" s="88">
        <v>0</v>
      </c>
      <c r="P2800" s="88">
        <v>3798139</v>
      </c>
      <c r="Q2800" s="89">
        <v>5.8979344999799998E-3</v>
      </c>
      <c r="R2800" s="89">
        <v>0</v>
      </c>
      <c r="S2800" s="89">
        <v>0</v>
      </c>
      <c r="T2800" s="89">
        <v>1.0591737572299999E-3</v>
      </c>
      <c r="U2800" s="89">
        <v>5.4053032061999995E-4</v>
      </c>
      <c r="V2800" s="89">
        <v>0</v>
      </c>
      <c r="W2800" s="89">
        <v>0</v>
      </c>
      <c r="X2800" s="89">
        <v>0</v>
      </c>
      <c r="Y2800" s="89">
        <v>0</v>
      </c>
      <c r="Z2800" s="89">
        <v>3.6408479246100001E-3</v>
      </c>
      <c r="AA2800" s="89">
        <v>5.5740097373999998E-4</v>
      </c>
    </row>
    <row r="2801" spans="1:27" x14ac:dyDescent="0.25">
      <c r="A2801" s="87">
        <v>60657</v>
      </c>
      <c r="B2801" s="134">
        <v>45473</v>
      </c>
      <c r="C2801" s="87">
        <v>15075</v>
      </c>
      <c r="D2801" s="86" t="s">
        <v>3156</v>
      </c>
      <c r="E2801" s="88">
        <v>12428137</v>
      </c>
      <c r="F2801" s="88">
        <v>2111670</v>
      </c>
      <c r="G2801" s="88">
        <v>90273</v>
      </c>
      <c r="H2801" s="88">
        <v>0</v>
      </c>
      <c r="I2801" s="88">
        <v>0</v>
      </c>
      <c r="J2801" s="88">
        <v>318653</v>
      </c>
      <c r="K2801" s="88">
        <v>1327997</v>
      </c>
      <c r="L2801" s="88">
        <v>0</v>
      </c>
      <c r="M2801" s="88">
        <v>0</v>
      </c>
      <c r="N2801" s="88">
        <v>0</v>
      </c>
      <c r="O2801" s="88">
        <v>0</v>
      </c>
      <c r="P2801" s="88">
        <v>374747</v>
      </c>
      <c r="Q2801" s="89">
        <v>2.662010322616E-2</v>
      </c>
      <c r="R2801" s="89">
        <v>0</v>
      </c>
      <c r="S2801" s="89">
        <v>0</v>
      </c>
      <c r="T2801" s="89">
        <v>-3.4055990179000001E-3</v>
      </c>
      <c r="U2801" s="89">
        <v>2.2206268745200001E-3</v>
      </c>
      <c r="V2801" s="89">
        <v>0</v>
      </c>
      <c r="W2801" s="89">
        <v>0</v>
      </c>
      <c r="X2801" s="89">
        <v>0</v>
      </c>
      <c r="Y2801" s="89">
        <v>0</v>
      </c>
      <c r="Z2801" s="89">
        <v>7.6564193192499999E-3</v>
      </c>
      <c r="AA2801" s="89">
        <v>2.8280315385700002E-3</v>
      </c>
    </row>
    <row r="2802" spans="1:27" x14ac:dyDescent="0.25">
      <c r="A2802" s="87">
        <v>60660</v>
      </c>
      <c r="B2802" s="134">
        <v>45473</v>
      </c>
      <c r="C2802" s="87">
        <v>15078</v>
      </c>
      <c r="D2802" s="86" t="s">
        <v>3157</v>
      </c>
      <c r="E2802" s="88">
        <v>7997694</v>
      </c>
      <c r="F2802" s="88">
        <v>5227493</v>
      </c>
      <c r="G2802" s="88">
        <v>0</v>
      </c>
      <c r="H2802" s="88">
        <v>0</v>
      </c>
      <c r="I2802" s="88">
        <v>0</v>
      </c>
      <c r="J2802" s="88">
        <v>1175081</v>
      </c>
      <c r="K2802" s="88">
        <v>3144074</v>
      </c>
      <c r="L2802" s="88">
        <v>0</v>
      </c>
      <c r="M2802" s="88">
        <v>0</v>
      </c>
      <c r="N2802" s="88">
        <v>0</v>
      </c>
      <c r="O2802" s="88">
        <v>0</v>
      </c>
      <c r="P2802" s="88">
        <v>908338</v>
      </c>
      <c r="Q2802" s="89">
        <v>0</v>
      </c>
      <c r="R2802" s="89">
        <v>0</v>
      </c>
      <c r="S2802" s="89">
        <v>0</v>
      </c>
      <c r="T2802" s="89">
        <v>0</v>
      </c>
      <c r="U2802" s="89">
        <v>0</v>
      </c>
      <c r="V2802" s="89">
        <v>0</v>
      </c>
      <c r="W2802" s="89">
        <v>0</v>
      </c>
      <c r="X2802" s="89">
        <v>0</v>
      </c>
      <c r="Y2802" s="89">
        <v>0</v>
      </c>
      <c r="Z2802" s="89">
        <v>1.3585660191520001E-2</v>
      </c>
      <c r="AA2802" s="89">
        <v>2.82953689372E-3</v>
      </c>
    </row>
    <row r="2803" spans="1:27" x14ac:dyDescent="0.25">
      <c r="A2803" s="87">
        <v>60666</v>
      </c>
      <c r="B2803" s="134">
        <v>45473</v>
      </c>
      <c r="C2803" s="87">
        <v>15083</v>
      </c>
      <c r="D2803" s="86" t="s">
        <v>3158</v>
      </c>
      <c r="E2803" s="88">
        <v>508744148</v>
      </c>
      <c r="F2803" s="88">
        <v>130285397</v>
      </c>
      <c r="G2803" s="88">
        <v>5183251</v>
      </c>
      <c r="H2803" s="88">
        <v>0</v>
      </c>
      <c r="I2803" s="88">
        <v>0</v>
      </c>
      <c r="J2803" s="88">
        <v>15019511</v>
      </c>
      <c r="K2803" s="88">
        <v>31038449</v>
      </c>
      <c r="L2803" s="88">
        <v>0</v>
      </c>
      <c r="M2803" s="88">
        <v>38175507</v>
      </c>
      <c r="N2803" s="88">
        <v>32943508</v>
      </c>
      <c r="O2803" s="88">
        <v>45851</v>
      </c>
      <c r="P2803" s="88">
        <v>7879322</v>
      </c>
      <c r="Q2803" s="89">
        <v>2.82214627228E-3</v>
      </c>
      <c r="R2803" s="89">
        <v>0</v>
      </c>
      <c r="S2803" s="89">
        <v>0</v>
      </c>
      <c r="T2803" s="89">
        <v>3.2363673339999999E-4</v>
      </c>
      <c r="U2803" s="89">
        <v>2.4879895460000001E-4</v>
      </c>
      <c r="V2803" s="89">
        <v>0</v>
      </c>
      <c r="W2803" s="89">
        <v>-2.7502810299999999E-5</v>
      </c>
      <c r="X2803" s="89">
        <v>0</v>
      </c>
      <c r="Y2803" s="89">
        <v>0</v>
      </c>
      <c r="Z2803" s="89">
        <v>6.4800792964399999E-3</v>
      </c>
      <c r="AA2803" s="89">
        <v>6.9762591825000002E-4</v>
      </c>
    </row>
    <row r="2804" spans="1:27" x14ac:dyDescent="0.25">
      <c r="A2804" s="87">
        <v>60680</v>
      </c>
      <c r="B2804" s="134">
        <v>45473</v>
      </c>
      <c r="C2804" s="87">
        <v>15096</v>
      </c>
      <c r="D2804" s="86" t="s">
        <v>3159</v>
      </c>
      <c r="E2804" s="88">
        <v>347014</v>
      </c>
      <c r="F2804" s="88">
        <v>199379</v>
      </c>
      <c r="G2804" s="88">
        <v>0</v>
      </c>
      <c r="H2804" s="88">
        <v>0</v>
      </c>
      <c r="I2804" s="88">
        <v>0</v>
      </c>
      <c r="J2804" s="88">
        <v>67655</v>
      </c>
      <c r="K2804" s="88">
        <v>116802</v>
      </c>
      <c r="L2804" s="88">
        <v>0</v>
      </c>
      <c r="M2804" s="88">
        <v>0</v>
      </c>
      <c r="N2804" s="88">
        <v>0</v>
      </c>
      <c r="O2804" s="88">
        <v>0</v>
      </c>
      <c r="P2804" s="88">
        <v>14922</v>
      </c>
      <c r="Q2804" s="89">
        <v>0</v>
      </c>
      <c r="R2804" s="89">
        <v>0</v>
      </c>
      <c r="S2804" s="89">
        <v>0</v>
      </c>
      <c r="T2804" s="89">
        <v>0</v>
      </c>
      <c r="U2804" s="89">
        <v>0</v>
      </c>
      <c r="V2804" s="89">
        <v>0</v>
      </c>
      <c r="W2804" s="89">
        <v>0</v>
      </c>
      <c r="X2804" s="89">
        <v>0</v>
      </c>
      <c r="Y2804" s="89">
        <v>0</v>
      </c>
      <c r="Z2804" s="89">
        <v>0</v>
      </c>
      <c r="AA2804" s="89">
        <v>0</v>
      </c>
    </row>
    <row r="2805" spans="1:27" x14ac:dyDescent="0.25">
      <c r="A2805" s="87">
        <v>60683</v>
      </c>
      <c r="B2805" s="134">
        <v>45473</v>
      </c>
      <c r="C2805" s="87">
        <v>15099</v>
      </c>
      <c r="D2805" s="86" t="s">
        <v>1698</v>
      </c>
      <c r="E2805" s="88">
        <v>415528255</v>
      </c>
      <c r="F2805" s="88">
        <v>267041788</v>
      </c>
      <c r="G2805" s="88">
        <v>0</v>
      </c>
      <c r="H2805" s="88">
        <v>0</v>
      </c>
      <c r="I2805" s="88">
        <v>0</v>
      </c>
      <c r="J2805" s="88">
        <v>32679576</v>
      </c>
      <c r="K2805" s="88">
        <v>93373115</v>
      </c>
      <c r="L2805" s="88">
        <v>0</v>
      </c>
      <c r="M2805" s="88">
        <v>54717737</v>
      </c>
      <c r="N2805" s="88">
        <v>43766119</v>
      </c>
      <c r="O2805" s="88">
        <v>3243966</v>
      </c>
      <c r="P2805" s="88">
        <v>39261275</v>
      </c>
      <c r="Q2805" s="89">
        <v>0</v>
      </c>
      <c r="R2805" s="89">
        <v>0</v>
      </c>
      <c r="S2805" s="89">
        <v>0</v>
      </c>
      <c r="T2805" s="89">
        <v>4.4328200373399997E-3</v>
      </c>
      <c r="U2805" s="89">
        <v>6.7467102701599998E-3</v>
      </c>
      <c r="V2805" s="89">
        <v>0</v>
      </c>
      <c r="W2805" s="89">
        <v>-4.5569587199999999E-5</v>
      </c>
      <c r="X2805" s="89">
        <v>0</v>
      </c>
      <c r="Y2805" s="89">
        <v>1.4673147278180001E-2</v>
      </c>
      <c r="Z2805" s="89">
        <v>1.8722729127549999E-2</v>
      </c>
      <c r="AA2805" s="89">
        <v>6.0609528385700004E-3</v>
      </c>
    </row>
    <row r="2806" spans="1:27" x14ac:dyDescent="0.25">
      <c r="A2806" s="87">
        <v>60686</v>
      </c>
      <c r="B2806" s="134">
        <v>45473</v>
      </c>
      <c r="C2806" s="87">
        <v>15101</v>
      </c>
      <c r="D2806" s="86" t="s">
        <v>3160</v>
      </c>
      <c r="E2806" s="88">
        <v>239429882</v>
      </c>
      <c r="F2806" s="88">
        <v>176584616</v>
      </c>
      <c r="G2806" s="88">
        <v>6105909</v>
      </c>
      <c r="H2806" s="88">
        <v>0</v>
      </c>
      <c r="I2806" s="88">
        <v>0</v>
      </c>
      <c r="J2806" s="88">
        <v>25882034</v>
      </c>
      <c r="K2806" s="88">
        <v>52588678</v>
      </c>
      <c r="L2806" s="88">
        <v>0</v>
      </c>
      <c r="M2806" s="88">
        <v>43608740</v>
      </c>
      <c r="N2806" s="88">
        <v>25442278</v>
      </c>
      <c r="O2806" s="88">
        <v>3464446</v>
      </c>
      <c r="P2806" s="88">
        <v>19492531</v>
      </c>
      <c r="Q2806" s="89">
        <v>7.3581238687799996E-3</v>
      </c>
      <c r="R2806" s="89">
        <v>0</v>
      </c>
      <c r="S2806" s="89">
        <v>0</v>
      </c>
      <c r="T2806" s="89">
        <v>2.7323847880999998E-4</v>
      </c>
      <c r="U2806" s="89">
        <v>3.7872543611099999E-3</v>
      </c>
      <c r="V2806" s="89">
        <v>0</v>
      </c>
      <c r="W2806" s="89">
        <v>1.47129079187E-3</v>
      </c>
      <c r="X2806" s="89">
        <v>0</v>
      </c>
      <c r="Y2806" s="89">
        <v>0</v>
      </c>
      <c r="Z2806" s="89">
        <v>9.0865088447099999E-3</v>
      </c>
      <c r="AA2806" s="89">
        <v>2.81467211443E-3</v>
      </c>
    </row>
    <row r="2807" spans="1:27" x14ac:dyDescent="0.25">
      <c r="A2807" s="87">
        <v>60688</v>
      </c>
      <c r="B2807" s="134">
        <v>45473</v>
      </c>
      <c r="C2807" s="87">
        <v>15103</v>
      </c>
      <c r="D2807" s="86" t="s">
        <v>3161</v>
      </c>
      <c r="E2807" s="88">
        <v>1268475</v>
      </c>
      <c r="F2807" s="88">
        <v>191281</v>
      </c>
      <c r="G2807" s="88">
        <v>0</v>
      </c>
      <c r="H2807" s="88">
        <v>0</v>
      </c>
      <c r="I2807" s="88">
        <v>0</v>
      </c>
      <c r="J2807" s="88">
        <v>0</v>
      </c>
      <c r="K2807" s="88">
        <v>72951</v>
      </c>
      <c r="L2807" s="88">
        <v>0</v>
      </c>
      <c r="M2807" s="88">
        <v>0</v>
      </c>
      <c r="N2807" s="88">
        <v>0</v>
      </c>
      <c r="O2807" s="88">
        <v>0</v>
      </c>
      <c r="P2807" s="88">
        <v>118330</v>
      </c>
      <c r="Q2807" s="89">
        <v>0</v>
      </c>
      <c r="R2807" s="89">
        <v>0</v>
      </c>
      <c r="S2807" s="89">
        <v>0</v>
      </c>
      <c r="T2807" s="89">
        <v>0</v>
      </c>
      <c r="U2807" s="89">
        <v>0</v>
      </c>
      <c r="V2807" s="89">
        <v>0</v>
      </c>
      <c r="W2807" s="89">
        <v>0</v>
      </c>
      <c r="X2807" s="89">
        <v>0</v>
      </c>
      <c r="Y2807" s="89">
        <v>0</v>
      </c>
      <c r="Z2807" s="89">
        <v>-1.3335895644E-2</v>
      </c>
      <c r="AA2807" s="89">
        <v>-8.8494664034999993E-3</v>
      </c>
    </row>
    <row r="2808" spans="1:27" x14ac:dyDescent="0.25">
      <c r="A2808" s="87">
        <v>60689</v>
      </c>
      <c r="B2808" s="134">
        <v>45473</v>
      </c>
      <c r="C2808" s="87">
        <v>15104</v>
      </c>
      <c r="D2808" s="86" t="s">
        <v>3162</v>
      </c>
      <c r="E2808" s="88">
        <v>97484072</v>
      </c>
      <c r="F2808" s="88">
        <v>81316568</v>
      </c>
      <c r="G2808" s="88">
        <v>500597</v>
      </c>
      <c r="H2808" s="88">
        <v>0</v>
      </c>
      <c r="I2808" s="88">
        <v>0</v>
      </c>
      <c r="J2808" s="88">
        <v>3726199</v>
      </c>
      <c r="K2808" s="88">
        <v>7705237</v>
      </c>
      <c r="L2808" s="88">
        <v>0</v>
      </c>
      <c r="M2808" s="88">
        <v>45639586</v>
      </c>
      <c r="N2808" s="88">
        <v>7606787</v>
      </c>
      <c r="O2808" s="88">
        <v>5009848</v>
      </c>
      <c r="P2808" s="88">
        <v>11128313</v>
      </c>
      <c r="Q2808" s="89">
        <v>4.7044205656400001E-3</v>
      </c>
      <c r="R2808" s="89">
        <v>0</v>
      </c>
      <c r="S2808" s="89">
        <v>0</v>
      </c>
      <c r="T2808" s="89">
        <v>0</v>
      </c>
      <c r="U2808" s="89">
        <v>-1.1302541099999999E-5</v>
      </c>
      <c r="V2808" s="89">
        <v>0</v>
      </c>
      <c r="W2808" s="89">
        <v>3.2469106528899998E-6</v>
      </c>
      <c r="X2808" s="89">
        <v>0</v>
      </c>
      <c r="Y2808" s="89">
        <v>0</v>
      </c>
      <c r="Z2808" s="89">
        <v>1.7049991141199999E-3</v>
      </c>
      <c r="AA2808" s="89">
        <v>2.5182725636999998E-4</v>
      </c>
    </row>
    <row r="2809" spans="1:27" x14ac:dyDescent="0.25">
      <c r="A2809" s="87">
        <v>60696</v>
      </c>
      <c r="B2809" s="134">
        <v>45473</v>
      </c>
      <c r="C2809" s="87">
        <v>15109</v>
      </c>
      <c r="D2809" s="86" t="s">
        <v>3163</v>
      </c>
      <c r="E2809" s="88">
        <v>43592666</v>
      </c>
      <c r="F2809" s="88">
        <v>24700913</v>
      </c>
      <c r="G2809" s="88">
        <v>0</v>
      </c>
      <c r="H2809" s="88">
        <v>0</v>
      </c>
      <c r="I2809" s="88">
        <v>0</v>
      </c>
      <c r="J2809" s="88">
        <v>11258780</v>
      </c>
      <c r="K2809" s="88">
        <v>8409486</v>
      </c>
      <c r="L2809" s="88">
        <v>0</v>
      </c>
      <c r="M2809" s="88">
        <v>0</v>
      </c>
      <c r="N2809" s="88">
        <v>0</v>
      </c>
      <c r="O2809" s="88">
        <v>0</v>
      </c>
      <c r="P2809" s="88">
        <v>5032648</v>
      </c>
      <c r="Q2809" s="89">
        <v>0</v>
      </c>
      <c r="R2809" s="89">
        <v>0</v>
      </c>
      <c r="S2809" s="89">
        <v>0</v>
      </c>
      <c r="T2809" s="89">
        <v>1.02270029142E-3</v>
      </c>
      <c r="U2809" s="89">
        <v>7.6673351656399999E-3</v>
      </c>
      <c r="V2809" s="89">
        <v>0</v>
      </c>
      <c r="W2809" s="89">
        <v>0</v>
      </c>
      <c r="X2809" s="89">
        <v>0</v>
      </c>
      <c r="Y2809" s="89">
        <v>0</v>
      </c>
      <c r="Z2809" s="89">
        <v>6.4400792120600002E-3</v>
      </c>
      <c r="AA2809" s="89">
        <v>4.06704082741E-3</v>
      </c>
    </row>
    <row r="2810" spans="1:27" x14ac:dyDescent="0.25">
      <c r="A2810" s="87">
        <v>60707</v>
      </c>
      <c r="B2810" s="134">
        <v>45473</v>
      </c>
      <c r="C2810" s="87">
        <v>15120</v>
      </c>
      <c r="D2810" s="86" t="s">
        <v>3164</v>
      </c>
      <c r="E2810" s="88">
        <v>21521085</v>
      </c>
      <c r="F2810" s="88">
        <v>15531241</v>
      </c>
      <c r="G2810" s="88">
        <v>0</v>
      </c>
      <c r="H2810" s="88">
        <v>0</v>
      </c>
      <c r="I2810" s="88">
        <v>0</v>
      </c>
      <c r="J2810" s="88">
        <v>4229272</v>
      </c>
      <c r="K2810" s="88">
        <v>6282392</v>
      </c>
      <c r="L2810" s="88">
        <v>0</v>
      </c>
      <c r="M2810" s="88">
        <v>1749940</v>
      </c>
      <c r="N2810" s="88">
        <v>0</v>
      </c>
      <c r="O2810" s="88">
        <v>0</v>
      </c>
      <c r="P2810" s="88">
        <v>3269637</v>
      </c>
      <c r="Q2810" s="89">
        <v>0</v>
      </c>
      <c r="R2810" s="89">
        <v>0</v>
      </c>
      <c r="S2810" s="89">
        <v>0</v>
      </c>
      <c r="T2810" s="89">
        <v>5.7954401784999999E-4</v>
      </c>
      <c r="U2810" s="89">
        <v>2.9090143561499998E-3</v>
      </c>
      <c r="V2810" s="89">
        <v>0</v>
      </c>
      <c r="W2810" s="89">
        <v>0</v>
      </c>
      <c r="X2810" s="89">
        <v>0</v>
      </c>
      <c r="Y2810" s="89">
        <v>0</v>
      </c>
      <c r="Z2810" s="89">
        <v>3.3283408099100001E-3</v>
      </c>
      <c r="AA2810" s="89">
        <v>1.9730455403500001E-3</v>
      </c>
    </row>
    <row r="2811" spans="1:27" x14ac:dyDescent="0.25">
      <c r="A2811" s="87">
        <v>60712</v>
      </c>
      <c r="B2811" s="134">
        <v>45473</v>
      </c>
      <c r="C2811" s="87">
        <v>15125</v>
      </c>
      <c r="D2811" s="86" t="s">
        <v>3165</v>
      </c>
      <c r="E2811" s="88">
        <v>196073446</v>
      </c>
      <c r="F2811" s="88">
        <v>159079341</v>
      </c>
      <c r="G2811" s="88">
        <v>5210783</v>
      </c>
      <c r="H2811" s="88">
        <v>0</v>
      </c>
      <c r="I2811" s="88">
        <v>0</v>
      </c>
      <c r="J2811" s="88">
        <v>13977091</v>
      </c>
      <c r="K2811" s="88">
        <v>52136977</v>
      </c>
      <c r="L2811" s="88">
        <v>0</v>
      </c>
      <c r="M2811" s="88">
        <v>56832016</v>
      </c>
      <c r="N2811" s="88">
        <v>9417746</v>
      </c>
      <c r="O2811" s="88">
        <v>4974775</v>
      </c>
      <c r="P2811" s="88">
        <v>16529953</v>
      </c>
      <c r="Q2811" s="89">
        <v>5.7546253828299997E-3</v>
      </c>
      <c r="R2811" s="89">
        <v>0</v>
      </c>
      <c r="S2811" s="89">
        <v>0</v>
      </c>
      <c r="T2811" s="89">
        <v>1.13115616196E-3</v>
      </c>
      <c r="U2811" s="89">
        <v>1.0424433252899999E-3</v>
      </c>
      <c r="V2811" s="89">
        <v>0</v>
      </c>
      <c r="W2811" s="89">
        <v>1.6702534907999999E-4</v>
      </c>
      <c r="X2811" s="89">
        <v>0</v>
      </c>
      <c r="Y2811" s="89">
        <v>0</v>
      </c>
      <c r="Z2811" s="89">
        <v>-4.5596939678999998E-3</v>
      </c>
      <c r="AA2811" s="89">
        <v>3.0077305846000003E-4</v>
      </c>
    </row>
    <row r="2812" spans="1:27" x14ac:dyDescent="0.25">
      <c r="A2812" s="87">
        <v>60715</v>
      </c>
      <c r="B2812" s="134">
        <v>45473</v>
      </c>
      <c r="C2812" s="87">
        <v>15128</v>
      </c>
      <c r="D2812" s="86" t="s">
        <v>3166</v>
      </c>
      <c r="E2812" s="88">
        <v>5601082</v>
      </c>
      <c r="F2812" s="88">
        <v>3771889</v>
      </c>
      <c r="G2812" s="88">
        <v>0</v>
      </c>
      <c r="H2812" s="88">
        <v>0</v>
      </c>
      <c r="I2812" s="88">
        <v>0</v>
      </c>
      <c r="J2812" s="88">
        <v>633883</v>
      </c>
      <c r="K2812" s="88">
        <v>2540083</v>
      </c>
      <c r="L2812" s="88">
        <v>0</v>
      </c>
      <c r="M2812" s="88">
        <v>220292</v>
      </c>
      <c r="N2812" s="88">
        <v>0</v>
      </c>
      <c r="O2812" s="88">
        <v>0</v>
      </c>
      <c r="P2812" s="88">
        <v>377631</v>
      </c>
      <c r="Q2812" s="89">
        <v>0</v>
      </c>
      <c r="R2812" s="89">
        <v>0</v>
      </c>
      <c r="S2812" s="89">
        <v>0</v>
      </c>
      <c r="T2812" s="89">
        <v>0</v>
      </c>
      <c r="U2812" s="89">
        <v>5.2015584783799999E-3</v>
      </c>
      <c r="V2812" s="89">
        <v>0</v>
      </c>
      <c r="W2812" s="89">
        <v>0</v>
      </c>
      <c r="X2812" s="89">
        <v>0</v>
      </c>
      <c r="Y2812" s="89">
        <v>0</v>
      </c>
      <c r="Z2812" s="89">
        <v>1.547416632138E-2</v>
      </c>
      <c r="AA2812" s="89">
        <v>5.0165470025599996E-3</v>
      </c>
    </row>
    <row r="2813" spans="1:27" x14ac:dyDescent="0.25">
      <c r="A2813" s="87">
        <v>60716</v>
      </c>
      <c r="B2813" s="134">
        <v>45473</v>
      </c>
      <c r="C2813" s="87">
        <v>15129</v>
      </c>
      <c r="D2813" s="86" t="s">
        <v>3167</v>
      </c>
      <c r="E2813" s="88">
        <v>81201248</v>
      </c>
      <c r="F2813" s="88">
        <v>34653121</v>
      </c>
      <c r="G2813" s="88">
        <v>1643696</v>
      </c>
      <c r="H2813" s="88">
        <v>0</v>
      </c>
      <c r="I2813" s="88">
        <v>0</v>
      </c>
      <c r="J2813" s="88">
        <v>4119881</v>
      </c>
      <c r="K2813" s="88">
        <v>11082453</v>
      </c>
      <c r="L2813" s="88">
        <v>0</v>
      </c>
      <c r="M2813" s="88">
        <v>14741135</v>
      </c>
      <c r="N2813" s="88">
        <v>0</v>
      </c>
      <c r="O2813" s="88">
        <v>0</v>
      </c>
      <c r="P2813" s="88">
        <v>3065956</v>
      </c>
      <c r="Q2813" s="89">
        <v>1.246617853795E-2</v>
      </c>
      <c r="R2813" s="89">
        <v>0</v>
      </c>
      <c r="S2813" s="89">
        <v>0</v>
      </c>
      <c r="T2813" s="89">
        <v>0</v>
      </c>
      <c r="U2813" s="89">
        <v>3.5949219008999999E-4</v>
      </c>
      <c r="V2813" s="89">
        <v>0</v>
      </c>
      <c r="W2813" s="89">
        <v>-3.6646967319999999E-4</v>
      </c>
      <c r="X2813" s="89">
        <v>0</v>
      </c>
      <c r="Y2813" s="89">
        <v>0</v>
      </c>
      <c r="Z2813" s="89">
        <v>3.76175420014E-3</v>
      </c>
      <c r="AA2813" s="89">
        <v>1.0087732795700001E-3</v>
      </c>
    </row>
    <row r="2814" spans="1:27" x14ac:dyDescent="0.25">
      <c r="A2814" s="87">
        <v>60718</v>
      </c>
      <c r="B2814" s="134">
        <v>45473</v>
      </c>
      <c r="C2814" s="87">
        <v>15131</v>
      </c>
      <c r="D2814" s="86" t="s">
        <v>3168</v>
      </c>
      <c r="E2814" s="88">
        <v>27998730</v>
      </c>
      <c r="F2814" s="88">
        <v>14942891</v>
      </c>
      <c r="G2814" s="88">
        <v>0</v>
      </c>
      <c r="H2814" s="88">
        <v>0</v>
      </c>
      <c r="I2814" s="88">
        <v>0</v>
      </c>
      <c r="J2814" s="88">
        <v>2420952</v>
      </c>
      <c r="K2814" s="88">
        <v>5878324</v>
      </c>
      <c r="L2814" s="88">
        <v>0</v>
      </c>
      <c r="M2814" s="88">
        <v>4755287</v>
      </c>
      <c r="N2814" s="88">
        <v>0</v>
      </c>
      <c r="O2814" s="88">
        <v>0</v>
      </c>
      <c r="P2814" s="88">
        <v>1888328</v>
      </c>
      <c r="Q2814" s="89">
        <v>0</v>
      </c>
      <c r="R2814" s="89">
        <v>0</v>
      </c>
      <c r="S2814" s="89">
        <v>0</v>
      </c>
      <c r="T2814" s="89">
        <v>0</v>
      </c>
      <c r="U2814" s="89">
        <v>1.4660373551199999E-3</v>
      </c>
      <c r="V2814" s="89">
        <v>0</v>
      </c>
      <c r="W2814" s="89">
        <v>0</v>
      </c>
      <c r="X2814" s="89">
        <v>0</v>
      </c>
      <c r="Y2814" s="89">
        <v>0</v>
      </c>
      <c r="Z2814" s="89">
        <v>3.6997773197099998E-3</v>
      </c>
      <c r="AA2814" s="89">
        <v>1.1819054770700001E-3</v>
      </c>
    </row>
    <row r="2815" spans="1:27" x14ac:dyDescent="0.25">
      <c r="A2815" s="87">
        <v>60721</v>
      </c>
      <c r="B2815" s="134">
        <v>45473</v>
      </c>
      <c r="C2815" s="87">
        <v>15134</v>
      </c>
      <c r="D2815" s="86" t="s">
        <v>2514</v>
      </c>
      <c r="E2815" s="88">
        <v>557154718</v>
      </c>
      <c r="F2815" s="88">
        <v>438874622</v>
      </c>
      <c r="G2815" s="88">
        <v>10873162</v>
      </c>
      <c r="H2815" s="88">
        <v>0</v>
      </c>
      <c r="I2815" s="88">
        <v>0</v>
      </c>
      <c r="J2815" s="88">
        <v>48874809</v>
      </c>
      <c r="K2815" s="88">
        <v>105196567</v>
      </c>
      <c r="L2815" s="88">
        <v>0</v>
      </c>
      <c r="M2815" s="88">
        <v>237210924</v>
      </c>
      <c r="N2815" s="88">
        <v>17500024</v>
      </c>
      <c r="O2815" s="88">
        <v>1852129</v>
      </c>
      <c r="P2815" s="88">
        <v>17367007</v>
      </c>
      <c r="Q2815" s="89">
        <v>7.9240821907699995E-3</v>
      </c>
      <c r="R2815" s="89">
        <v>0</v>
      </c>
      <c r="S2815" s="89">
        <v>0</v>
      </c>
      <c r="T2815" s="89">
        <v>1.1718784059600001E-3</v>
      </c>
      <c r="U2815" s="89">
        <v>1.66223526643E-3</v>
      </c>
      <c r="V2815" s="89">
        <v>0</v>
      </c>
      <c r="W2815" s="89">
        <v>7.6306779180000005E-5</v>
      </c>
      <c r="X2815" s="89">
        <v>0</v>
      </c>
      <c r="Y2815" s="89">
        <v>0</v>
      </c>
      <c r="Z2815" s="89">
        <v>2.9182112474459999E-2</v>
      </c>
      <c r="AA2815" s="89">
        <v>2.1353751092699999E-3</v>
      </c>
    </row>
    <row r="2816" spans="1:27" x14ac:dyDescent="0.25">
      <c r="A2816" s="87">
        <v>60726</v>
      </c>
      <c r="B2816" s="134">
        <v>45473</v>
      </c>
      <c r="C2816" s="87">
        <v>15139</v>
      </c>
      <c r="D2816" s="86" t="s">
        <v>3169</v>
      </c>
      <c r="E2816" s="88">
        <v>18659371</v>
      </c>
      <c r="F2816" s="88">
        <v>16644707</v>
      </c>
      <c r="G2816" s="88">
        <v>502867</v>
      </c>
      <c r="H2816" s="88">
        <v>0</v>
      </c>
      <c r="I2816" s="88">
        <v>0</v>
      </c>
      <c r="J2816" s="88">
        <v>3818748</v>
      </c>
      <c r="K2816" s="88">
        <v>8284800</v>
      </c>
      <c r="L2816" s="88">
        <v>0</v>
      </c>
      <c r="M2816" s="88">
        <v>208398</v>
      </c>
      <c r="N2816" s="88">
        <v>0</v>
      </c>
      <c r="O2816" s="88">
        <v>0</v>
      </c>
      <c r="P2816" s="88">
        <v>3829894</v>
      </c>
      <c r="Q2816" s="89">
        <v>-2.6121301909000001E-3</v>
      </c>
      <c r="R2816" s="89">
        <v>0</v>
      </c>
      <c r="S2816" s="89">
        <v>0</v>
      </c>
      <c r="T2816" s="89">
        <v>0</v>
      </c>
      <c r="U2816" s="89">
        <v>6.8818910529399998E-3</v>
      </c>
      <c r="V2816" s="89">
        <v>0</v>
      </c>
      <c r="W2816" s="89">
        <v>0</v>
      </c>
      <c r="X2816" s="89">
        <v>0</v>
      </c>
      <c r="Y2816" s="89">
        <v>0</v>
      </c>
      <c r="Z2816" s="89">
        <v>4.6342181986599998E-3</v>
      </c>
      <c r="AA2816" s="89">
        <v>4.3877218766300002E-3</v>
      </c>
    </row>
    <row r="2817" spans="1:27" x14ac:dyDescent="0.25">
      <c r="A2817" s="87">
        <v>60728</v>
      </c>
      <c r="B2817" s="134">
        <v>45473</v>
      </c>
      <c r="C2817" s="87">
        <v>15141</v>
      </c>
      <c r="D2817" s="86" t="s">
        <v>3170</v>
      </c>
      <c r="E2817" s="88">
        <v>242058846</v>
      </c>
      <c r="F2817" s="88">
        <v>157599440</v>
      </c>
      <c r="G2817" s="88">
        <v>4420624</v>
      </c>
      <c r="H2817" s="88">
        <v>0</v>
      </c>
      <c r="I2817" s="88">
        <v>710897</v>
      </c>
      <c r="J2817" s="88">
        <v>16512969</v>
      </c>
      <c r="K2817" s="88">
        <v>50426549</v>
      </c>
      <c r="L2817" s="88">
        <v>0</v>
      </c>
      <c r="M2817" s="88">
        <v>67818606</v>
      </c>
      <c r="N2817" s="88">
        <v>2432300</v>
      </c>
      <c r="O2817" s="88">
        <v>0</v>
      </c>
      <c r="P2817" s="88">
        <v>15277495</v>
      </c>
      <c r="Q2817" s="89">
        <v>1.4270318551679999E-2</v>
      </c>
      <c r="R2817" s="89">
        <v>0</v>
      </c>
      <c r="S2817" s="89">
        <v>3.2626394244109999E-2</v>
      </c>
      <c r="T2817" s="89">
        <v>1.8618168959700001E-3</v>
      </c>
      <c r="U2817" s="89">
        <v>6.2658604593399999E-3</v>
      </c>
      <c r="V2817" s="89">
        <v>0</v>
      </c>
      <c r="W2817" s="89">
        <v>6.7335547423999997E-4</v>
      </c>
      <c r="X2817" s="89">
        <v>0</v>
      </c>
      <c r="Y2817" s="89">
        <v>0</v>
      </c>
      <c r="Z2817" s="89">
        <v>1.164022853317E-2</v>
      </c>
      <c r="AA2817" s="89">
        <v>4.1766125250700002E-3</v>
      </c>
    </row>
    <row r="2818" spans="1:27" x14ac:dyDescent="0.25">
      <c r="A2818" s="87">
        <v>60731</v>
      </c>
      <c r="B2818" s="134">
        <v>45473</v>
      </c>
      <c r="C2818" s="87">
        <v>15143</v>
      </c>
      <c r="D2818" s="86" t="s">
        <v>407</v>
      </c>
      <c r="E2818" s="88">
        <v>32363776</v>
      </c>
      <c r="F2818" s="88">
        <v>24375808</v>
      </c>
      <c r="G2818" s="88">
        <v>612795</v>
      </c>
      <c r="H2818" s="88">
        <v>0</v>
      </c>
      <c r="I2818" s="88">
        <v>0</v>
      </c>
      <c r="J2818" s="88">
        <v>3288169</v>
      </c>
      <c r="K2818" s="88">
        <v>14077349</v>
      </c>
      <c r="L2818" s="88">
        <v>0</v>
      </c>
      <c r="M2818" s="88">
        <v>2232869</v>
      </c>
      <c r="N2818" s="88">
        <v>1877715</v>
      </c>
      <c r="O2818" s="88">
        <v>71254</v>
      </c>
      <c r="P2818" s="88">
        <v>2215657</v>
      </c>
      <c r="Q2818" s="89">
        <v>9.0678629339500001E-3</v>
      </c>
      <c r="R2818" s="89">
        <v>0</v>
      </c>
      <c r="S2818" s="89">
        <v>0</v>
      </c>
      <c r="T2818" s="89">
        <v>6.57603487919E-3</v>
      </c>
      <c r="U2818" s="89">
        <v>5.0904541232800003E-3</v>
      </c>
      <c r="V2818" s="89">
        <v>0</v>
      </c>
      <c r="W2818" s="89">
        <v>0</v>
      </c>
      <c r="X2818" s="89">
        <v>0</v>
      </c>
      <c r="Y2818" s="89">
        <v>0</v>
      </c>
      <c r="Z2818" s="89">
        <v>1.056312953963E-2</v>
      </c>
      <c r="AA2818" s="89">
        <v>5.2616237792700001E-3</v>
      </c>
    </row>
    <row r="2819" spans="1:27" x14ac:dyDescent="0.25">
      <c r="A2819" s="87">
        <v>60735</v>
      </c>
      <c r="B2819" s="134">
        <v>45473</v>
      </c>
      <c r="C2819" s="87">
        <v>15147</v>
      </c>
      <c r="D2819" s="86" t="s">
        <v>3171</v>
      </c>
      <c r="E2819" s="88">
        <v>171945640</v>
      </c>
      <c r="F2819" s="88">
        <v>104739830</v>
      </c>
      <c r="G2819" s="88">
        <v>2173436</v>
      </c>
      <c r="H2819" s="88">
        <v>0</v>
      </c>
      <c r="I2819" s="88">
        <v>0</v>
      </c>
      <c r="J2819" s="88">
        <v>22482591</v>
      </c>
      <c r="K2819" s="88">
        <v>37928625</v>
      </c>
      <c r="L2819" s="88">
        <v>0</v>
      </c>
      <c r="M2819" s="88">
        <v>24448758</v>
      </c>
      <c r="N2819" s="88">
        <v>4089206</v>
      </c>
      <c r="O2819" s="88">
        <v>0</v>
      </c>
      <c r="P2819" s="88">
        <v>13617214</v>
      </c>
      <c r="Q2819" s="89">
        <v>2.184446622728E-2</v>
      </c>
      <c r="R2819" s="89">
        <v>0</v>
      </c>
      <c r="S2819" s="89">
        <v>0</v>
      </c>
      <c r="T2819" s="89">
        <v>1.34411703393E-3</v>
      </c>
      <c r="U2819" s="89">
        <v>3.2682698477100001E-3</v>
      </c>
      <c r="V2819" s="89">
        <v>0</v>
      </c>
      <c r="W2819" s="89">
        <v>0</v>
      </c>
      <c r="X2819" s="89">
        <v>0</v>
      </c>
      <c r="Y2819" s="89">
        <v>0</v>
      </c>
      <c r="Z2819" s="89">
        <v>7.0588227272599998E-3</v>
      </c>
      <c r="AA2819" s="89">
        <v>2.8164472865900001E-3</v>
      </c>
    </row>
    <row r="2820" spans="1:27" x14ac:dyDescent="0.25">
      <c r="A2820" s="87">
        <v>60745</v>
      </c>
      <c r="B2820" s="134">
        <v>45473</v>
      </c>
      <c r="C2820" s="87">
        <v>15155</v>
      </c>
      <c r="D2820" s="86" t="s">
        <v>3172</v>
      </c>
      <c r="E2820" s="88">
        <v>80012284</v>
      </c>
      <c r="F2820" s="88">
        <v>51406760</v>
      </c>
      <c r="G2820" s="88">
        <v>2053475</v>
      </c>
      <c r="H2820" s="88">
        <v>0</v>
      </c>
      <c r="I2820" s="88">
        <v>0</v>
      </c>
      <c r="J2820" s="88">
        <v>9426897</v>
      </c>
      <c r="K2820" s="88">
        <v>25684212</v>
      </c>
      <c r="L2820" s="88">
        <v>0</v>
      </c>
      <c r="M2820" s="88">
        <v>3277272</v>
      </c>
      <c r="N2820" s="88">
        <v>0</v>
      </c>
      <c r="O2820" s="88">
        <v>0</v>
      </c>
      <c r="P2820" s="88">
        <v>10964904</v>
      </c>
      <c r="Q2820" s="89">
        <v>3.0283013683799999E-3</v>
      </c>
      <c r="R2820" s="89">
        <v>0</v>
      </c>
      <c r="S2820" s="89">
        <v>0</v>
      </c>
      <c r="T2820" s="89">
        <v>2.98915919E-5</v>
      </c>
      <c r="U2820" s="89">
        <v>1.23180217554E-3</v>
      </c>
      <c r="V2820" s="89">
        <v>0</v>
      </c>
      <c r="W2820" s="89">
        <v>0</v>
      </c>
      <c r="X2820" s="89">
        <v>0</v>
      </c>
      <c r="Y2820" s="89">
        <v>0</v>
      </c>
      <c r="Z2820" s="89">
        <v>8.1893071111999996E-4</v>
      </c>
      <c r="AA2820" s="89">
        <v>9.1947686492E-4</v>
      </c>
    </row>
    <row r="2821" spans="1:27" x14ac:dyDescent="0.25">
      <c r="A2821" s="87">
        <v>60747</v>
      </c>
      <c r="B2821" s="134">
        <v>45473</v>
      </c>
      <c r="C2821" s="87">
        <v>15157</v>
      </c>
      <c r="D2821" s="86" t="s">
        <v>3173</v>
      </c>
      <c r="E2821" s="88">
        <v>599596968</v>
      </c>
      <c r="F2821" s="88">
        <v>442417461</v>
      </c>
      <c r="G2821" s="88">
        <v>10913422</v>
      </c>
      <c r="H2821" s="88">
        <v>0</v>
      </c>
      <c r="I2821" s="88">
        <v>0</v>
      </c>
      <c r="J2821" s="88">
        <v>12268928</v>
      </c>
      <c r="K2821" s="88">
        <v>73459905</v>
      </c>
      <c r="L2821" s="88">
        <v>0</v>
      </c>
      <c r="M2821" s="88">
        <v>250472281</v>
      </c>
      <c r="N2821" s="88">
        <v>68497716</v>
      </c>
      <c r="O2821" s="88">
        <v>398829</v>
      </c>
      <c r="P2821" s="88">
        <v>26406380</v>
      </c>
      <c r="Q2821" s="89">
        <v>6.94458004146E-3</v>
      </c>
      <c r="R2821" s="89">
        <v>0</v>
      </c>
      <c r="S2821" s="89">
        <v>0</v>
      </c>
      <c r="T2821" s="89">
        <v>1.0094308345799999E-3</v>
      </c>
      <c r="U2821" s="89">
        <v>4.2488297600000002E-4</v>
      </c>
      <c r="V2821" s="89">
        <v>0</v>
      </c>
      <c r="W2821" s="89">
        <v>-5.0750907800000001E-5</v>
      </c>
      <c r="X2821" s="89">
        <v>0</v>
      </c>
      <c r="Y2821" s="89">
        <v>0</v>
      </c>
      <c r="Z2821" s="89">
        <v>1.136003654344E-2</v>
      </c>
      <c r="AA2821" s="89">
        <v>7.7524517415000001E-4</v>
      </c>
    </row>
    <row r="2822" spans="1:27" x14ac:dyDescent="0.25">
      <c r="A2822" s="87">
        <v>60750</v>
      </c>
      <c r="B2822" s="134">
        <v>45473</v>
      </c>
      <c r="C2822" s="87">
        <v>15159</v>
      </c>
      <c r="D2822" s="86" t="s">
        <v>3174</v>
      </c>
      <c r="E2822" s="88">
        <v>6784363</v>
      </c>
      <c r="F2822" s="88">
        <v>2730956</v>
      </c>
      <c r="G2822" s="88">
        <v>0</v>
      </c>
      <c r="H2822" s="88">
        <v>0</v>
      </c>
      <c r="I2822" s="88">
        <v>0</v>
      </c>
      <c r="J2822" s="88">
        <v>557499</v>
      </c>
      <c r="K2822" s="88">
        <v>1618051</v>
      </c>
      <c r="L2822" s="88">
        <v>0</v>
      </c>
      <c r="M2822" s="88">
        <v>0</v>
      </c>
      <c r="N2822" s="88">
        <v>0</v>
      </c>
      <c r="O2822" s="88">
        <v>0</v>
      </c>
      <c r="P2822" s="88">
        <v>555406</v>
      </c>
      <c r="Q2822" s="89">
        <v>0</v>
      </c>
      <c r="R2822" s="89">
        <v>0</v>
      </c>
      <c r="S2822" s="89">
        <v>0</v>
      </c>
      <c r="T2822" s="89">
        <v>0</v>
      </c>
      <c r="U2822" s="89">
        <v>0</v>
      </c>
      <c r="V2822" s="89">
        <v>0</v>
      </c>
      <c r="W2822" s="89">
        <v>0</v>
      </c>
      <c r="X2822" s="89">
        <v>0</v>
      </c>
      <c r="Y2822" s="89">
        <v>0</v>
      </c>
      <c r="Z2822" s="89">
        <v>1.2408648686E-3</v>
      </c>
      <c r="AA2822" s="89">
        <v>2.3178338155000001E-4</v>
      </c>
    </row>
    <row r="2823" spans="1:27" x14ac:dyDescent="0.25">
      <c r="A2823" s="87">
        <v>60755</v>
      </c>
      <c r="B2823" s="134">
        <v>45473</v>
      </c>
      <c r="C2823" s="87">
        <v>15164</v>
      </c>
      <c r="D2823" s="86" t="s">
        <v>3175</v>
      </c>
      <c r="E2823" s="88">
        <v>56037630</v>
      </c>
      <c r="F2823" s="88">
        <v>12545220</v>
      </c>
      <c r="G2823" s="88">
        <v>0</v>
      </c>
      <c r="H2823" s="88">
        <v>0</v>
      </c>
      <c r="I2823" s="88">
        <v>0</v>
      </c>
      <c r="J2823" s="88">
        <v>3288759</v>
      </c>
      <c r="K2823" s="88">
        <v>4894991</v>
      </c>
      <c r="L2823" s="88">
        <v>0</v>
      </c>
      <c r="M2823" s="88">
        <v>1931069</v>
      </c>
      <c r="N2823" s="88">
        <v>0</v>
      </c>
      <c r="O2823" s="88">
        <v>0</v>
      </c>
      <c r="P2823" s="88">
        <v>2430401</v>
      </c>
      <c r="Q2823" s="89">
        <v>0</v>
      </c>
      <c r="R2823" s="89">
        <v>0</v>
      </c>
      <c r="S2823" s="89">
        <v>0</v>
      </c>
      <c r="T2823" s="89">
        <v>3.40932396029E-3</v>
      </c>
      <c r="U2823" s="89">
        <v>2.6934383930000002E-5</v>
      </c>
      <c r="V2823" s="89">
        <v>0</v>
      </c>
      <c r="W2823" s="89">
        <v>0</v>
      </c>
      <c r="X2823" s="89">
        <v>0</v>
      </c>
      <c r="Y2823" s="89">
        <v>0</v>
      </c>
      <c r="Z2823" s="89">
        <v>5.9408197537599997E-3</v>
      </c>
      <c r="AA2823" s="89">
        <v>2.1506570340000001E-3</v>
      </c>
    </row>
    <row r="2824" spans="1:27" x14ac:dyDescent="0.25">
      <c r="A2824" s="87">
        <v>60768</v>
      </c>
      <c r="B2824" s="134">
        <v>45473</v>
      </c>
      <c r="C2824" s="87">
        <v>15176</v>
      </c>
      <c r="D2824" s="86" t="s">
        <v>3176</v>
      </c>
      <c r="E2824" s="88">
        <v>907183968</v>
      </c>
      <c r="F2824" s="88">
        <v>729083859</v>
      </c>
      <c r="G2824" s="88">
        <v>13947784</v>
      </c>
      <c r="H2824" s="88">
        <v>0</v>
      </c>
      <c r="I2824" s="88">
        <v>0</v>
      </c>
      <c r="J2824" s="88">
        <v>17496381</v>
      </c>
      <c r="K2824" s="88">
        <v>75681077</v>
      </c>
      <c r="L2824" s="88">
        <v>0</v>
      </c>
      <c r="M2824" s="88">
        <v>381862244</v>
      </c>
      <c r="N2824" s="88">
        <v>170583449</v>
      </c>
      <c r="O2824" s="88">
        <v>34381427</v>
      </c>
      <c r="P2824" s="88">
        <v>35131496</v>
      </c>
      <c r="Q2824" s="89">
        <v>9.4923372451799996E-3</v>
      </c>
      <c r="R2824" s="89">
        <v>0</v>
      </c>
      <c r="S2824" s="89">
        <v>0</v>
      </c>
      <c r="T2824" s="89">
        <v>5.6792185171999996E-4</v>
      </c>
      <c r="U2824" s="89">
        <v>8.4327084437999997E-4</v>
      </c>
      <c r="V2824" s="89">
        <v>0</v>
      </c>
      <c r="W2824" s="89">
        <v>2.240000032E-5</v>
      </c>
      <c r="X2824" s="89">
        <v>2.1664706567E-4</v>
      </c>
      <c r="Y2824" s="89">
        <v>-5.8700610200000002E-5</v>
      </c>
      <c r="Z2824" s="89">
        <v>4.7556915692300002E-3</v>
      </c>
      <c r="AA2824" s="89">
        <v>5.5587990850999999E-4</v>
      </c>
    </row>
    <row r="2825" spans="1:27" x14ac:dyDescent="0.25">
      <c r="A2825" s="87">
        <v>60780</v>
      </c>
      <c r="B2825" s="134">
        <v>45473</v>
      </c>
      <c r="C2825" s="87">
        <v>15188</v>
      </c>
      <c r="D2825" s="86" t="s">
        <v>3177</v>
      </c>
      <c r="E2825" s="88">
        <v>83595085</v>
      </c>
      <c r="F2825" s="88">
        <v>55421648</v>
      </c>
      <c r="G2825" s="88">
        <v>0</v>
      </c>
      <c r="H2825" s="88">
        <v>0</v>
      </c>
      <c r="I2825" s="88">
        <v>0</v>
      </c>
      <c r="J2825" s="88">
        <v>4125018</v>
      </c>
      <c r="K2825" s="88">
        <v>9031306</v>
      </c>
      <c r="L2825" s="88">
        <v>0</v>
      </c>
      <c r="M2825" s="88">
        <v>38805483</v>
      </c>
      <c r="N2825" s="88">
        <v>0</v>
      </c>
      <c r="O2825" s="88">
        <v>0</v>
      </c>
      <c r="P2825" s="88">
        <v>3459842</v>
      </c>
      <c r="Q2825" s="89">
        <v>0</v>
      </c>
      <c r="R2825" s="89">
        <v>0</v>
      </c>
      <c r="S2825" s="89">
        <v>0</v>
      </c>
      <c r="T2825" s="89">
        <v>0</v>
      </c>
      <c r="U2825" s="89">
        <v>0</v>
      </c>
      <c r="V2825" s="89">
        <v>0</v>
      </c>
      <c r="W2825" s="89">
        <v>0</v>
      </c>
      <c r="X2825" s="89">
        <v>0</v>
      </c>
      <c r="Y2825" s="89">
        <v>0</v>
      </c>
      <c r="Z2825" s="89">
        <v>1.90177805306E-3</v>
      </c>
      <c r="AA2825" s="89">
        <v>1.8440834934999999E-4</v>
      </c>
    </row>
    <row r="2826" spans="1:27" x14ac:dyDescent="0.25">
      <c r="A2826" s="87">
        <v>60782</v>
      </c>
      <c r="B2826" s="134">
        <v>45473</v>
      </c>
      <c r="C2826" s="87">
        <v>15190</v>
      </c>
      <c r="D2826" s="86" t="s">
        <v>3178</v>
      </c>
      <c r="E2826" s="88">
        <v>8695539</v>
      </c>
      <c r="F2826" s="88">
        <v>5543111</v>
      </c>
      <c r="G2826" s="88">
        <v>0</v>
      </c>
      <c r="H2826" s="88">
        <v>0</v>
      </c>
      <c r="I2826" s="88">
        <v>0</v>
      </c>
      <c r="J2826" s="88">
        <v>2036574</v>
      </c>
      <c r="K2826" s="88">
        <v>1908035</v>
      </c>
      <c r="L2826" s="88">
        <v>0</v>
      </c>
      <c r="M2826" s="88">
        <v>0</v>
      </c>
      <c r="N2826" s="88">
        <v>0</v>
      </c>
      <c r="O2826" s="88">
        <v>0</v>
      </c>
      <c r="P2826" s="88">
        <v>1598502</v>
      </c>
      <c r="Q2826" s="89">
        <v>0</v>
      </c>
      <c r="R2826" s="89">
        <v>0</v>
      </c>
      <c r="S2826" s="89">
        <v>0</v>
      </c>
      <c r="T2826" s="89">
        <v>3.1783309496100001E-3</v>
      </c>
      <c r="U2826" s="89">
        <v>1.7296853568200001E-3</v>
      </c>
      <c r="V2826" s="89">
        <v>0</v>
      </c>
      <c r="W2826" s="89">
        <v>0</v>
      </c>
      <c r="X2826" s="89">
        <v>0</v>
      </c>
      <c r="Y2826" s="89">
        <v>0</v>
      </c>
      <c r="Z2826" s="89">
        <v>1.7151107603050001E-2</v>
      </c>
      <c r="AA2826" s="89">
        <v>6.27345877839E-3</v>
      </c>
    </row>
    <row r="2827" spans="1:27" x14ac:dyDescent="0.25">
      <c r="A2827" s="87">
        <v>60787</v>
      </c>
      <c r="B2827" s="134">
        <v>45473</v>
      </c>
      <c r="C2827" s="87">
        <v>15194</v>
      </c>
      <c r="D2827" s="86" t="s">
        <v>3179</v>
      </c>
      <c r="E2827" s="88">
        <v>174508590</v>
      </c>
      <c r="F2827" s="88">
        <v>130337427</v>
      </c>
      <c r="G2827" s="88">
        <v>558819</v>
      </c>
      <c r="H2827" s="88">
        <v>0</v>
      </c>
      <c r="I2827" s="88">
        <v>0</v>
      </c>
      <c r="J2827" s="88">
        <v>2641348</v>
      </c>
      <c r="K2827" s="88">
        <v>24489577</v>
      </c>
      <c r="L2827" s="88">
        <v>0</v>
      </c>
      <c r="M2827" s="88">
        <v>37106712</v>
      </c>
      <c r="N2827" s="88">
        <v>40839751</v>
      </c>
      <c r="O2827" s="88">
        <v>9354230</v>
      </c>
      <c r="P2827" s="88">
        <v>15346990</v>
      </c>
      <c r="Q2827" s="89">
        <v>4.7006234955499996E-3</v>
      </c>
      <c r="R2827" s="89">
        <v>0</v>
      </c>
      <c r="S2827" s="89">
        <v>0</v>
      </c>
      <c r="T2827" s="89">
        <v>0</v>
      </c>
      <c r="U2827" s="89">
        <v>-3.1665924209999999E-4</v>
      </c>
      <c r="V2827" s="89">
        <v>0</v>
      </c>
      <c r="W2827" s="89">
        <v>0</v>
      </c>
      <c r="X2827" s="89">
        <v>0</v>
      </c>
      <c r="Y2827" s="89">
        <v>1.086711819762E-2</v>
      </c>
      <c r="Z2827" s="89">
        <v>2.1196109901E-4</v>
      </c>
      <c r="AA2827" s="89">
        <v>8.4336421022000003E-4</v>
      </c>
    </row>
    <row r="2828" spans="1:27" x14ac:dyDescent="0.25">
      <c r="A2828" s="87">
        <v>60790</v>
      </c>
      <c r="B2828" s="134">
        <v>45473</v>
      </c>
      <c r="C2828" s="87">
        <v>15196</v>
      </c>
      <c r="D2828" s="86" t="s">
        <v>3180</v>
      </c>
      <c r="E2828" s="88">
        <v>683146971</v>
      </c>
      <c r="F2828" s="88">
        <v>598942993</v>
      </c>
      <c r="G2828" s="88">
        <v>8452533</v>
      </c>
      <c r="H2828" s="88">
        <v>0</v>
      </c>
      <c r="I2828" s="88">
        <v>0</v>
      </c>
      <c r="J2828" s="88">
        <v>16926800</v>
      </c>
      <c r="K2828" s="88">
        <v>52622086</v>
      </c>
      <c r="L2828" s="88">
        <v>0</v>
      </c>
      <c r="M2828" s="88">
        <v>71758913</v>
      </c>
      <c r="N2828" s="88">
        <v>274095909</v>
      </c>
      <c r="O2828" s="88">
        <v>144639369</v>
      </c>
      <c r="P2828" s="88">
        <v>30447383</v>
      </c>
      <c r="Q2828" s="89">
        <v>8.92667028479E-3</v>
      </c>
      <c r="R2828" s="89">
        <v>0</v>
      </c>
      <c r="S2828" s="89">
        <v>0</v>
      </c>
      <c r="T2828" s="89">
        <v>0</v>
      </c>
      <c r="U2828" s="89">
        <v>3.6565146812999997E-4</v>
      </c>
      <c r="V2828" s="89">
        <v>0</v>
      </c>
      <c r="W2828" s="89">
        <v>2.05731355E-4</v>
      </c>
      <c r="X2828" s="89">
        <v>0</v>
      </c>
      <c r="Y2828" s="89">
        <v>9.0994229843999999E-4</v>
      </c>
      <c r="Z2828" s="89">
        <v>9.1206313541000001E-4</v>
      </c>
      <c r="AA2828" s="89">
        <v>4.7755703976999999E-4</v>
      </c>
    </row>
    <row r="2829" spans="1:27" x14ac:dyDescent="0.25">
      <c r="A2829" s="87">
        <v>60791</v>
      </c>
      <c r="B2829" s="134">
        <v>45473</v>
      </c>
      <c r="C2829" s="87">
        <v>15197</v>
      </c>
      <c r="D2829" s="86" t="s">
        <v>3181</v>
      </c>
      <c r="E2829" s="88">
        <v>174361942</v>
      </c>
      <c r="F2829" s="88">
        <v>108486550</v>
      </c>
      <c r="G2829" s="88">
        <v>3503183</v>
      </c>
      <c r="H2829" s="88">
        <v>0</v>
      </c>
      <c r="I2829" s="88">
        <v>0</v>
      </c>
      <c r="J2829" s="88">
        <v>12853482</v>
      </c>
      <c r="K2829" s="88">
        <v>49245319</v>
      </c>
      <c r="L2829" s="88">
        <v>0</v>
      </c>
      <c r="M2829" s="88">
        <v>15995065</v>
      </c>
      <c r="N2829" s="88">
        <v>0</v>
      </c>
      <c r="O2829" s="88">
        <v>0</v>
      </c>
      <c r="P2829" s="88">
        <v>26889501</v>
      </c>
      <c r="Q2829" s="89">
        <v>1.0839377409379999E-2</v>
      </c>
      <c r="R2829" s="89">
        <v>0</v>
      </c>
      <c r="S2829" s="89">
        <v>0</v>
      </c>
      <c r="T2829" s="89">
        <v>3.1959721098800001E-3</v>
      </c>
      <c r="U2829" s="89">
        <v>2.6902610836499999E-3</v>
      </c>
      <c r="V2829" s="89">
        <v>0</v>
      </c>
      <c r="W2829" s="89">
        <v>3.4132233209999998E-4</v>
      </c>
      <c r="X2829" s="89">
        <v>0</v>
      </c>
      <c r="Y2829" s="89">
        <v>0</v>
      </c>
      <c r="Z2829" s="89">
        <v>1.058983539403E-2</v>
      </c>
      <c r="AA2829" s="89">
        <v>4.5943638113099998E-3</v>
      </c>
    </row>
    <row r="2830" spans="1:27" x14ac:dyDescent="0.25">
      <c r="A2830" s="87">
        <v>60798</v>
      </c>
      <c r="B2830" s="134">
        <v>45473</v>
      </c>
      <c r="C2830" s="87">
        <v>15204</v>
      </c>
      <c r="D2830" s="86" t="s">
        <v>3182</v>
      </c>
      <c r="E2830" s="88">
        <v>200358912</v>
      </c>
      <c r="F2830" s="88">
        <v>144098770</v>
      </c>
      <c r="G2830" s="88">
        <v>2894028</v>
      </c>
      <c r="H2830" s="88">
        <v>0</v>
      </c>
      <c r="I2830" s="88">
        <v>0</v>
      </c>
      <c r="J2830" s="88">
        <v>16553661</v>
      </c>
      <c r="K2830" s="88">
        <v>57747606</v>
      </c>
      <c r="L2830" s="88">
        <v>0</v>
      </c>
      <c r="M2830" s="88">
        <v>50460787</v>
      </c>
      <c r="N2830" s="88">
        <v>2423346</v>
      </c>
      <c r="O2830" s="88">
        <v>484032</v>
      </c>
      <c r="P2830" s="88">
        <v>13535310</v>
      </c>
      <c r="Q2830" s="89">
        <v>7.2374078681400004E-3</v>
      </c>
      <c r="R2830" s="89">
        <v>0</v>
      </c>
      <c r="S2830" s="89">
        <v>0</v>
      </c>
      <c r="T2830" s="89">
        <v>3.9621657899999998E-4</v>
      </c>
      <c r="U2830" s="89">
        <v>2.32631492898E-3</v>
      </c>
      <c r="V2830" s="89">
        <v>0</v>
      </c>
      <c r="W2830" s="89">
        <v>1.1667187151E-4</v>
      </c>
      <c r="X2830" s="89">
        <v>0</v>
      </c>
      <c r="Y2830" s="89">
        <v>0</v>
      </c>
      <c r="Z2830" s="89">
        <v>6.6265395027600002E-3</v>
      </c>
      <c r="AA2830" s="89">
        <v>1.7165266129E-3</v>
      </c>
    </row>
    <row r="2831" spans="1:27" x14ac:dyDescent="0.25">
      <c r="A2831" s="87">
        <v>60799</v>
      </c>
      <c r="B2831" s="134">
        <v>45473</v>
      </c>
      <c r="C2831" s="87">
        <v>15205</v>
      </c>
      <c r="D2831" s="86" t="s">
        <v>3183</v>
      </c>
      <c r="E2831" s="88">
        <v>272082476</v>
      </c>
      <c r="F2831" s="88">
        <v>161450409</v>
      </c>
      <c r="G2831" s="88">
        <v>3730044</v>
      </c>
      <c r="H2831" s="88">
        <v>0</v>
      </c>
      <c r="I2831" s="88">
        <v>0</v>
      </c>
      <c r="J2831" s="88">
        <v>21842326</v>
      </c>
      <c r="K2831" s="88">
        <v>38933586</v>
      </c>
      <c r="L2831" s="88">
        <v>0</v>
      </c>
      <c r="M2831" s="88">
        <v>68861929</v>
      </c>
      <c r="N2831" s="88">
        <v>0</v>
      </c>
      <c r="O2831" s="88">
        <v>0</v>
      </c>
      <c r="P2831" s="88">
        <v>28082524</v>
      </c>
      <c r="Q2831" s="89">
        <v>1.0139557257729999E-2</v>
      </c>
      <c r="R2831" s="89">
        <v>0</v>
      </c>
      <c r="S2831" s="89">
        <v>0</v>
      </c>
      <c r="T2831" s="89">
        <v>-5.9292155819999995E-4</v>
      </c>
      <c r="U2831" s="89">
        <v>-2.3451507884999999E-3</v>
      </c>
      <c r="V2831" s="89">
        <v>0</v>
      </c>
      <c r="W2831" s="89">
        <v>4.6356060406999998E-4</v>
      </c>
      <c r="X2831" s="89">
        <v>0</v>
      </c>
      <c r="Y2831" s="89">
        <v>0</v>
      </c>
      <c r="Z2831" s="89">
        <v>-1.8445819610000001E-4</v>
      </c>
      <c r="AA2831" s="89">
        <v>-1.8839242669999999E-4</v>
      </c>
    </row>
    <row r="2832" spans="1:27" x14ac:dyDescent="0.25">
      <c r="A2832" s="87">
        <v>60825</v>
      </c>
      <c r="B2832" s="134">
        <v>45473</v>
      </c>
      <c r="C2832" s="87">
        <v>15229</v>
      </c>
      <c r="D2832" s="86" t="s">
        <v>3184</v>
      </c>
      <c r="E2832" s="88">
        <v>15646567</v>
      </c>
      <c r="F2832" s="88">
        <v>12693530</v>
      </c>
      <c r="G2832" s="88">
        <v>0</v>
      </c>
      <c r="H2832" s="88">
        <v>0</v>
      </c>
      <c r="I2832" s="88">
        <v>0</v>
      </c>
      <c r="J2832" s="88">
        <v>2123379</v>
      </c>
      <c r="K2832" s="88">
        <v>8005369</v>
      </c>
      <c r="L2832" s="88">
        <v>0</v>
      </c>
      <c r="M2832" s="88">
        <v>0</v>
      </c>
      <c r="N2832" s="88">
        <v>0</v>
      </c>
      <c r="O2832" s="88">
        <v>0</v>
      </c>
      <c r="P2832" s="88">
        <v>2564782</v>
      </c>
      <c r="Q2832" s="89">
        <v>0</v>
      </c>
      <c r="R2832" s="89">
        <v>0</v>
      </c>
      <c r="S2832" s="89">
        <v>0</v>
      </c>
      <c r="T2832" s="89">
        <v>0</v>
      </c>
      <c r="U2832" s="89">
        <v>2.1984139442700001E-3</v>
      </c>
      <c r="V2832" s="89">
        <v>0</v>
      </c>
      <c r="W2832" s="89">
        <v>0</v>
      </c>
      <c r="X2832" s="89">
        <v>0</v>
      </c>
      <c r="Y2832" s="89">
        <v>0</v>
      </c>
      <c r="Z2832" s="89">
        <v>6.8886768353499999E-3</v>
      </c>
      <c r="AA2832" s="89">
        <v>2.8265465782000001E-3</v>
      </c>
    </row>
    <row r="2833" spans="1:27" x14ac:dyDescent="0.25">
      <c r="A2833" s="87">
        <v>60852</v>
      </c>
      <c r="B2833" s="134">
        <v>45473</v>
      </c>
      <c r="C2833" s="87">
        <v>15252</v>
      </c>
      <c r="D2833" s="86" t="s">
        <v>3186</v>
      </c>
      <c r="E2833" s="88">
        <v>116871147</v>
      </c>
      <c r="F2833" s="88">
        <v>77965553</v>
      </c>
      <c r="G2833" s="88">
        <v>5154093</v>
      </c>
      <c r="H2833" s="88">
        <v>0</v>
      </c>
      <c r="I2833" s="88">
        <v>0</v>
      </c>
      <c r="J2833" s="88">
        <v>16876359</v>
      </c>
      <c r="K2833" s="88">
        <v>18858462</v>
      </c>
      <c r="L2833" s="88">
        <v>0</v>
      </c>
      <c r="M2833" s="88">
        <v>27920518</v>
      </c>
      <c r="N2833" s="88">
        <v>0</v>
      </c>
      <c r="O2833" s="88">
        <v>0</v>
      </c>
      <c r="P2833" s="88">
        <v>9156121</v>
      </c>
      <c r="Q2833" s="89">
        <v>1.1337561625940001E-2</v>
      </c>
      <c r="R2833" s="89">
        <v>0</v>
      </c>
      <c r="S2833" s="89">
        <v>0</v>
      </c>
      <c r="T2833" s="89">
        <v>2.0560588367E-4</v>
      </c>
      <c r="U2833" s="89">
        <v>3.11354476145E-3</v>
      </c>
      <c r="V2833" s="89">
        <v>0</v>
      </c>
      <c r="W2833" s="89">
        <v>0</v>
      </c>
      <c r="X2833" s="89">
        <v>0</v>
      </c>
      <c r="Y2833" s="89">
        <v>0</v>
      </c>
      <c r="Z2833" s="89">
        <v>8.1956104803000002E-3</v>
      </c>
      <c r="AA2833" s="89">
        <v>2.4179385719900002E-3</v>
      </c>
    </row>
    <row r="2834" spans="1:27" x14ac:dyDescent="0.25">
      <c r="A2834" s="87">
        <v>60855</v>
      </c>
      <c r="B2834" s="134">
        <v>45473</v>
      </c>
      <c r="C2834" s="87">
        <v>15254</v>
      </c>
      <c r="D2834" s="86" t="s">
        <v>3187</v>
      </c>
      <c r="E2834" s="88">
        <v>19990328</v>
      </c>
      <c r="F2834" s="88">
        <v>10401852</v>
      </c>
      <c r="G2834" s="88">
        <v>1132553</v>
      </c>
      <c r="H2834" s="88">
        <v>0</v>
      </c>
      <c r="I2834" s="88">
        <v>0</v>
      </c>
      <c r="J2834" s="88">
        <v>2055168</v>
      </c>
      <c r="K2834" s="88">
        <v>4639679</v>
      </c>
      <c r="L2834" s="88">
        <v>0</v>
      </c>
      <c r="M2834" s="88">
        <v>0</v>
      </c>
      <c r="N2834" s="88">
        <v>0</v>
      </c>
      <c r="O2834" s="88">
        <v>0</v>
      </c>
      <c r="P2834" s="88">
        <v>2574451</v>
      </c>
      <c r="Q2834" s="89">
        <v>1.4968124073220001E-2</v>
      </c>
      <c r="R2834" s="89">
        <v>0</v>
      </c>
      <c r="S2834" s="89">
        <v>0</v>
      </c>
      <c r="T2834" s="89">
        <v>-1.2719061601E-3</v>
      </c>
      <c r="U2834" s="89">
        <v>3.7458843016499998E-3</v>
      </c>
      <c r="V2834" s="89">
        <v>0</v>
      </c>
      <c r="W2834" s="89">
        <v>0</v>
      </c>
      <c r="X2834" s="89">
        <v>0</v>
      </c>
      <c r="Y2834" s="89">
        <v>0</v>
      </c>
      <c r="Z2834" s="89">
        <v>9.0525041635200008E-3</v>
      </c>
      <c r="AA2834" s="89">
        <v>5.7608053983700001E-3</v>
      </c>
    </row>
    <row r="2835" spans="1:27" x14ac:dyDescent="0.25">
      <c r="A2835" s="87">
        <v>60863</v>
      </c>
      <c r="B2835" s="134">
        <v>45473</v>
      </c>
      <c r="C2835" s="87">
        <v>15261</v>
      </c>
      <c r="D2835" s="86" t="s">
        <v>3188</v>
      </c>
      <c r="E2835" s="88">
        <v>12342077</v>
      </c>
      <c r="F2835" s="88">
        <v>6560662</v>
      </c>
      <c r="G2835" s="88">
        <v>0</v>
      </c>
      <c r="H2835" s="88">
        <v>0</v>
      </c>
      <c r="I2835" s="88">
        <v>0</v>
      </c>
      <c r="J2835" s="88">
        <v>1789090</v>
      </c>
      <c r="K2835" s="88">
        <v>3952290</v>
      </c>
      <c r="L2835" s="88">
        <v>0</v>
      </c>
      <c r="M2835" s="88">
        <v>0</v>
      </c>
      <c r="N2835" s="88">
        <v>0</v>
      </c>
      <c r="O2835" s="88">
        <v>0</v>
      </c>
      <c r="P2835" s="88">
        <v>819282</v>
      </c>
      <c r="Q2835" s="89">
        <v>0</v>
      </c>
      <c r="R2835" s="89">
        <v>0</v>
      </c>
      <c r="S2835" s="89">
        <v>0</v>
      </c>
      <c r="T2835" s="89">
        <v>0</v>
      </c>
      <c r="U2835" s="89">
        <v>1.82370821282E-3</v>
      </c>
      <c r="V2835" s="89">
        <v>0</v>
      </c>
      <c r="W2835" s="89">
        <v>0</v>
      </c>
      <c r="X2835" s="89">
        <v>0</v>
      </c>
      <c r="Y2835" s="89">
        <v>0</v>
      </c>
      <c r="Z2835" s="89">
        <v>1.396073072372E-2</v>
      </c>
      <c r="AA2835" s="89">
        <v>3.0320507008199998E-3</v>
      </c>
    </row>
    <row r="2836" spans="1:27" x14ac:dyDescent="0.25">
      <c r="A2836" s="87">
        <v>60873</v>
      </c>
      <c r="B2836" s="134">
        <v>45473</v>
      </c>
      <c r="C2836" s="87">
        <v>15269</v>
      </c>
      <c r="D2836" s="86" t="s">
        <v>3189</v>
      </c>
      <c r="E2836" s="88">
        <v>6289983</v>
      </c>
      <c r="F2836" s="88">
        <v>3932975</v>
      </c>
      <c r="G2836" s="88">
        <v>168620</v>
      </c>
      <c r="H2836" s="88">
        <v>0</v>
      </c>
      <c r="I2836" s="88">
        <v>0</v>
      </c>
      <c r="J2836" s="88">
        <v>1596350</v>
      </c>
      <c r="K2836" s="88">
        <v>1899272</v>
      </c>
      <c r="L2836" s="88">
        <v>0</v>
      </c>
      <c r="M2836" s="88">
        <v>0</v>
      </c>
      <c r="N2836" s="88">
        <v>0</v>
      </c>
      <c r="O2836" s="88">
        <v>0</v>
      </c>
      <c r="P2836" s="88">
        <v>268733</v>
      </c>
      <c r="Q2836" s="89">
        <v>0</v>
      </c>
      <c r="R2836" s="89">
        <v>0</v>
      </c>
      <c r="S2836" s="89">
        <v>0</v>
      </c>
      <c r="T2836" s="89">
        <v>0</v>
      </c>
      <c r="U2836" s="89">
        <v>0</v>
      </c>
      <c r="V2836" s="89">
        <v>0</v>
      </c>
      <c r="W2836" s="89">
        <v>0</v>
      </c>
      <c r="X2836" s="89">
        <v>0</v>
      </c>
      <c r="Y2836" s="89">
        <v>0</v>
      </c>
      <c r="Z2836" s="89">
        <v>2.3808373492249998E-2</v>
      </c>
      <c r="AA2836" s="89">
        <v>1.6172450864E-3</v>
      </c>
    </row>
    <row r="2837" spans="1:27" x14ac:dyDescent="0.25">
      <c r="A2837" s="87">
        <v>60883</v>
      </c>
      <c r="B2837" s="134">
        <v>45473</v>
      </c>
      <c r="C2837" s="87">
        <v>15276</v>
      </c>
      <c r="D2837" s="86" t="s">
        <v>3190</v>
      </c>
      <c r="E2837" s="88">
        <v>74854614</v>
      </c>
      <c r="F2837" s="88">
        <v>37221770</v>
      </c>
      <c r="G2837" s="88">
        <v>710902</v>
      </c>
      <c r="H2837" s="88">
        <v>0</v>
      </c>
      <c r="I2837" s="88">
        <v>0</v>
      </c>
      <c r="J2837" s="88">
        <v>7308020</v>
      </c>
      <c r="K2837" s="88">
        <v>12405414</v>
      </c>
      <c r="L2837" s="88">
        <v>0</v>
      </c>
      <c r="M2837" s="88">
        <v>14281550</v>
      </c>
      <c r="N2837" s="88">
        <v>0</v>
      </c>
      <c r="O2837" s="88">
        <v>0</v>
      </c>
      <c r="P2837" s="88">
        <v>2515884</v>
      </c>
      <c r="Q2837" s="89">
        <v>4.6998216289370003E-2</v>
      </c>
      <c r="R2837" s="89">
        <v>0</v>
      </c>
      <c r="S2837" s="89">
        <v>0</v>
      </c>
      <c r="T2837" s="89">
        <v>2.93885203409E-3</v>
      </c>
      <c r="U2837" s="89">
        <v>3.7702888377300001E-3</v>
      </c>
      <c r="V2837" s="89">
        <v>0</v>
      </c>
      <c r="W2837" s="89">
        <v>-3.8205550670000001E-4</v>
      </c>
      <c r="X2837" s="89">
        <v>0</v>
      </c>
      <c r="Y2837" s="89">
        <v>0</v>
      </c>
      <c r="Z2837" s="89">
        <v>7.9650449383600001E-3</v>
      </c>
      <c r="AA2837" s="89">
        <v>3.18172683097E-3</v>
      </c>
    </row>
    <row r="2838" spans="1:27" x14ac:dyDescent="0.25">
      <c r="A2838" s="87">
        <v>60906</v>
      </c>
      <c r="B2838" s="134">
        <v>45473</v>
      </c>
      <c r="C2838" s="87">
        <v>15296</v>
      </c>
      <c r="D2838" s="86" t="s">
        <v>3191</v>
      </c>
      <c r="E2838" s="88">
        <v>82613136</v>
      </c>
      <c r="F2838" s="88">
        <v>62006962</v>
      </c>
      <c r="G2838" s="88">
        <v>737534</v>
      </c>
      <c r="H2838" s="88">
        <v>0</v>
      </c>
      <c r="I2838" s="88">
        <v>89</v>
      </c>
      <c r="J2838" s="88">
        <v>498817</v>
      </c>
      <c r="K2838" s="88">
        <v>10443516</v>
      </c>
      <c r="L2838" s="88">
        <v>0</v>
      </c>
      <c r="M2838" s="88">
        <v>23095082</v>
      </c>
      <c r="N2838" s="88">
        <v>10450383</v>
      </c>
      <c r="O2838" s="88">
        <v>8650169</v>
      </c>
      <c r="P2838" s="88">
        <v>8131372</v>
      </c>
      <c r="Q2838" s="89">
        <v>9.0917438520799997E-3</v>
      </c>
      <c r="R2838" s="89">
        <v>0</v>
      </c>
      <c r="S2838" s="89">
        <v>1.6498951781970701</v>
      </c>
      <c r="T2838" s="89">
        <v>0</v>
      </c>
      <c r="U2838" s="89">
        <v>3.9532693899800003E-3</v>
      </c>
      <c r="V2838" s="89">
        <v>0</v>
      </c>
      <c r="W2838" s="89">
        <v>0</v>
      </c>
      <c r="X2838" s="89">
        <v>0</v>
      </c>
      <c r="Y2838" s="89">
        <v>1.9487162070839999E-2</v>
      </c>
      <c r="Z2838" s="89">
        <v>1.3344219347E-4</v>
      </c>
      <c r="AA2838" s="89">
        <v>3.40607048835E-3</v>
      </c>
    </row>
    <row r="2839" spans="1:27" x14ac:dyDescent="0.25">
      <c r="A2839" s="87">
        <v>60920</v>
      </c>
      <c r="B2839" s="134">
        <v>45473</v>
      </c>
      <c r="C2839" s="87">
        <v>15309</v>
      </c>
      <c r="D2839" s="86" t="s">
        <v>3192</v>
      </c>
      <c r="E2839" s="88">
        <v>200066339</v>
      </c>
      <c r="F2839" s="88">
        <v>119807288</v>
      </c>
      <c r="G2839" s="88">
        <v>1570034</v>
      </c>
      <c r="H2839" s="88">
        <v>0</v>
      </c>
      <c r="I2839" s="88">
        <v>0</v>
      </c>
      <c r="J2839" s="88">
        <v>8132717</v>
      </c>
      <c r="K2839" s="88">
        <v>36647964</v>
      </c>
      <c r="L2839" s="88">
        <v>0</v>
      </c>
      <c r="M2839" s="88">
        <v>26630593</v>
      </c>
      <c r="N2839" s="88">
        <v>36772639</v>
      </c>
      <c r="O2839" s="88">
        <v>759700</v>
      </c>
      <c r="P2839" s="88">
        <v>9293641</v>
      </c>
      <c r="Q2839" s="89">
        <v>2.2729359602239999E-2</v>
      </c>
      <c r="R2839" s="89">
        <v>0</v>
      </c>
      <c r="S2839" s="89">
        <v>0</v>
      </c>
      <c r="T2839" s="89">
        <v>-1.4857791668E-3</v>
      </c>
      <c r="U2839" s="89">
        <v>1.4452363795799999E-3</v>
      </c>
      <c r="V2839" s="89">
        <v>0</v>
      </c>
      <c r="W2839" s="89">
        <v>5.7296313318000002E-4</v>
      </c>
      <c r="X2839" s="89">
        <v>0</v>
      </c>
      <c r="Y2839" s="89">
        <v>0</v>
      </c>
      <c r="Z2839" s="89">
        <v>1.6178126413190001E-2</v>
      </c>
      <c r="AA2839" s="89">
        <v>2.2084531024999998E-3</v>
      </c>
    </row>
    <row r="2840" spans="1:27" x14ac:dyDescent="0.25">
      <c r="A2840" s="87">
        <v>60923</v>
      </c>
      <c r="B2840" s="134">
        <v>45473</v>
      </c>
      <c r="C2840" s="87">
        <v>15311</v>
      </c>
      <c r="D2840" s="86" t="s">
        <v>3193</v>
      </c>
      <c r="E2840" s="88">
        <v>1411271</v>
      </c>
      <c r="F2840" s="88">
        <v>315499</v>
      </c>
      <c r="G2840" s="88">
        <v>0</v>
      </c>
      <c r="H2840" s="88">
        <v>0</v>
      </c>
      <c r="I2840" s="88">
        <v>0</v>
      </c>
      <c r="J2840" s="88">
        <v>85001</v>
      </c>
      <c r="K2840" s="88">
        <v>85696</v>
      </c>
      <c r="L2840" s="88">
        <v>0</v>
      </c>
      <c r="M2840" s="88">
        <v>0</v>
      </c>
      <c r="N2840" s="88">
        <v>0</v>
      </c>
      <c r="O2840" s="88">
        <v>0</v>
      </c>
      <c r="P2840" s="88">
        <v>144802</v>
      </c>
      <c r="Q2840" s="89">
        <v>0</v>
      </c>
      <c r="R2840" s="89">
        <v>0</v>
      </c>
      <c r="S2840" s="89">
        <v>0</v>
      </c>
      <c r="T2840" s="89">
        <v>0</v>
      </c>
      <c r="U2840" s="89">
        <v>0</v>
      </c>
      <c r="V2840" s="89">
        <v>0</v>
      </c>
      <c r="W2840" s="89">
        <v>0</v>
      </c>
      <c r="X2840" s="89">
        <v>0</v>
      </c>
      <c r="Y2840" s="89">
        <v>0</v>
      </c>
      <c r="Z2840" s="89">
        <v>0</v>
      </c>
      <c r="AA2840" s="89">
        <v>0</v>
      </c>
    </row>
    <row r="2841" spans="1:27" x14ac:dyDescent="0.25">
      <c r="A2841" s="87">
        <v>60928</v>
      </c>
      <c r="B2841" s="134">
        <v>45473</v>
      </c>
      <c r="C2841" s="87">
        <v>15314</v>
      </c>
      <c r="D2841" s="86" t="s">
        <v>3194</v>
      </c>
      <c r="E2841" s="88">
        <v>134933119</v>
      </c>
      <c r="F2841" s="88">
        <v>88379602</v>
      </c>
      <c r="G2841" s="88">
        <v>5333273</v>
      </c>
      <c r="H2841" s="88">
        <v>0</v>
      </c>
      <c r="I2841" s="88">
        <v>0</v>
      </c>
      <c r="J2841" s="88">
        <v>26475548</v>
      </c>
      <c r="K2841" s="88">
        <v>27046643</v>
      </c>
      <c r="L2841" s="88">
        <v>0</v>
      </c>
      <c r="M2841" s="88">
        <v>18608162</v>
      </c>
      <c r="N2841" s="88">
        <v>0</v>
      </c>
      <c r="O2841" s="88">
        <v>0</v>
      </c>
      <c r="P2841" s="88">
        <v>10915976</v>
      </c>
      <c r="Q2841" s="89">
        <v>8.9574419396600009E-3</v>
      </c>
      <c r="R2841" s="89">
        <v>0</v>
      </c>
      <c r="S2841" s="89">
        <v>0</v>
      </c>
      <c r="T2841" s="89">
        <v>1.2413169257199999E-3</v>
      </c>
      <c r="U2841" s="89">
        <v>5.8237508116999997E-3</v>
      </c>
      <c r="V2841" s="89">
        <v>0</v>
      </c>
      <c r="W2841" s="89">
        <v>0</v>
      </c>
      <c r="X2841" s="89">
        <v>0</v>
      </c>
      <c r="Y2841" s="89">
        <v>0</v>
      </c>
      <c r="Z2841" s="89">
        <v>1.0550607439E-2</v>
      </c>
      <c r="AA2841" s="89">
        <v>3.9665535290799997E-3</v>
      </c>
    </row>
    <row r="2842" spans="1:27" x14ac:dyDescent="0.25">
      <c r="A2842" s="87">
        <v>60930</v>
      </c>
      <c r="B2842" s="134">
        <v>45473</v>
      </c>
      <c r="C2842" s="87">
        <v>15316</v>
      </c>
      <c r="D2842" s="86" t="s">
        <v>519</v>
      </c>
      <c r="E2842" s="88">
        <v>102030791</v>
      </c>
      <c r="F2842" s="88">
        <v>34112774</v>
      </c>
      <c r="G2842" s="88">
        <v>1054802</v>
      </c>
      <c r="H2842" s="88">
        <v>0</v>
      </c>
      <c r="I2842" s="88">
        <v>0</v>
      </c>
      <c r="J2842" s="88">
        <v>2833003</v>
      </c>
      <c r="K2842" s="88">
        <v>9774962</v>
      </c>
      <c r="L2842" s="88">
        <v>0</v>
      </c>
      <c r="M2842" s="88">
        <v>16267727</v>
      </c>
      <c r="N2842" s="88">
        <v>0</v>
      </c>
      <c r="O2842" s="88">
        <v>0</v>
      </c>
      <c r="P2842" s="88">
        <v>4182280</v>
      </c>
      <c r="Q2842" s="89">
        <v>9.6179956193599998E-3</v>
      </c>
      <c r="R2842" s="89">
        <v>0</v>
      </c>
      <c r="S2842" s="89">
        <v>0</v>
      </c>
      <c r="T2842" s="89">
        <v>1.3084371322E-3</v>
      </c>
      <c r="U2842" s="89">
        <v>4.1917857432999998E-4</v>
      </c>
      <c r="V2842" s="89">
        <v>0</v>
      </c>
      <c r="W2842" s="89">
        <v>0</v>
      </c>
      <c r="X2842" s="89">
        <v>0</v>
      </c>
      <c r="Y2842" s="89">
        <v>0</v>
      </c>
      <c r="Z2842" s="89">
        <v>5.8004242171799999E-3</v>
      </c>
      <c r="AA2842" s="89">
        <v>1.2772500077199999E-3</v>
      </c>
    </row>
    <row r="2843" spans="1:27" x14ac:dyDescent="0.25">
      <c r="A2843" s="87">
        <v>60934</v>
      </c>
      <c r="B2843" s="134">
        <v>45473</v>
      </c>
      <c r="C2843" s="87">
        <v>15320</v>
      </c>
      <c r="D2843" s="86" t="s">
        <v>3195</v>
      </c>
      <c r="E2843" s="88">
        <v>199335118</v>
      </c>
      <c r="F2843" s="88">
        <v>111436821</v>
      </c>
      <c r="G2843" s="88">
        <v>3480786</v>
      </c>
      <c r="H2843" s="88">
        <v>0</v>
      </c>
      <c r="I2843" s="88">
        <v>0</v>
      </c>
      <c r="J2843" s="88">
        <v>11698614</v>
      </c>
      <c r="K2843" s="88">
        <v>27827427</v>
      </c>
      <c r="L2843" s="88">
        <v>0</v>
      </c>
      <c r="M2843" s="88">
        <v>40641245</v>
      </c>
      <c r="N2843" s="88">
        <v>1908477</v>
      </c>
      <c r="O2843" s="88">
        <v>1365155</v>
      </c>
      <c r="P2843" s="88">
        <v>24515117</v>
      </c>
      <c r="Q2843" s="89">
        <v>5.7786011923199997E-3</v>
      </c>
      <c r="R2843" s="89">
        <v>0</v>
      </c>
      <c r="S2843" s="89">
        <v>0</v>
      </c>
      <c r="T2843" s="89">
        <v>3.5708203189000002E-4</v>
      </c>
      <c r="U2843" s="89">
        <v>1.5459729510500001E-3</v>
      </c>
      <c r="V2843" s="89">
        <v>0</v>
      </c>
      <c r="W2843" s="89">
        <v>1.14371045638E-3</v>
      </c>
      <c r="X2843" s="89">
        <v>0</v>
      </c>
      <c r="Y2843" s="89">
        <v>0</v>
      </c>
      <c r="Z2843" s="89">
        <v>1.7906213140070001E-2</v>
      </c>
      <c r="AA2843" s="89">
        <v>4.2627268945899998E-3</v>
      </c>
    </row>
    <row r="2844" spans="1:27" x14ac:dyDescent="0.25">
      <c r="A2844" s="87">
        <v>60936</v>
      </c>
      <c r="B2844" s="134">
        <v>45473</v>
      </c>
      <c r="C2844" s="87">
        <v>15322</v>
      </c>
      <c r="D2844" s="86" t="s">
        <v>3196</v>
      </c>
      <c r="E2844" s="88">
        <v>434891084</v>
      </c>
      <c r="F2844" s="88">
        <v>297374047</v>
      </c>
      <c r="G2844" s="88">
        <v>7947143</v>
      </c>
      <c r="H2844" s="88">
        <v>0</v>
      </c>
      <c r="I2844" s="88">
        <v>0</v>
      </c>
      <c r="J2844" s="88">
        <v>13962724</v>
      </c>
      <c r="K2844" s="88">
        <v>85164646</v>
      </c>
      <c r="L2844" s="88">
        <v>0</v>
      </c>
      <c r="M2844" s="88">
        <v>134191398</v>
      </c>
      <c r="N2844" s="88">
        <v>40155366</v>
      </c>
      <c r="O2844" s="88">
        <v>1561233</v>
      </c>
      <c r="P2844" s="88">
        <v>14391537</v>
      </c>
      <c r="Q2844" s="89">
        <v>1.056372875498E-2</v>
      </c>
      <c r="R2844" s="89">
        <v>0</v>
      </c>
      <c r="S2844" s="89">
        <v>0</v>
      </c>
      <c r="T2844" s="89">
        <v>2.57171340462E-3</v>
      </c>
      <c r="U2844" s="89">
        <v>8.2076676364300008E-3</v>
      </c>
      <c r="V2844" s="89">
        <v>0</v>
      </c>
      <c r="W2844" s="89">
        <v>-1.9192748679999999E-4</v>
      </c>
      <c r="X2844" s="89">
        <v>0</v>
      </c>
      <c r="Y2844" s="89">
        <v>1.69338169132E-3</v>
      </c>
      <c r="Z2844" s="89">
        <v>7.3196652038499998E-3</v>
      </c>
      <c r="AA2844" s="89">
        <v>3.3439176046499998E-3</v>
      </c>
    </row>
    <row r="2845" spans="1:27" x14ac:dyDescent="0.25">
      <c r="A2845" s="87">
        <v>60942</v>
      </c>
      <c r="B2845" s="134">
        <v>45473</v>
      </c>
      <c r="C2845" s="87">
        <v>15326</v>
      </c>
      <c r="D2845" s="86" t="s">
        <v>3197</v>
      </c>
      <c r="E2845" s="88">
        <v>162354259</v>
      </c>
      <c r="F2845" s="88">
        <v>93609755</v>
      </c>
      <c r="G2845" s="88">
        <v>681925</v>
      </c>
      <c r="H2845" s="88">
        <v>0</v>
      </c>
      <c r="I2845" s="88">
        <v>0</v>
      </c>
      <c r="J2845" s="88">
        <v>10128880</v>
      </c>
      <c r="K2845" s="88">
        <v>45193103</v>
      </c>
      <c r="L2845" s="88">
        <v>0</v>
      </c>
      <c r="M2845" s="88">
        <v>27668846</v>
      </c>
      <c r="N2845" s="88">
        <v>0</v>
      </c>
      <c r="O2845" s="88">
        <v>0</v>
      </c>
      <c r="P2845" s="88">
        <v>9937001</v>
      </c>
      <c r="Q2845" s="89">
        <v>1.3821728872010001E-2</v>
      </c>
      <c r="R2845" s="89">
        <v>0</v>
      </c>
      <c r="S2845" s="89">
        <v>0</v>
      </c>
      <c r="T2845" s="89">
        <v>2.7299607370500001E-3</v>
      </c>
      <c r="U2845" s="89">
        <v>5.1492486237400001E-3</v>
      </c>
      <c r="V2845" s="89">
        <v>0</v>
      </c>
      <c r="W2845" s="89">
        <v>0</v>
      </c>
      <c r="X2845" s="89">
        <v>0</v>
      </c>
      <c r="Y2845" s="89">
        <v>0</v>
      </c>
      <c r="Z2845" s="89">
        <v>1.204590076837E-2</v>
      </c>
      <c r="AA2845" s="89">
        <v>4.1081303183800001E-3</v>
      </c>
    </row>
    <row r="2846" spans="1:27" x14ac:dyDescent="0.25">
      <c r="A2846" s="87">
        <v>60947</v>
      </c>
      <c r="B2846" s="134">
        <v>45473</v>
      </c>
      <c r="C2846" s="87">
        <v>15331</v>
      </c>
      <c r="D2846" s="86" t="s">
        <v>3198</v>
      </c>
      <c r="E2846" s="88">
        <v>134118964</v>
      </c>
      <c r="F2846" s="88">
        <v>63651879</v>
      </c>
      <c r="G2846" s="88">
        <v>2909986</v>
      </c>
      <c r="H2846" s="88">
        <v>0</v>
      </c>
      <c r="I2846" s="88">
        <v>245697</v>
      </c>
      <c r="J2846" s="88">
        <v>1114617</v>
      </c>
      <c r="K2846" s="88">
        <v>10253495</v>
      </c>
      <c r="L2846" s="88">
        <v>0</v>
      </c>
      <c r="M2846" s="88">
        <v>43106289</v>
      </c>
      <c r="N2846" s="88">
        <v>2344224</v>
      </c>
      <c r="O2846" s="88">
        <v>128291</v>
      </c>
      <c r="P2846" s="88">
        <v>3549280</v>
      </c>
      <c r="Q2846" s="89">
        <v>7.9193205483999995E-3</v>
      </c>
      <c r="R2846" s="89">
        <v>0</v>
      </c>
      <c r="S2846" s="89">
        <v>0</v>
      </c>
      <c r="T2846" s="89">
        <v>0</v>
      </c>
      <c r="U2846" s="89">
        <v>9.0301163249000005E-4</v>
      </c>
      <c r="V2846" s="89">
        <v>0</v>
      </c>
      <c r="W2846" s="89">
        <v>-6.9782088200000001E-5</v>
      </c>
      <c r="X2846" s="89">
        <v>0</v>
      </c>
      <c r="Y2846" s="89">
        <v>0</v>
      </c>
      <c r="Z2846" s="89">
        <v>1.0629005912139999E-2</v>
      </c>
      <c r="AA2846" s="89">
        <v>1.01605194637E-3</v>
      </c>
    </row>
    <row r="2847" spans="1:27" x14ac:dyDescent="0.25">
      <c r="A2847" s="87">
        <v>60967</v>
      </c>
      <c r="B2847" s="134">
        <v>45473</v>
      </c>
      <c r="C2847" s="87">
        <v>15349</v>
      </c>
      <c r="D2847" s="86" t="s">
        <v>3199</v>
      </c>
      <c r="E2847" s="88">
        <v>54617362</v>
      </c>
      <c r="F2847" s="88">
        <v>14854340</v>
      </c>
      <c r="G2847" s="88">
        <v>1355400</v>
      </c>
      <c r="H2847" s="88">
        <v>0</v>
      </c>
      <c r="I2847" s="88">
        <v>0</v>
      </c>
      <c r="J2847" s="88">
        <v>2740097</v>
      </c>
      <c r="K2847" s="88">
        <v>2852526</v>
      </c>
      <c r="L2847" s="88">
        <v>0</v>
      </c>
      <c r="M2847" s="88">
        <v>6666634</v>
      </c>
      <c r="N2847" s="88">
        <v>0</v>
      </c>
      <c r="O2847" s="88">
        <v>0</v>
      </c>
      <c r="P2847" s="88">
        <v>1239682</v>
      </c>
      <c r="Q2847" s="89">
        <v>1.401062009882E-2</v>
      </c>
      <c r="R2847" s="89">
        <v>0</v>
      </c>
      <c r="S2847" s="89">
        <v>0</v>
      </c>
      <c r="T2847" s="89">
        <v>5.3272489181999995E-4</v>
      </c>
      <c r="U2847" s="89">
        <v>5.6706437966800001E-3</v>
      </c>
      <c r="V2847" s="89">
        <v>0</v>
      </c>
      <c r="W2847" s="89">
        <v>-7.116962855E-4</v>
      </c>
      <c r="X2847" s="89">
        <v>0</v>
      </c>
      <c r="Y2847" s="89">
        <v>0</v>
      </c>
      <c r="Z2847" s="89">
        <v>3.7090215408170001E-2</v>
      </c>
      <c r="AA2847" s="89">
        <v>6.8530623539500004E-3</v>
      </c>
    </row>
    <row r="2848" spans="1:27" x14ac:dyDescent="0.25">
      <c r="A2848" s="87">
        <v>60991</v>
      </c>
      <c r="B2848" s="134">
        <v>45473</v>
      </c>
      <c r="C2848" s="87">
        <v>15371</v>
      </c>
      <c r="D2848" s="86" t="s">
        <v>3200</v>
      </c>
      <c r="E2848" s="88">
        <v>121328418</v>
      </c>
      <c r="F2848" s="88">
        <v>79218250</v>
      </c>
      <c r="G2848" s="88">
        <v>1483971</v>
      </c>
      <c r="H2848" s="88">
        <v>0</v>
      </c>
      <c r="I2848" s="88">
        <v>0</v>
      </c>
      <c r="J2848" s="88">
        <v>13814028</v>
      </c>
      <c r="K2848" s="88">
        <v>15648724</v>
      </c>
      <c r="L2848" s="88">
        <v>0</v>
      </c>
      <c r="M2848" s="88">
        <v>42520928</v>
      </c>
      <c r="N2848" s="88">
        <v>0</v>
      </c>
      <c r="O2848" s="88">
        <v>0</v>
      </c>
      <c r="P2848" s="88">
        <v>5750599</v>
      </c>
      <c r="Q2848" s="89">
        <v>1.193319368527E-2</v>
      </c>
      <c r="R2848" s="89">
        <v>0</v>
      </c>
      <c r="S2848" s="89">
        <v>0</v>
      </c>
      <c r="T2848" s="89">
        <v>-2.7773446593E-6</v>
      </c>
      <c r="U2848" s="89">
        <v>2.8739260245999999E-4</v>
      </c>
      <c r="V2848" s="89">
        <v>0</v>
      </c>
      <c r="W2848" s="89">
        <v>0</v>
      </c>
      <c r="X2848" s="89">
        <v>0</v>
      </c>
      <c r="Y2848" s="89">
        <v>0</v>
      </c>
      <c r="Z2848" s="89">
        <v>1.2557034577299999E-3</v>
      </c>
      <c r="AA2848" s="89">
        <v>3.8321869265000002E-4</v>
      </c>
    </row>
    <row r="2849" spans="1:27" x14ac:dyDescent="0.25">
      <c r="A2849" s="87">
        <v>60994</v>
      </c>
      <c r="B2849" s="134">
        <v>45473</v>
      </c>
      <c r="C2849" s="87">
        <v>15374</v>
      </c>
      <c r="D2849" s="86" t="s">
        <v>3201</v>
      </c>
      <c r="E2849" s="88">
        <v>28859581</v>
      </c>
      <c r="F2849" s="88">
        <v>23231907</v>
      </c>
      <c r="G2849" s="88">
        <v>0</v>
      </c>
      <c r="H2849" s="88">
        <v>0</v>
      </c>
      <c r="I2849" s="88">
        <v>0</v>
      </c>
      <c r="J2849" s="88">
        <v>8036290</v>
      </c>
      <c r="K2849" s="88">
        <v>11711423</v>
      </c>
      <c r="L2849" s="88">
        <v>0</v>
      </c>
      <c r="M2849" s="88">
        <v>0</v>
      </c>
      <c r="N2849" s="88">
        <v>0</v>
      </c>
      <c r="O2849" s="88">
        <v>0</v>
      </c>
      <c r="P2849" s="88">
        <v>3484192</v>
      </c>
      <c r="Q2849" s="89">
        <v>0</v>
      </c>
      <c r="R2849" s="89">
        <v>0</v>
      </c>
      <c r="S2849" s="89">
        <v>0</v>
      </c>
      <c r="T2849" s="89">
        <v>9.5757147758000001E-4</v>
      </c>
      <c r="U2849" s="89">
        <v>1.2799552843599999E-3</v>
      </c>
      <c r="V2849" s="89">
        <v>0</v>
      </c>
      <c r="W2849" s="89">
        <v>0</v>
      </c>
      <c r="X2849" s="89">
        <v>0</v>
      </c>
      <c r="Y2849" s="89">
        <v>0</v>
      </c>
      <c r="Z2849" s="89">
        <v>1.9569081165499999E-3</v>
      </c>
      <c r="AA2849" s="89">
        <v>1.25139650927E-3</v>
      </c>
    </row>
    <row r="2850" spans="1:27" x14ac:dyDescent="0.25">
      <c r="A2850" s="87">
        <v>61003</v>
      </c>
      <c r="B2850" s="134">
        <v>45473</v>
      </c>
      <c r="C2850" s="87">
        <v>15383</v>
      </c>
      <c r="D2850" s="86" t="s">
        <v>3202</v>
      </c>
      <c r="E2850" s="88">
        <v>435356799</v>
      </c>
      <c r="F2850" s="88">
        <v>361304172</v>
      </c>
      <c r="G2850" s="88">
        <v>6604987</v>
      </c>
      <c r="H2850" s="88">
        <v>0</v>
      </c>
      <c r="I2850" s="88">
        <v>0</v>
      </c>
      <c r="J2850" s="88">
        <v>17979236</v>
      </c>
      <c r="K2850" s="88">
        <v>22724357</v>
      </c>
      <c r="L2850" s="88">
        <v>0</v>
      </c>
      <c r="M2850" s="88">
        <v>123860529</v>
      </c>
      <c r="N2850" s="88">
        <v>278573</v>
      </c>
      <c r="O2850" s="88">
        <v>0</v>
      </c>
      <c r="P2850" s="88">
        <v>189856490</v>
      </c>
      <c r="Q2850" s="89">
        <v>1.817863891335E-2</v>
      </c>
      <c r="R2850" s="89">
        <v>0</v>
      </c>
      <c r="S2850" s="89">
        <v>0</v>
      </c>
      <c r="T2850" s="89">
        <v>5.2053908145999997E-4</v>
      </c>
      <c r="U2850" s="89">
        <v>-2.4394653220000001E-4</v>
      </c>
      <c r="V2850" s="89">
        <v>0</v>
      </c>
      <c r="W2850" s="89">
        <v>-1.4898703123E-3</v>
      </c>
      <c r="X2850" s="89">
        <v>0</v>
      </c>
      <c r="Y2850" s="89">
        <v>0</v>
      </c>
      <c r="Z2850" s="89">
        <v>8.5946757941999998E-4</v>
      </c>
      <c r="AA2850" s="89">
        <v>2.8073013699E-4</v>
      </c>
    </row>
    <row r="2851" spans="1:27" x14ac:dyDescent="0.25">
      <c r="A2851" s="87">
        <v>61021</v>
      </c>
      <c r="B2851" s="134">
        <v>45473</v>
      </c>
      <c r="C2851" s="87">
        <v>15400</v>
      </c>
      <c r="D2851" s="86" t="s">
        <v>3203</v>
      </c>
      <c r="E2851" s="88">
        <v>779166</v>
      </c>
      <c r="F2851" s="88">
        <v>477577</v>
      </c>
      <c r="G2851" s="88">
        <v>0</v>
      </c>
      <c r="H2851" s="88">
        <v>0</v>
      </c>
      <c r="I2851" s="88">
        <v>0</v>
      </c>
      <c r="J2851" s="88">
        <v>106114</v>
      </c>
      <c r="K2851" s="88">
        <v>177376</v>
      </c>
      <c r="L2851" s="88">
        <v>0</v>
      </c>
      <c r="M2851" s="88">
        <v>0</v>
      </c>
      <c r="N2851" s="88">
        <v>0</v>
      </c>
      <c r="O2851" s="88">
        <v>0</v>
      </c>
      <c r="P2851" s="88">
        <v>194087</v>
      </c>
      <c r="Q2851" s="89">
        <v>0</v>
      </c>
      <c r="R2851" s="89">
        <v>0</v>
      </c>
      <c r="S2851" s="89">
        <v>0</v>
      </c>
      <c r="T2851" s="89">
        <v>0</v>
      </c>
      <c r="U2851" s="89">
        <v>4.0563172996749997E-2</v>
      </c>
      <c r="V2851" s="89">
        <v>0</v>
      </c>
      <c r="W2851" s="89">
        <v>0</v>
      </c>
      <c r="X2851" s="89">
        <v>0</v>
      </c>
      <c r="Y2851" s="89">
        <v>0</v>
      </c>
      <c r="Z2851" s="89">
        <v>3.833217916725E-2</v>
      </c>
      <c r="AA2851" s="89">
        <v>2.8719672826770001E-2</v>
      </c>
    </row>
    <row r="2852" spans="1:27" x14ac:dyDescent="0.25">
      <c r="A2852" s="87">
        <v>61028</v>
      </c>
      <c r="B2852" s="134">
        <v>45473</v>
      </c>
      <c r="C2852" s="87">
        <v>15405</v>
      </c>
      <c r="D2852" s="86" t="s">
        <v>3204</v>
      </c>
      <c r="E2852" s="88">
        <v>61651507</v>
      </c>
      <c r="F2852" s="88">
        <v>37734612</v>
      </c>
      <c r="G2852" s="88">
        <v>1086673</v>
      </c>
      <c r="H2852" s="88">
        <v>0</v>
      </c>
      <c r="I2852" s="88">
        <v>0</v>
      </c>
      <c r="J2852" s="88">
        <v>11911145</v>
      </c>
      <c r="K2852" s="88">
        <v>22076994</v>
      </c>
      <c r="L2852" s="88">
        <v>0</v>
      </c>
      <c r="M2852" s="88">
        <v>181055</v>
      </c>
      <c r="N2852" s="88">
        <v>0</v>
      </c>
      <c r="O2852" s="88">
        <v>0</v>
      </c>
      <c r="P2852" s="88">
        <v>2478745</v>
      </c>
      <c r="Q2852" s="89">
        <v>9.2708088724699992E-3</v>
      </c>
      <c r="R2852" s="89">
        <v>0</v>
      </c>
      <c r="S2852" s="89">
        <v>0</v>
      </c>
      <c r="T2852" s="89">
        <v>-1.093677199E-4</v>
      </c>
      <c r="U2852" s="89">
        <v>5.2808413167999997E-4</v>
      </c>
      <c r="V2852" s="89">
        <v>0</v>
      </c>
      <c r="W2852" s="89">
        <v>0</v>
      </c>
      <c r="X2852" s="89">
        <v>0</v>
      </c>
      <c r="Y2852" s="89">
        <v>0</v>
      </c>
      <c r="Z2852" s="89">
        <v>6.19018109837E-3</v>
      </c>
      <c r="AA2852" s="89">
        <v>1.2639094477900001E-3</v>
      </c>
    </row>
    <row r="2853" spans="1:27" x14ac:dyDescent="0.25">
      <c r="A2853" s="87">
        <v>61035</v>
      </c>
      <c r="B2853" s="134">
        <v>45473</v>
      </c>
      <c r="C2853" s="87">
        <v>15410</v>
      </c>
      <c r="D2853" s="86" t="s">
        <v>3205</v>
      </c>
      <c r="E2853" s="88">
        <v>3161732</v>
      </c>
      <c r="F2853" s="88">
        <v>828422</v>
      </c>
      <c r="G2853" s="88">
        <v>101837</v>
      </c>
      <c r="H2853" s="88">
        <v>0</v>
      </c>
      <c r="I2853" s="88">
        <v>0</v>
      </c>
      <c r="J2853" s="88">
        <v>244219</v>
      </c>
      <c r="K2853" s="88">
        <v>128735</v>
      </c>
      <c r="L2853" s="88">
        <v>0</v>
      </c>
      <c r="M2853" s="88">
        <v>0</v>
      </c>
      <c r="N2853" s="88">
        <v>0</v>
      </c>
      <c r="O2853" s="88">
        <v>0</v>
      </c>
      <c r="P2853" s="88">
        <v>353631</v>
      </c>
      <c r="Q2853" s="89">
        <v>5.1470697066850001E-2</v>
      </c>
      <c r="R2853" s="89">
        <v>0</v>
      </c>
      <c r="S2853" s="89">
        <v>0</v>
      </c>
      <c r="T2853" s="89">
        <v>0</v>
      </c>
      <c r="U2853" s="89">
        <v>0</v>
      </c>
      <c r="V2853" s="89">
        <v>0</v>
      </c>
      <c r="W2853" s="89">
        <v>0</v>
      </c>
      <c r="X2853" s="89">
        <v>0</v>
      </c>
      <c r="Y2853" s="89">
        <v>0</v>
      </c>
      <c r="Z2853" s="89">
        <v>1.74319977133E-2</v>
      </c>
      <c r="AA2853" s="89">
        <v>1.3216390751750001E-2</v>
      </c>
    </row>
    <row r="2854" spans="1:27" x14ac:dyDescent="0.25">
      <c r="A2854" s="87">
        <v>61048</v>
      </c>
      <c r="B2854" s="134">
        <v>45473</v>
      </c>
      <c r="C2854" s="87">
        <v>15423</v>
      </c>
      <c r="D2854" s="86" t="s">
        <v>3206</v>
      </c>
      <c r="E2854" s="88">
        <v>513747056</v>
      </c>
      <c r="F2854" s="88">
        <v>372325980</v>
      </c>
      <c r="G2854" s="88">
        <v>30304915</v>
      </c>
      <c r="H2854" s="88">
        <v>0</v>
      </c>
      <c r="I2854" s="88">
        <v>0</v>
      </c>
      <c r="J2854" s="88">
        <v>16003119</v>
      </c>
      <c r="K2854" s="88">
        <v>28067602</v>
      </c>
      <c r="L2854" s="88">
        <v>0</v>
      </c>
      <c r="M2854" s="88">
        <v>200396135</v>
      </c>
      <c r="N2854" s="88">
        <v>71682417</v>
      </c>
      <c r="O2854" s="88">
        <v>4622910</v>
      </c>
      <c r="P2854" s="88">
        <v>21248882</v>
      </c>
      <c r="Q2854" s="89">
        <v>1.5656940144590001E-2</v>
      </c>
      <c r="R2854" s="89">
        <v>0</v>
      </c>
      <c r="S2854" s="89">
        <v>0</v>
      </c>
      <c r="T2854" s="89">
        <v>-9.9719103800000007E-5</v>
      </c>
      <c r="U2854" s="89">
        <v>3.8984889335899999E-3</v>
      </c>
      <c r="V2854" s="89">
        <v>0</v>
      </c>
      <c r="W2854" s="89">
        <v>2.2729339111000001E-4</v>
      </c>
      <c r="X2854" s="89">
        <v>0</v>
      </c>
      <c r="Y2854" s="89">
        <v>0</v>
      </c>
      <c r="Z2854" s="89">
        <v>8.8931640969000005E-3</v>
      </c>
      <c r="AA2854" s="89">
        <v>2.27887718886E-3</v>
      </c>
    </row>
    <row r="2855" spans="1:27" x14ac:dyDescent="0.25">
      <c r="A2855" s="87">
        <v>61055</v>
      </c>
      <c r="B2855" s="134">
        <v>45473</v>
      </c>
      <c r="C2855" s="87">
        <v>15430</v>
      </c>
      <c r="D2855" s="86" t="s">
        <v>3207</v>
      </c>
      <c r="E2855" s="88">
        <v>5646751</v>
      </c>
      <c r="F2855" s="88">
        <v>1210653</v>
      </c>
      <c r="G2855" s="88">
        <v>0</v>
      </c>
      <c r="H2855" s="88">
        <v>0</v>
      </c>
      <c r="I2855" s="88">
        <v>0</v>
      </c>
      <c r="J2855" s="88">
        <v>71521</v>
      </c>
      <c r="K2855" s="88">
        <v>190426</v>
      </c>
      <c r="L2855" s="88">
        <v>0</v>
      </c>
      <c r="M2855" s="88">
        <v>825148</v>
      </c>
      <c r="N2855" s="88">
        <v>0</v>
      </c>
      <c r="O2855" s="88">
        <v>0</v>
      </c>
      <c r="P2855" s="88">
        <v>123558</v>
      </c>
      <c r="Q2855" s="89">
        <v>0</v>
      </c>
      <c r="R2855" s="89">
        <v>0</v>
      </c>
      <c r="S2855" s="89">
        <v>0</v>
      </c>
      <c r="T2855" s="89">
        <v>0</v>
      </c>
      <c r="U2855" s="89">
        <v>0</v>
      </c>
      <c r="V2855" s="89">
        <v>0</v>
      </c>
      <c r="W2855" s="89">
        <v>0</v>
      </c>
      <c r="X2855" s="89">
        <v>0</v>
      </c>
      <c r="Y2855" s="89">
        <v>0</v>
      </c>
      <c r="Z2855" s="89">
        <v>9.4347414055000005E-4</v>
      </c>
      <c r="AA2855" s="89">
        <v>1.1537733352000001E-4</v>
      </c>
    </row>
    <row r="2856" spans="1:27" x14ac:dyDescent="0.25">
      <c r="A2856" s="87">
        <v>61056</v>
      </c>
      <c r="B2856" s="134">
        <v>45473</v>
      </c>
      <c r="C2856" s="87">
        <v>15431</v>
      </c>
      <c r="D2856" s="86" t="s">
        <v>3208</v>
      </c>
      <c r="E2856" s="88">
        <v>1234887</v>
      </c>
      <c r="F2856" s="88">
        <v>646759</v>
      </c>
      <c r="G2856" s="88">
        <v>0</v>
      </c>
      <c r="H2856" s="88">
        <v>0</v>
      </c>
      <c r="I2856" s="88">
        <v>0</v>
      </c>
      <c r="J2856" s="88">
        <v>430101</v>
      </c>
      <c r="K2856" s="88">
        <v>182200</v>
      </c>
      <c r="L2856" s="88">
        <v>0</v>
      </c>
      <c r="M2856" s="88">
        <v>0</v>
      </c>
      <c r="N2856" s="88">
        <v>0</v>
      </c>
      <c r="O2856" s="88">
        <v>0</v>
      </c>
      <c r="P2856" s="88">
        <v>34458</v>
      </c>
      <c r="Q2856" s="89">
        <v>0</v>
      </c>
      <c r="R2856" s="89">
        <v>0</v>
      </c>
      <c r="S2856" s="89">
        <v>0</v>
      </c>
      <c r="T2856" s="89">
        <v>0</v>
      </c>
      <c r="U2856" s="89">
        <v>0</v>
      </c>
      <c r="V2856" s="89">
        <v>0</v>
      </c>
      <c r="W2856" s="89">
        <v>0</v>
      </c>
      <c r="X2856" s="89">
        <v>0</v>
      </c>
      <c r="Y2856" s="89">
        <v>0</v>
      </c>
      <c r="Z2856" s="89">
        <v>0</v>
      </c>
      <c r="AA2856" s="89">
        <v>0</v>
      </c>
    </row>
    <row r="2857" spans="1:27" x14ac:dyDescent="0.25">
      <c r="A2857" s="87">
        <v>61065</v>
      </c>
      <c r="B2857" s="134">
        <v>45473</v>
      </c>
      <c r="C2857" s="87">
        <v>15439</v>
      </c>
      <c r="D2857" s="86" t="s">
        <v>3209</v>
      </c>
      <c r="E2857" s="88">
        <v>30337717</v>
      </c>
      <c r="F2857" s="88">
        <v>4809661</v>
      </c>
      <c r="G2857" s="88">
        <v>0</v>
      </c>
      <c r="H2857" s="88">
        <v>0</v>
      </c>
      <c r="I2857" s="88">
        <v>0</v>
      </c>
      <c r="J2857" s="88">
        <v>1679018</v>
      </c>
      <c r="K2857" s="88">
        <v>2096535</v>
      </c>
      <c r="L2857" s="88">
        <v>0</v>
      </c>
      <c r="M2857" s="88">
        <v>0</v>
      </c>
      <c r="N2857" s="88">
        <v>0</v>
      </c>
      <c r="O2857" s="88">
        <v>0</v>
      </c>
      <c r="P2857" s="88">
        <v>1034108</v>
      </c>
      <c r="Q2857" s="89">
        <v>0</v>
      </c>
      <c r="R2857" s="89">
        <v>0</v>
      </c>
      <c r="S2857" s="89">
        <v>0</v>
      </c>
      <c r="T2857" s="89">
        <v>8.96614689848E-3</v>
      </c>
      <c r="U2857" s="89">
        <v>3.2873623318000001E-3</v>
      </c>
      <c r="V2857" s="89">
        <v>0</v>
      </c>
      <c r="W2857" s="89">
        <v>0</v>
      </c>
      <c r="X2857" s="89">
        <v>0</v>
      </c>
      <c r="Y2857" s="89">
        <v>0</v>
      </c>
      <c r="Z2857" s="89">
        <v>1.3943822572100001E-2</v>
      </c>
      <c r="AA2857" s="89">
        <v>7.3996342909999997E-3</v>
      </c>
    </row>
    <row r="2858" spans="1:27" x14ac:dyDescent="0.25">
      <c r="A2858" s="87">
        <v>61068</v>
      </c>
      <c r="B2858" s="134">
        <v>45473</v>
      </c>
      <c r="C2858" s="87">
        <v>15442</v>
      </c>
      <c r="D2858" s="86" t="s">
        <v>3210</v>
      </c>
      <c r="E2858" s="88">
        <v>456890223</v>
      </c>
      <c r="F2858" s="88">
        <v>295712058</v>
      </c>
      <c r="G2858" s="88">
        <v>19932212</v>
      </c>
      <c r="H2858" s="88">
        <v>0</v>
      </c>
      <c r="I2858" s="88">
        <v>13756</v>
      </c>
      <c r="J2858" s="88">
        <v>23697253</v>
      </c>
      <c r="K2858" s="88">
        <v>75079261</v>
      </c>
      <c r="L2858" s="88">
        <v>0</v>
      </c>
      <c r="M2858" s="88">
        <v>85965503</v>
      </c>
      <c r="N2858" s="88">
        <v>43555851</v>
      </c>
      <c r="O2858" s="88">
        <v>2871029</v>
      </c>
      <c r="P2858" s="88">
        <v>44597194</v>
      </c>
      <c r="Q2858" s="89">
        <v>1.8110606642239999E-2</v>
      </c>
      <c r="R2858" s="89">
        <v>0</v>
      </c>
      <c r="S2858" s="89">
        <v>0</v>
      </c>
      <c r="T2858" s="89">
        <v>3.4568918800999997E-4</v>
      </c>
      <c r="U2858" s="89">
        <v>2.1263889227799999E-3</v>
      </c>
      <c r="V2858" s="89">
        <v>0</v>
      </c>
      <c r="W2858" s="89">
        <v>-2.4173299229999999E-4</v>
      </c>
      <c r="X2858" s="89">
        <v>2.8251573199999998E-5</v>
      </c>
      <c r="Y2858" s="89">
        <v>1.1826360456999999E-4</v>
      </c>
      <c r="Z2858" s="89">
        <v>2.2765867281169999E-2</v>
      </c>
      <c r="AA2858" s="89">
        <v>5.1061689347E-3</v>
      </c>
    </row>
    <row r="2859" spans="1:27" x14ac:dyDescent="0.25">
      <c r="A2859" s="87">
        <v>61085</v>
      </c>
      <c r="B2859" s="134">
        <v>45473</v>
      </c>
      <c r="C2859" s="87">
        <v>15458</v>
      </c>
      <c r="D2859" s="86" t="s">
        <v>3211</v>
      </c>
      <c r="E2859" s="88">
        <v>36614254</v>
      </c>
      <c r="F2859" s="88">
        <v>12349757</v>
      </c>
      <c r="G2859" s="88">
        <v>0</v>
      </c>
      <c r="H2859" s="88">
        <v>0</v>
      </c>
      <c r="I2859" s="88">
        <v>0</v>
      </c>
      <c r="J2859" s="88">
        <v>5812173</v>
      </c>
      <c r="K2859" s="88">
        <v>3547968</v>
      </c>
      <c r="L2859" s="88">
        <v>0</v>
      </c>
      <c r="M2859" s="88">
        <v>1214003</v>
      </c>
      <c r="N2859" s="88">
        <v>0</v>
      </c>
      <c r="O2859" s="88">
        <v>0</v>
      </c>
      <c r="P2859" s="88">
        <v>1775613</v>
      </c>
      <c r="Q2859" s="89">
        <v>0</v>
      </c>
      <c r="R2859" s="89">
        <v>0</v>
      </c>
      <c r="S2859" s="89">
        <v>0</v>
      </c>
      <c r="T2859" s="89">
        <v>8.5543149576999995E-4</v>
      </c>
      <c r="U2859" s="89">
        <v>0</v>
      </c>
      <c r="V2859" s="89">
        <v>0</v>
      </c>
      <c r="W2859" s="89">
        <v>0</v>
      </c>
      <c r="X2859" s="89">
        <v>0</v>
      </c>
      <c r="Y2859" s="89">
        <v>0</v>
      </c>
      <c r="Z2859" s="89">
        <v>2.4304864333999998E-3</v>
      </c>
      <c r="AA2859" s="89">
        <v>7.6138769397000004E-4</v>
      </c>
    </row>
    <row r="2860" spans="1:27" x14ac:dyDescent="0.25">
      <c r="A2860" s="87">
        <v>61088</v>
      </c>
      <c r="B2860" s="134">
        <v>45473</v>
      </c>
      <c r="C2860" s="87">
        <v>15461</v>
      </c>
      <c r="D2860" s="86" t="s">
        <v>3212</v>
      </c>
      <c r="E2860" s="88">
        <v>235069232</v>
      </c>
      <c r="F2860" s="88">
        <v>163106559</v>
      </c>
      <c r="G2860" s="88">
        <v>2095476</v>
      </c>
      <c r="H2860" s="88">
        <v>0</v>
      </c>
      <c r="I2860" s="88">
        <v>0</v>
      </c>
      <c r="J2860" s="88">
        <v>11037040</v>
      </c>
      <c r="K2860" s="88">
        <v>89393849</v>
      </c>
      <c r="L2860" s="88">
        <v>0</v>
      </c>
      <c r="M2860" s="88">
        <v>54284648</v>
      </c>
      <c r="N2860" s="88">
        <v>0</v>
      </c>
      <c r="O2860" s="88">
        <v>0</v>
      </c>
      <c r="P2860" s="88">
        <v>6295546</v>
      </c>
      <c r="Q2860" s="89">
        <v>1.290054436058E-2</v>
      </c>
      <c r="R2860" s="89">
        <v>0</v>
      </c>
      <c r="S2860" s="89">
        <v>0</v>
      </c>
      <c r="T2860" s="89">
        <v>6.8488050495499999E-3</v>
      </c>
      <c r="U2860" s="89">
        <v>1.403742045435E-2</v>
      </c>
      <c r="V2860" s="89">
        <v>0</v>
      </c>
      <c r="W2860" s="89">
        <v>0</v>
      </c>
      <c r="X2860" s="89">
        <v>0</v>
      </c>
      <c r="Y2860" s="89">
        <v>0</v>
      </c>
      <c r="Z2860" s="89">
        <v>1.1716139109490001E-2</v>
      </c>
      <c r="AA2860" s="89">
        <v>9.2136006885700002E-3</v>
      </c>
    </row>
    <row r="2861" spans="1:27" x14ac:dyDescent="0.25">
      <c r="A2861" s="87">
        <v>61089</v>
      </c>
      <c r="B2861" s="134">
        <v>45473</v>
      </c>
      <c r="C2861" s="87">
        <v>15462</v>
      </c>
      <c r="D2861" s="86" t="s">
        <v>3213</v>
      </c>
      <c r="E2861" s="88">
        <v>571934498</v>
      </c>
      <c r="F2861" s="88">
        <v>181323450</v>
      </c>
      <c r="G2861" s="88">
        <v>16933833</v>
      </c>
      <c r="H2861" s="88">
        <v>0</v>
      </c>
      <c r="I2861" s="88">
        <v>0</v>
      </c>
      <c r="J2861" s="88">
        <v>30285767</v>
      </c>
      <c r="K2861" s="88">
        <v>52680415</v>
      </c>
      <c r="L2861" s="88">
        <v>0</v>
      </c>
      <c r="M2861" s="88">
        <v>56838517</v>
      </c>
      <c r="N2861" s="88">
        <v>2991323</v>
      </c>
      <c r="O2861" s="88">
        <v>89944</v>
      </c>
      <c r="P2861" s="88">
        <v>21503651</v>
      </c>
      <c r="Q2861" s="89">
        <v>9.5471648829399992E-3</v>
      </c>
      <c r="R2861" s="89">
        <v>0</v>
      </c>
      <c r="S2861" s="89">
        <v>0</v>
      </c>
      <c r="T2861" s="89">
        <v>1.9786079939699999E-3</v>
      </c>
      <c r="U2861" s="89">
        <v>2.5455674884799998E-3</v>
      </c>
      <c r="V2861" s="89">
        <v>0</v>
      </c>
      <c r="W2861" s="89">
        <v>2.5090697561000003E-4</v>
      </c>
      <c r="X2861" s="89">
        <v>0</v>
      </c>
      <c r="Y2861" s="89">
        <v>0</v>
      </c>
      <c r="Z2861" s="89">
        <v>9.0657226781400008E-3</v>
      </c>
      <c r="AA2861" s="89">
        <v>2.9385670767099999E-3</v>
      </c>
    </row>
    <row r="2862" spans="1:27" x14ac:dyDescent="0.25">
      <c r="A2862" s="87">
        <v>61090</v>
      </c>
      <c r="B2862" s="134">
        <v>45473</v>
      </c>
      <c r="C2862" s="87">
        <v>15463</v>
      </c>
      <c r="D2862" s="86" t="s">
        <v>3214</v>
      </c>
      <c r="E2862" s="88">
        <v>504566957</v>
      </c>
      <c r="F2862" s="88">
        <v>357258695</v>
      </c>
      <c r="G2862" s="88">
        <v>4896983</v>
      </c>
      <c r="H2862" s="88">
        <v>0</v>
      </c>
      <c r="I2862" s="88">
        <v>0</v>
      </c>
      <c r="J2862" s="88">
        <v>86431730</v>
      </c>
      <c r="K2862" s="88">
        <v>98399008</v>
      </c>
      <c r="L2862" s="88">
        <v>0</v>
      </c>
      <c r="M2862" s="88">
        <v>130757201</v>
      </c>
      <c r="N2862" s="88">
        <v>14168358</v>
      </c>
      <c r="O2862" s="88">
        <v>114893</v>
      </c>
      <c r="P2862" s="88">
        <v>22490522</v>
      </c>
      <c r="Q2862" s="89">
        <v>1.9347999678760001E-2</v>
      </c>
      <c r="R2862" s="89">
        <v>0</v>
      </c>
      <c r="S2862" s="89">
        <v>0</v>
      </c>
      <c r="T2862" s="89">
        <v>7.8702913892000003E-4</v>
      </c>
      <c r="U2862" s="89">
        <v>7.5223129289000003E-4</v>
      </c>
      <c r="V2862" s="89">
        <v>0</v>
      </c>
      <c r="W2862" s="89">
        <v>6.4234687430000004E-5</v>
      </c>
      <c r="X2862" s="89">
        <v>0</v>
      </c>
      <c r="Y2862" s="89">
        <v>0</v>
      </c>
      <c r="Z2862" s="89">
        <v>2.30804635998E-3</v>
      </c>
      <c r="AA2862" s="89">
        <v>8.4919626598000005E-4</v>
      </c>
    </row>
    <row r="2863" spans="1:27" x14ac:dyDescent="0.25">
      <c r="A2863" s="87">
        <v>61094</v>
      </c>
      <c r="B2863" s="134">
        <v>45473</v>
      </c>
      <c r="C2863" s="87">
        <v>15467</v>
      </c>
      <c r="D2863" s="86" t="s">
        <v>2802</v>
      </c>
      <c r="E2863" s="88">
        <v>93008740</v>
      </c>
      <c r="F2863" s="88">
        <v>40521184</v>
      </c>
      <c r="G2863" s="88">
        <v>1180249</v>
      </c>
      <c r="H2863" s="88">
        <v>0</v>
      </c>
      <c r="I2863" s="88">
        <v>0</v>
      </c>
      <c r="J2863" s="88">
        <v>4613289</v>
      </c>
      <c r="K2863" s="88">
        <v>8127794</v>
      </c>
      <c r="L2863" s="88">
        <v>0</v>
      </c>
      <c r="M2863" s="88">
        <v>12164265</v>
      </c>
      <c r="N2863" s="88">
        <v>10294321</v>
      </c>
      <c r="O2863" s="88">
        <v>0</v>
      </c>
      <c r="P2863" s="88">
        <v>4141263</v>
      </c>
      <c r="Q2863" s="89">
        <v>1.5395695400969999E-2</v>
      </c>
      <c r="R2863" s="89">
        <v>0</v>
      </c>
      <c r="S2863" s="89">
        <v>0</v>
      </c>
      <c r="T2863" s="89">
        <v>0</v>
      </c>
      <c r="U2863" s="89">
        <v>-5.4121459329999999E-4</v>
      </c>
      <c r="V2863" s="89">
        <v>0</v>
      </c>
      <c r="W2863" s="89">
        <v>-9.1680828319999999E-4</v>
      </c>
      <c r="X2863" s="89">
        <v>5.0449375823000001E-4</v>
      </c>
      <c r="Y2863" s="89">
        <v>0</v>
      </c>
      <c r="Z2863" s="89">
        <v>5.3139839537299999E-3</v>
      </c>
      <c r="AA2863" s="89">
        <v>8.3085856480999995E-4</v>
      </c>
    </row>
    <row r="2864" spans="1:27" x14ac:dyDescent="0.25">
      <c r="A2864" s="87">
        <v>61101</v>
      </c>
      <c r="B2864" s="134">
        <v>45473</v>
      </c>
      <c r="C2864" s="87">
        <v>15474</v>
      </c>
      <c r="D2864" s="86" t="s">
        <v>1009</v>
      </c>
      <c r="E2864" s="88">
        <v>58914924</v>
      </c>
      <c r="F2864" s="88">
        <v>34581650</v>
      </c>
      <c r="G2864" s="88">
        <v>1856625</v>
      </c>
      <c r="H2864" s="88">
        <v>0</v>
      </c>
      <c r="I2864" s="88">
        <v>365016</v>
      </c>
      <c r="J2864" s="88">
        <v>1304179</v>
      </c>
      <c r="K2864" s="88">
        <v>1749051</v>
      </c>
      <c r="L2864" s="88">
        <v>0</v>
      </c>
      <c r="M2864" s="88">
        <v>25509349</v>
      </c>
      <c r="N2864" s="88">
        <v>0</v>
      </c>
      <c r="O2864" s="88">
        <v>757109</v>
      </c>
      <c r="P2864" s="88">
        <v>3040321</v>
      </c>
      <c r="Q2864" s="89">
        <v>4.0569218655200001E-3</v>
      </c>
      <c r="R2864" s="89">
        <v>0</v>
      </c>
      <c r="S2864" s="89">
        <v>0</v>
      </c>
      <c r="T2864" s="89">
        <v>0</v>
      </c>
      <c r="U2864" s="89">
        <v>4.6267605570200002E-3</v>
      </c>
      <c r="V2864" s="89">
        <v>0</v>
      </c>
      <c r="W2864" s="89">
        <v>-1.3352309269999999E-4</v>
      </c>
      <c r="X2864" s="89">
        <v>0</v>
      </c>
      <c r="Y2864" s="89">
        <v>0</v>
      </c>
      <c r="Z2864" s="89">
        <v>3.6008545197399999E-3</v>
      </c>
      <c r="AA2864" s="89">
        <v>4.8358132088E-4</v>
      </c>
    </row>
    <row r="2865" spans="1:27" x14ac:dyDescent="0.25">
      <c r="A2865" s="87">
        <v>61123</v>
      </c>
      <c r="B2865" s="134">
        <v>45473</v>
      </c>
      <c r="C2865" s="87">
        <v>15493</v>
      </c>
      <c r="D2865" s="86" t="s">
        <v>3215</v>
      </c>
      <c r="E2865" s="88">
        <v>45089724</v>
      </c>
      <c r="F2865" s="88">
        <v>28551948</v>
      </c>
      <c r="G2865" s="88">
        <v>1556138</v>
      </c>
      <c r="H2865" s="88">
        <v>0</v>
      </c>
      <c r="I2865" s="88">
        <v>0</v>
      </c>
      <c r="J2865" s="88">
        <v>3706977</v>
      </c>
      <c r="K2865" s="88">
        <v>9894911</v>
      </c>
      <c r="L2865" s="88">
        <v>0</v>
      </c>
      <c r="M2865" s="88">
        <v>10573801</v>
      </c>
      <c r="N2865" s="88">
        <v>0</v>
      </c>
      <c r="O2865" s="88">
        <v>0</v>
      </c>
      <c r="P2865" s="88">
        <v>2820121</v>
      </c>
      <c r="Q2865" s="89">
        <v>1.439597379269E-2</v>
      </c>
      <c r="R2865" s="89">
        <v>0</v>
      </c>
      <c r="S2865" s="89">
        <v>0</v>
      </c>
      <c r="T2865" s="89">
        <v>-1.6291210399999999E-3</v>
      </c>
      <c r="U2865" s="89">
        <v>-1.872024577E-4</v>
      </c>
      <c r="V2865" s="89">
        <v>0</v>
      </c>
      <c r="W2865" s="89">
        <v>0</v>
      </c>
      <c r="X2865" s="89">
        <v>0</v>
      </c>
      <c r="Y2865" s="89">
        <v>0</v>
      </c>
      <c r="Z2865" s="89">
        <v>-1.3001859490999999E-3</v>
      </c>
      <c r="AA2865" s="89">
        <v>4.9092661152000004E-4</v>
      </c>
    </row>
    <row r="2866" spans="1:27" x14ac:dyDescent="0.25">
      <c r="A2866" s="87">
        <v>61128</v>
      </c>
      <c r="B2866" s="134">
        <v>45473</v>
      </c>
      <c r="C2866" s="87">
        <v>15498</v>
      </c>
      <c r="D2866" s="86" t="s">
        <v>3216</v>
      </c>
      <c r="E2866" s="88">
        <v>67069998</v>
      </c>
      <c r="F2866" s="88">
        <v>35085215</v>
      </c>
      <c r="G2866" s="88">
        <v>0</v>
      </c>
      <c r="H2866" s="88">
        <v>0</v>
      </c>
      <c r="I2866" s="88">
        <v>0</v>
      </c>
      <c r="J2866" s="88">
        <v>7704878</v>
      </c>
      <c r="K2866" s="88">
        <v>10211512</v>
      </c>
      <c r="L2866" s="88">
        <v>0</v>
      </c>
      <c r="M2866" s="88">
        <v>13504041</v>
      </c>
      <c r="N2866" s="88">
        <v>0</v>
      </c>
      <c r="O2866" s="88">
        <v>0</v>
      </c>
      <c r="P2866" s="88">
        <v>3664784</v>
      </c>
      <c r="Q2866" s="89">
        <v>0</v>
      </c>
      <c r="R2866" s="89">
        <v>0</v>
      </c>
      <c r="S2866" s="89">
        <v>0</v>
      </c>
      <c r="T2866" s="89">
        <v>0</v>
      </c>
      <c r="U2866" s="89">
        <v>3.0924777786599999E-3</v>
      </c>
      <c r="V2866" s="89">
        <v>0</v>
      </c>
      <c r="W2866" s="89">
        <v>0</v>
      </c>
      <c r="X2866" s="89">
        <v>0</v>
      </c>
      <c r="Y2866" s="89">
        <v>0</v>
      </c>
      <c r="Z2866" s="89">
        <v>1.5476401208880001E-2</v>
      </c>
      <c r="AA2866" s="89">
        <v>3.2340329180899998E-3</v>
      </c>
    </row>
    <row r="2867" spans="1:27" x14ac:dyDescent="0.25">
      <c r="A2867" s="87">
        <v>61135</v>
      </c>
      <c r="B2867" s="134">
        <v>45473</v>
      </c>
      <c r="C2867" s="87">
        <v>15504</v>
      </c>
      <c r="D2867" s="86" t="s">
        <v>3217</v>
      </c>
      <c r="E2867" s="88">
        <v>142293366</v>
      </c>
      <c r="F2867" s="88">
        <v>108036551</v>
      </c>
      <c r="G2867" s="88">
        <v>6047907</v>
      </c>
      <c r="H2867" s="88">
        <v>0</v>
      </c>
      <c r="I2867" s="88">
        <v>0</v>
      </c>
      <c r="J2867" s="88">
        <v>23913528</v>
      </c>
      <c r="K2867" s="88">
        <v>36438542</v>
      </c>
      <c r="L2867" s="88">
        <v>0</v>
      </c>
      <c r="M2867" s="88">
        <v>25510982</v>
      </c>
      <c r="N2867" s="88">
        <v>93981</v>
      </c>
      <c r="O2867" s="88">
        <v>2299603</v>
      </c>
      <c r="P2867" s="88">
        <v>13732008</v>
      </c>
      <c r="Q2867" s="89">
        <v>2.1691131828319998E-2</v>
      </c>
      <c r="R2867" s="89">
        <v>0</v>
      </c>
      <c r="S2867" s="89">
        <v>0</v>
      </c>
      <c r="T2867" s="89">
        <v>4.1409730643000002E-4</v>
      </c>
      <c r="U2867" s="89">
        <v>3.5188740798600001E-3</v>
      </c>
      <c r="V2867" s="89">
        <v>0</v>
      </c>
      <c r="W2867" s="89">
        <v>0</v>
      </c>
      <c r="X2867" s="89">
        <v>0</v>
      </c>
      <c r="Y2867" s="89">
        <v>0</v>
      </c>
      <c r="Z2867" s="89">
        <v>9.5501561919E-3</v>
      </c>
      <c r="AA2867" s="89">
        <v>3.9101615739599999E-3</v>
      </c>
    </row>
    <row r="2868" spans="1:27" x14ac:dyDescent="0.25">
      <c r="A2868" s="87">
        <v>61136</v>
      </c>
      <c r="B2868" s="134">
        <v>45473</v>
      </c>
      <c r="C2868" s="87">
        <v>15505</v>
      </c>
      <c r="D2868" s="86" t="s">
        <v>3218</v>
      </c>
      <c r="E2868" s="88">
        <v>15680570</v>
      </c>
      <c r="F2868" s="88">
        <v>10395228</v>
      </c>
      <c r="G2868" s="88">
        <v>0</v>
      </c>
      <c r="H2868" s="88">
        <v>0</v>
      </c>
      <c r="I2868" s="88">
        <v>0</v>
      </c>
      <c r="J2868" s="88">
        <v>3225370</v>
      </c>
      <c r="K2868" s="88">
        <v>5961117</v>
      </c>
      <c r="L2868" s="88">
        <v>0</v>
      </c>
      <c r="M2868" s="88">
        <v>660930</v>
      </c>
      <c r="N2868" s="88">
        <v>0</v>
      </c>
      <c r="O2868" s="88">
        <v>0</v>
      </c>
      <c r="P2868" s="88">
        <v>547810</v>
      </c>
      <c r="Q2868" s="89">
        <v>0</v>
      </c>
      <c r="R2868" s="89">
        <v>0</v>
      </c>
      <c r="S2868" s="89">
        <v>0</v>
      </c>
      <c r="T2868" s="89">
        <v>-3.0675894288000002E-3</v>
      </c>
      <c r="U2868" s="89">
        <v>3.2246907952799999E-3</v>
      </c>
      <c r="V2868" s="89">
        <v>0</v>
      </c>
      <c r="W2868" s="89">
        <v>-4.9730316613000002E-3</v>
      </c>
      <c r="X2868" s="89">
        <v>0</v>
      </c>
      <c r="Y2868" s="89">
        <v>0</v>
      </c>
      <c r="Z2868" s="89">
        <v>6.37175701202E-3</v>
      </c>
      <c r="AA2868" s="89">
        <v>9.4159304885000001E-4</v>
      </c>
    </row>
    <row r="2869" spans="1:27" x14ac:dyDescent="0.25">
      <c r="A2869" s="87">
        <v>61150</v>
      </c>
      <c r="B2869" s="134">
        <v>45473</v>
      </c>
      <c r="C2869" s="87">
        <v>15517</v>
      </c>
      <c r="D2869" s="86" t="s">
        <v>3219</v>
      </c>
      <c r="E2869" s="88">
        <v>33828711</v>
      </c>
      <c r="F2869" s="88">
        <v>17468435</v>
      </c>
      <c r="G2869" s="88">
        <v>0</v>
      </c>
      <c r="H2869" s="88">
        <v>0</v>
      </c>
      <c r="I2869" s="88">
        <v>0</v>
      </c>
      <c r="J2869" s="88">
        <v>3725295</v>
      </c>
      <c r="K2869" s="88">
        <v>9342317</v>
      </c>
      <c r="L2869" s="88">
        <v>0</v>
      </c>
      <c r="M2869" s="88">
        <v>2608292</v>
      </c>
      <c r="N2869" s="88">
        <v>0</v>
      </c>
      <c r="O2869" s="88">
        <v>0</v>
      </c>
      <c r="P2869" s="88">
        <v>1792531</v>
      </c>
      <c r="Q2869" s="89">
        <v>0</v>
      </c>
      <c r="R2869" s="89">
        <v>0</v>
      </c>
      <c r="S2869" s="89">
        <v>0</v>
      </c>
      <c r="T2869" s="89">
        <v>0</v>
      </c>
      <c r="U2869" s="89">
        <v>-9.7218688200000002E-5</v>
      </c>
      <c r="V2869" s="89">
        <v>0</v>
      </c>
      <c r="W2869" s="89">
        <v>0</v>
      </c>
      <c r="X2869" s="89">
        <v>0</v>
      </c>
      <c r="Y2869" s="89">
        <v>0</v>
      </c>
      <c r="Z2869" s="89">
        <v>5.1847504091100003E-3</v>
      </c>
      <c r="AA2869" s="89">
        <v>4.7487618051000001E-4</v>
      </c>
    </row>
    <row r="2870" spans="1:27" x14ac:dyDescent="0.25">
      <c r="A2870" s="87">
        <v>61152</v>
      </c>
      <c r="B2870" s="134">
        <v>45473</v>
      </c>
      <c r="C2870" s="87">
        <v>15518</v>
      </c>
      <c r="D2870" s="86" t="s">
        <v>3220</v>
      </c>
      <c r="E2870" s="88">
        <v>25683854</v>
      </c>
      <c r="F2870" s="88">
        <v>12161689</v>
      </c>
      <c r="G2870" s="88">
        <v>0</v>
      </c>
      <c r="H2870" s="88">
        <v>0</v>
      </c>
      <c r="I2870" s="88">
        <v>0</v>
      </c>
      <c r="J2870" s="88">
        <v>1570473</v>
      </c>
      <c r="K2870" s="88">
        <v>7159622</v>
      </c>
      <c r="L2870" s="88">
        <v>0</v>
      </c>
      <c r="M2870" s="88">
        <v>6108</v>
      </c>
      <c r="N2870" s="88">
        <v>0</v>
      </c>
      <c r="O2870" s="88">
        <v>0</v>
      </c>
      <c r="P2870" s="88">
        <v>3425486</v>
      </c>
      <c r="Q2870" s="89">
        <v>0</v>
      </c>
      <c r="R2870" s="89">
        <v>0</v>
      </c>
      <c r="S2870" s="89">
        <v>0</v>
      </c>
      <c r="T2870" s="89">
        <v>7.0235554316000004E-4</v>
      </c>
      <c r="U2870" s="89">
        <v>1.1295789567100001E-3</v>
      </c>
      <c r="V2870" s="89">
        <v>0</v>
      </c>
      <c r="W2870" s="89">
        <v>0</v>
      </c>
      <c r="X2870" s="89">
        <v>0</v>
      </c>
      <c r="Y2870" s="89">
        <v>0</v>
      </c>
      <c r="Z2870" s="89">
        <v>1.6277695407000001E-4</v>
      </c>
      <c r="AA2870" s="89">
        <v>8.2839484223000003E-4</v>
      </c>
    </row>
    <row r="2871" spans="1:27" x14ac:dyDescent="0.25">
      <c r="A2871" s="87">
        <v>61157</v>
      </c>
      <c r="B2871" s="134">
        <v>45473</v>
      </c>
      <c r="C2871" s="87">
        <v>15521</v>
      </c>
      <c r="D2871" s="86" t="s">
        <v>3221</v>
      </c>
      <c r="E2871" s="88">
        <v>71528023</v>
      </c>
      <c r="F2871" s="88">
        <v>56329190</v>
      </c>
      <c r="G2871" s="88">
        <v>0</v>
      </c>
      <c r="H2871" s="88">
        <v>0</v>
      </c>
      <c r="I2871" s="88">
        <v>0</v>
      </c>
      <c r="J2871" s="88">
        <v>11035248</v>
      </c>
      <c r="K2871" s="88">
        <v>11824749</v>
      </c>
      <c r="L2871" s="88">
        <v>0</v>
      </c>
      <c r="M2871" s="88">
        <v>28899622</v>
      </c>
      <c r="N2871" s="88">
        <v>359686</v>
      </c>
      <c r="O2871" s="88">
        <v>0</v>
      </c>
      <c r="P2871" s="88">
        <v>4209885</v>
      </c>
      <c r="Q2871" s="89">
        <v>0</v>
      </c>
      <c r="R2871" s="89">
        <v>0</v>
      </c>
      <c r="S2871" s="89">
        <v>0</v>
      </c>
      <c r="T2871" s="89">
        <v>1.35239933123E-3</v>
      </c>
      <c r="U2871" s="89">
        <v>4.1663448797699997E-3</v>
      </c>
      <c r="V2871" s="89">
        <v>0</v>
      </c>
      <c r="W2871" s="89">
        <v>0</v>
      </c>
      <c r="X2871" s="89">
        <v>0</v>
      </c>
      <c r="Y2871" s="89">
        <v>0</v>
      </c>
      <c r="Z2871" s="89">
        <v>5.3228070292899998E-3</v>
      </c>
      <c r="AA2871" s="89">
        <v>1.5529553563199999E-3</v>
      </c>
    </row>
    <row r="2872" spans="1:27" x14ac:dyDescent="0.25">
      <c r="A2872" s="87">
        <v>61159</v>
      </c>
      <c r="B2872" s="134">
        <v>45473</v>
      </c>
      <c r="C2872" s="87">
        <v>15523</v>
      </c>
      <c r="D2872" s="86" t="s">
        <v>3222</v>
      </c>
      <c r="E2872" s="88">
        <v>638770368</v>
      </c>
      <c r="F2872" s="88">
        <v>486431857</v>
      </c>
      <c r="G2872" s="88">
        <v>13211614</v>
      </c>
      <c r="H2872" s="88">
        <v>0</v>
      </c>
      <c r="I2872" s="88">
        <v>227408</v>
      </c>
      <c r="J2872" s="88">
        <v>49646082</v>
      </c>
      <c r="K2872" s="88">
        <v>197699500</v>
      </c>
      <c r="L2872" s="88">
        <v>0</v>
      </c>
      <c r="M2872" s="88">
        <v>90582112</v>
      </c>
      <c r="N2872" s="88">
        <v>48572895</v>
      </c>
      <c r="O2872" s="88">
        <v>9845937</v>
      </c>
      <c r="P2872" s="88">
        <v>76646310</v>
      </c>
      <c r="Q2872" s="89">
        <v>7.52288118984E-3</v>
      </c>
      <c r="R2872" s="89">
        <v>0</v>
      </c>
      <c r="S2872" s="89">
        <v>-1.2496222922E-2</v>
      </c>
      <c r="T2872" s="89">
        <v>5.7025394206000005E-4</v>
      </c>
      <c r="U2872" s="89">
        <v>5.4969470167699997E-3</v>
      </c>
      <c r="V2872" s="89">
        <v>0</v>
      </c>
      <c r="W2872" s="89">
        <v>-3.2499925700000003E-4</v>
      </c>
      <c r="X2872" s="89">
        <v>0</v>
      </c>
      <c r="Y2872" s="89">
        <v>2.2970801389999998E-3</v>
      </c>
      <c r="Z2872" s="89">
        <v>4.5534277576200002E-3</v>
      </c>
      <c r="AA2872" s="89">
        <v>3.19084822365E-3</v>
      </c>
    </row>
    <row r="2873" spans="1:27" x14ac:dyDescent="0.25">
      <c r="A2873" s="87">
        <v>61160</v>
      </c>
      <c r="B2873" s="134">
        <v>45473</v>
      </c>
      <c r="C2873" s="87">
        <v>15524</v>
      </c>
      <c r="D2873" s="86" t="s">
        <v>3223</v>
      </c>
      <c r="E2873" s="88">
        <v>286801437</v>
      </c>
      <c r="F2873" s="88">
        <v>142462705</v>
      </c>
      <c r="G2873" s="88">
        <v>15407082</v>
      </c>
      <c r="H2873" s="88">
        <v>0</v>
      </c>
      <c r="I2873" s="88">
        <v>0</v>
      </c>
      <c r="J2873" s="88">
        <v>15068365</v>
      </c>
      <c r="K2873" s="88">
        <v>46048363</v>
      </c>
      <c r="L2873" s="88">
        <v>0</v>
      </c>
      <c r="M2873" s="88">
        <v>57780535</v>
      </c>
      <c r="N2873" s="88">
        <v>0</v>
      </c>
      <c r="O2873" s="88">
        <v>0</v>
      </c>
      <c r="P2873" s="88">
        <v>8158360</v>
      </c>
      <c r="Q2873" s="89">
        <v>1.192133367957E-2</v>
      </c>
      <c r="R2873" s="89">
        <v>0</v>
      </c>
      <c r="S2873" s="89">
        <v>0</v>
      </c>
      <c r="T2873" s="89">
        <v>-1.5311981080000001E-4</v>
      </c>
      <c r="U2873" s="89">
        <v>1.4958160904100001E-3</v>
      </c>
      <c r="V2873" s="89">
        <v>0</v>
      </c>
      <c r="W2873" s="89">
        <v>-2.6213968940000002E-4</v>
      </c>
      <c r="X2873" s="89">
        <v>0</v>
      </c>
      <c r="Y2873" s="89">
        <v>0</v>
      </c>
      <c r="Z2873" s="89">
        <v>1.5334112358169999E-2</v>
      </c>
      <c r="AA2873" s="89">
        <v>2.6258677536599999E-3</v>
      </c>
    </row>
    <row r="2874" spans="1:27" x14ac:dyDescent="0.25">
      <c r="A2874" s="87">
        <v>61165</v>
      </c>
      <c r="B2874" s="134">
        <v>45473</v>
      </c>
      <c r="C2874" s="87">
        <v>15529</v>
      </c>
      <c r="D2874" s="86" t="s">
        <v>3224</v>
      </c>
      <c r="E2874" s="88">
        <v>30259946</v>
      </c>
      <c r="F2874" s="88">
        <v>21765590</v>
      </c>
      <c r="G2874" s="88">
        <v>903176</v>
      </c>
      <c r="H2874" s="88">
        <v>0</v>
      </c>
      <c r="I2874" s="88">
        <v>0</v>
      </c>
      <c r="J2874" s="88">
        <v>3401839</v>
      </c>
      <c r="K2874" s="88">
        <v>4488229</v>
      </c>
      <c r="L2874" s="88">
        <v>0</v>
      </c>
      <c r="M2874" s="88">
        <v>9786909</v>
      </c>
      <c r="N2874" s="88">
        <v>0</v>
      </c>
      <c r="O2874" s="88">
        <v>0</v>
      </c>
      <c r="P2874" s="88">
        <v>3185437</v>
      </c>
      <c r="Q2874" s="89">
        <v>4.6324762090899996E-3</v>
      </c>
      <c r="R2874" s="89">
        <v>0</v>
      </c>
      <c r="S2874" s="89">
        <v>0</v>
      </c>
      <c r="T2874" s="89">
        <v>0</v>
      </c>
      <c r="U2874" s="89">
        <v>2.4982786131400002E-3</v>
      </c>
      <c r="V2874" s="89">
        <v>0</v>
      </c>
      <c r="W2874" s="89">
        <v>7.0479639538999998E-4</v>
      </c>
      <c r="X2874" s="89">
        <v>0</v>
      </c>
      <c r="Y2874" s="89">
        <v>0</v>
      </c>
      <c r="Z2874" s="89">
        <v>4.6725208565399998E-3</v>
      </c>
      <c r="AA2874" s="89">
        <v>1.70474122834E-3</v>
      </c>
    </row>
    <row r="2875" spans="1:27" x14ac:dyDescent="0.25">
      <c r="A2875" s="87">
        <v>61185</v>
      </c>
      <c r="B2875" s="134">
        <v>45473</v>
      </c>
      <c r="C2875" s="87">
        <v>15549</v>
      </c>
      <c r="D2875" s="86" t="s">
        <v>3225</v>
      </c>
      <c r="E2875" s="88">
        <v>988714098</v>
      </c>
      <c r="F2875" s="88">
        <v>860917373</v>
      </c>
      <c r="G2875" s="88">
        <v>22493841</v>
      </c>
      <c r="H2875" s="88">
        <v>0</v>
      </c>
      <c r="I2875" s="88">
        <v>4874807</v>
      </c>
      <c r="J2875" s="88">
        <v>95180070</v>
      </c>
      <c r="K2875" s="88">
        <v>404391696</v>
      </c>
      <c r="L2875" s="88">
        <v>0</v>
      </c>
      <c r="M2875" s="88">
        <v>213563100</v>
      </c>
      <c r="N2875" s="88">
        <v>9412760</v>
      </c>
      <c r="O2875" s="88">
        <v>5196043</v>
      </c>
      <c r="P2875" s="88">
        <v>105805055</v>
      </c>
      <c r="Q2875" s="89">
        <v>1.2598006848469999E-2</v>
      </c>
      <c r="R2875" s="89">
        <v>0</v>
      </c>
      <c r="S2875" s="89">
        <v>1.165310737236E-2</v>
      </c>
      <c r="T2875" s="89">
        <v>1.5485578315E-3</v>
      </c>
      <c r="U2875" s="89">
        <v>3.3654048069599999E-3</v>
      </c>
      <c r="V2875" s="89">
        <v>0</v>
      </c>
      <c r="W2875" s="89">
        <v>2.9188548776000001E-4</v>
      </c>
      <c r="X2875" s="89">
        <v>0</v>
      </c>
      <c r="Y2875" s="89">
        <v>0</v>
      </c>
      <c r="Z2875" s="89">
        <v>6.8160477034800004E-3</v>
      </c>
      <c r="AA2875" s="89">
        <v>3.11009909497E-3</v>
      </c>
    </row>
    <row r="2876" spans="1:27" x14ac:dyDescent="0.25">
      <c r="A2876" s="87">
        <v>61186</v>
      </c>
      <c r="B2876" s="134">
        <v>45473</v>
      </c>
      <c r="C2876" s="87">
        <v>15550</v>
      </c>
      <c r="D2876" s="86" t="s">
        <v>3226</v>
      </c>
      <c r="E2876" s="88">
        <v>274268604</v>
      </c>
      <c r="F2876" s="88">
        <v>227672138</v>
      </c>
      <c r="G2876" s="88">
        <v>4755822</v>
      </c>
      <c r="H2876" s="88">
        <v>0</v>
      </c>
      <c r="I2876" s="88">
        <v>0</v>
      </c>
      <c r="J2876" s="88">
        <v>25093457</v>
      </c>
      <c r="K2876" s="88">
        <v>74621150</v>
      </c>
      <c r="L2876" s="88">
        <v>0</v>
      </c>
      <c r="M2876" s="88">
        <v>102323615</v>
      </c>
      <c r="N2876" s="88">
        <v>150790</v>
      </c>
      <c r="O2876" s="88">
        <v>24865</v>
      </c>
      <c r="P2876" s="88">
        <v>20702439</v>
      </c>
      <c r="Q2876" s="89">
        <v>2.7809659003899998E-3</v>
      </c>
      <c r="R2876" s="89">
        <v>0</v>
      </c>
      <c r="S2876" s="89">
        <v>0</v>
      </c>
      <c r="T2876" s="89">
        <v>1.9821130772000001E-4</v>
      </c>
      <c r="U2876" s="89">
        <v>1.0226154182E-3</v>
      </c>
      <c r="V2876" s="89">
        <v>0</v>
      </c>
      <c r="W2876" s="89">
        <v>1.0903160064E-4</v>
      </c>
      <c r="X2876" s="89">
        <v>0</v>
      </c>
      <c r="Y2876" s="89">
        <v>0</v>
      </c>
      <c r="Z2876" s="89">
        <v>6.3864333248700002E-3</v>
      </c>
      <c r="AA2876" s="89">
        <v>1.0392617835300001E-3</v>
      </c>
    </row>
    <row r="2877" spans="1:27" x14ac:dyDescent="0.25">
      <c r="A2877" s="87">
        <v>61189</v>
      </c>
      <c r="B2877" s="134">
        <v>45473</v>
      </c>
      <c r="C2877" s="87">
        <v>15553</v>
      </c>
      <c r="D2877" s="86" t="s">
        <v>3227</v>
      </c>
      <c r="E2877" s="88">
        <v>139867406</v>
      </c>
      <c r="F2877" s="88">
        <v>103902656</v>
      </c>
      <c r="G2877" s="88">
        <v>371691</v>
      </c>
      <c r="H2877" s="88">
        <v>0</v>
      </c>
      <c r="I2877" s="88">
        <v>0</v>
      </c>
      <c r="J2877" s="88">
        <v>2592934</v>
      </c>
      <c r="K2877" s="88">
        <v>7633658</v>
      </c>
      <c r="L2877" s="88">
        <v>0</v>
      </c>
      <c r="M2877" s="88">
        <v>82130960</v>
      </c>
      <c r="N2877" s="88">
        <v>8000989</v>
      </c>
      <c r="O2877" s="88">
        <v>1767985</v>
      </c>
      <c r="P2877" s="88">
        <v>1404439</v>
      </c>
      <c r="Q2877" s="89">
        <v>3.405455379827E-2</v>
      </c>
      <c r="R2877" s="89">
        <v>0</v>
      </c>
      <c r="S2877" s="89">
        <v>0</v>
      </c>
      <c r="T2877" s="89">
        <v>3.0243607630000001E-4</v>
      </c>
      <c r="U2877" s="89">
        <v>1.8870038679899999E-3</v>
      </c>
      <c r="V2877" s="89">
        <v>0</v>
      </c>
      <c r="W2877" s="89">
        <v>2.0149299187000001E-4</v>
      </c>
      <c r="X2877" s="89">
        <v>0</v>
      </c>
      <c r="Y2877" s="89">
        <v>0</v>
      </c>
      <c r="Z2877" s="89">
        <v>4.9390739544790001E-2</v>
      </c>
      <c r="AA2877" s="89">
        <v>1.2595529854E-3</v>
      </c>
    </row>
    <row r="2878" spans="1:27" x14ac:dyDescent="0.25">
      <c r="A2878" s="87">
        <v>61209</v>
      </c>
      <c r="B2878" s="134">
        <v>45473</v>
      </c>
      <c r="C2878" s="87">
        <v>15572</v>
      </c>
      <c r="D2878" s="86" t="s">
        <v>3228</v>
      </c>
      <c r="E2878" s="88">
        <v>74356983</v>
      </c>
      <c r="F2878" s="88">
        <v>52034569</v>
      </c>
      <c r="G2878" s="88">
        <v>3223097</v>
      </c>
      <c r="H2878" s="88">
        <v>0</v>
      </c>
      <c r="I2878" s="88">
        <v>0</v>
      </c>
      <c r="J2878" s="88">
        <v>17420196</v>
      </c>
      <c r="K2878" s="88">
        <v>17753399</v>
      </c>
      <c r="L2878" s="88">
        <v>0</v>
      </c>
      <c r="M2878" s="88">
        <v>3433628</v>
      </c>
      <c r="N2878" s="88">
        <v>0</v>
      </c>
      <c r="O2878" s="88">
        <v>0</v>
      </c>
      <c r="P2878" s="88">
        <v>10204249</v>
      </c>
      <c r="Q2878" s="89">
        <v>1.56379382268E-3</v>
      </c>
      <c r="R2878" s="89">
        <v>0</v>
      </c>
      <c r="S2878" s="89">
        <v>0</v>
      </c>
      <c r="T2878" s="89">
        <v>1.8516572547000001E-3</v>
      </c>
      <c r="U2878" s="89">
        <v>-2.249750841E-4</v>
      </c>
      <c r="V2878" s="89">
        <v>0</v>
      </c>
      <c r="W2878" s="89">
        <v>1.6365187823249999E-2</v>
      </c>
      <c r="X2878" s="89">
        <v>0</v>
      </c>
      <c r="Y2878" s="89">
        <v>0</v>
      </c>
      <c r="Z2878" s="89">
        <v>2.1263230560299999E-3</v>
      </c>
      <c r="AA2878" s="89">
        <v>2.4820027949999999E-3</v>
      </c>
    </row>
    <row r="2879" spans="1:27" x14ac:dyDescent="0.25">
      <c r="A2879" s="87">
        <v>61219</v>
      </c>
      <c r="B2879" s="134">
        <v>45473</v>
      </c>
      <c r="C2879" s="87">
        <v>15582</v>
      </c>
      <c r="D2879" s="86" t="s">
        <v>3229</v>
      </c>
      <c r="E2879" s="88">
        <v>275464551</v>
      </c>
      <c r="F2879" s="88">
        <v>197832972</v>
      </c>
      <c r="G2879" s="88">
        <v>13587751</v>
      </c>
      <c r="H2879" s="88">
        <v>0</v>
      </c>
      <c r="I2879" s="88">
        <v>0</v>
      </c>
      <c r="J2879" s="88">
        <v>15891988</v>
      </c>
      <c r="K2879" s="88">
        <v>75208693</v>
      </c>
      <c r="L2879" s="88">
        <v>0</v>
      </c>
      <c r="M2879" s="88">
        <v>51208963</v>
      </c>
      <c r="N2879" s="88">
        <v>14233221</v>
      </c>
      <c r="O2879" s="88">
        <v>4195641</v>
      </c>
      <c r="P2879" s="88">
        <v>23506716</v>
      </c>
      <c r="Q2879" s="89">
        <v>1.8488292410659999E-2</v>
      </c>
      <c r="R2879" s="89">
        <v>0</v>
      </c>
      <c r="S2879" s="89">
        <v>0</v>
      </c>
      <c r="T2879" s="89">
        <v>2.9396926160999998E-4</v>
      </c>
      <c r="U2879" s="89">
        <v>3.8165837511000002E-4</v>
      </c>
      <c r="V2879" s="89">
        <v>0</v>
      </c>
      <c r="W2879" s="89">
        <v>-3.4735711257000002E-6</v>
      </c>
      <c r="X2879" s="89">
        <v>0</v>
      </c>
      <c r="Y2879" s="89">
        <v>-5.55970994E-5</v>
      </c>
      <c r="Z2879" s="89">
        <v>6.1298082886799997E-3</v>
      </c>
      <c r="AA2879" s="89">
        <v>2.1913383215600001E-3</v>
      </c>
    </row>
    <row r="2880" spans="1:27" x14ac:dyDescent="0.25">
      <c r="A2880" s="87">
        <v>61220</v>
      </c>
      <c r="B2880" s="134">
        <v>45473</v>
      </c>
      <c r="C2880" s="87">
        <v>15583</v>
      </c>
      <c r="D2880" s="86" t="s">
        <v>3230</v>
      </c>
      <c r="E2880" s="88">
        <v>68339977</v>
      </c>
      <c r="F2880" s="88">
        <v>59498414</v>
      </c>
      <c r="G2880" s="88">
        <v>1212580</v>
      </c>
      <c r="H2880" s="88">
        <v>0</v>
      </c>
      <c r="I2880" s="88">
        <v>0</v>
      </c>
      <c r="J2880" s="88">
        <v>3343629</v>
      </c>
      <c r="K2880" s="88">
        <v>3717843</v>
      </c>
      <c r="L2880" s="88">
        <v>0</v>
      </c>
      <c r="M2880" s="88">
        <v>36746969</v>
      </c>
      <c r="N2880" s="88">
        <v>4735530</v>
      </c>
      <c r="O2880" s="88">
        <v>7056600</v>
      </c>
      <c r="P2880" s="88">
        <v>2685263</v>
      </c>
      <c r="Q2880" s="89">
        <v>1.2771734985140001E-2</v>
      </c>
      <c r="R2880" s="89">
        <v>0</v>
      </c>
      <c r="S2880" s="89">
        <v>0</v>
      </c>
      <c r="T2880" s="89">
        <v>1.9725770230299999E-3</v>
      </c>
      <c r="U2880" s="89">
        <v>4.2209576144000002E-4</v>
      </c>
      <c r="V2880" s="89">
        <v>0</v>
      </c>
      <c r="W2880" s="89">
        <v>0</v>
      </c>
      <c r="X2880" s="89">
        <v>0</v>
      </c>
      <c r="Y2880" s="89">
        <v>0</v>
      </c>
      <c r="Z2880" s="89">
        <v>7.3176729294500004E-3</v>
      </c>
      <c r="AA2880" s="89">
        <v>1.2877841461000001E-3</v>
      </c>
    </row>
    <row r="2881" spans="1:27" x14ac:dyDescent="0.25">
      <c r="A2881" s="87">
        <v>61230</v>
      </c>
      <c r="B2881" s="134">
        <v>45473</v>
      </c>
      <c r="C2881" s="87">
        <v>15591</v>
      </c>
      <c r="D2881" s="86" t="s">
        <v>3231</v>
      </c>
      <c r="E2881" s="88">
        <v>55522016</v>
      </c>
      <c r="F2881" s="88">
        <v>19098005</v>
      </c>
      <c r="G2881" s="88">
        <v>6406388</v>
      </c>
      <c r="H2881" s="88">
        <v>0</v>
      </c>
      <c r="I2881" s="88">
        <v>0</v>
      </c>
      <c r="J2881" s="88">
        <v>1795599</v>
      </c>
      <c r="K2881" s="88">
        <v>5953700</v>
      </c>
      <c r="L2881" s="88">
        <v>0</v>
      </c>
      <c r="M2881" s="88">
        <v>1006062</v>
      </c>
      <c r="N2881" s="88">
        <v>0</v>
      </c>
      <c r="O2881" s="88">
        <v>0</v>
      </c>
      <c r="P2881" s="88">
        <v>3936256</v>
      </c>
      <c r="Q2881" s="89">
        <v>1.2165717603160001E-2</v>
      </c>
      <c r="R2881" s="89">
        <v>0</v>
      </c>
      <c r="S2881" s="89">
        <v>0</v>
      </c>
      <c r="T2881" s="89">
        <v>0</v>
      </c>
      <c r="U2881" s="89">
        <v>4.0463719978700002E-3</v>
      </c>
      <c r="V2881" s="89">
        <v>0</v>
      </c>
      <c r="W2881" s="89">
        <v>-1.2041464924399999E-2</v>
      </c>
      <c r="X2881" s="89">
        <v>0</v>
      </c>
      <c r="Y2881" s="89">
        <v>0</v>
      </c>
      <c r="Z2881" s="89">
        <v>6.67770014592E-3</v>
      </c>
      <c r="AA2881" s="89">
        <v>6.3507177606800004E-3</v>
      </c>
    </row>
    <row r="2882" spans="1:27" x14ac:dyDescent="0.25">
      <c r="A2882" s="87">
        <v>61231</v>
      </c>
      <c r="B2882" s="134">
        <v>45473</v>
      </c>
      <c r="C2882" s="87">
        <v>15592</v>
      </c>
      <c r="D2882" s="86" t="s">
        <v>3232</v>
      </c>
      <c r="E2882" s="88">
        <v>488468392</v>
      </c>
      <c r="F2882" s="88">
        <v>305585646</v>
      </c>
      <c r="G2882" s="88">
        <v>9799908</v>
      </c>
      <c r="H2882" s="88">
        <v>0</v>
      </c>
      <c r="I2882" s="88">
        <v>0</v>
      </c>
      <c r="J2882" s="88">
        <v>25695002</v>
      </c>
      <c r="K2882" s="88">
        <v>132434539</v>
      </c>
      <c r="L2882" s="88">
        <v>0</v>
      </c>
      <c r="M2882" s="88">
        <v>102335326</v>
      </c>
      <c r="N2882" s="88">
        <v>2922303</v>
      </c>
      <c r="O2882" s="88">
        <v>0</v>
      </c>
      <c r="P2882" s="88">
        <v>32398568</v>
      </c>
      <c r="Q2882" s="89">
        <v>9.6752054448699994E-3</v>
      </c>
      <c r="R2882" s="89">
        <v>0</v>
      </c>
      <c r="S2882" s="89">
        <v>0</v>
      </c>
      <c r="T2882" s="89">
        <v>7.9552896772000004E-4</v>
      </c>
      <c r="U2882" s="89">
        <v>4.0200864915299998E-3</v>
      </c>
      <c r="V2882" s="89">
        <v>0</v>
      </c>
      <c r="W2882" s="89">
        <v>2.6495114254000002E-4</v>
      </c>
      <c r="X2882" s="89">
        <v>0</v>
      </c>
      <c r="Y2882" s="89">
        <v>0</v>
      </c>
      <c r="Z2882" s="89">
        <v>1.310295961669E-2</v>
      </c>
      <c r="AA2882" s="89">
        <v>3.5301908487999998E-3</v>
      </c>
    </row>
    <row r="2883" spans="1:27" x14ac:dyDescent="0.25">
      <c r="A2883" s="87">
        <v>61232</v>
      </c>
      <c r="B2883" s="134">
        <v>45473</v>
      </c>
      <c r="C2883" s="87">
        <v>15593</v>
      </c>
      <c r="D2883" s="86" t="s">
        <v>3233</v>
      </c>
      <c r="E2883" s="88">
        <v>5712972</v>
      </c>
      <c r="F2883" s="88">
        <v>3717485</v>
      </c>
      <c r="G2883" s="88">
        <v>0</v>
      </c>
      <c r="H2883" s="88">
        <v>0</v>
      </c>
      <c r="I2883" s="88">
        <v>0</v>
      </c>
      <c r="J2883" s="88">
        <v>1178685</v>
      </c>
      <c r="K2883" s="88">
        <v>2102983</v>
      </c>
      <c r="L2883" s="88">
        <v>0</v>
      </c>
      <c r="M2883" s="88">
        <v>0</v>
      </c>
      <c r="N2883" s="88">
        <v>0</v>
      </c>
      <c r="O2883" s="88">
        <v>0</v>
      </c>
      <c r="P2883" s="88">
        <v>435817</v>
      </c>
      <c r="Q2883" s="89">
        <v>0</v>
      </c>
      <c r="R2883" s="89">
        <v>0</v>
      </c>
      <c r="S2883" s="89">
        <v>0</v>
      </c>
      <c r="T2883" s="89">
        <v>0</v>
      </c>
      <c r="U2883" s="89">
        <v>1.61297904053E-3</v>
      </c>
      <c r="V2883" s="89">
        <v>0</v>
      </c>
      <c r="W2883" s="89">
        <v>0</v>
      </c>
      <c r="X2883" s="89">
        <v>0</v>
      </c>
      <c r="Y2883" s="89">
        <v>0</v>
      </c>
      <c r="Z2883" s="89">
        <v>-8.5715986232999999E-3</v>
      </c>
      <c r="AA2883" s="89">
        <v>-7.45906682E-5</v>
      </c>
    </row>
    <row r="2884" spans="1:27" x14ac:dyDescent="0.25">
      <c r="A2884" s="87">
        <v>61233</v>
      </c>
      <c r="B2884" s="134">
        <v>45473</v>
      </c>
      <c r="C2884" s="87">
        <v>15594</v>
      </c>
      <c r="D2884" s="86" t="s">
        <v>3234</v>
      </c>
      <c r="E2884" s="88">
        <v>14071924</v>
      </c>
      <c r="F2884" s="88">
        <v>3830846</v>
      </c>
      <c r="G2884" s="88">
        <v>422264</v>
      </c>
      <c r="H2884" s="88">
        <v>0</v>
      </c>
      <c r="I2884" s="88">
        <v>0</v>
      </c>
      <c r="J2884" s="88">
        <v>932941</v>
      </c>
      <c r="K2884" s="88">
        <v>2150766</v>
      </c>
      <c r="L2884" s="88">
        <v>0</v>
      </c>
      <c r="M2884" s="88">
        <v>0</v>
      </c>
      <c r="N2884" s="88">
        <v>0</v>
      </c>
      <c r="O2884" s="88">
        <v>0</v>
      </c>
      <c r="P2884" s="88">
        <v>324875</v>
      </c>
      <c r="Q2884" s="89">
        <v>1.8555620650650001E-2</v>
      </c>
      <c r="R2884" s="89">
        <v>0</v>
      </c>
      <c r="S2884" s="89">
        <v>0</v>
      </c>
      <c r="T2884" s="89">
        <v>0</v>
      </c>
      <c r="U2884" s="89">
        <v>5.1161524439999999E-5</v>
      </c>
      <c r="V2884" s="89">
        <v>0</v>
      </c>
      <c r="W2884" s="89">
        <v>0</v>
      </c>
      <c r="X2884" s="89">
        <v>0</v>
      </c>
      <c r="Y2884" s="89">
        <v>0</v>
      </c>
      <c r="Z2884" s="89">
        <v>9.2615759371999992E-3</v>
      </c>
      <c r="AA2884" s="89">
        <v>3.2904395607999998E-3</v>
      </c>
    </row>
    <row r="2885" spans="1:27" x14ac:dyDescent="0.25">
      <c r="A2885" s="87">
        <v>61239</v>
      </c>
      <c r="B2885" s="134">
        <v>45473</v>
      </c>
      <c r="C2885" s="87">
        <v>15599</v>
      </c>
      <c r="D2885" s="86" t="s">
        <v>3235</v>
      </c>
      <c r="E2885" s="88">
        <v>110492090</v>
      </c>
      <c r="F2885" s="88">
        <v>49756443</v>
      </c>
      <c r="G2885" s="88">
        <v>2202644</v>
      </c>
      <c r="H2885" s="88">
        <v>0</v>
      </c>
      <c r="I2885" s="88">
        <v>0</v>
      </c>
      <c r="J2885" s="88">
        <v>7782287</v>
      </c>
      <c r="K2885" s="88">
        <v>14992778</v>
      </c>
      <c r="L2885" s="88">
        <v>0</v>
      </c>
      <c r="M2885" s="88">
        <v>2111705</v>
      </c>
      <c r="N2885" s="88">
        <v>13230725</v>
      </c>
      <c r="O2885" s="88">
        <v>0</v>
      </c>
      <c r="P2885" s="88">
        <v>9436304</v>
      </c>
      <c r="Q2885" s="89">
        <v>1.3413337832099999E-2</v>
      </c>
      <c r="R2885" s="89">
        <v>0</v>
      </c>
      <c r="S2885" s="89">
        <v>0</v>
      </c>
      <c r="T2885" s="89">
        <v>3.9840626680400001E-3</v>
      </c>
      <c r="U2885" s="89">
        <v>1.8387778915600001E-3</v>
      </c>
      <c r="V2885" s="89">
        <v>0</v>
      </c>
      <c r="W2885" s="89">
        <v>0</v>
      </c>
      <c r="X2885" s="89">
        <v>3.8704439913999999E-4</v>
      </c>
      <c r="Y2885" s="89">
        <v>0</v>
      </c>
      <c r="Z2885" s="89">
        <v>5.9232147125399997E-3</v>
      </c>
      <c r="AA2885" s="89">
        <v>3.0123686340399998E-3</v>
      </c>
    </row>
    <row r="2886" spans="1:27" x14ac:dyDescent="0.25">
      <c r="A2886" s="87">
        <v>61256</v>
      </c>
      <c r="B2886" s="134">
        <v>45473</v>
      </c>
      <c r="C2886" s="87">
        <v>15614</v>
      </c>
      <c r="D2886" s="86" t="s">
        <v>3236</v>
      </c>
      <c r="E2886" s="88">
        <v>192475801</v>
      </c>
      <c r="F2886" s="88">
        <v>132532411</v>
      </c>
      <c r="G2886" s="88">
        <v>10455102</v>
      </c>
      <c r="H2886" s="88">
        <v>0</v>
      </c>
      <c r="I2886" s="88">
        <v>179052</v>
      </c>
      <c r="J2886" s="88">
        <v>18224008</v>
      </c>
      <c r="K2886" s="88">
        <v>47948360</v>
      </c>
      <c r="L2886" s="88">
        <v>0</v>
      </c>
      <c r="M2886" s="88">
        <v>45968814</v>
      </c>
      <c r="N2886" s="88">
        <v>0</v>
      </c>
      <c r="O2886" s="88">
        <v>0</v>
      </c>
      <c r="P2886" s="88">
        <v>9757075</v>
      </c>
      <c r="Q2886" s="89">
        <v>1.8264002050059999E-2</v>
      </c>
      <c r="R2886" s="89">
        <v>0</v>
      </c>
      <c r="S2886" s="89">
        <v>0</v>
      </c>
      <c r="T2886" s="89">
        <v>0</v>
      </c>
      <c r="U2886" s="89">
        <v>8.6447558092099999E-3</v>
      </c>
      <c r="V2886" s="89">
        <v>0</v>
      </c>
      <c r="W2886" s="89">
        <v>6.8218818180000004E-5</v>
      </c>
      <c r="X2886" s="89">
        <v>0</v>
      </c>
      <c r="Y2886" s="89">
        <v>0</v>
      </c>
      <c r="Z2886" s="89">
        <v>8.7676797140699998E-3</v>
      </c>
      <c r="AA2886" s="89">
        <v>5.8446226014999998E-3</v>
      </c>
    </row>
    <row r="2887" spans="1:27" x14ac:dyDescent="0.25">
      <c r="A2887" s="87">
        <v>61257</v>
      </c>
      <c r="B2887" s="134">
        <v>45473</v>
      </c>
      <c r="C2887" s="87">
        <v>15615</v>
      </c>
      <c r="D2887" s="86" t="s">
        <v>3237</v>
      </c>
      <c r="E2887" s="88">
        <v>104756237</v>
      </c>
      <c r="F2887" s="88">
        <v>80624969</v>
      </c>
      <c r="G2887" s="88">
        <v>20539</v>
      </c>
      <c r="H2887" s="88">
        <v>0</v>
      </c>
      <c r="I2887" s="88">
        <v>0</v>
      </c>
      <c r="J2887" s="88">
        <v>3226017</v>
      </c>
      <c r="K2887" s="88">
        <v>14176677</v>
      </c>
      <c r="L2887" s="88">
        <v>0</v>
      </c>
      <c r="M2887" s="88">
        <v>44404259</v>
      </c>
      <c r="N2887" s="88">
        <v>2453563</v>
      </c>
      <c r="O2887" s="88">
        <v>414981</v>
      </c>
      <c r="P2887" s="88">
        <v>15928933</v>
      </c>
      <c r="Q2887" s="89">
        <v>0</v>
      </c>
      <c r="R2887" s="89">
        <v>0</v>
      </c>
      <c r="S2887" s="89">
        <v>0</v>
      </c>
      <c r="T2887" s="89">
        <v>7.27443628052E-3</v>
      </c>
      <c r="U2887" s="89">
        <v>4.6420085824980001E-2</v>
      </c>
      <c r="V2887" s="89">
        <v>0</v>
      </c>
      <c r="W2887" s="89">
        <v>1.1606237759E-4</v>
      </c>
      <c r="X2887" s="89">
        <v>0</v>
      </c>
      <c r="Y2887" s="89">
        <v>0</v>
      </c>
      <c r="Z2887" s="89">
        <v>6.2620550752939999E-2</v>
      </c>
      <c r="AA2887" s="89">
        <v>2.3639030725510001E-2</v>
      </c>
    </row>
    <row r="2888" spans="1:27" x14ac:dyDescent="0.25">
      <c r="A2888" s="87">
        <v>61260</v>
      </c>
      <c r="B2888" s="134">
        <v>45473</v>
      </c>
      <c r="C2888" s="87">
        <v>15618</v>
      </c>
      <c r="D2888" s="86" t="s">
        <v>3238</v>
      </c>
      <c r="E2888" s="88">
        <v>92297857</v>
      </c>
      <c r="F2888" s="88">
        <v>48858727</v>
      </c>
      <c r="G2888" s="88">
        <v>0</v>
      </c>
      <c r="H2888" s="88">
        <v>0</v>
      </c>
      <c r="I2888" s="88">
        <v>0</v>
      </c>
      <c r="J2888" s="88">
        <v>10087132</v>
      </c>
      <c r="K2888" s="88">
        <v>22490788</v>
      </c>
      <c r="L2888" s="88">
        <v>0</v>
      </c>
      <c r="M2888" s="88">
        <v>6098146</v>
      </c>
      <c r="N2888" s="88">
        <v>0</v>
      </c>
      <c r="O2888" s="88">
        <v>0</v>
      </c>
      <c r="P2888" s="88">
        <v>10182661</v>
      </c>
      <c r="Q2888" s="89">
        <v>0</v>
      </c>
      <c r="R2888" s="89">
        <v>0</v>
      </c>
      <c r="S2888" s="89">
        <v>0</v>
      </c>
      <c r="T2888" s="89">
        <v>6.3935528968000002E-4</v>
      </c>
      <c r="U2888" s="89">
        <v>3.2338487812899998E-3</v>
      </c>
      <c r="V2888" s="89">
        <v>0</v>
      </c>
      <c r="W2888" s="89">
        <v>0</v>
      </c>
      <c r="X2888" s="89">
        <v>0</v>
      </c>
      <c r="Y2888" s="89">
        <v>0</v>
      </c>
      <c r="Z2888" s="89">
        <v>6.13379013788E-3</v>
      </c>
      <c r="AA2888" s="89">
        <v>2.9465487357800001E-3</v>
      </c>
    </row>
    <row r="2889" spans="1:27" x14ac:dyDescent="0.25">
      <c r="A2889" s="87">
        <v>61261</v>
      </c>
      <c r="B2889" s="134">
        <v>45473</v>
      </c>
      <c r="C2889" s="87">
        <v>15619</v>
      </c>
      <c r="D2889" s="86" t="s">
        <v>3239</v>
      </c>
      <c r="E2889" s="88">
        <v>15166090</v>
      </c>
      <c r="F2889" s="88">
        <v>7128977</v>
      </c>
      <c r="G2889" s="88">
        <v>0</v>
      </c>
      <c r="H2889" s="88">
        <v>0</v>
      </c>
      <c r="I2889" s="88">
        <v>102532</v>
      </c>
      <c r="J2889" s="88">
        <v>1649830</v>
      </c>
      <c r="K2889" s="88">
        <v>3089739</v>
      </c>
      <c r="L2889" s="88">
        <v>0</v>
      </c>
      <c r="M2889" s="88">
        <v>1575964</v>
      </c>
      <c r="N2889" s="88">
        <v>0</v>
      </c>
      <c r="O2889" s="88">
        <v>0</v>
      </c>
      <c r="P2889" s="88">
        <v>710911</v>
      </c>
      <c r="Q2889" s="89">
        <v>0</v>
      </c>
      <c r="R2889" s="89">
        <v>0</v>
      </c>
      <c r="S2889" s="89">
        <v>0</v>
      </c>
      <c r="T2889" s="89">
        <v>0</v>
      </c>
      <c r="U2889" s="89">
        <v>6.7127472478000004E-4</v>
      </c>
      <c r="V2889" s="89">
        <v>0</v>
      </c>
      <c r="W2889" s="89">
        <v>0</v>
      </c>
      <c r="X2889" s="89">
        <v>0</v>
      </c>
      <c r="Y2889" s="89">
        <v>0</v>
      </c>
      <c r="Z2889" s="89">
        <v>6.6094064187E-3</v>
      </c>
      <c r="AA2889" s="89">
        <v>9.812901805200001E-4</v>
      </c>
    </row>
    <row r="2890" spans="1:27" x14ac:dyDescent="0.25">
      <c r="A2890" s="87">
        <v>61262</v>
      </c>
      <c r="B2890" s="134">
        <v>45473</v>
      </c>
      <c r="C2890" s="87">
        <v>15620</v>
      </c>
      <c r="D2890" s="86" t="s">
        <v>3240</v>
      </c>
      <c r="E2890" s="88">
        <v>2889744</v>
      </c>
      <c r="F2890" s="88">
        <v>1810543</v>
      </c>
      <c r="G2890" s="88">
        <v>0</v>
      </c>
      <c r="H2890" s="88">
        <v>0</v>
      </c>
      <c r="I2890" s="88">
        <v>0</v>
      </c>
      <c r="J2890" s="88">
        <v>752286</v>
      </c>
      <c r="K2890" s="88">
        <v>472943</v>
      </c>
      <c r="L2890" s="88">
        <v>0</v>
      </c>
      <c r="M2890" s="88">
        <v>0</v>
      </c>
      <c r="N2890" s="88">
        <v>0</v>
      </c>
      <c r="O2890" s="88">
        <v>0</v>
      </c>
      <c r="P2890" s="88">
        <v>585314</v>
      </c>
      <c r="Q2890" s="89">
        <v>0</v>
      </c>
      <c r="R2890" s="89">
        <v>0</v>
      </c>
      <c r="S2890" s="89">
        <v>0</v>
      </c>
      <c r="T2890" s="89">
        <v>0</v>
      </c>
      <c r="U2890" s="89">
        <v>0</v>
      </c>
      <c r="V2890" s="89">
        <v>0</v>
      </c>
      <c r="W2890" s="89">
        <v>0</v>
      </c>
      <c r="X2890" s="89">
        <v>0</v>
      </c>
      <c r="Y2890" s="89">
        <v>0</v>
      </c>
      <c r="Z2890" s="89">
        <v>7.5177934167400002E-3</v>
      </c>
      <c r="AA2890" s="89">
        <v>2.71203234951E-3</v>
      </c>
    </row>
    <row r="2891" spans="1:27" x14ac:dyDescent="0.25">
      <c r="A2891" s="87">
        <v>61265</v>
      </c>
      <c r="B2891" s="134">
        <v>45473</v>
      </c>
      <c r="C2891" s="87">
        <v>15623</v>
      </c>
      <c r="D2891" s="86" t="s">
        <v>3241</v>
      </c>
      <c r="E2891" s="88">
        <v>1025789</v>
      </c>
      <c r="F2891" s="88">
        <v>408431</v>
      </c>
      <c r="G2891" s="88">
        <v>0</v>
      </c>
      <c r="H2891" s="88">
        <v>0</v>
      </c>
      <c r="I2891" s="88">
        <v>0</v>
      </c>
      <c r="J2891" s="88">
        <v>50000</v>
      </c>
      <c r="K2891" s="88">
        <v>131067</v>
      </c>
      <c r="L2891" s="88">
        <v>0</v>
      </c>
      <c r="M2891" s="88">
        <v>16736</v>
      </c>
      <c r="N2891" s="88">
        <v>0</v>
      </c>
      <c r="O2891" s="88">
        <v>0</v>
      </c>
      <c r="P2891" s="88">
        <v>210628</v>
      </c>
      <c r="Q2891" s="89">
        <v>0</v>
      </c>
      <c r="R2891" s="89">
        <v>0</v>
      </c>
      <c r="S2891" s="89">
        <v>0</v>
      </c>
      <c r="T2891" s="89">
        <v>0</v>
      </c>
      <c r="U2891" s="89">
        <v>0</v>
      </c>
      <c r="V2891" s="89">
        <v>0</v>
      </c>
      <c r="W2891" s="89">
        <v>0</v>
      </c>
      <c r="X2891" s="89">
        <v>0</v>
      </c>
      <c r="Y2891" s="89">
        <v>0</v>
      </c>
      <c r="Z2891" s="89">
        <v>0</v>
      </c>
      <c r="AA2891" s="89">
        <v>0</v>
      </c>
    </row>
    <row r="2892" spans="1:27" x14ac:dyDescent="0.25">
      <c r="A2892" s="87">
        <v>61267</v>
      </c>
      <c r="B2892" s="134">
        <v>45473</v>
      </c>
      <c r="C2892" s="87">
        <v>15625</v>
      </c>
      <c r="D2892" s="86" t="s">
        <v>3242</v>
      </c>
      <c r="E2892" s="88">
        <v>11551044</v>
      </c>
      <c r="F2892" s="88">
        <v>10757802</v>
      </c>
      <c r="G2892" s="88">
        <v>0</v>
      </c>
      <c r="H2892" s="88">
        <v>0</v>
      </c>
      <c r="I2892" s="88">
        <v>0</v>
      </c>
      <c r="J2892" s="88">
        <v>1847041</v>
      </c>
      <c r="K2892" s="88">
        <v>2615505</v>
      </c>
      <c r="L2892" s="88">
        <v>0</v>
      </c>
      <c r="M2892" s="88">
        <v>2753935</v>
      </c>
      <c r="N2892" s="88">
        <v>0</v>
      </c>
      <c r="O2892" s="88">
        <v>0</v>
      </c>
      <c r="P2892" s="88">
        <v>3541318</v>
      </c>
      <c r="Q2892" s="89">
        <v>0</v>
      </c>
      <c r="R2892" s="89">
        <v>0</v>
      </c>
      <c r="S2892" s="89">
        <v>0</v>
      </c>
      <c r="T2892" s="89">
        <v>0</v>
      </c>
      <c r="U2892" s="89">
        <v>5.8734730501900003E-3</v>
      </c>
      <c r="V2892" s="89">
        <v>0</v>
      </c>
      <c r="W2892" s="89">
        <v>0</v>
      </c>
      <c r="X2892" s="89">
        <v>0</v>
      </c>
      <c r="Y2892" s="89">
        <v>0</v>
      </c>
      <c r="Z2892" s="89">
        <v>1.6099773473130002E-2</v>
      </c>
      <c r="AA2892" s="89">
        <v>6.8378681063299999E-3</v>
      </c>
    </row>
    <row r="2893" spans="1:27" x14ac:dyDescent="0.25">
      <c r="A2893" s="87">
        <v>61268</v>
      </c>
      <c r="B2893" s="134">
        <v>45473</v>
      </c>
      <c r="C2893" s="87">
        <v>15626</v>
      </c>
      <c r="D2893" s="86" t="s">
        <v>3243</v>
      </c>
      <c r="E2893" s="88">
        <v>2018428</v>
      </c>
      <c r="F2893" s="88">
        <v>1782392</v>
      </c>
      <c r="G2893" s="88">
        <v>0</v>
      </c>
      <c r="H2893" s="88">
        <v>0</v>
      </c>
      <c r="I2893" s="88">
        <v>0</v>
      </c>
      <c r="J2893" s="88">
        <v>589089</v>
      </c>
      <c r="K2893" s="88">
        <v>818511</v>
      </c>
      <c r="L2893" s="88">
        <v>0</v>
      </c>
      <c r="M2893" s="88">
        <v>0</v>
      </c>
      <c r="N2893" s="88">
        <v>0</v>
      </c>
      <c r="O2893" s="88">
        <v>0</v>
      </c>
      <c r="P2893" s="88">
        <v>374792</v>
      </c>
      <c r="Q2893" s="89">
        <v>0</v>
      </c>
      <c r="R2893" s="89">
        <v>0</v>
      </c>
      <c r="S2893" s="89">
        <v>0</v>
      </c>
      <c r="T2893" s="89">
        <v>0</v>
      </c>
      <c r="U2893" s="89">
        <v>0</v>
      </c>
      <c r="V2893" s="89">
        <v>0</v>
      </c>
      <c r="W2893" s="89">
        <v>0</v>
      </c>
      <c r="X2893" s="89">
        <v>0</v>
      </c>
      <c r="Y2893" s="89">
        <v>0</v>
      </c>
      <c r="Z2893" s="89">
        <v>0</v>
      </c>
      <c r="AA2893" s="89">
        <v>0</v>
      </c>
    </row>
    <row r="2894" spans="1:27" x14ac:dyDescent="0.25">
      <c r="A2894" s="87">
        <v>61277</v>
      </c>
      <c r="B2894" s="134">
        <v>45473</v>
      </c>
      <c r="C2894" s="87">
        <v>15634</v>
      </c>
      <c r="D2894" s="86" t="s">
        <v>2330</v>
      </c>
      <c r="E2894" s="88">
        <v>5076745</v>
      </c>
      <c r="F2894" s="88">
        <v>3597812</v>
      </c>
      <c r="G2894" s="88">
        <v>0</v>
      </c>
      <c r="H2894" s="88">
        <v>0</v>
      </c>
      <c r="I2894" s="88">
        <v>0</v>
      </c>
      <c r="J2894" s="88">
        <v>1413186</v>
      </c>
      <c r="K2894" s="88">
        <v>1138833</v>
      </c>
      <c r="L2894" s="88">
        <v>0</v>
      </c>
      <c r="M2894" s="88">
        <v>0</v>
      </c>
      <c r="N2894" s="88">
        <v>0</v>
      </c>
      <c r="O2894" s="88">
        <v>0</v>
      </c>
      <c r="P2894" s="88">
        <v>1045793</v>
      </c>
      <c r="Q2894" s="89">
        <v>0</v>
      </c>
      <c r="R2894" s="89">
        <v>0</v>
      </c>
      <c r="S2894" s="89">
        <v>0</v>
      </c>
      <c r="T2894" s="89">
        <v>0</v>
      </c>
      <c r="U2894" s="89">
        <v>0</v>
      </c>
      <c r="V2894" s="89">
        <v>0</v>
      </c>
      <c r="W2894" s="89">
        <v>0</v>
      </c>
      <c r="X2894" s="89">
        <v>0</v>
      </c>
      <c r="Y2894" s="89">
        <v>0</v>
      </c>
      <c r="Z2894" s="89">
        <v>6.6700990366500004E-3</v>
      </c>
      <c r="AA2894" s="89">
        <v>1.8578700023399999E-3</v>
      </c>
    </row>
    <row r="2895" spans="1:27" x14ac:dyDescent="0.25">
      <c r="A2895" s="87">
        <v>61286</v>
      </c>
      <c r="B2895" s="134">
        <v>45473</v>
      </c>
      <c r="C2895" s="87">
        <v>15640</v>
      </c>
      <c r="D2895" s="86" t="s">
        <v>3244</v>
      </c>
      <c r="E2895" s="88">
        <v>108395286</v>
      </c>
      <c r="F2895" s="88">
        <v>17196374</v>
      </c>
      <c r="G2895" s="88">
        <v>513384</v>
      </c>
      <c r="H2895" s="88">
        <v>0</v>
      </c>
      <c r="I2895" s="88">
        <v>0</v>
      </c>
      <c r="J2895" s="88">
        <v>5965671</v>
      </c>
      <c r="K2895" s="88">
        <v>7764261</v>
      </c>
      <c r="L2895" s="88">
        <v>0</v>
      </c>
      <c r="M2895" s="88">
        <v>904346</v>
      </c>
      <c r="N2895" s="88">
        <v>0</v>
      </c>
      <c r="O2895" s="88">
        <v>0</v>
      </c>
      <c r="P2895" s="88">
        <v>2048712</v>
      </c>
      <c r="Q2895" s="89">
        <v>5.35400979461E-3</v>
      </c>
      <c r="R2895" s="89">
        <v>0</v>
      </c>
      <c r="S2895" s="89">
        <v>0</v>
      </c>
      <c r="T2895" s="89">
        <v>0</v>
      </c>
      <c r="U2895" s="89">
        <v>-1.904559227E-4</v>
      </c>
      <c r="V2895" s="89">
        <v>0</v>
      </c>
      <c r="W2895" s="89">
        <v>0</v>
      </c>
      <c r="X2895" s="89">
        <v>0</v>
      </c>
      <c r="Y2895" s="89">
        <v>0</v>
      </c>
      <c r="Z2895" s="89">
        <v>5.2212013587900003E-3</v>
      </c>
      <c r="AA2895" s="89">
        <v>7.4244595442999998E-4</v>
      </c>
    </row>
    <row r="2896" spans="1:27" x14ac:dyDescent="0.25">
      <c r="A2896" s="87">
        <v>61290</v>
      </c>
      <c r="B2896" s="134">
        <v>45473</v>
      </c>
      <c r="C2896" s="87">
        <v>15644</v>
      </c>
      <c r="D2896" s="86" t="s">
        <v>3245</v>
      </c>
      <c r="E2896" s="88">
        <v>19752980</v>
      </c>
      <c r="F2896" s="88">
        <v>9679470</v>
      </c>
      <c r="G2896" s="88">
        <v>0</v>
      </c>
      <c r="H2896" s="88">
        <v>0</v>
      </c>
      <c r="I2896" s="88">
        <v>0</v>
      </c>
      <c r="J2896" s="88">
        <v>4069586</v>
      </c>
      <c r="K2896" s="88">
        <v>4821994</v>
      </c>
      <c r="L2896" s="88">
        <v>0</v>
      </c>
      <c r="M2896" s="88">
        <v>0</v>
      </c>
      <c r="N2896" s="88">
        <v>0</v>
      </c>
      <c r="O2896" s="88">
        <v>0</v>
      </c>
      <c r="P2896" s="88">
        <v>787887</v>
      </c>
      <c r="Q2896" s="89">
        <v>0</v>
      </c>
      <c r="R2896" s="89">
        <v>0</v>
      </c>
      <c r="S2896" s="89">
        <v>0</v>
      </c>
      <c r="T2896" s="89">
        <v>2.0395526727999999E-4</v>
      </c>
      <c r="U2896" s="89">
        <v>7.5439131916999998E-4</v>
      </c>
      <c r="V2896" s="89">
        <v>0</v>
      </c>
      <c r="W2896" s="89">
        <v>0</v>
      </c>
      <c r="X2896" s="89">
        <v>0</v>
      </c>
      <c r="Y2896" s="89">
        <v>0</v>
      </c>
      <c r="Z2896" s="89">
        <v>1.445942009301E-2</v>
      </c>
      <c r="AA2896" s="89">
        <v>2.00100283738E-3</v>
      </c>
    </row>
    <row r="2897" spans="1:27" x14ac:dyDescent="0.25">
      <c r="A2897" s="87">
        <v>61306</v>
      </c>
      <c r="B2897" s="134">
        <v>45473</v>
      </c>
      <c r="C2897" s="87">
        <v>15658</v>
      </c>
      <c r="D2897" s="86" t="s">
        <v>3246</v>
      </c>
      <c r="E2897" s="88">
        <v>83733905</v>
      </c>
      <c r="F2897" s="88">
        <v>62342530</v>
      </c>
      <c r="G2897" s="88">
        <v>608217</v>
      </c>
      <c r="H2897" s="88">
        <v>0</v>
      </c>
      <c r="I2897" s="88">
        <v>0</v>
      </c>
      <c r="J2897" s="88">
        <v>27925880</v>
      </c>
      <c r="K2897" s="88">
        <v>12050334</v>
      </c>
      <c r="L2897" s="88">
        <v>0</v>
      </c>
      <c r="M2897" s="88">
        <v>11227078</v>
      </c>
      <c r="N2897" s="88">
        <v>147110</v>
      </c>
      <c r="O2897" s="88">
        <v>2478134</v>
      </c>
      <c r="P2897" s="88">
        <v>7905777</v>
      </c>
      <c r="Q2897" s="89">
        <v>1.105976392667E-2</v>
      </c>
      <c r="R2897" s="89">
        <v>0</v>
      </c>
      <c r="S2897" s="89">
        <v>0</v>
      </c>
      <c r="T2897" s="89">
        <v>-5.5075992699999999E-5</v>
      </c>
      <c r="U2897" s="89">
        <v>2.0683484568800002E-3</v>
      </c>
      <c r="V2897" s="89">
        <v>0</v>
      </c>
      <c r="W2897" s="89">
        <v>0</v>
      </c>
      <c r="X2897" s="89">
        <v>0</v>
      </c>
      <c r="Y2897" s="89">
        <v>0</v>
      </c>
      <c r="Z2897" s="89">
        <v>3.1726840041700001E-3</v>
      </c>
      <c r="AA2897" s="89">
        <v>9.6213173588000002E-4</v>
      </c>
    </row>
    <row r="2898" spans="1:27" x14ac:dyDescent="0.25">
      <c r="A2898" s="87">
        <v>61318</v>
      </c>
      <c r="B2898" s="134">
        <v>45473</v>
      </c>
      <c r="C2898" s="87">
        <v>15670</v>
      </c>
      <c r="D2898" s="86" t="s">
        <v>3247</v>
      </c>
      <c r="E2898" s="88">
        <v>191665027</v>
      </c>
      <c r="F2898" s="88">
        <v>110332077</v>
      </c>
      <c r="G2898" s="88">
        <v>4424167</v>
      </c>
      <c r="H2898" s="88">
        <v>0</v>
      </c>
      <c r="I2898" s="88">
        <v>0</v>
      </c>
      <c r="J2898" s="88">
        <v>5147834</v>
      </c>
      <c r="K2898" s="88">
        <v>25454048</v>
      </c>
      <c r="L2898" s="88">
        <v>0</v>
      </c>
      <c r="M2898" s="88">
        <v>56347786</v>
      </c>
      <c r="N2898" s="88">
        <v>10490147</v>
      </c>
      <c r="O2898" s="88">
        <v>136350</v>
      </c>
      <c r="P2898" s="88">
        <v>8331745</v>
      </c>
      <c r="Q2898" s="89">
        <v>8.8223299541500006E-3</v>
      </c>
      <c r="R2898" s="89">
        <v>0</v>
      </c>
      <c r="S2898" s="89">
        <v>0</v>
      </c>
      <c r="T2898" s="89">
        <v>4.1094744983999999E-4</v>
      </c>
      <c r="U2898" s="89">
        <v>-1.4560045618999999E-3</v>
      </c>
      <c r="V2898" s="89">
        <v>0</v>
      </c>
      <c r="W2898" s="89">
        <v>-6.8767234600000004E-5</v>
      </c>
      <c r="X2898" s="89">
        <v>0</v>
      </c>
      <c r="Y2898" s="89">
        <v>0</v>
      </c>
      <c r="Z2898" s="89">
        <v>1.533141419046E-2</v>
      </c>
      <c r="AA2898" s="89">
        <v>1.3905305439400001E-3</v>
      </c>
    </row>
    <row r="2899" spans="1:27" x14ac:dyDescent="0.25">
      <c r="A2899" s="87">
        <v>61324</v>
      </c>
      <c r="B2899" s="134">
        <v>45473</v>
      </c>
      <c r="C2899" s="87">
        <v>15676</v>
      </c>
      <c r="D2899" s="86" t="s">
        <v>3248</v>
      </c>
      <c r="E2899" s="88">
        <v>106970836</v>
      </c>
      <c r="F2899" s="88">
        <v>71398722</v>
      </c>
      <c r="G2899" s="88">
        <v>0</v>
      </c>
      <c r="H2899" s="88">
        <v>0</v>
      </c>
      <c r="I2899" s="88">
        <v>0</v>
      </c>
      <c r="J2899" s="88">
        <v>20239655</v>
      </c>
      <c r="K2899" s="88">
        <v>39722542</v>
      </c>
      <c r="L2899" s="88">
        <v>0</v>
      </c>
      <c r="M2899" s="88">
        <v>5396056</v>
      </c>
      <c r="N2899" s="88">
        <v>4112725</v>
      </c>
      <c r="O2899" s="88">
        <v>118216</v>
      </c>
      <c r="P2899" s="88">
        <v>1809528</v>
      </c>
      <c r="Q2899" s="89">
        <v>0</v>
      </c>
      <c r="R2899" s="89">
        <v>0</v>
      </c>
      <c r="S2899" s="89">
        <v>0</v>
      </c>
      <c r="T2899" s="89">
        <v>6.2877472331000002E-4</v>
      </c>
      <c r="U2899" s="89">
        <v>2.9611300026199999E-3</v>
      </c>
      <c r="V2899" s="89">
        <v>0</v>
      </c>
      <c r="W2899" s="89">
        <v>0</v>
      </c>
      <c r="X2899" s="89">
        <v>0</v>
      </c>
      <c r="Y2899" s="89">
        <v>0</v>
      </c>
      <c r="Z2899" s="89">
        <v>1.0967606551800001E-3</v>
      </c>
      <c r="AA2899" s="89">
        <v>1.8290646571199999E-3</v>
      </c>
    </row>
    <row r="2900" spans="1:27" x14ac:dyDescent="0.25">
      <c r="A2900" s="87">
        <v>61336</v>
      </c>
      <c r="B2900" s="134">
        <v>45473</v>
      </c>
      <c r="C2900" s="87">
        <v>15686</v>
      </c>
      <c r="D2900" s="86" t="s">
        <v>1195</v>
      </c>
      <c r="E2900" s="88">
        <v>179712321</v>
      </c>
      <c r="F2900" s="88">
        <v>29551802</v>
      </c>
      <c r="G2900" s="88">
        <v>408026</v>
      </c>
      <c r="H2900" s="88">
        <v>0</v>
      </c>
      <c r="I2900" s="88">
        <v>0</v>
      </c>
      <c r="J2900" s="88">
        <v>751979</v>
      </c>
      <c r="K2900" s="88">
        <v>1347628</v>
      </c>
      <c r="L2900" s="88">
        <v>0</v>
      </c>
      <c r="M2900" s="88">
        <v>2894495</v>
      </c>
      <c r="N2900" s="88">
        <v>14565829</v>
      </c>
      <c r="O2900" s="88">
        <v>8299278</v>
      </c>
      <c r="P2900" s="88">
        <v>1284567</v>
      </c>
      <c r="Q2900" s="89">
        <v>0</v>
      </c>
      <c r="R2900" s="89">
        <v>0</v>
      </c>
      <c r="S2900" s="89">
        <v>0</v>
      </c>
      <c r="T2900" s="89">
        <v>0</v>
      </c>
      <c r="U2900" s="89">
        <v>1.65073989659E-3</v>
      </c>
      <c r="V2900" s="89">
        <v>0</v>
      </c>
      <c r="W2900" s="89">
        <v>0</v>
      </c>
      <c r="X2900" s="89">
        <v>0</v>
      </c>
      <c r="Y2900" s="89">
        <v>0</v>
      </c>
      <c r="Z2900" s="89">
        <v>3.0358945948999997E-4</v>
      </c>
      <c r="AA2900" s="89">
        <v>7.8515092300000003E-5</v>
      </c>
    </row>
    <row r="2901" spans="1:27" x14ac:dyDescent="0.25">
      <c r="A2901" s="87">
        <v>61339</v>
      </c>
      <c r="B2901" s="134">
        <v>45473</v>
      </c>
      <c r="C2901" s="87">
        <v>15689</v>
      </c>
      <c r="D2901" s="86" t="s">
        <v>3249</v>
      </c>
      <c r="E2901" s="88">
        <v>20865997</v>
      </c>
      <c r="F2901" s="88">
        <v>3782350</v>
      </c>
      <c r="G2901" s="88">
        <v>0</v>
      </c>
      <c r="H2901" s="88">
        <v>0</v>
      </c>
      <c r="I2901" s="88">
        <v>0</v>
      </c>
      <c r="J2901" s="88">
        <v>1017931</v>
      </c>
      <c r="K2901" s="88">
        <v>941967</v>
      </c>
      <c r="L2901" s="88">
        <v>0</v>
      </c>
      <c r="M2901" s="88">
        <v>1360938</v>
      </c>
      <c r="N2901" s="88">
        <v>0</v>
      </c>
      <c r="O2901" s="88">
        <v>0</v>
      </c>
      <c r="P2901" s="88">
        <v>461515</v>
      </c>
      <c r="Q2901" s="89">
        <v>0</v>
      </c>
      <c r="R2901" s="89">
        <v>0</v>
      </c>
      <c r="S2901" s="89">
        <v>0</v>
      </c>
      <c r="T2901" s="89">
        <v>-2.5951507657999999E-3</v>
      </c>
      <c r="U2901" s="89">
        <v>-5.8684549449999999E-4</v>
      </c>
      <c r="V2901" s="89">
        <v>0</v>
      </c>
      <c r="W2901" s="89">
        <v>0</v>
      </c>
      <c r="X2901" s="89">
        <v>0</v>
      </c>
      <c r="Y2901" s="89">
        <v>0</v>
      </c>
      <c r="Z2901" s="89">
        <v>8.4232945012999993E-3</v>
      </c>
      <c r="AA2901" s="89">
        <v>1.9332963094000001E-4</v>
      </c>
    </row>
    <row r="2902" spans="1:27" x14ac:dyDescent="0.25">
      <c r="A2902" s="87">
        <v>61368</v>
      </c>
      <c r="B2902" s="134">
        <v>45473</v>
      </c>
      <c r="C2902" s="87">
        <v>15716</v>
      </c>
      <c r="D2902" s="86" t="s">
        <v>3250</v>
      </c>
      <c r="E2902" s="88">
        <v>31192397</v>
      </c>
      <c r="F2902" s="88">
        <v>7913647</v>
      </c>
      <c r="G2902" s="88">
        <v>761192</v>
      </c>
      <c r="H2902" s="88">
        <v>0</v>
      </c>
      <c r="I2902" s="88">
        <v>0</v>
      </c>
      <c r="J2902" s="88">
        <v>937477</v>
      </c>
      <c r="K2902" s="88">
        <v>2412807</v>
      </c>
      <c r="L2902" s="88">
        <v>0</v>
      </c>
      <c r="M2902" s="88">
        <v>2941681</v>
      </c>
      <c r="N2902" s="88">
        <v>0</v>
      </c>
      <c r="O2902" s="88">
        <v>0</v>
      </c>
      <c r="P2902" s="88">
        <v>860490</v>
      </c>
      <c r="Q2902" s="89">
        <v>1.600183608607E-2</v>
      </c>
      <c r="R2902" s="89">
        <v>0</v>
      </c>
      <c r="S2902" s="89">
        <v>0</v>
      </c>
      <c r="T2902" s="89">
        <v>0</v>
      </c>
      <c r="U2902" s="89">
        <v>1.206318112379E-2</v>
      </c>
      <c r="V2902" s="89">
        <v>0</v>
      </c>
      <c r="W2902" s="89">
        <v>0</v>
      </c>
      <c r="X2902" s="89">
        <v>0</v>
      </c>
      <c r="Y2902" s="89">
        <v>0</v>
      </c>
      <c r="Z2902" s="89">
        <v>9.9690573883999996E-3</v>
      </c>
      <c r="AA2902" s="89">
        <v>5.5235795330700003E-3</v>
      </c>
    </row>
    <row r="2903" spans="1:27" x14ac:dyDescent="0.25">
      <c r="A2903" s="87">
        <v>61383</v>
      </c>
      <c r="B2903" s="134">
        <v>45473</v>
      </c>
      <c r="C2903" s="87">
        <v>15730</v>
      </c>
      <c r="D2903" s="86" t="s">
        <v>2797</v>
      </c>
      <c r="E2903" s="88">
        <v>43784924</v>
      </c>
      <c r="F2903" s="88">
        <v>25712623</v>
      </c>
      <c r="G2903" s="88">
        <v>1092017</v>
      </c>
      <c r="H2903" s="88">
        <v>0</v>
      </c>
      <c r="I2903" s="88">
        <v>0</v>
      </c>
      <c r="J2903" s="88">
        <v>3766310</v>
      </c>
      <c r="K2903" s="88">
        <v>12053921</v>
      </c>
      <c r="L2903" s="88">
        <v>0</v>
      </c>
      <c r="M2903" s="88">
        <v>8026924</v>
      </c>
      <c r="N2903" s="88">
        <v>0</v>
      </c>
      <c r="O2903" s="88">
        <v>0</v>
      </c>
      <c r="P2903" s="88">
        <v>773451</v>
      </c>
      <c r="Q2903" s="89">
        <v>1.158419376754E-2</v>
      </c>
      <c r="R2903" s="89">
        <v>0</v>
      </c>
      <c r="S2903" s="89">
        <v>0</v>
      </c>
      <c r="T2903" s="89">
        <v>1.7947137673700001E-3</v>
      </c>
      <c r="U2903" s="89">
        <v>3.3749972212600001E-3</v>
      </c>
      <c r="V2903" s="89">
        <v>0</v>
      </c>
      <c r="W2903" s="89">
        <v>0</v>
      </c>
      <c r="X2903" s="89">
        <v>0</v>
      </c>
      <c r="Y2903" s="89">
        <v>0</v>
      </c>
      <c r="Z2903" s="89">
        <v>1.189442622402E-2</v>
      </c>
      <c r="AA2903" s="89">
        <v>2.7184016140000002E-3</v>
      </c>
    </row>
    <row r="2904" spans="1:27" x14ac:dyDescent="0.25">
      <c r="A2904" s="87">
        <v>61387</v>
      </c>
      <c r="B2904" s="134">
        <v>45473</v>
      </c>
      <c r="C2904" s="87">
        <v>15733</v>
      </c>
      <c r="D2904" s="86" t="s">
        <v>3251</v>
      </c>
      <c r="E2904" s="88">
        <v>238146718</v>
      </c>
      <c r="F2904" s="88">
        <v>172153081</v>
      </c>
      <c r="G2904" s="88">
        <v>3185183</v>
      </c>
      <c r="H2904" s="88">
        <v>0</v>
      </c>
      <c r="I2904" s="88">
        <v>1287936</v>
      </c>
      <c r="J2904" s="88">
        <v>3247323</v>
      </c>
      <c r="K2904" s="88">
        <v>6532897</v>
      </c>
      <c r="L2904" s="88">
        <v>0</v>
      </c>
      <c r="M2904" s="88">
        <v>112486680</v>
      </c>
      <c r="N2904" s="88">
        <v>38314958</v>
      </c>
      <c r="O2904" s="88">
        <v>3123887</v>
      </c>
      <c r="P2904" s="88">
        <v>3974217</v>
      </c>
      <c r="Q2904" s="89">
        <v>9.4187295871600001E-3</v>
      </c>
      <c r="R2904" s="89">
        <v>0</v>
      </c>
      <c r="S2904" s="89">
        <v>2.6695801509469999E-2</v>
      </c>
      <c r="T2904" s="89">
        <v>0</v>
      </c>
      <c r="U2904" s="89">
        <v>0</v>
      </c>
      <c r="V2904" s="89">
        <v>0</v>
      </c>
      <c r="W2904" s="89">
        <v>-4.4963030600000001E-5</v>
      </c>
      <c r="X2904" s="89">
        <v>0</v>
      </c>
      <c r="Y2904" s="89">
        <v>0</v>
      </c>
      <c r="Z2904" s="89">
        <v>5.8878954048700001E-3</v>
      </c>
      <c r="AA2904" s="89">
        <v>6.1639238055000004E-4</v>
      </c>
    </row>
    <row r="2905" spans="1:27" x14ac:dyDescent="0.25">
      <c r="A2905" s="87">
        <v>61391</v>
      </c>
      <c r="B2905" s="134">
        <v>45473</v>
      </c>
      <c r="C2905" s="87">
        <v>15737</v>
      </c>
      <c r="D2905" s="86" t="s">
        <v>3252</v>
      </c>
      <c r="E2905" s="88">
        <v>34400273</v>
      </c>
      <c r="F2905" s="88">
        <v>13905397</v>
      </c>
      <c r="G2905" s="88">
        <v>1159082</v>
      </c>
      <c r="H2905" s="88">
        <v>0</v>
      </c>
      <c r="I2905" s="88">
        <v>0</v>
      </c>
      <c r="J2905" s="88">
        <v>1257730</v>
      </c>
      <c r="K2905" s="88">
        <v>6857095</v>
      </c>
      <c r="L2905" s="88">
        <v>0</v>
      </c>
      <c r="M2905" s="88">
        <v>3554946</v>
      </c>
      <c r="N2905" s="88">
        <v>0</v>
      </c>
      <c r="O2905" s="88">
        <v>0</v>
      </c>
      <c r="P2905" s="88">
        <v>1076544</v>
      </c>
      <c r="Q2905" s="89">
        <v>1.8123721046619998E-2</v>
      </c>
      <c r="R2905" s="89">
        <v>0</v>
      </c>
      <c r="S2905" s="89">
        <v>0</v>
      </c>
      <c r="T2905" s="89">
        <v>1.1840274694E-4</v>
      </c>
      <c r="U2905" s="89">
        <v>3.1330347022E-4</v>
      </c>
      <c r="V2905" s="89">
        <v>0</v>
      </c>
      <c r="W2905" s="89">
        <v>-4.6650565957000001E-7</v>
      </c>
      <c r="X2905" s="89">
        <v>0</v>
      </c>
      <c r="Y2905" s="89">
        <v>0</v>
      </c>
      <c r="Z2905" s="89">
        <v>1.3448336508149999E-2</v>
      </c>
      <c r="AA2905" s="89">
        <v>2.6868071450599999E-3</v>
      </c>
    </row>
    <row r="2906" spans="1:27" x14ac:dyDescent="0.25">
      <c r="A2906" s="87">
        <v>61393</v>
      </c>
      <c r="B2906" s="134">
        <v>45473</v>
      </c>
      <c r="C2906" s="87">
        <v>15739</v>
      </c>
      <c r="D2906" s="86" t="s">
        <v>3253</v>
      </c>
      <c r="E2906" s="88">
        <v>3421089</v>
      </c>
      <c r="F2906" s="88">
        <v>2663158</v>
      </c>
      <c r="G2906" s="88">
        <v>0</v>
      </c>
      <c r="H2906" s="88">
        <v>0</v>
      </c>
      <c r="I2906" s="88">
        <v>0</v>
      </c>
      <c r="J2906" s="88">
        <v>226496</v>
      </c>
      <c r="K2906" s="88">
        <v>1903450</v>
      </c>
      <c r="L2906" s="88">
        <v>0</v>
      </c>
      <c r="M2906" s="88">
        <v>0</v>
      </c>
      <c r="N2906" s="88">
        <v>0</v>
      </c>
      <c r="O2906" s="88">
        <v>0</v>
      </c>
      <c r="P2906" s="88">
        <v>533212</v>
      </c>
      <c r="Q2906" s="89">
        <v>0</v>
      </c>
      <c r="R2906" s="89">
        <v>0</v>
      </c>
      <c r="S2906" s="89">
        <v>0</v>
      </c>
      <c r="T2906" s="89">
        <v>0</v>
      </c>
      <c r="U2906" s="89">
        <v>1.36234037632E-3</v>
      </c>
      <c r="V2906" s="89">
        <v>0</v>
      </c>
      <c r="W2906" s="89">
        <v>0</v>
      </c>
      <c r="X2906" s="89">
        <v>0</v>
      </c>
      <c r="Y2906" s="89">
        <v>0</v>
      </c>
      <c r="Z2906" s="89">
        <v>2.5015107498099999E-3</v>
      </c>
      <c r="AA2906" s="89">
        <v>1.3895241997199999E-3</v>
      </c>
    </row>
    <row r="2907" spans="1:27" x14ac:dyDescent="0.25">
      <c r="A2907" s="87">
        <v>61404</v>
      </c>
      <c r="B2907" s="134">
        <v>45473</v>
      </c>
      <c r="C2907" s="87">
        <v>15748</v>
      </c>
      <c r="D2907" s="86" t="s">
        <v>3254</v>
      </c>
      <c r="E2907" s="88">
        <v>434942078</v>
      </c>
      <c r="F2907" s="88">
        <v>249666773</v>
      </c>
      <c r="G2907" s="88">
        <v>3951040</v>
      </c>
      <c r="H2907" s="88">
        <v>0</v>
      </c>
      <c r="I2907" s="88">
        <v>0</v>
      </c>
      <c r="J2907" s="88">
        <v>23844636</v>
      </c>
      <c r="K2907" s="88">
        <v>63401200</v>
      </c>
      <c r="L2907" s="88">
        <v>0</v>
      </c>
      <c r="M2907" s="88">
        <v>129163711</v>
      </c>
      <c r="N2907" s="88">
        <v>5255510</v>
      </c>
      <c r="O2907" s="88">
        <v>0</v>
      </c>
      <c r="P2907" s="88">
        <v>24050676</v>
      </c>
      <c r="Q2907" s="89">
        <v>9.3324980335799997E-3</v>
      </c>
      <c r="R2907" s="89">
        <v>0</v>
      </c>
      <c r="S2907" s="89">
        <v>0</v>
      </c>
      <c r="T2907" s="89">
        <v>1.1039163845E-4</v>
      </c>
      <c r="U2907" s="89">
        <v>1.7896907975099999E-3</v>
      </c>
      <c r="V2907" s="89">
        <v>0</v>
      </c>
      <c r="W2907" s="89">
        <v>-2.0389696200000001E-5</v>
      </c>
      <c r="X2907" s="89">
        <v>1.7721033044799999E-3</v>
      </c>
      <c r="Y2907" s="89">
        <v>0</v>
      </c>
      <c r="Z2907" s="89">
        <v>5.2968944053099999E-3</v>
      </c>
      <c r="AA2907" s="89">
        <v>1.3948129202900001E-3</v>
      </c>
    </row>
    <row r="2908" spans="1:27" x14ac:dyDescent="0.25">
      <c r="A2908" s="87">
        <v>61405</v>
      </c>
      <c r="B2908" s="134">
        <v>45473</v>
      </c>
      <c r="C2908" s="87">
        <v>15749</v>
      </c>
      <c r="D2908" s="86" t="s">
        <v>3255</v>
      </c>
      <c r="E2908" s="88">
        <v>50976032</v>
      </c>
      <c r="F2908" s="88">
        <v>28165632</v>
      </c>
      <c r="G2908" s="88">
        <v>1292150</v>
      </c>
      <c r="H2908" s="88">
        <v>0</v>
      </c>
      <c r="I2908" s="88">
        <v>0</v>
      </c>
      <c r="J2908" s="88">
        <v>1788818</v>
      </c>
      <c r="K2908" s="88">
        <v>8172753</v>
      </c>
      <c r="L2908" s="88">
        <v>0</v>
      </c>
      <c r="M2908" s="88">
        <v>13673994</v>
      </c>
      <c r="N2908" s="88">
        <v>0</v>
      </c>
      <c r="O2908" s="88">
        <v>0</v>
      </c>
      <c r="P2908" s="88">
        <v>3237917</v>
      </c>
      <c r="Q2908" s="89">
        <v>7.0342268575300003E-3</v>
      </c>
      <c r="R2908" s="89">
        <v>0</v>
      </c>
      <c r="S2908" s="89">
        <v>0</v>
      </c>
      <c r="T2908" s="89">
        <v>4.6501425494899998E-3</v>
      </c>
      <c r="U2908" s="89">
        <v>4.0934544827799998E-3</v>
      </c>
      <c r="V2908" s="89">
        <v>0</v>
      </c>
      <c r="W2908" s="89">
        <v>0</v>
      </c>
      <c r="X2908" s="89">
        <v>0</v>
      </c>
      <c r="Y2908" s="89">
        <v>0</v>
      </c>
      <c r="Z2908" s="89">
        <v>6.0204805650300001E-3</v>
      </c>
      <c r="AA2908" s="89">
        <v>2.2721348755299999E-3</v>
      </c>
    </row>
    <row r="2909" spans="1:27" x14ac:dyDescent="0.25">
      <c r="A2909" s="87">
        <v>61416</v>
      </c>
      <c r="B2909" s="134">
        <v>45473</v>
      </c>
      <c r="C2909" s="87">
        <v>15759</v>
      </c>
      <c r="D2909" s="86" t="s">
        <v>3256</v>
      </c>
      <c r="E2909" s="88">
        <v>37151551</v>
      </c>
      <c r="F2909" s="88">
        <v>18291578</v>
      </c>
      <c r="G2909" s="88">
        <v>1034237</v>
      </c>
      <c r="H2909" s="88">
        <v>0</v>
      </c>
      <c r="I2909" s="88">
        <v>0</v>
      </c>
      <c r="J2909" s="88">
        <v>1917613</v>
      </c>
      <c r="K2909" s="88">
        <v>6223390</v>
      </c>
      <c r="L2909" s="88">
        <v>0</v>
      </c>
      <c r="M2909" s="88">
        <v>5984328</v>
      </c>
      <c r="N2909" s="88">
        <v>0</v>
      </c>
      <c r="O2909" s="88">
        <v>0</v>
      </c>
      <c r="P2909" s="88">
        <v>3132008</v>
      </c>
      <c r="Q2909" s="89">
        <v>3.0964282355700002E-3</v>
      </c>
      <c r="R2909" s="89">
        <v>0</v>
      </c>
      <c r="S2909" s="89">
        <v>0</v>
      </c>
      <c r="T2909" s="89">
        <v>0</v>
      </c>
      <c r="U2909" s="89">
        <v>7.0467998108500003E-3</v>
      </c>
      <c r="V2909" s="89">
        <v>0</v>
      </c>
      <c r="W2909" s="89">
        <v>0</v>
      </c>
      <c r="X2909" s="89">
        <v>0</v>
      </c>
      <c r="Y2909" s="89">
        <v>0</v>
      </c>
      <c r="Z2909" s="89">
        <v>-1.5913793522999999E-3</v>
      </c>
      <c r="AA2909" s="89">
        <v>2.1635078327800002E-3</v>
      </c>
    </row>
    <row r="2910" spans="1:27" x14ac:dyDescent="0.25">
      <c r="A2910" s="87">
        <v>61425</v>
      </c>
      <c r="B2910" s="134">
        <v>45473</v>
      </c>
      <c r="C2910" s="87">
        <v>15766</v>
      </c>
      <c r="D2910" s="86" t="s">
        <v>3257</v>
      </c>
      <c r="E2910" s="88">
        <v>2521970</v>
      </c>
      <c r="F2910" s="88">
        <v>1948874</v>
      </c>
      <c r="G2910" s="88">
        <v>171433</v>
      </c>
      <c r="H2910" s="88">
        <v>0</v>
      </c>
      <c r="I2910" s="88">
        <v>0</v>
      </c>
      <c r="J2910" s="88">
        <v>482765</v>
      </c>
      <c r="K2910" s="88">
        <v>837548</v>
      </c>
      <c r="L2910" s="88">
        <v>0</v>
      </c>
      <c r="M2910" s="88">
        <v>0</v>
      </c>
      <c r="N2910" s="88">
        <v>0</v>
      </c>
      <c r="O2910" s="88">
        <v>0</v>
      </c>
      <c r="P2910" s="88">
        <v>457128</v>
      </c>
      <c r="Q2910" s="89">
        <v>1.260006885392E-2</v>
      </c>
      <c r="R2910" s="89">
        <v>0</v>
      </c>
      <c r="S2910" s="89">
        <v>0</v>
      </c>
      <c r="T2910" s="89">
        <v>0</v>
      </c>
      <c r="U2910" s="89">
        <v>0</v>
      </c>
      <c r="V2910" s="89">
        <v>0</v>
      </c>
      <c r="W2910" s="89">
        <v>0</v>
      </c>
      <c r="X2910" s="89">
        <v>0</v>
      </c>
      <c r="Y2910" s="89">
        <v>0</v>
      </c>
      <c r="Z2910" s="89">
        <v>-7.9666694499999996E-5</v>
      </c>
      <c r="AA2910" s="89">
        <v>1.3115404550100001E-3</v>
      </c>
    </row>
    <row r="2911" spans="1:27" x14ac:dyDescent="0.25">
      <c r="A2911" s="87">
        <v>61438</v>
      </c>
      <c r="B2911" s="134">
        <v>45473</v>
      </c>
      <c r="C2911" s="87">
        <v>15778</v>
      </c>
      <c r="D2911" s="86" t="s">
        <v>3258</v>
      </c>
      <c r="E2911" s="88">
        <v>38878084</v>
      </c>
      <c r="F2911" s="88">
        <v>32574791</v>
      </c>
      <c r="G2911" s="88">
        <v>716451</v>
      </c>
      <c r="H2911" s="88">
        <v>0</v>
      </c>
      <c r="I2911" s="88">
        <v>0</v>
      </c>
      <c r="J2911" s="88">
        <v>2421954</v>
      </c>
      <c r="K2911" s="88">
        <v>3587366</v>
      </c>
      <c r="L2911" s="88">
        <v>0</v>
      </c>
      <c r="M2911" s="88">
        <v>22552775</v>
      </c>
      <c r="N2911" s="88">
        <v>0</v>
      </c>
      <c r="O2911" s="88">
        <v>0</v>
      </c>
      <c r="P2911" s="88">
        <v>3296245</v>
      </c>
      <c r="Q2911" s="89">
        <v>3.9948324722520002E-2</v>
      </c>
      <c r="R2911" s="89">
        <v>0</v>
      </c>
      <c r="S2911" s="89">
        <v>0</v>
      </c>
      <c r="T2911" s="89">
        <v>6.1424905641899999E-3</v>
      </c>
      <c r="U2911" s="89">
        <v>8.4957364375899992E-3</v>
      </c>
      <c r="V2911" s="89">
        <v>0</v>
      </c>
      <c r="W2911" s="89">
        <v>0</v>
      </c>
      <c r="X2911" s="89">
        <v>0</v>
      </c>
      <c r="Y2911" s="89">
        <v>0</v>
      </c>
      <c r="Z2911" s="89">
        <v>2.2960100140649999E-2</v>
      </c>
      <c r="AA2911" s="89">
        <v>4.3600074932499998E-3</v>
      </c>
    </row>
    <row r="2912" spans="1:27" x14ac:dyDescent="0.25">
      <c r="A2912" s="87">
        <v>61447</v>
      </c>
      <c r="B2912" s="134">
        <v>45473</v>
      </c>
      <c r="C2912" s="87">
        <v>15786</v>
      </c>
      <c r="D2912" s="86" t="s">
        <v>3259</v>
      </c>
      <c r="E2912" s="88">
        <v>765811410</v>
      </c>
      <c r="F2912" s="88">
        <v>582514688</v>
      </c>
      <c r="G2912" s="88">
        <v>0</v>
      </c>
      <c r="H2912" s="88">
        <v>0</v>
      </c>
      <c r="I2912" s="88">
        <v>0</v>
      </c>
      <c r="J2912" s="88">
        <v>54880430</v>
      </c>
      <c r="K2912" s="88">
        <v>189101493</v>
      </c>
      <c r="L2912" s="88">
        <v>0</v>
      </c>
      <c r="M2912" s="88">
        <v>126623751</v>
      </c>
      <c r="N2912" s="88">
        <v>69549010</v>
      </c>
      <c r="O2912" s="88">
        <v>16292438</v>
      </c>
      <c r="P2912" s="88">
        <v>126067566</v>
      </c>
      <c r="Q2912" s="89">
        <v>0</v>
      </c>
      <c r="R2912" s="89">
        <v>0</v>
      </c>
      <c r="S2912" s="89">
        <v>0</v>
      </c>
      <c r="T2912" s="89">
        <v>6.2732922229000003E-4</v>
      </c>
      <c r="U2912" s="89">
        <v>4.0627259414E-4</v>
      </c>
      <c r="V2912" s="89">
        <v>0</v>
      </c>
      <c r="W2912" s="89">
        <v>-2.0688038999999999E-5</v>
      </c>
      <c r="X2912" s="89">
        <v>-1.0167206E-4</v>
      </c>
      <c r="Y2912" s="89">
        <v>-6.8675192030000004E-4</v>
      </c>
      <c r="Z2912" s="89">
        <v>2.2156894946599999E-3</v>
      </c>
      <c r="AA2912" s="89">
        <v>6.6679846806999999E-4</v>
      </c>
    </row>
    <row r="2913" spans="1:27" x14ac:dyDescent="0.25">
      <c r="A2913" s="87">
        <v>61448</v>
      </c>
      <c r="B2913" s="134">
        <v>45473</v>
      </c>
      <c r="C2913" s="87">
        <v>15787</v>
      </c>
      <c r="D2913" s="86" t="s">
        <v>3260</v>
      </c>
      <c r="E2913" s="88">
        <v>1341302</v>
      </c>
      <c r="F2913" s="88">
        <v>865982</v>
      </c>
      <c r="G2913" s="88">
        <v>336573</v>
      </c>
      <c r="H2913" s="88">
        <v>0</v>
      </c>
      <c r="I2913" s="88">
        <v>0</v>
      </c>
      <c r="J2913" s="88">
        <v>58558</v>
      </c>
      <c r="K2913" s="88">
        <v>392098</v>
      </c>
      <c r="L2913" s="88">
        <v>0</v>
      </c>
      <c r="M2913" s="88">
        <v>0</v>
      </c>
      <c r="N2913" s="88">
        <v>0</v>
      </c>
      <c r="O2913" s="88">
        <v>0</v>
      </c>
      <c r="P2913" s="88">
        <v>78753</v>
      </c>
      <c r="Q2913" s="89">
        <v>1.8481388729E-4</v>
      </c>
      <c r="R2913" s="89">
        <v>0</v>
      </c>
      <c r="S2913" s="89">
        <v>0</v>
      </c>
      <c r="T2913" s="89">
        <v>0</v>
      </c>
      <c r="U2913" s="89">
        <v>0</v>
      </c>
      <c r="V2913" s="89">
        <v>0</v>
      </c>
      <c r="W2913" s="89">
        <v>0</v>
      </c>
      <c r="X2913" s="89">
        <v>0</v>
      </c>
      <c r="Y2913" s="89">
        <v>0</v>
      </c>
      <c r="Z2913" s="89">
        <v>1.466290932407E-2</v>
      </c>
      <c r="AA2913" s="89">
        <v>2.0365391004100002E-3</v>
      </c>
    </row>
    <row r="2914" spans="1:27" x14ac:dyDescent="0.25">
      <c r="A2914" s="87">
        <v>61453</v>
      </c>
      <c r="B2914" s="134">
        <v>45473</v>
      </c>
      <c r="C2914" s="87">
        <v>15792</v>
      </c>
      <c r="D2914" s="86" t="s">
        <v>3261</v>
      </c>
      <c r="E2914" s="88">
        <v>56338595</v>
      </c>
      <c r="F2914" s="88">
        <v>41136446</v>
      </c>
      <c r="G2914" s="88">
        <v>604622</v>
      </c>
      <c r="H2914" s="88">
        <v>0</v>
      </c>
      <c r="I2914" s="88">
        <v>0</v>
      </c>
      <c r="J2914" s="88">
        <v>3892993</v>
      </c>
      <c r="K2914" s="88">
        <v>6274378</v>
      </c>
      <c r="L2914" s="88">
        <v>0</v>
      </c>
      <c r="M2914" s="88">
        <v>29748641</v>
      </c>
      <c r="N2914" s="88">
        <v>304147</v>
      </c>
      <c r="O2914" s="88">
        <v>3859</v>
      </c>
      <c r="P2914" s="88">
        <v>307806</v>
      </c>
      <c r="Q2914" s="89">
        <v>1.5182669047159999E-2</v>
      </c>
      <c r="R2914" s="89">
        <v>0</v>
      </c>
      <c r="S2914" s="89">
        <v>0</v>
      </c>
      <c r="T2914" s="89">
        <v>2.5269535683099999E-3</v>
      </c>
      <c r="U2914" s="89">
        <v>3.8844912226299998E-3</v>
      </c>
      <c r="V2914" s="89">
        <v>0</v>
      </c>
      <c r="W2914" s="89">
        <v>0</v>
      </c>
      <c r="X2914" s="89">
        <v>0</v>
      </c>
      <c r="Y2914" s="89">
        <v>0</v>
      </c>
      <c r="Z2914" s="89">
        <v>-2.1544079359999999E-4</v>
      </c>
      <c r="AA2914" s="89">
        <v>1.10943447867E-3</v>
      </c>
    </row>
    <row r="2915" spans="1:27" x14ac:dyDescent="0.25">
      <c r="A2915" s="87">
        <v>61457</v>
      </c>
      <c r="B2915" s="134">
        <v>45473</v>
      </c>
      <c r="C2915" s="87">
        <v>15796</v>
      </c>
      <c r="D2915" s="86" t="s">
        <v>4741</v>
      </c>
      <c r="E2915" s="88">
        <v>189539846</v>
      </c>
      <c r="F2915" s="88">
        <v>138254459</v>
      </c>
      <c r="G2915" s="88">
        <v>1791869</v>
      </c>
      <c r="H2915" s="88">
        <v>0</v>
      </c>
      <c r="I2915" s="88">
        <v>0</v>
      </c>
      <c r="J2915" s="88">
        <v>27551492</v>
      </c>
      <c r="K2915" s="88">
        <v>78778147</v>
      </c>
      <c r="L2915" s="88">
        <v>0</v>
      </c>
      <c r="M2915" s="88">
        <v>17511118</v>
      </c>
      <c r="N2915" s="88">
        <v>0</v>
      </c>
      <c r="O2915" s="88">
        <v>0</v>
      </c>
      <c r="P2915" s="88">
        <v>12621833</v>
      </c>
      <c r="Q2915" s="89">
        <v>2.3621586341429999E-2</v>
      </c>
      <c r="R2915" s="89">
        <v>0</v>
      </c>
      <c r="S2915" s="89">
        <v>0</v>
      </c>
      <c r="T2915" s="89">
        <v>2.4065866828500001E-3</v>
      </c>
      <c r="U2915" s="89">
        <v>1.1597568787890001E-2</v>
      </c>
      <c r="V2915" s="89">
        <v>0</v>
      </c>
      <c r="W2915" s="89">
        <v>-5.3114875099999998E-4</v>
      </c>
      <c r="X2915" s="89">
        <v>0</v>
      </c>
      <c r="Y2915" s="89">
        <v>0</v>
      </c>
      <c r="Z2915" s="89">
        <v>2.718619526405E-2</v>
      </c>
      <c r="AA2915" s="89">
        <v>1.016459750045E-2</v>
      </c>
    </row>
    <row r="2916" spans="1:27" x14ac:dyDescent="0.25">
      <c r="A2916" s="87">
        <v>61474</v>
      </c>
      <c r="B2916" s="134">
        <v>45473</v>
      </c>
      <c r="C2916" s="87">
        <v>15811</v>
      </c>
      <c r="D2916" s="86" t="s">
        <v>3262</v>
      </c>
      <c r="E2916" s="88">
        <v>17549343</v>
      </c>
      <c r="F2916" s="88">
        <v>5342065</v>
      </c>
      <c r="G2916" s="88">
        <v>0</v>
      </c>
      <c r="H2916" s="88">
        <v>0</v>
      </c>
      <c r="I2916" s="88">
        <v>0</v>
      </c>
      <c r="J2916" s="88">
        <v>1190319</v>
      </c>
      <c r="K2916" s="88">
        <v>951626</v>
      </c>
      <c r="L2916" s="88">
        <v>0</v>
      </c>
      <c r="M2916" s="88">
        <v>2320813</v>
      </c>
      <c r="N2916" s="88">
        <v>0</v>
      </c>
      <c r="O2916" s="88">
        <v>0</v>
      </c>
      <c r="P2916" s="88">
        <v>879307</v>
      </c>
      <c r="Q2916" s="89">
        <v>0</v>
      </c>
      <c r="R2916" s="89">
        <v>0</v>
      </c>
      <c r="S2916" s="89">
        <v>0</v>
      </c>
      <c r="T2916" s="89">
        <v>-8.1013577860000003E-4</v>
      </c>
      <c r="U2916" s="89">
        <v>-3.0728277741E-3</v>
      </c>
      <c r="V2916" s="89">
        <v>0</v>
      </c>
      <c r="W2916" s="89">
        <v>0</v>
      </c>
      <c r="X2916" s="89">
        <v>0</v>
      </c>
      <c r="Y2916" s="89">
        <v>0</v>
      </c>
      <c r="Z2916" s="89">
        <v>4.8260621476099996E-3</v>
      </c>
      <c r="AA2916" s="89">
        <v>4.1941873985000002E-4</v>
      </c>
    </row>
    <row r="2917" spans="1:27" x14ac:dyDescent="0.25">
      <c r="A2917" s="87">
        <v>61495</v>
      </c>
      <c r="B2917" s="134">
        <v>45473</v>
      </c>
      <c r="C2917" s="87">
        <v>15831</v>
      </c>
      <c r="D2917" s="86" t="s">
        <v>3263</v>
      </c>
      <c r="E2917" s="88">
        <v>59821765</v>
      </c>
      <c r="F2917" s="88">
        <v>34668563</v>
      </c>
      <c r="G2917" s="88">
        <v>1779087</v>
      </c>
      <c r="H2917" s="88">
        <v>0</v>
      </c>
      <c r="I2917" s="88">
        <v>0</v>
      </c>
      <c r="J2917" s="88">
        <v>592683</v>
      </c>
      <c r="K2917" s="88">
        <v>10500095</v>
      </c>
      <c r="L2917" s="88">
        <v>0</v>
      </c>
      <c r="M2917" s="88">
        <v>11697694</v>
      </c>
      <c r="N2917" s="88">
        <v>0</v>
      </c>
      <c r="O2917" s="88">
        <v>0</v>
      </c>
      <c r="P2917" s="88">
        <v>10099004</v>
      </c>
      <c r="Q2917" s="89">
        <v>2.2622756671250001E-2</v>
      </c>
      <c r="R2917" s="89">
        <v>0</v>
      </c>
      <c r="S2917" s="89">
        <v>0</v>
      </c>
      <c r="T2917" s="89">
        <v>0</v>
      </c>
      <c r="U2917" s="89">
        <v>3.7745221798720002E-2</v>
      </c>
      <c r="V2917" s="89">
        <v>0</v>
      </c>
      <c r="W2917" s="89">
        <v>1.3898648308E-3</v>
      </c>
      <c r="X2917" s="89">
        <v>0</v>
      </c>
      <c r="Y2917" s="89">
        <v>0</v>
      </c>
      <c r="Z2917" s="89">
        <v>3.8641195440890001E-2</v>
      </c>
      <c r="AA2917" s="89">
        <v>2.5624849005459999E-2</v>
      </c>
    </row>
    <row r="2918" spans="1:27" x14ac:dyDescent="0.25">
      <c r="A2918" s="87">
        <v>61515</v>
      </c>
      <c r="B2918" s="134">
        <v>45473</v>
      </c>
      <c r="C2918" s="87">
        <v>15849</v>
      </c>
      <c r="D2918" s="86" t="s">
        <v>3264</v>
      </c>
      <c r="E2918" s="88">
        <v>20357412</v>
      </c>
      <c r="F2918" s="88">
        <v>9019021</v>
      </c>
      <c r="G2918" s="88">
        <v>0</v>
      </c>
      <c r="H2918" s="88">
        <v>0</v>
      </c>
      <c r="I2918" s="88">
        <v>0</v>
      </c>
      <c r="J2918" s="88">
        <v>2238507</v>
      </c>
      <c r="K2918" s="88">
        <v>3993033</v>
      </c>
      <c r="L2918" s="88">
        <v>0</v>
      </c>
      <c r="M2918" s="88">
        <v>818564</v>
      </c>
      <c r="N2918" s="88">
        <v>0</v>
      </c>
      <c r="O2918" s="88">
        <v>0</v>
      </c>
      <c r="P2918" s="88">
        <v>1968917</v>
      </c>
      <c r="Q2918" s="89">
        <v>0</v>
      </c>
      <c r="R2918" s="89">
        <v>0</v>
      </c>
      <c r="S2918" s="89">
        <v>0</v>
      </c>
      <c r="T2918" s="89">
        <v>0</v>
      </c>
      <c r="U2918" s="89">
        <v>3.0089154973199999E-3</v>
      </c>
      <c r="V2918" s="89">
        <v>0</v>
      </c>
      <c r="W2918" s="89">
        <v>-8.6303157765999998E-6</v>
      </c>
      <c r="X2918" s="89">
        <v>0</v>
      </c>
      <c r="Y2918" s="89">
        <v>0</v>
      </c>
      <c r="Z2918" s="89">
        <v>3.5686677687000001E-3</v>
      </c>
      <c r="AA2918" s="89">
        <v>2.0534909672599998E-3</v>
      </c>
    </row>
    <row r="2919" spans="1:27" x14ac:dyDescent="0.25">
      <c r="A2919" s="87">
        <v>61518</v>
      </c>
      <c r="B2919" s="134">
        <v>45473</v>
      </c>
      <c r="C2919" s="87">
        <v>15852</v>
      </c>
      <c r="D2919" s="86" t="s">
        <v>3265</v>
      </c>
      <c r="E2919" s="88">
        <v>2987033</v>
      </c>
      <c r="F2919" s="88">
        <v>2214618</v>
      </c>
      <c r="G2919" s="88">
        <v>0</v>
      </c>
      <c r="H2919" s="88">
        <v>0</v>
      </c>
      <c r="I2919" s="88">
        <v>0</v>
      </c>
      <c r="J2919" s="88">
        <v>700945</v>
      </c>
      <c r="K2919" s="88">
        <v>1250386</v>
      </c>
      <c r="L2919" s="88">
        <v>0</v>
      </c>
      <c r="M2919" s="88">
        <v>0</v>
      </c>
      <c r="N2919" s="88">
        <v>0</v>
      </c>
      <c r="O2919" s="88">
        <v>0</v>
      </c>
      <c r="P2919" s="88">
        <v>263287</v>
      </c>
      <c r="Q2919" s="89">
        <v>0</v>
      </c>
      <c r="R2919" s="89">
        <v>0</v>
      </c>
      <c r="S2919" s="89">
        <v>0</v>
      </c>
      <c r="T2919" s="89">
        <v>0</v>
      </c>
      <c r="U2919" s="89">
        <v>-7.9345509339999996E-4</v>
      </c>
      <c r="V2919" s="89">
        <v>0</v>
      </c>
      <c r="W2919" s="89">
        <v>0</v>
      </c>
      <c r="X2919" s="89">
        <v>0</v>
      </c>
      <c r="Y2919" s="89">
        <v>0</v>
      </c>
      <c r="Z2919" s="89">
        <v>1.003146066072E-2</v>
      </c>
      <c r="AA2919" s="89">
        <v>5.8384770266999995E-4</v>
      </c>
    </row>
    <row r="2920" spans="1:27" x14ac:dyDescent="0.25">
      <c r="A2920" s="87">
        <v>61525</v>
      </c>
      <c r="B2920" s="134">
        <v>45473</v>
      </c>
      <c r="C2920" s="87">
        <v>15858</v>
      </c>
      <c r="D2920" s="86" t="s">
        <v>3266</v>
      </c>
      <c r="E2920" s="88">
        <v>814232438</v>
      </c>
      <c r="F2920" s="88">
        <v>661045241</v>
      </c>
      <c r="G2920" s="88">
        <v>18312831</v>
      </c>
      <c r="H2920" s="88">
        <v>0</v>
      </c>
      <c r="I2920" s="88">
        <v>412023</v>
      </c>
      <c r="J2920" s="88">
        <v>75185385</v>
      </c>
      <c r="K2920" s="88">
        <v>150208647</v>
      </c>
      <c r="L2920" s="88">
        <v>84996431</v>
      </c>
      <c r="M2920" s="88">
        <v>134359581</v>
      </c>
      <c r="N2920" s="88">
        <v>2686722</v>
      </c>
      <c r="O2920" s="88">
        <v>57975078</v>
      </c>
      <c r="P2920" s="88">
        <v>136908543</v>
      </c>
      <c r="Q2920" s="89">
        <v>2.4401448617359999E-2</v>
      </c>
      <c r="R2920" s="89">
        <v>0</v>
      </c>
      <c r="S2920" s="89">
        <v>2.3220005494410001E-2</v>
      </c>
      <c r="T2920" s="89">
        <v>6.91954294714E-3</v>
      </c>
      <c r="U2920" s="89">
        <v>1.2138757414359999E-2</v>
      </c>
      <c r="V2920" s="89">
        <v>0</v>
      </c>
      <c r="W2920" s="89">
        <v>1.72569012832E-3</v>
      </c>
      <c r="X2920" s="89">
        <v>0</v>
      </c>
      <c r="Y2920" s="89">
        <v>-2.5954466907000002E-3</v>
      </c>
      <c r="Z2920" s="89">
        <v>3.9835302752700003E-3</v>
      </c>
      <c r="AA2920" s="89">
        <v>5.9787789948800001E-3</v>
      </c>
    </row>
    <row r="2921" spans="1:27" x14ac:dyDescent="0.25">
      <c r="A2921" s="87">
        <v>61527</v>
      </c>
      <c r="B2921" s="134">
        <v>45473</v>
      </c>
      <c r="C2921" s="87">
        <v>15860</v>
      </c>
      <c r="D2921" s="86" t="s">
        <v>3267</v>
      </c>
      <c r="E2921" s="88">
        <v>271045181</v>
      </c>
      <c r="F2921" s="88">
        <v>227266548</v>
      </c>
      <c r="G2921" s="88">
        <v>0</v>
      </c>
      <c r="H2921" s="88">
        <v>0</v>
      </c>
      <c r="I2921" s="88">
        <v>0</v>
      </c>
      <c r="J2921" s="88">
        <v>45182626</v>
      </c>
      <c r="K2921" s="88">
        <v>55861164</v>
      </c>
      <c r="L2921" s="88">
        <v>0</v>
      </c>
      <c r="M2921" s="88">
        <v>69821854</v>
      </c>
      <c r="N2921" s="88">
        <v>16272187</v>
      </c>
      <c r="O2921" s="88">
        <v>7744709</v>
      </c>
      <c r="P2921" s="88">
        <v>32384008</v>
      </c>
      <c r="Q2921" s="89">
        <v>0</v>
      </c>
      <c r="R2921" s="89">
        <v>0</v>
      </c>
      <c r="S2921" s="89">
        <v>0</v>
      </c>
      <c r="T2921" s="89">
        <v>4.9329667545000002E-3</v>
      </c>
      <c r="U2921" s="89">
        <v>7.0279194794900003E-3</v>
      </c>
      <c r="V2921" s="89">
        <v>0</v>
      </c>
      <c r="W2921" s="89">
        <v>1.46991336826E-3</v>
      </c>
      <c r="X2921" s="89">
        <v>0</v>
      </c>
      <c r="Y2921" s="89">
        <v>2.1729258742980002E-2</v>
      </c>
      <c r="Z2921" s="89">
        <v>3.2146615461900001E-3</v>
      </c>
      <c r="AA2921" s="89">
        <v>4.70395820146E-3</v>
      </c>
    </row>
    <row r="2922" spans="1:27" x14ac:dyDescent="0.25">
      <c r="A2922" s="87">
        <v>61532</v>
      </c>
      <c r="B2922" s="134">
        <v>45473</v>
      </c>
      <c r="C2922" s="87">
        <v>15865</v>
      </c>
      <c r="D2922" s="86" t="s">
        <v>3268</v>
      </c>
      <c r="E2922" s="88">
        <v>9637209</v>
      </c>
      <c r="F2922" s="88">
        <v>7091233</v>
      </c>
      <c r="G2922" s="88">
        <v>0</v>
      </c>
      <c r="H2922" s="88">
        <v>0</v>
      </c>
      <c r="I2922" s="88">
        <v>0</v>
      </c>
      <c r="J2922" s="88">
        <v>3313387</v>
      </c>
      <c r="K2922" s="88">
        <v>1681760</v>
      </c>
      <c r="L2922" s="88">
        <v>0</v>
      </c>
      <c r="M2922" s="88">
        <v>150277</v>
      </c>
      <c r="N2922" s="88">
        <v>65830</v>
      </c>
      <c r="O2922" s="88">
        <v>0</v>
      </c>
      <c r="P2922" s="88">
        <v>1879979</v>
      </c>
      <c r="Q2922" s="89">
        <v>0</v>
      </c>
      <c r="R2922" s="89">
        <v>0</v>
      </c>
      <c r="S2922" s="89">
        <v>0</v>
      </c>
      <c r="T2922" s="89">
        <v>4.1253034586000002E-4</v>
      </c>
      <c r="U2922" s="89">
        <v>1.0670695798E-3</v>
      </c>
      <c r="V2922" s="89">
        <v>0</v>
      </c>
      <c r="W2922" s="89">
        <v>0</v>
      </c>
      <c r="X2922" s="89">
        <v>0</v>
      </c>
      <c r="Y2922" s="89">
        <v>0</v>
      </c>
      <c r="Z2922" s="89">
        <v>3.6824280929299998E-3</v>
      </c>
      <c r="AA2922" s="89">
        <v>1.40937640814E-3</v>
      </c>
    </row>
    <row r="2923" spans="1:27" x14ac:dyDescent="0.25">
      <c r="A2923" s="87">
        <v>61540</v>
      </c>
      <c r="B2923" s="134">
        <v>45473</v>
      </c>
      <c r="C2923" s="87">
        <v>15871</v>
      </c>
      <c r="D2923" s="86" t="s">
        <v>3269</v>
      </c>
      <c r="E2923" s="88">
        <v>14930829</v>
      </c>
      <c r="F2923" s="88">
        <v>6702961</v>
      </c>
      <c r="G2923" s="88">
        <v>342617</v>
      </c>
      <c r="H2923" s="88">
        <v>0</v>
      </c>
      <c r="I2923" s="88">
        <v>0</v>
      </c>
      <c r="J2923" s="88">
        <v>2141819</v>
      </c>
      <c r="K2923" s="88">
        <v>1674032</v>
      </c>
      <c r="L2923" s="88">
        <v>0</v>
      </c>
      <c r="M2923" s="88">
        <v>0</v>
      </c>
      <c r="N2923" s="88">
        <v>0</v>
      </c>
      <c r="O2923" s="88">
        <v>0</v>
      </c>
      <c r="P2923" s="88">
        <v>2544493</v>
      </c>
      <c r="Q2923" s="89">
        <v>0</v>
      </c>
      <c r="R2923" s="89">
        <v>0</v>
      </c>
      <c r="S2923" s="89">
        <v>0</v>
      </c>
      <c r="T2923" s="89">
        <v>0</v>
      </c>
      <c r="U2923" s="89">
        <v>0</v>
      </c>
      <c r="V2923" s="89">
        <v>0</v>
      </c>
      <c r="W2923" s="89">
        <v>0</v>
      </c>
      <c r="X2923" s="89">
        <v>0</v>
      </c>
      <c r="Y2923" s="89">
        <v>0</v>
      </c>
      <c r="Z2923" s="89">
        <v>2.6130637164300001E-3</v>
      </c>
      <c r="AA2923" s="89">
        <v>1.0867928082299999E-3</v>
      </c>
    </row>
    <row r="2924" spans="1:27" x14ac:dyDescent="0.25">
      <c r="A2924" s="87">
        <v>61559</v>
      </c>
      <c r="B2924" s="134">
        <v>45473</v>
      </c>
      <c r="C2924" s="87">
        <v>15888</v>
      </c>
      <c r="D2924" s="86" t="s">
        <v>3270</v>
      </c>
      <c r="E2924" s="88">
        <v>5564258</v>
      </c>
      <c r="F2924" s="88">
        <v>2876882</v>
      </c>
      <c r="G2924" s="88">
        <v>0</v>
      </c>
      <c r="H2924" s="88">
        <v>0</v>
      </c>
      <c r="I2924" s="88">
        <v>0</v>
      </c>
      <c r="J2924" s="88">
        <v>936698</v>
      </c>
      <c r="K2924" s="88">
        <v>842280</v>
      </c>
      <c r="L2924" s="88">
        <v>0</v>
      </c>
      <c r="M2924" s="88">
        <v>0</v>
      </c>
      <c r="N2924" s="88">
        <v>0</v>
      </c>
      <c r="O2924" s="88">
        <v>0</v>
      </c>
      <c r="P2924" s="88">
        <v>1097904</v>
      </c>
      <c r="Q2924" s="89">
        <v>0</v>
      </c>
      <c r="R2924" s="89">
        <v>0</v>
      </c>
      <c r="S2924" s="89">
        <v>0</v>
      </c>
      <c r="T2924" s="89">
        <v>0</v>
      </c>
      <c r="U2924" s="89">
        <v>0</v>
      </c>
      <c r="V2924" s="89">
        <v>0</v>
      </c>
      <c r="W2924" s="89">
        <v>0</v>
      </c>
      <c r="X2924" s="89">
        <v>0</v>
      </c>
      <c r="Y2924" s="89">
        <v>0</v>
      </c>
      <c r="Z2924" s="89">
        <v>1.238492895996E-2</v>
      </c>
      <c r="AA2924" s="89">
        <v>4.5638305857699998E-3</v>
      </c>
    </row>
    <row r="2925" spans="1:27" x14ac:dyDescent="0.25">
      <c r="A2925" s="87">
        <v>61560</v>
      </c>
      <c r="B2925" s="134">
        <v>45473</v>
      </c>
      <c r="C2925" s="87">
        <v>15889</v>
      </c>
      <c r="D2925" s="86" t="s">
        <v>3271</v>
      </c>
      <c r="E2925" s="88">
        <v>10109329</v>
      </c>
      <c r="F2925" s="88">
        <v>8489611</v>
      </c>
      <c r="G2925" s="88">
        <v>0</v>
      </c>
      <c r="H2925" s="88">
        <v>0</v>
      </c>
      <c r="I2925" s="88">
        <v>0</v>
      </c>
      <c r="J2925" s="88">
        <v>1533656</v>
      </c>
      <c r="K2925" s="88">
        <v>2832446</v>
      </c>
      <c r="L2925" s="88">
        <v>0</v>
      </c>
      <c r="M2925" s="88">
        <v>0</v>
      </c>
      <c r="N2925" s="88">
        <v>0</v>
      </c>
      <c r="O2925" s="88">
        <v>0</v>
      </c>
      <c r="P2925" s="88">
        <v>4123509</v>
      </c>
      <c r="Q2925" s="89">
        <v>0</v>
      </c>
      <c r="R2925" s="89">
        <v>0</v>
      </c>
      <c r="S2925" s="89">
        <v>0</v>
      </c>
      <c r="T2925" s="89">
        <v>0</v>
      </c>
      <c r="U2925" s="89">
        <v>3.0135562016999999E-4</v>
      </c>
      <c r="V2925" s="89">
        <v>0</v>
      </c>
      <c r="W2925" s="89">
        <v>0</v>
      </c>
      <c r="X2925" s="89">
        <v>0</v>
      </c>
      <c r="Y2925" s="89">
        <v>0</v>
      </c>
      <c r="Z2925" s="89">
        <v>5.2728412777000003E-4</v>
      </c>
      <c r="AA2925" s="89">
        <v>3.3081350824E-4</v>
      </c>
    </row>
    <row r="2926" spans="1:27" x14ac:dyDescent="0.25">
      <c r="A2926" s="87">
        <v>61566</v>
      </c>
      <c r="B2926" s="134">
        <v>45473</v>
      </c>
      <c r="C2926" s="87">
        <v>15895</v>
      </c>
      <c r="D2926" s="86" t="s">
        <v>3272</v>
      </c>
      <c r="E2926" s="88">
        <v>535137</v>
      </c>
      <c r="F2926" s="88">
        <v>92147</v>
      </c>
      <c r="G2926" s="88">
        <v>0</v>
      </c>
      <c r="H2926" s="88">
        <v>0</v>
      </c>
      <c r="I2926" s="88">
        <v>0</v>
      </c>
      <c r="J2926" s="88">
        <v>0</v>
      </c>
      <c r="K2926" s="88">
        <v>57628</v>
      </c>
      <c r="L2926" s="88">
        <v>0</v>
      </c>
      <c r="M2926" s="88">
        <v>0</v>
      </c>
      <c r="N2926" s="88">
        <v>0</v>
      </c>
      <c r="O2926" s="88">
        <v>0</v>
      </c>
      <c r="P2926" s="88">
        <v>34519</v>
      </c>
      <c r="Q2926" s="89">
        <v>0</v>
      </c>
      <c r="R2926" s="89">
        <v>0</v>
      </c>
      <c r="S2926" s="89">
        <v>0</v>
      </c>
      <c r="T2926" s="89">
        <v>0</v>
      </c>
      <c r="U2926" s="89">
        <v>0</v>
      </c>
      <c r="V2926" s="89">
        <v>0</v>
      </c>
      <c r="W2926" s="89">
        <v>0</v>
      </c>
      <c r="X2926" s="89">
        <v>0</v>
      </c>
      <c r="Y2926" s="89">
        <v>0</v>
      </c>
      <c r="Z2926" s="89">
        <v>0</v>
      </c>
      <c r="AA2926" s="89">
        <v>0</v>
      </c>
    </row>
    <row r="2927" spans="1:27" x14ac:dyDescent="0.25">
      <c r="A2927" s="87">
        <v>61604</v>
      </c>
      <c r="B2927" s="134">
        <v>45473</v>
      </c>
      <c r="C2927" s="87">
        <v>15929</v>
      </c>
      <c r="D2927" s="86" t="s">
        <v>3273</v>
      </c>
      <c r="E2927" s="88">
        <v>165999867</v>
      </c>
      <c r="F2927" s="88">
        <v>129199504</v>
      </c>
      <c r="G2927" s="88">
        <v>2802025</v>
      </c>
      <c r="H2927" s="88">
        <v>0</v>
      </c>
      <c r="I2927" s="88">
        <v>0</v>
      </c>
      <c r="J2927" s="88">
        <v>16809800</v>
      </c>
      <c r="K2927" s="88">
        <v>47111201</v>
      </c>
      <c r="L2927" s="88">
        <v>0</v>
      </c>
      <c r="M2927" s="88">
        <v>51014366</v>
      </c>
      <c r="N2927" s="88">
        <v>0</v>
      </c>
      <c r="O2927" s="88">
        <v>0</v>
      </c>
      <c r="P2927" s="88">
        <v>11462113</v>
      </c>
      <c r="Q2927" s="89">
        <v>9.3776258039900001E-3</v>
      </c>
      <c r="R2927" s="89">
        <v>0</v>
      </c>
      <c r="S2927" s="89">
        <v>0</v>
      </c>
      <c r="T2927" s="89">
        <v>4.2762756211999999E-4</v>
      </c>
      <c r="U2927" s="89">
        <v>8.3735183194999995E-4</v>
      </c>
      <c r="V2927" s="89">
        <v>0</v>
      </c>
      <c r="W2927" s="89">
        <v>0</v>
      </c>
      <c r="X2927" s="89">
        <v>0</v>
      </c>
      <c r="Y2927" s="89">
        <v>0</v>
      </c>
      <c r="Z2927" s="89">
        <v>5.3837750064099996E-3</v>
      </c>
      <c r="AA2927" s="89">
        <v>1.0727280066700001E-3</v>
      </c>
    </row>
    <row r="2928" spans="1:27" x14ac:dyDescent="0.25">
      <c r="A2928" s="87">
        <v>61605</v>
      </c>
      <c r="B2928" s="134">
        <v>45473</v>
      </c>
      <c r="C2928" s="87">
        <v>15930</v>
      </c>
      <c r="D2928" s="86" t="s">
        <v>3274</v>
      </c>
      <c r="E2928" s="88">
        <v>693788578</v>
      </c>
      <c r="F2928" s="88">
        <v>485099746</v>
      </c>
      <c r="G2928" s="88">
        <v>23036406</v>
      </c>
      <c r="H2928" s="88">
        <v>0</v>
      </c>
      <c r="I2928" s="88">
        <v>135477</v>
      </c>
      <c r="J2928" s="88">
        <v>67682203</v>
      </c>
      <c r="K2928" s="88">
        <v>93118851</v>
      </c>
      <c r="L2928" s="88">
        <v>0</v>
      </c>
      <c r="M2928" s="88">
        <v>167025354</v>
      </c>
      <c r="N2928" s="88">
        <v>83686706</v>
      </c>
      <c r="O2928" s="88">
        <v>14445058</v>
      </c>
      <c r="P2928" s="88">
        <v>35969689</v>
      </c>
      <c r="Q2928" s="89">
        <v>9.6781573097100004E-3</v>
      </c>
      <c r="R2928" s="89">
        <v>0</v>
      </c>
      <c r="S2928" s="89">
        <v>0.19907478761044001</v>
      </c>
      <c r="T2928" s="89">
        <v>6.0247342993900001E-3</v>
      </c>
      <c r="U2928" s="89">
        <v>7.8407582102600001E-3</v>
      </c>
      <c r="V2928" s="89">
        <v>0</v>
      </c>
      <c r="W2928" s="89">
        <v>-3.9889125950000001E-4</v>
      </c>
      <c r="X2928" s="89">
        <v>1.2682829156100001E-3</v>
      </c>
      <c r="Y2928" s="89">
        <v>1.24830370424E-3</v>
      </c>
      <c r="Z2928" s="89">
        <v>1.6869605279559999E-2</v>
      </c>
      <c r="AA2928" s="89">
        <v>4.4364060706699997E-3</v>
      </c>
    </row>
    <row r="2929" spans="1:27" x14ac:dyDescent="0.25">
      <c r="A2929" s="87">
        <v>61619</v>
      </c>
      <c r="B2929" s="134">
        <v>45473</v>
      </c>
      <c r="C2929" s="87">
        <v>15941</v>
      </c>
      <c r="D2929" s="86" t="s">
        <v>3275</v>
      </c>
      <c r="E2929" s="88">
        <v>122192163</v>
      </c>
      <c r="F2929" s="88">
        <v>77868349</v>
      </c>
      <c r="G2929" s="88">
        <v>3663938</v>
      </c>
      <c r="H2929" s="88">
        <v>0</v>
      </c>
      <c r="I2929" s="88">
        <v>0</v>
      </c>
      <c r="J2929" s="88">
        <v>3306843</v>
      </c>
      <c r="K2929" s="88">
        <v>19070046</v>
      </c>
      <c r="L2929" s="88">
        <v>0</v>
      </c>
      <c r="M2929" s="88">
        <v>40765918</v>
      </c>
      <c r="N2929" s="88">
        <v>3695280</v>
      </c>
      <c r="O2929" s="88">
        <v>59496</v>
      </c>
      <c r="P2929" s="88">
        <v>7306828</v>
      </c>
      <c r="Q2929" s="89">
        <v>7.3968465089899998E-3</v>
      </c>
      <c r="R2929" s="89">
        <v>0</v>
      </c>
      <c r="S2929" s="89">
        <v>0</v>
      </c>
      <c r="T2929" s="89">
        <v>-2.0056766329999999E-4</v>
      </c>
      <c r="U2929" s="89">
        <v>2.2911417234799999E-3</v>
      </c>
      <c r="V2929" s="89">
        <v>0</v>
      </c>
      <c r="W2929" s="89">
        <v>3.0271393095E-4</v>
      </c>
      <c r="X2929" s="89">
        <v>0</v>
      </c>
      <c r="Y2929" s="89">
        <v>0</v>
      </c>
      <c r="Z2929" s="89">
        <v>8.0118137851500001E-3</v>
      </c>
      <c r="AA2929" s="89">
        <v>1.7828987028399999E-3</v>
      </c>
    </row>
    <row r="2930" spans="1:27" x14ac:dyDescent="0.25">
      <c r="A2930" s="87">
        <v>61620</v>
      </c>
      <c r="B2930" s="134">
        <v>45473</v>
      </c>
      <c r="C2930" s="87">
        <v>15942</v>
      </c>
      <c r="D2930" s="86" t="s">
        <v>3276</v>
      </c>
      <c r="E2930" s="88">
        <v>41759122</v>
      </c>
      <c r="F2930" s="88">
        <v>28160606</v>
      </c>
      <c r="G2930" s="88">
        <v>0</v>
      </c>
      <c r="H2930" s="88">
        <v>0</v>
      </c>
      <c r="I2930" s="88">
        <v>0</v>
      </c>
      <c r="J2930" s="88">
        <v>7176827</v>
      </c>
      <c r="K2930" s="88">
        <v>10241165</v>
      </c>
      <c r="L2930" s="88">
        <v>0</v>
      </c>
      <c r="M2930" s="88">
        <v>8414254</v>
      </c>
      <c r="N2930" s="88">
        <v>0</v>
      </c>
      <c r="O2930" s="88">
        <v>0</v>
      </c>
      <c r="P2930" s="88">
        <v>2328360</v>
      </c>
      <c r="Q2930" s="89">
        <v>0</v>
      </c>
      <c r="R2930" s="89">
        <v>0</v>
      </c>
      <c r="S2930" s="89">
        <v>0</v>
      </c>
      <c r="T2930" s="89">
        <v>0</v>
      </c>
      <c r="U2930" s="89">
        <v>1.4399308169000001E-4</v>
      </c>
      <c r="V2930" s="89">
        <v>0</v>
      </c>
      <c r="W2930" s="89">
        <v>0</v>
      </c>
      <c r="X2930" s="89">
        <v>0</v>
      </c>
      <c r="Y2930" s="89">
        <v>0</v>
      </c>
      <c r="Z2930" s="89">
        <v>-1.353532774E-4</v>
      </c>
      <c r="AA2930" s="89">
        <v>4.1840294129999998E-5</v>
      </c>
    </row>
    <row r="2931" spans="1:27" x14ac:dyDescent="0.25">
      <c r="A2931" s="87">
        <v>61624</v>
      </c>
      <c r="B2931" s="134">
        <v>45473</v>
      </c>
      <c r="C2931" s="87">
        <v>15946</v>
      </c>
      <c r="D2931" s="86" t="s">
        <v>4742</v>
      </c>
      <c r="E2931" s="88">
        <v>261726019</v>
      </c>
      <c r="F2931" s="88">
        <v>164711081</v>
      </c>
      <c r="G2931" s="88">
        <v>748927</v>
      </c>
      <c r="H2931" s="88">
        <v>0</v>
      </c>
      <c r="I2931" s="88">
        <v>544013</v>
      </c>
      <c r="J2931" s="88">
        <v>3672756</v>
      </c>
      <c r="K2931" s="88">
        <v>15799750</v>
      </c>
      <c r="L2931" s="88">
        <v>0</v>
      </c>
      <c r="M2931" s="88">
        <v>20544615</v>
      </c>
      <c r="N2931" s="88">
        <v>50863309</v>
      </c>
      <c r="O2931" s="88">
        <v>60055922</v>
      </c>
      <c r="P2931" s="88">
        <v>12481789</v>
      </c>
      <c r="Q2931" s="89">
        <v>1.0079648899799999E-3</v>
      </c>
      <c r="R2931" s="89">
        <v>0</v>
      </c>
      <c r="S2931" s="89">
        <v>0</v>
      </c>
      <c r="T2931" s="89">
        <v>0</v>
      </c>
      <c r="U2931" s="89">
        <v>1.5348353773199999E-3</v>
      </c>
      <c r="V2931" s="89">
        <v>0</v>
      </c>
      <c r="W2931" s="89">
        <v>-2.3678896500000002E-5</v>
      </c>
      <c r="X2931" s="89">
        <v>0</v>
      </c>
      <c r="Y2931" s="89">
        <v>8.8560836455999999E-4</v>
      </c>
      <c r="Z2931" s="89">
        <v>4.4482858484900002E-3</v>
      </c>
      <c r="AA2931" s="89">
        <v>8.2981225815000005E-4</v>
      </c>
    </row>
    <row r="2932" spans="1:27" x14ac:dyDescent="0.25">
      <c r="A2932" s="87">
        <v>61630</v>
      </c>
      <c r="B2932" s="134">
        <v>45473</v>
      </c>
      <c r="C2932" s="87">
        <v>15952</v>
      </c>
      <c r="D2932" s="86" t="s">
        <v>3277</v>
      </c>
      <c r="E2932" s="88">
        <v>27116850</v>
      </c>
      <c r="F2932" s="88">
        <v>23729225</v>
      </c>
      <c r="G2932" s="88">
        <v>800294</v>
      </c>
      <c r="H2932" s="88">
        <v>0</v>
      </c>
      <c r="I2932" s="88">
        <v>0</v>
      </c>
      <c r="J2932" s="88">
        <v>5423406</v>
      </c>
      <c r="K2932" s="88">
        <v>3703134</v>
      </c>
      <c r="L2932" s="88">
        <v>0</v>
      </c>
      <c r="M2932" s="88">
        <v>10500141</v>
      </c>
      <c r="N2932" s="88">
        <v>841669</v>
      </c>
      <c r="O2932" s="88">
        <v>243580</v>
      </c>
      <c r="P2932" s="88">
        <v>2217002</v>
      </c>
      <c r="Q2932" s="89">
        <v>6.7570703606539995E-2</v>
      </c>
      <c r="R2932" s="89">
        <v>0</v>
      </c>
      <c r="S2932" s="89">
        <v>0</v>
      </c>
      <c r="T2932" s="89">
        <v>2.9263891091999999E-3</v>
      </c>
      <c r="U2932" s="89">
        <v>4.1959757467450003E-2</v>
      </c>
      <c r="V2932" s="89">
        <v>0</v>
      </c>
      <c r="W2932" s="89">
        <v>1.0817083371299999E-3</v>
      </c>
      <c r="X2932" s="89">
        <v>0</v>
      </c>
      <c r="Y2932" s="89">
        <v>0</v>
      </c>
      <c r="Z2932" s="89">
        <v>5.248317688049E-2</v>
      </c>
      <c r="AA2932" s="89">
        <v>1.6072496258659998E-2</v>
      </c>
    </row>
    <row r="2933" spans="1:27" x14ac:dyDescent="0.25">
      <c r="A2933" s="87">
        <v>61631</v>
      </c>
      <c r="B2933" s="134">
        <v>45473</v>
      </c>
      <c r="C2933" s="87">
        <v>15953</v>
      </c>
      <c r="D2933" s="86" t="s">
        <v>3278</v>
      </c>
      <c r="E2933" s="88">
        <v>28896279</v>
      </c>
      <c r="F2933" s="88">
        <v>26738469</v>
      </c>
      <c r="G2933" s="88">
        <v>778191</v>
      </c>
      <c r="H2933" s="88">
        <v>0</v>
      </c>
      <c r="I2933" s="88">
        <v>0</v>
      </c>
      <c r="J2933" s="88">
        <v>461532</v>
      </c>
      <c r="K2933" s="88">
        <v>4783411</v>
      </c>
      <c r="L2933" s="88">
        <v>0</v>
      </c>
      <c r="M2933" s="88">
        <v>16533189</v>
      </c>
      <c r="N2933" s="88">
        <v>817575</v>
      </c>
      <c r="O2933" s="88">
        <v>174612</v>
      </c>
      <c r="P2933" s="88">
        <v>3189959</v>
      </c>
      <c r="Q2933" s="89">
        <v>-3.8753845509999999E-4</v>
      </c>
      <c r="R2933" s="89">
        <v>0</v>
      </c>
      <c r="S2933" s="89">
        <v>0</v>
      </c>
      <c r="T2933" s="89">
        <v>0</v>
      </c>
      <c r="U2933" s="89">
        <v>9.4712910310299995E-3</v>
      </c>
      <c r="V2933" s="89">
        <v>0</v>
      </c>
      <c r="W2933" s="89">
        <v>1.1038934676100001E-3</v>
      </c>
      <c r="X2933" s="89">
        <v>0</v>
      </c>
      <c r="Y2933" s="89">
        <v>0</v>
      </c>
      <c r="Z2933" s="89">
        <v>1.9116815320230001E-2</v>
      </c>
      <c r="AA2933" s="89">
        <v>5.3959684465199999E-3</v>
      </c>
    </row>
    <row r="2934" spans="1:27" x14ac:dyDescent="0.25">
      <c r="A2934" s="87">
        <v>61633</v>
      </c>
      <c r="B2934" s="134">
        <v>45473</v>
      </c>
      <c r="C2934" s="87">
        <v>15955</v>
      </c>
      <c r="D2934" s="86" t="s">
        <v>3279</v>
      </c>
      <c r="E2934" s="88">
        <v>152909305</v>
      </c>
      <c r="F2934" s="88">
        <v>100028734</v>
      </c>
      <c r="G2934" s="88">
        <v>3835353</v>
      </c>
      <c r="H2934" s="88">
        <v>0</v>
      </c>
      <c r="I2934" s="88">
        <v>0</v>
      </c>
      <c r="J2934" s="88">
        <v>6600762</v>
      </c>
      <c r="K2934" s="88">
        <v>46641277</v>
      </c>
      <c r="L2934" s="88">
        <v>0</v>
      </c>
      <c r="M2934" s="88">
        <v>28042359</v>
      </c>
      <c r="N2934" s="88">
        <v>3551116</v>
      </c>
      <c r="O2934" s="88">
        <v>0</v>
      </c>
      <c r="P2934" s="88">
        <v>11357868</v>
      </c>
      <c r="Q2934" s="89">
        <v>1.77701067241E-3</v>
      </c>
      <c r="R2934" s="89">
        <v>0</v>
      </c>
      <c r="S2934" s="89">
        <v>0</v>
      </c>
      <c r="T2934" s="89">
        <v>0</v>
      </c>
      <c r="U2934" s="89">
        <v>2.3199666524200001E-3</v>
      </c>
      <c r="V2934" s="89">
        <v>0</v>
      </c>
      <c r="W2934" s="89">
        <v>-8.8383405642000005E-6</v>
      </c>
      <c r="X2934" s="89">
        <v>0</v>
      </c>
      <c r="Y2934" s="89">
        <v>0</v>
      </c>
      <c r="Z2934" s="89">
        <v>1.62552850145E-3</v>
      </c>
      <c r="AA2934" s="89">
        <v>1.33184354863E-3</v>
      </c>
    </row>
    <row r="2935" spans="1:27" x14ac:dyDescent="0.25">
      <c r="A2935" s="87">
        <v>61634</v>
      </c>
      <c r="B2935" s="134">
        <v>45473</v>
      </c>
      <c r="C2935" s="87">
        <v>15956</v>
      </c>
      <c r="D2935" s="86" t="s">
        <v>3280</v>
      </c>
      <c r="E2935" s="88">
        <v>119783398</v>
      </c>
      <c r="F2935" s="88">
        <v>96378670</v>
      </c>
      <c r="G2935" s="88">
        <v>4240883</v>
      </c>
      <c r="H2935" s="88">
        <v>0</v>
      </c>
      <c r="I2935" s="88">
        <v>0</v>
      </c>
      <c r="J2935" s="88">
        <v>14880279</v>
      </c>
      <c r="K2935" s="88">
        <v>37567066</v>
      </c>
      <c r="L2935" s="88">
        <v>0</v>
      </c>
      <c r="M2935" s="88">
        <v>35038945</v>
      </c>
      <c r="N2935" s="88">
        <v>0</v>
      </c>
      <c r="O2935" s="88">
        <v>0</v>
      </c>
      <c r="P2935" s="88">
        <v>4651497</v>
      </c>
      <c r="Q2935" s="89">
        <v>1.5294565950189999E-2</v>
      </c>
      <c r="R2935" s="89">
        <v>0</v>
      </c>
      <c r="S2935" s="89">
        <v>0</v>
      </c>
      <c r="T2935" s="89">
        <v>2.4223403936799999E-3</v>
      </c>
      <c r="U2935" s="89">
        <v>2.2355513597699999E-3</v>
      </c>
      <c r="V2935" s="89">
        <v>0</v>
      </c>
      <c r="W2935" s="89">
        <v>-9.7762369339999991E-4</v>
      </c>
      <c r="X2935" s="89">
        <v>0</v>
      </c>
      <c r="Y2935" s="89">
        <v>0</v>
      </c>
      <c r="Z2935" s="89">
        <v>1.0268345259490001E-2</v>
      </c>
      <c r="AA2935" s="89">
        <v>2.0588010252499999E-3</v>
      </c>
    </row>
    <row r="2936" spans="1:27" x14ac:dyDescent="0.25">
      <c r="A2936" s="87">
        <v>61636</v>
      </c>
      <c r="B2936" s="134">
        <v>45473</v>
      </c>
      <c r="C2936" s="87">
        <v>15958</v>
      </c>
      <c r="D2936" s="86" t="s">
        <v>3281</v>
      </c>
      <c r="E2936" s="88">
        <v>43676102</v>
      </c>
      <c r="F2936" s="88">
        <v>16971049</v>
      </c>
      <c r="G2936" s="88">
        <v>2090824</v>
      </c>
      <c r="H2936" s="88">
        <v>0</v>
      </c>
      <c r="I2936" s="88">
        <v>0</v>
      </c>
      <c r="J2936" s="88">
        <v>2353666</v>
      </c>
      <c r="K2936" s="88">
        <v>2732368</v>
      </c>
      <c r="L2936" s="88">
        <v>0</v>
      </c>
      <c r="M2936" s="88">
        <v>8423709</v>
      </c>
      <c r="N2936" s="88">
        <v>0</v>
      </c>
      <c r="O2936" s="88">
        <v>0</v>
      </c>
      <c r="P2936" s="88">
        <v>1370482</v>
      </c>
      <c r="Q2936" s="89">
        <v>5.9419942933899997E-3</v>
      </c>
      <c r="R2936" s="89">
        <v>0</v>
      </c>
      <c r="S2936" s="89">
        <v>0</v>
      </c>
      <c r="T2936" s="89">
        <v>1.3915301871000001E-4</v>
      </c>
      <c r="U2936" s="89">
        <v>4.6627681599999998E-5</v>
      </c>
      <c r="V2936" s="89">
        <v>0</v>
      </c>
      <c r="W2936" s="89">
        <v>7.9469788446100004E-3</v>
      </c>
      <c r="X2936" s="89">
        <v>0</v>
      </c>
      <c r="Y2936" s="89">
        <v>0</v>
      </c>
      <c r="Z2936" s="89">
        <v>2.2414096611770001E-2</v>
      </c>
      <c r="AA2936" s="89">
        <v>6.33288569301E-3</v>
      </c>
    </row>
    <row r="2937" spans="1:27" x14ac:dyDescent="0.25">
      <c r="A2937" s="87">
        <v>61637</v>
      </c>
      <c r="B2937" s="134">
        <v>45473</v>
      </c>
      <c r="C2937" s="87">
        <v>15959</v>
      </c>
      <c r="D2937" s="86" t="s">
        <v>3053</v>
      </c>
      <c r="E2937" s="88">
        <v>755781859</v>
      </c>
      <c r="F2937" s="88">
        <v>580342902</v>
      </c>
      <c r="G2937" s="88">
        <v>9066622</v>
      </c>
      <c r="H2937" s="88">
        <v>0</v>
      </c>
      <c r="I2937" s="88">
        <v>0</v>
      </c>
      <c r="J2937" s="88">
        <v>16412136</v>
      </c>
      <c r="K2937" s="88">
        <v>60883282</v>
      </c>
      <c r="L2937" s="88">
        <v>0</v>
      </c>
      <c r="M2937" s="88">
        <v>186890621</v>
      </c>
      <c r="N2937" s="88">
        <v>197659375</v>
      </c>
      <c r="O2937" s="88">
        <v>56729597</v>
      </c>
      <c r="P2937" s="88">
        <v>52701268</v>
      </c>
      <c r="Q2937" s="89">
        <v>1.397669986295E-2</v>
      </c>
      <c r="R2937" s="89">
        <v>0</v>
      </c>
      <c r="S2937" s="89">
        <v>0</v>
      </c>
      <c r="T2937" s="89">
        <v>6.4923742639000001E-4</v>
      </c>
      <c r="U2937" s="89">
        <v>1.17923099765E-3</v>
      </c>
      <c r="V2937" s="89">
        <v>0</v>
      </c>
      <c r="W2937" s="89">
        <v>3.6578995458E-4</v>
      </c>
      <c r="X2937" s="89">
        <v>-3.0430380159999999E-4</v>
      </c>
      <c r="Y2937" s="89">
        <v>3.75567669359E-3</v>
      </c>
      <c r="Z2937" s="89">
        <v>3.2031705574100001E-3</v>
      </c>
      <c r="AA2937" s="89">
        <v>1.15402473525E-3</v>
      </c>
    </row>
    <row r="2938" spans="1:27" x14ac:dyDescent="0.25">
      <c r="A2938" s="87">
        <v>61638</v>
      </c>
      <c r="B2938" s="134">
        <v>45473</v>
      </c>
      <c r="C2938" s="87">
        <v>15960</v>
      </c>
      <c r="D2938" s="86" t="s">
        <v>3282</v>
      </c>
      <c r="E2938" s="88">
        <v>76936859</v>
      </c>
      <c r="F2938" s="88">
        <v>56645230</v>
      </c>
      <c r="G2938" s="88">
        <v>1858649</v>
      </c>
      <c r="H2938" s="88">
        <v>0</v>
      </c>
      <c r="I2938" s="88">
        <v>0</v>
      </c>
      <c r="J2938" s="88">
        <v>5214692</v>
      </c>
      <c r="K2938" s="88">
        <v>16555071</v>
      </c>
      <c r="L2938" s="88">
        <v>0</v>
      </c>
      <c r="M2938" s="88">
        <v>27018359</v>
      </c>
      <c r="N2938" s="88">
        <v>0</v>
      </c>
      <c r="O2938" s="88">
        <v>0</v>
      </c>
      <c r="P2938" s="88">
        <v>5998459</v>
      </c>
      <c r="Q2938" s="89">
        <v>1.073820495207E-2</v>
      </c>
      <c r="R2938" s="89">
        <v>0</v>
      </c>
      <c r="S2938" s="89">
        <v>0</v>
      </c>
      <c r="T2938" s="89">
        <v>-4.1649388700000003E-5</v>
      </c>
      <c r="U2938" s="89">
        <v>5.2733761715999996E-3</v>
      </c>
      <c r="V2938" s="89">
        <v>0</v>
      </c>
      <c r="W2938" s="89">
        <v>1.5765613079E-4</v>
      </c>
      <c r="X2938" s="89">
        <v>0</v>
      </c>
      <c r="Y2938" s="89">
        <v>0</v>
      </c>
      <c r="Z2938" s="89">
        <v>-3.3618386860000002E-4</v>
      </c>
      <c r="AA2938" s="89">
        <v>1.98518129177E-3</v>
      </c>
    </row>
    <row r="2939" spans="1:27" x14ac:dyDescent="0.25">
      <c r="A2939" s="87">
        <v>61643</v>
      </c>
      <c r="B2939" s="134">
        <v>45473</v>
      </c>
      <c r="C2939" s="87">
        <v>15965</v>
      </c>
      <c r="D2939" s="86" t="s">
        <v>3283</v>
      </c>
      <c r="E2939" s="88">
        <v>37381517</v>
      </c>
      <c r="F2939" s="88">
        <v>18106783</v>
      </c>
      <c r="G2939" s="88">
        <v>599845</v>
      </c>
      <c r="H2939" s="88">
        <v>0</v>
      </c>
      <c r="I2939" s="88">
        <v>3258300</v>
      </c>
      <c r="J2939" s="88">
        <v>1641865</v>
      </c>
      <c r="K2939" s="88">
        <v>4210016</v>
      </c>
      <c r="L2939" s="88">
        <v>0</v>
      </c>
      <c r="M2939" s="88">
        <v>7785627</v>
      </c>
      <c r="N2939" s="88">
        <v>0</v>
      </c>
      <c r="O2939" s="88">
        <v>0</v>
      </c>
      <c r="P2939" s="88">
        <v>611130</v>
      </c>
      <c r="Q2939" s="89">
        <v>2.6821260629100001E-2</v>
      </c>
      <c r="R2939" s="89">
        <v>0</v>
      </c>
      <c r="S2939" s="89">
        <v>1.56503901208E-3</v>
      </c>
      <c r="T2939" s="89">
        <v>0</v>
      </c>
      <c r="U2939" s="89">
        <v>3.7721108606799999E-3</v>
      </c>
      <c r="V2939" s="89">
        <v>0</v>
      </c>
      <c r="W2939" s="89">
        <v>0</v>
      </c>
      <c r="X2939" s="89">
        <v>0</v>
      </c>
      <c r="Y2939" s="89">
        <v>0</v>
      </c>
      <c r="Z2939" s="89">
        <v>1.7746376509399999E-2</v>
      </c>
      <c r="AA2939" s="89">
        <v>2.9239631430500001E-3</v>
      </c>
    </row>
    <row r="2940" spans="1:27" x14ac:dyDescent="0.25">
      <c r="A2940" s="87">
        <v>61648</v>
      </c>
      <c r="B2940" s="134">
        <v>45473</v>
      </c>
      <c r="C2940" s="87">
        <v>15970</v>
      </c>
      <c r="D2940" s="86" t="s">
        <v>614</v>
      </c>
      <c r="E2940" s="88">
        <v>192131949</v>
      </c>
      <c r="F2940" s="88">
        <v>160178785</v>
      </c>
      <c r="G2940" s="88">
        <v>239904</v>
      </c>
      <c r="H2940" s="88">
        <v>0</v>
      </c>
      <c r="I2940" s="88">
        <v>0</v>
      </c>
      <c r="J2940" s="88">
        <v>512593</v>
      </c>
      <c r="K2940" s="88">
        <v>5519554</v>
      </c>
      <c r="L2940" s="88">
        <v>0</v>
      </c>
      <c r="M2940" s="88">
        <v>13619965</v>
      </c>
      <c r="N2940" s="88">
        <v>66274767</v>
      </c>
      <c r="O2940" s="88">
        <v>69769335</v>
      </c>
      <c r="P2940" s="88">
        <v>4242667</v>
      </c>
      <c r="Q2940" s="89">
        <v>0</v>
      </c>
      <c r="R2940" s="89">
        <v>0</v>
      </c>
      <c r="S2940" s="89">
        <v>0</v>
      </c>
      <c r="T2940" s="89">
        <v>0</v>
      </c>
      <c r="U2940" s="89">
        <v>1.834496675E-3</v>
      </c>
      <c r="V2940" s="89">
        <v>0</v>
      </c>
      <c r="W2940" s="89">
        <v>3.4298459759999998E-4</v>
      </c>
      <c r="X2940" s="89">
        <v>4.5963337066000002E-4</v>
      </c>
      <c r="Y2940" s="89">
        <v>3.8383182580999998E-4</v>
      </c>
      <c r="Z2940" s="89">
        <v>9.7881805166900003E-3</v>
      </c>
      <c r="AA2940" s="89">
        <v>6.1470406796999995E-4</v>
      </c>
    </row>
    <row r="2941" spans="1:27" x14ac:dyDescent="0.25">
      <c r="A2941" s="87">
        <v>61657</v>
      </c>
      <c r="B2941" s="134">
        <v>45473</v>
      </c>
      <c r="C2941" s="87">
        <v>15979</v>
      </c>
      <c r="D2941" s="86" t="s">
        <v>3284</v>
      </c>
      <c r="E2941" s="88">
        <v>320268828</v>
      </c>
      <c r="F2941" s="88">
        <v>198920404</v>
      </c>
      <c r="G2941" s="88">
        <v>0</v>
      </c>
      <c r="H2941" s="88">
        <v>0</v>
      </c>
      <c r="I2941" s="88">
        <v>0</v>
      </c>
      <c r="J2941" s="88">
        <v>14253654</v>
      </c>
      <c r="K2941" s="88">
        <v>58204602</v>
      </c>
      <c r="L2941" s="88">
        <v>0</v>
      </c>
      <c r="M2941" s="88">
        <v>97375029</v>
      </c>
      <c r="N2941" s="88">
        <v>4463083</v>
      </c>
      <c r="O2941" s="88">
        <v>401152</v>
      </c>
      <c r="P2941" s="88">
        <v>24222884</v>
      </c>
      <c r="Q2941" s="89">
        <v>0</v>
      </c>
      <c r="R2941" s="89">
        <v>0</v>
      </c>
      <c r="S2941" s="89">
        <v>0</v>
      </c>
      <c r="T2941" s="89">
        <v>1.93728580885E-3</v>
      </c>
      <c r="U2941" s="89">
        <v>9.5074024926800008E-3</v>
      </c>
      <c r="V2941" s="89">
        <v>0</v>
      </c>
      <c r="W2941" s="89">
        <v>9.7717351710000004E-5</v>
      </c>
      <c r="X2941" s="89">
        <v>0</v>
      </c>
      <c r="Y2941" s="89">
        <v>0</v>
      </c>
      <c r="Z2941" s="89">
        <v>8.8526739674500005E-3</v>
      </c>
      <c r="AA2941" s="89">
        <v>4.0064437450900003E-3</v>
      </c>
    </row>
    <row r="2942" spans="1:27" x14ac:dyDescent="0.25">
      <c r="A2942" s="87">
        <v>61664</v>
      </c>
      <c r="B2942" s="134">
        <v>45473</v>
      </c>
      <c r="C2942" s="87">
        <v>15986</v>
      </c>
      <c r="D2942" s="86" t="s">
        <v>3285</v>
      </c>
      <c r="E2942" s="88">
        <v>103318792</v>
      </c>
      <c r="F2942" s="88">
        <v>73391382</v>
      </c>
      <c r="G2942" s="88">
        <v>783585</v>
      </c>
      <c r="H2942" s="88">
        <v>0</v>
      </c>
      <c r="I2942" s="88">
        <v>0</v>
      </c>
      <c r="J2942" s="88">
        <v>18150252</v>
      </c>
      <c r="K2942" s="88">
        <v>28857612</v>
      </c>
      <c r="L2942" s="88">
        <v>0</v>
      </c>
      <c r="M2942" s="88">
        <v>20479636</v>
      </c>
      <c r="N2942" s="88">
        <v>2088336</v>
      </c>
      <c r="O2942" s="88">
        <v>0</v>
      </c>
      <c r="P2942" s="88">
        <v>3031961</v>
      </c>
      <c r="Q2942" s="89">
        <v>1.339891066809E-2</v>
      </c>
      <c r="R2942" s="89">
        <v>0</v>
      </c>
      <c r="S2942" s="89">
        <v>0</v>
      </c>
      <c r="T2942" s="89">
        <v>0</v>
      </c>
      <c r="U2942" s="89">
        <v>1.7747370895299999E-3</v>
      </c>
      <c r="V2942" s="89">
        <v>0</v>
      </c>
      <c r="W2942" s="89">
        <v>0</v>
      </c>
      <c r="X2942" s="89">
        <v>0</v>
      </c>
      <c r="Y2942" s="89">
        <v>0</v>
      </c>
      <c r="Z2942" s="89">
        <v>-1.7241942049999999E-4</v>
      </c>
      <c r="AA2942" s="89">
        <v>8.4418129757999998E-4</v>
      </c>
    </row>
    <row r="2943" spans="1:27" x14ac:dyDescent="0.25">
      <c r="A2943" s="87">
        <v>61667</v>
      </c>
      <c r="B2943" s="134">
        <v>45473</v>
      </c>
      <c r="C2943" s="87">
        <v>15989</v>
      </c>
      <c r="D2943" s="86" t="s">
        <v>2802</v>
      </c>
      <c r="E2943" s="88">
        <v>816808644</v>
      </c>
      <c r="F2943" s="88">
        <v>599333251</v>
      </c>
      <c r="G2943" s="88">
        <v>3758473</v>
      </c>
      <c r="H2943" s="88">
        <v>0</v>
      </c>
      <c r="I2943" s="88">
        <v>0</v>
      </c>
      <c r="J2943" s="88">
        <v>161816807</v>
      </c>
      <c r="K2943" s="88">
        <v>223229556</v>
      </c>
      <c r="L2943" s="88">
        <v>0</v>
      </c>
      <c r="M2943" s="88">
        <v>166374601</v>
      </c>
      <c r="N2943" s="88">
        <v>593899</v>
      </c>
      <c r="O2943" s="88">
        <v>0</v>
      </c>
      <c r="P2943" s="88">
        <v>43559915</v>
      </c>
      <c r="Q2943" s="89">
        <v>2.9799668327690002E-2</v>
      </c>
      <c r="R2943" s="89">
        <v>0</v>
      </c>
      <c r="S2943" s="89">
        <v>0</v>
      </c>
      <c r="T2943" s="89">
        <v>1.74764295684E-3</v>
      </c>
      <c r="U2943" s="89">
        <v>4.4476675571200001E-3</v>
      </c>
      <c r="V2943" s="89">
        <v>0</v>
      </c>
      <c r="W2943" s="89">
        <v>1.166352286E-5</v>
      </c>
      <c r="X2943" s="89">
        <v>0</v>
      </c>
      <c r="Y2943" s="89">
        <v>0</v>
      </c>
      <c r="Z2943" s="89">
        <v>1.000359828958E-2</v>
      </c>
      <c r="AA2943" s="89">
        <v>3.0137225038699999E-3</v>
      </c>
    </row>
    <row r="2944" spans="1:27" x14ac:dyDescent="0.25">
      <c r="A2944" s="87">
        <v>61677</v>
      </c>
      <c r="B2944" s="134">
        <v>45473</v>
      </c>
      <c r="C2944" s="87">
        <v>15998</v>
      </c>
      <c r="D2944" s="86" t="s">
        <v>3286</v>
      </c>
      <c r="E2944" s="88">
        <v>256963663</v>
      </c>
      <c r="F2944" s="88">
        <v>160989944</v>
      </c>
      <c r="G2944" s="88">
        <v>6921821</v>
      </c>
      <c r="H2944" s="88">
        <v>0</v>
      </c>
      <c r="I2944" s="88">
        <v>2141635</v>
      </c>
      <c r="J2944" s="88">
        <v>20550013</v>
      </c>
      <c r="K2944" s="88">
        <v>45241098</v>
      </c>
      <c r="L2944" s="88">
        <v>0</v>
      </c>
      <c r="M2944" s="88">
        <v>74193074</v>
      </c>
      <c r="N2944" s="88">
        <v>165942</v>
      </c>
      <c r="O2944" s="88">
        <v>2500000</v>
      </c>
      <c r="P2944" s="88">
        <v>9276361</v>
      </c>
      <c r="Q2944" s="89">
        <v>3.63216244811E-3</v>
      </c>
      <c r="R2944" s="89">
        <v>0</v>
      </c>
      <c r="S2944" s="89">
        <v>1.73276579082E-3</v>
      </c>
      <c r="T2944" s="89">
        <v>-4.7947521039999998E-4</v>
      </c>
      <c r="U2944" s="89">
        <v>3.0807631302000001E-4</v>
      </c>
      <c r="V2944" s="89">
        <v>0</v>
      </c>
      <c r="W2944" s="89">
        <v>-8.2216690799999994E-5</v>
      </c>
      <c r="X2944" s="89">
        <v>0</v>
      </c>
      <c r="Y2944" s="89">
        <v>0</v>
      </c>
      <c r="Z2944" s="89">
        <v>6.6899034615299996E-3</v>
      </c>
      <c r="AA2944" s="89">
        <v>4.1148240169999999E-4</v>
      </c>
    </row>
    <row r="2945" spans="1:27" x14ac:dyDescent="0.25">
      <c r="A2945" s="87">
        <v>61682</v>
      </c>
      <c r="B2945" s="134">
        <v>45473</v>
      </c>
      <c r="C2945" s="87">
        <v>16003</v>
      </c>
      <c r="D2945" s="86" t="s">
        <v>3287</v>
      </c>
      <c r="E2945" s="88">
        <v>137290151</v>
      </c>
      <c r="F2945" s="88">
        <v>98501244</v>
      </c>
      <c r="G2945" s="88">
        <v>1750838</v>
      </c>
      <c r="H2945" s="88">
        <v>0</v>
      </c>
      <c r="I2945" s="88">
        <v>0</v>
      </c>
      <c r="J2945" s="88">
        <v>31714505</v>
      </c>
      <c r="K2945" s="88">
        <v>50496008</v>
      </c>
      <c r="L2945" s="88">
        <v>0</v>
      </c>
      <c r="M2945" s="88">
        <v>6667088</v>
      </c>
      <c r="N2945" s="88">
        <v>0</v>
      </c>
      <c r="O2945" s="88">
        <v>0</v>
      </c>
      <c r="P2945" s="88">
        <v>7872804</v>
      </c>
      <c r="Q2945" s="89">
        <v>5.9949836892999996E-3</v>
      </c>
      <c r="R2945" s="89">
        <v>0</v>
      </c>
      <c r="S2945" s="89">
        <v>0</v>
      </c>
      <c r="T2945" s="89">
        <v>5.9604142702799996E-3</v>
      </c>
      <c r="U2945" s="89">
        <v>1.338880970725E-2</v>
      </c>
      <c r="V2945" s="89">
        <v>0</v>
      </c>
      <c r="W2945" s="89">
        <v>8.1538466815999997E-3</v>
      </c>
      <c r="X2945" s="89">
        <v>0</v>
      </c>
      <c r="Y2945" s="89">
        <v>0</v>
      </c>
      <c r="Z2945" s="89">
        <v>5.8207704572000001E-4</v>
      </c>
      <c r="AA2945" s="89">
        <v>9.1733302557400007E-3</v>
      </c>
    </row>
    <row r="2946" spans="1:27" x14ac:dyDescent="0.25">
      <c r="A2946" s="87">
        <v>61693</v>
      </c>
      <c r="B2946" s="134">
        <v>45473</v>
      </c>
      <c r="C2946" s="87">
        <v>16012</v>
      </c>
      <c r="D2946" s="86" t="s">
        <v>3288</v>
      </c>
      <c r="E2946" s="88">
        <v>35168767</v>
      </c>
      <c r="F2946" s="88">
        <v>12997299</v>
      </c>
      <c r="G2946" s="88">
        <v>733680</v>
      </c>
      <c r="H2946" s="88">
        <v>0</v>
      </c>
      <c r="I2946" s="88">
        <v>0</v>
      </c>
      <c r="J2946" s="88">
        <v>3599253</v>
      </c>
      <c r="K2946" s="88">
        <v>5954231</v>
      </c>
      <c r="L2946" s="88">
        <v>0</v>
      </c>
      <c r="M2946" s="88">
        <v>317572</v>
      </c>
      <c r="N2946" s="88">
        <v>0</v>
      </c>
      <c r="O2946" s="88">
        <v>240378</v>
      </c>
      <c r="P2946" s="88">
        <v>2152185</v>
      </c>
      <c r="Q2946" s="89">
        <v>6.28990030543E-3</v>
      </c>
      <c r="R2946" s="89">
        <v>0</v>
      </c>
      <c r="S2946" s="89">
        <v>0</v>
      </c>
      <c r="T2946" s="89">
        <v>-8.5255972300000003E-5</v>
      </c>
      <c r="U2946" s="89">
        <v>-1.1763757215000001E-3</v>
      </c>
      <c r="V2946" s="89">
        <v>0</v>
      </c>
      <c r="W2946" s="89">
        <v>-1.1346209117300001E-2</v>
      </c>
      <c r="X2946" s="89">
        <v>0</v>
      </c>
      <c r="Y2946" s="89">
        <v>0</v>
      </c>
      <c r="Z2946" s="89">
        <v>2.3854612479700002E-3</v>
      </c>
      <c r="AA2946" s="89">
        <v>4.7756496980000001E-5</v>
      </c>
    </row>
    <row r="2947" spans="1:27" x14ac:dyDescent="0.25">
      <c r="A2947" s="87">
        <v>61696</v>
      </c>
      <c r="B2947" s="134">
        <v>45473</v>
      </c>
      <c r="C2947" s="87">
        <v>16014</v>
      </c>
      <c r="D2947" s="86" t="s">
        <v>3289</v>
      </c>
      <c r="E2947" s="88">
        <v>6621896</v>
      </c>
      <c r="F2947" s="88">
        <v>2646147</v>
      </c>
      <c r="G2947" s="88">
        <v>0</v>
      </c>
      <c r="H2947" s="88">
        <v>0</v>
      </c>
      <c r="I2947" s="88">
        <v>0</v>
      </c>
      <c r="J2947" s="88">
        <v>719134</v>
      </c>
      <c r="K2947" s="88">
        <v>1592489</v>
      </c>
      <c r="L2947" s="88">
        <v>0</v>
      </c>
      <c r="M2947" s="88">
        <v>0</v>
      </c>
      <c r="N2947" s="88">
        <v>0</v>
      </c>
      <c r="O2947" s="88">
        <v>0</v>
      </c>
      <c r="P2947" s="88">
        <v>334524</v>
      </c>
      <c r="Q2947" s="89">
        <v>0</v>
      </c>
      <c r="R2947" s="89">
        <v>0</v>
      </c>
      <c r="S2947" s="89">
        <v>0</v>
      </c>
      <c r="T2947" s="89">
        <v>0</v>
      </c>
      <c r="U2947" s="89">
        <v>-4.8229422919999999E-4</v>
      </c>
      <c r="V2947" s="89">
        <v>0</v>
      </c>
      <c r="W2947" s="89">
        <v>0</v>
      </c>
      <c r="X2947" s="89">
        <v>0</v>
      </c>
      <c r="Y2947" s="89">
        <v>0</v>
      </c>
      <c r="Z2947" s="89">
        <v>1.8855044438000001E-3</v>
      </c>
      <c r="AA2947" s="89">
        <v>-8.7066027900000001E-5</v>
      </c>
    </row>
    <row r="2948" spans="1:27" x14ac:dyDescent="0.25">
      <c r="A2948" s="87">
        <v>61698</v>
      </c>
      <c r="B2948" s="134">
        <v>45473</v>
      </c>
      <c r="C2948" s="87">
        <v>16016</v>
      </c>
      <c r="D2948" s="86" t="s">
        <v>3290</v>
      </c>
      <c r="E2948" s="88">
        <v>367759705</v>
      </c>
      <c r="F2948" s="88">
        <v>224176823</v>
      </c>
      <c r="G2948" s="88">
        <v>5662251</v>
      </c>
      <c r="H2948" s="88">
        <v>0</v>
      </c>
      <c r="I2948" s="88">
        <v>707555</v>
      </c>
      <c r="J2948" s="88">
        <v>52907876</v>
      </c>
      <c r="K2948" s="88">
        <v>95589754</v>
      </c>
      <c r="L2948" s="88">
        <v>1136196</v>
      </c>
      <c r="M2948" s="88">
        <v>45935938</v>
      </c>
      <c r="N2948" s="88">
        <v>9554788</v>
      </c>
      <c r="O2948" s="88">
        <v>142490</v>
      </c>
      <c r="P2948" s="88">
        <v>12539975</v>
      </c>
      <c r="Q2948" s="89">
        <v>5.2674632352699997E-3</v>
      </c>
      <c r="R2948" s="89">
        <v>0</v>
      </c>
      <c r="S2948" s="89">
        <v>0</v>
      </c>
      <c r="T2948" s="89">
        <v>0</v>
      </c>
      <c r="U2948" s="89">
        <v>1.46774549369E-3</v>
      </c>
      <c r="V2948" s="89">
        <v>0</v>
      </c>
      <c r="W2948" s="89">
        <v>0</v>
      </c>
      <c r="X2948" s="89">
        <v>0</v>
      </c>
      <c r="Y2948" s="89">
        <v>0</v>
      </c>
      <c r="Z2948" s="89">
        <v>-3.236390654E-4</v>
      </c>
      <c r="AA2948" s="89">
        <v>7.5052230216999995E-4</v>
      </c>
    </row>
    <row r="2949" spans="1:27" x14ac:dyDescent="0.25">
      <c r="A2949" s="87">
        <v>61701</v>
      </c>
      <c r="B2949" s="134">
        <v>45473</v>
      </c>
      <c r="C2949" s="87">
        <v>16019</v>
      </c>
      <c r="D2949" s="86" t="s">
        <v>3291</v>
      </c>
      <c r="E2949" s="88">
        <v>63635569</v>
      </c>
      <c r="F2949" s="88">
        <v>11170525</v>
      </c>
      <c r="G2949" s="88">
        <v>877268</v>
      </c>
      <c r="H2949" s="88">
        <v>0</v>
      </c>
      <c r="I2949" s="88">
        <v>0</v>
      </c>
      <c r="J2949" s="88">
        <v>399991</v>
      </c>
      <c r="K2949" s="88">
        <v>719125</v>
      </c>
      <c r="L2949" s="88">
        <v>0</v>
      </c>
      <c r="M2949" s="88">
        <v>5196980</v>
      </c>
      <c r="N2949" s="88">
        <v>0</v>
      </c>
      <c r="O2949" s="88">
        <v>0</v>
      </c>
      <c r="P2949" s="88">
        <v>3977161</v>
      </c>
      <c r="Q2949" s="89">
        <v>7.5858785247000004E-3</v>
      </c>
      <c r="R2949" s="89">
        <v>0</v>
      </c>
      <c r="S2949" s="89">
        <v>0</v>
      </c>
      <c r="T2949" s="89">
        <v>0</v>
      </c>
      <c r="U2949" s="89">
        <v>0</v>
      </c>
      <c r="V2949" s="89">
        <v>0</v>
      </c>
      <c r="W2949" s="89">
        <v>0</v>
      </c>
      <c r="X2949" s="89">
        <v>0</v>
      </c>
      <c r="Y2949" s="89">
        <v>0</v>
      </c>
      <c r="Z2949" s="89">
        <v>9.4847963635000005E-4</v>
      </c>
      <c r="AA2949" s="89">
        <v>9.4538418776E-4</v>
      </c>
    </row>
    <row r="2950" spans="1:27" x14ac:dyDescent="0.25">
      <c r="A2950" s="87">
        <v>61708</v>
      </c>
      <c r="B2950" s="134">
        <v>45473</v>
      </c>
      <c r="C2950" s="87">
        <v>16026</v>
      </c>
      <c r="D2950" s="86" t="s">
        <v>3292</v>
      </c>
      <c r="E2950" s="88">
        <v>969394714</v>
      </c>
      <c r="F2950" s="88">
        <v>751772337</v>
      </c>
      <c r="G2950" s="88">
        <v>31456705</v>
      </c>
      <c r="H2950" s="88">
        <v>0</v>
      </c>
      <c r="I2950" s="88">
        <v>0</v>
      </c>
      <c r="J2950" s="88">
        <v>17074006</v>
      </c>
      <c r="K2950" s="88">
        <v>59380209</v>
      </c>
      <c r="L2950" s="88">
        <v>0</v>
      </c>
      <c r="M2950" s="88">
        <v>486781878</v>
      </c>
      <c r="N2950" s="88">
        <v>98905694</v>
      </c>
      <c r="O2950" s="88">
        <v>10296386</v>
      </c>
      <c r="P2950" s="88">
        <v>47877452</v>
      </c>
      <c r="Q2950" s="89">
        <v>1.129382538284E-2</v>
      </c>
      <c r="R2950" s="89">
        <v>0</v>
      </c>
      <c r="S2950" s="89">
        <v>0</v>
      </c>
      <c r="T2950" s="89">
        <v>1.1642210483000001E-3</v>
      </c>
      <c r="U2950" s="89">
        <v>1.4428438931999999E-3</v>
      </c>
      <c r="V2950" s="89">
        <v>0</v>
      </c>
      <c r="W2950" s="89">
        <v>1.8691602889000001E-4</v>
      </c>
      <c r="X2950" s="89">
        <v>5.4057030134699998E-3</v>
      </c>
      <c r="Y2950" s="89">
        <v>8.7172326599299996E-3</v>
      </c>
      <c r="Z2950" s="89">
        <v>4.1528496575800001E-3</v>
      </c>
      <c r="AA2950" s="89">
        <v>1.9520643907E-3</v>
      </c>
    </row>
    <row r="2951" spans="1:27" x14ac:dyDescent="0.25">
      <c r="A2951" s="87">
        <v>61724</v>
      </c>
      <c r="B2951" s="134">
        <v>45473</v>
      </c>
      <c r="C2951" s="87">
        <v>16041</v>
      </c>
      <c r="D2951" s="86" t="s">
        <v>3293</v>
      </c>
      <c r="E2951" s="88">
        <v>12130892</v>
      </c>
      <c r="F2951" s="88">
        <v>9727908</v>
      </c>
      <c r="G2951" s="88">
        <v>1510722</v>
      </c>
      <c r="H2951" s="88">
        <v>0</v>
      </c>
      <c r="I2951" s="88">
        <v>0</v>
      </c>
      <c r="J2951" s="88">
        <v>3556897</v>
      </c>
      <c r="K2951" s="88">
        <v>2126129</v>
      </c>
      <c r="L2951" s="88">
        <v>0</v>
      </c>
      <c r="M2951" s="88">
        <v>791618</v>
      </c>
      <c r="N2951" s="88">
        <v>0</v>
      </c>
      <c r="O2951" s="88">
        <v>0</v>
      </c>
      <c r="P2951" s="88">
        <v>1742542</v>
      </c>
      <c r="Q2951" s="89">
        <v>2.1943128204179999E-2</v>
      </c>
      <c r="R2951" s="89">
        <v>0</v>
      </c>
      <c r="S2951" s="89">
        <v>0</v>
      </c>
      <c r="T2951" s="89">
        <v>-2.9148284708000001E-3</v>
      </c>
      <c r="U2951" s="89">
        <v>1.106500468866E-2</v>
      </c>
      <c r="V2951" s="89">
        <v>0</v>
      </c>
      <c r="W2951" s="89">
        <v>0</v>
      </c>
      <c r="X2951" s="89">
        <v>0</v>
      </c>
      <c r="Y2951" s="89">
        <v>0</v>
      </c>
      <c r="Z2951" s="89">
        <v>1.4798360812030001E-2</v>
      </c>
      <c r="AA2951" s="89">
        <v>7.4666971849199999E-3</v>
      </c>
    </row>
    <row r="2952" spans="1:27" x14ac:dyDescent="0.25">
      <c r="A2952" s="87">
        <v>61734</v>
      </c>
      <c r="B2952" s="134">
        <v>45473</v>
      </c>
      <c r="C2952" s="87">
        <v>16048</v>
      </c>
      <c r="D2952" s="86" t="s">
        <v>3294</v>
      </c>
      <c r="E2952" s="88">
        <v>150057537</v>
      </c>
      <c r="F2952" s="88">
        <v>85533478</v>
      </c>
      <c r="G2952" s="88">
        <v>5615263</v>
      </c>
      <c r="H2952" s="88">
        <v>0</v>
      </c>
      <c r="I2952" s="88">
        <v>0</v>
      </c>
      <c r="J2952" s="88">
        <v>23360546</v>
      </c>
      <c r="K2952" s="88">
        <v>39559557</v>
      </c>
      <c r="L2952" s="88">
        <v>0</v>
      </c>
      <c r="M2952" s="88">
        <v>6156135</v>
      </c>
      <c r="N2952" s="88">
        <v>0</v>
      </c>
      <c r="O2952" s="88">
        <v>0</v>
      </c>
      <c r="P2952" s="88">
        <v>10841977</v>
      </c>
      <c r="Q2952" s="89">
        <v>6.2548582265600002E-3</v>
      </c>
      <c r="R2952" s="89">
        <v>0</v>
      </c>
      <c r="S2952" s="89">
        <v>0</v>
      </c>
      <c r="T2952" s="89">
        <v>4.2387890145000002E-4</v>
      </c>
      <c r="U2952" s="89">
        <v>8.4893860772000001E-4</v>
      </c>
      <c r="V2952" s="89">
        <v>0</v>
      </c>
      <c r="W2952" s="89">
        <v>0</v>
      </c>
      <c r="X2952" s="89">
        <v>0</v>
      </c>
      <c r="Y2952" s="89">
        <v>0</v>
      </c>
      <c r="Z2952" s="89">
        <v>8.0704545053400002E-3</v>
      </c>
      <c r="AA2952" s="89">
        <v>2.0574822681300002E-3</v>
      </c>
    </row>
    <row r="2953" spans="1:27" x14ac:dyDescent="0.25">
      <c r="A2953" s="87">
        <v>61741</v>
      </c>
      <c r="B2953" s="134">
        <v>45473</v>
      </c>
      <c r="C2953" s="87">
        <v>16055</v>
      </c>
      <c r="D2953" s="86" t="s">
        <v>3295</v>
      </c>
      <c r="E2953" s="88">
        <v>631464188</v>
      </c>
      <c r="F2953" s="88">
        <v>517990010</v>
      </c>
      <c r="G2953" s="88">
        <v>15387990</v>
      </c>
      <c r="H2953" s="88">
        <v>0</v>
      </c>
      <c r="I2953" s="88">
        <v>0</v>
      </c>
      <c r="J2953" s="88">
        <v>31101531</v>
      </c>
      <c r="K2953" s="88">
        <v>79752939</v>
      </c>
      <c r="L2953" s="88">
        <v>0</v>
      </c>
      <c r="M2953" s="88">
        <v>269073988</v>
      </c>
      <c r="N2953" s="88">
        <v>107288536</v>
      </c>
      <c r="O2953" s="88">
        <v>0</v>
      </c>
      <c r="P2953" s="88">
        <v>15385026</v>
      </c>
      <c r="Q2953" s="89">
        <v>1.512282427951E-2</v>
      </c>
      <c r="R2953" s="89">
        <v>0</v>
      </c>
      <c r="S2953" s="89">
        <v>0</v>
      </c>
      <c r="T2953" s="89">
        <v>6.8535184754999997E-4</v>
      </c>
      <c r="U2953" s="89">
        <v>4.5353732155299998E-3</v>
      </c>
      <c r="V2953" s="89">
        <v>0</v>
      </c>
      <c r="W2953" s="89">
        <v>-8.0921515035999993E-6</v>
      </c>
      <c r="X2953" s="89">
        <v>0</v>
      </c>
      <c r="Y2953" s="89">
        <v>0</v>
      </c>
      <c r="Z2953" s="89">
        <v>2.2132643316300001E-2</v>
      </c>
      <c r="AA2953" s="89">
        <v>2.0841680461400002E-3</v>
      </c>
    </row>
    <row r="2954" spans="1:27" x14ac:dyDescent="0.25">
      <c r="A2954" s="87">
        <v>61748</v>
      </c>
      <c r="B2954" s="134">
        <v>45473</v>
      </c>
      <c r="C2954" s="87">
        <v>16061</v>
      </c>
      <c r="D2954" s="86" t="s">
        <v>3296</v>
      </c>
      <c r="E2954" s="88">
        <v>339911191</v>
      </c>
      <c r="F2954" s="88">
        <v>212375822</v>
      </c>
      <c r="G2954" s="88">
        <v>8472820</v>
      </c>
      <c r="H2954" s="88">
        <v>0</v>
      </c>
      <c r="I2954" s="88">
        <v>0</v>
      </c>
      <c r="J2954" s="88">
        <v>32810608</v>
      </c>
      <c r="K2954" s="88">
        <v>52656724</v>
      </c>
      <c r="L2954" s="88">
        <v>0</v>
      </c>
      <c r="M2954" s="88">
        <v>60815391</v>
      </c>
      <c r="N2954" s="88">
        <v>38894717</v>
      </c>
      <c r="O2954" s="88">
        <v>1914142</v>
      </c>
      <c r="P2954" s="88">
        <v>16811418</v>
      </c>
      <c r="Q2954" s="89">
        <v>1.09275371352E-2</v>
      </c>
      <c r="R2954" s="89">
        <v>0</v>
      </c>
      <c r="S2954" s="89">
        <v>0</v>
      </c>
      <c r="T2954" s="89">
        <v>-1.7984281820000001E-4</v>
      </c>
      <c r="U2954" s="89">
        <v>-1.0689159661000001E-3</v>
      </c>
      <c r="V2954" s="89">
        <v>0</v>
      </c>
      <c r="W2954" s="89">
        <v>-1.024908993E-4</v>
      </c>
      <c r="X2954" s="89">
        <v>0</v>
      </c>
      <c r="Y2954" s="89">
        <v>0</v>
      </c>
      <c r="Z2954" s="89">
        <v>8.01964824678E-3</v>
      </c>
      <c r="AA2954" s="89">
        <v>9.2917982033999995E-4</v>
      </c>
    </row>
    <row r="2955" spans="1:27" x14ac:dyDescent="0.25">
      <c r="A2955" s="87">
        <v>61756</v>
      </c>
      <c r="B2955" s="134">
        <v>45473</v>
      </c>
      <c r="C2955" s="87">
        <v>16069</v>
      </c>
      <c r="D2955" s="86" t="s">
        <v>1980</v>
      </c>
      <c r="E2955" s="88">
        <v>41370225</v>
      </c>
      <c r="F2955" s="88">
        <v>17745591</v>
      </c>
      <c r="G2955" s="88">
        <v>0</v>
      </c>
      <c r="H2955" s="88">
        <v>0</v>
      </c>
      <c r="I2955" s="88">
        <v>0</v>
      </c>
      <c r="J2955" s="88">
        <v>2897577</v>
      </c>
      <c r="K2955" s="88">
        <v>5042514</v>
      </c>
      <c r="L2955" s="88">
        <v>0</v>
      </c>
      <c r="M2955" s="88">
        <v>5097498</v>
      </c>
      <c r="N2955" s="88">
        <v>1681771</v>
      </c>
      <c r="O2955" s="88">
        <v>0</v>
      </c>
      <c r="P2955" s="88">
        <v>3026230</v>
      </c>
      <c r="Q2955" s="89">
        <v>0</v>
      </c>
      <c r="R2955" s="89">
        <v>0</v>
      </c>
      <c r="S2955" s="89">
        <v>0</v>
      </c>
      <c r="T2955" s="89">
        <v>-3.8277649514E-3</v>
      </c>
      <c r="U2955" s="89">
        <v>-7.3219494869999999E-4</v>
      </c>
      <c r="V2955" s="89">
        <v>0</v>
      </c>
      <c r="W2955" s="89">
        <v>0</v>
      </c>
      <c r="X2955" s="89">
        <v>0</v>
      </c>
      <c r="Y2955" s="89">
        <v>0</v>
      </c>
      <c r="Z2955" s="89">
        <v>-1.0306230381E-3</v>
      </c>
      <c r="AA2955" s="89">
        <v>-1.0272189262E-3</v>
      </c>
    </row>
    <row r="2956" spans="1:27" x14ac:dyDescent="0.25">
      <c r="A2956" s="87">
        <v>61758</v>
      </c>
      <c r="B2956" s="134">
        <v>45473</v>
      </c>
      <c r="C2956" s="87">
        <v>16071</v>
      </c>
      <c r="D2956" s="86" t="s">
        <v>3297</v>
      </c>
      <c r="E2956" s="88">
        <v>441387375</v>
      </c>
      <c r="F2956" s="88">
        <v>247124437</v>
      </c>
      <c r="G2956" s="88">
        <v>0</v>
      </c>
      <c r="H2956" s="88">
        <v>0</v>
      </c>
      <c r="I2956" s="88">
        <v>0</v>
      </c>
      <c r="J2956" s="88">
        <v>19169449</v>
      </c>
      <c r="K2956" s="88">
        <v>48619925</v>
      </c>
      <c r="L2956" s="88">
        <v>0</v>
      </c>
      <c r="M2956" s="88">
        <v>27971912</v>
      </c>
      <c r="N2956" s="88">
        <v>62883830</v>
      </c>
      <c r="O2956" s="88">
        <v>62838977</v>
      </c>
      <c r="P2956" s="88">
        <v>25640344</v>
      </c>
      <c r="Q2956" s="89">
        <v>0</v>
      </c>
      <c r="R2956" s="89">
        <v>0</v>
      </c>
      <c r="S2956" s="89">
        <v>0</v>
      </c>
      <c r="T2956" s="89">
        <v>1.0772433859000001E-4</v>
      </c>
      <c r="U2956" s="89">
        <v>1.5980414906000001E-4</v>
      </c>
      <c r="V2956" s="89">
        <v>0</v>
      </c>
      <c r="W2956" s="89">
        <v>-1.9673113237E-7</v>
      </c>
      <c r="X2956" s="89">
        <v>0</v>
      </c>
      <c r="Y2956" s="89">
        <v>0</v>
      </c>
      <c r="Z2956" s="89">
        <v>1.9996865667600001E-3</v>
      </c>
      <c r="AA2956" s="89">
        <v>2.6856837435000001E-4</v>
      </c>
    </row>
    <row r="2957" spans="1:27" x14ac:dyDescent="0.25">
      <c r="A2957" s="87">
        <v>61759</v>
      </c>
      <c r="B2957" s="134">
        <v>45473</v>
      </c>
      <c r="C2957" s="87">
        <v>16072</v>
      </c>
      <c r="D2957" s="86" t="s">
        <v>3298</v>
      </c>
      <c r="E2957" s="88">
        <v>637845786</v>
      </c>
      <c r="F2957" s="88">
        <v>287148572</v>
      </c>
      <c r="G2957" s="88">
        <v>17041571</v>
      </c>
      <c r="H2957" s="88">
        <v>0</v>
      </c>
      <c r="I2957" s="88">
        <v>138985</v>
      </c>
      <c r="J2957" s="88">
        <v>23879087</v>
      </c>
      <c r="K2957" s="88">
        <v>25478363</v>
      </c>
      <c r="L2957" s="88">
        <v>0</v>
      </c>
      <c r="M2957" s="88">
        <v>68379509</v>
      </c>
      <c r="N2957" s="88">
        <v>103926112</v>
      </c>
      <c r="O2957" s="88">
        <v>1590881</v>
      </c>
      <c r="P2957" s="88">
        <v>46714064</v>
      </c>
      <c r="Q2957" s="89">
        <v>1.2219195215330001E-2</v>
      </c>
      <c r="R2957" s="89">
        <v>0</v>
      </c>
      <c r="S2957" s="89">
        <v>-2.7100427417000002E-3</v>
      </c>
      <c r="T2957" s="89">
        <v>1.0910311891E-4</v>
      </c>
      <c r="U2957" s="89">
        <v>5.3513756258899998E-3</v>
      </c>
      <c r="V2957" s="89">
        <v>0</v>
      </c>
      <c r="W2957" s="89">
        <v>-4.3548293690000002E-4</v>
      </c>
      <c r="X2957" s="89">
        <v>-9.647931808E-4</v>
      </c>
      <c r="Y2957" s="89">
        <v>0</v>
      </c>
      <c r="Z2957" s="89">
        <v>5.8558821853599997E-3</v>
      </c>
      <c r="AA2957" s="89">
        <v>1.69521185389E-3</v>
      </c>
    </row>
    <row r="2958" spans="1:27" x14ac:dyDescent="0.25">
      <c r="A2958" s="87">
        <v>61760</v>
      </c>
      <c r="B2958" s="134">
        <v>45473</v>
      </c>
      <c r="C2958" s="87">
        <v>16073</v>
      </c>
      <c r="D2958" s="86" t="s">
        <v>3299</v>
      </c>
      <c r="E2958" s="88">
        <v>11794357</v>
      </c>
      <c r="F2958" s="88">
        <v>8799546</v>
      </c>
      <c r="G2958" s="88">
        <v>244406</v>
      </c>
      <c r="H2958" s="88">
        <v>0</v>
      </c>
      <c r="I2958" s="88">
        <v>0</v>
      </c>
      <c r="J2958" s="88">
        <v>1683193</v>
      </c>
      <c r="K2958" s="88">
        <v>5590613</v>
      </c>
      <c r="L2958" s="88">
        <v>0</v>
      </c>
      <c r="M2958" s="88">
        <v>437296</v>
      </c>
      <c r="N2958" s="88">
        <v>0</v>
      </c>
      <c r="O2958" s="88">
        <v>0</v>
      </c>
      <c r="P2958" s="88">
        <v>844025</v>
      </c>
      <c r="Q2958" s="89">
        <v>5.0319526921800001E-3</v>
      </c>
      <c r="R2958" s="89">
        <v>0</v>
      </c>
      <c r="S2958" s="89">
        <v>0</v>
      </c>
      <c r="T2958" s="89">
        <v>0</v>
      </c>
      <c r="U2958" s="89">
        <v>2.0766817620000002E-5</v>
      </c>
      <c r="V2958" s="89">
        <v>0</v>
      </c>
      <c r="W2958" s="89">
        <v>0</v>
      </c>
      <c r="X2958" s="89">
        <v>0</v>
      </c>
      <c r="Y2958" s="89">
        <v>0</v>
      </c>
      <c r="Z2958" s="89">
        <v>8.6832435604999999E-4</v>
      </c>
      <c r="AA2958" s="89">
        <v>2.5434134067000002E-4</v>
      </c>
    </row>
    <row r="2959" spans="1:27" x14ac:dyDescent="0.25">
      <c r="A2959" s="87">
        <v>61765</v>
      </c>
      <c r="B2959" s="134">
        <v>45473</v>
      </c>
      <c r="C2959" s="87">
        <v>16077</v>
      </c>
      <c r="D2959" s="86" t="s">
        <v>3300</v>
      </c>
      <c r="E2959" s="88">
        <v>5004344</v>
      </c>
      <c r="F2959" s="88">
        <v>3820388</v>
      </c>
      <c r="G2959" s="88">
        <v>0</v>
      </c>
      <c r="H2959" s="88">
        <v>0</v>
      </c>
      <c r="I2959" s="88">
        <v>0</v>
      </c>
      <c r="J2959" s="88">
        <v>681817</v>
      </c>
      <c r="K2959" s="88">
        <v>2728979</v>
      </c>
      <c r="L2959" s="88">
        <v>0</v>
      </c>
      <c r="M2959" s="88">
        <v>0</v>
      </c>
      <c r="N2959" s="88">
        <v>0</v>
      </c>
      <c r="O2959" s="88">
        <v>0</v>
      </c>
      <c r="P2959" s="88">
        <v>409592</v>
      </c>
      <c r="Q2959" s="89">
        <v>0</v>
      </c>
      <c r="R2959" s="89">
        <v>0</v>
      </c>
      <c r="S2959" s="89">
        <v>0</v>
      </c>
      <c r="T2959" s="89">
        <v>0</v>
      </c>
      <c r="U2959" s="89">
        <v>8.6019099868999999E-4</v>
      </c>
      <c r="V2959" s="89">
        <v>0</v>
      </c>
      <c r="W2959" s="89">
        <v>0</v>
      </c>
      <c r="X2959" s="89">
        <v>0</v>
      </c>
      <c r="Y2959" s="89">
        <v>0</v>
      </c>
      <c r="Z2959" s="89">
        <v>1.9074315177199999E-3</v>
      </c>
      <c r="AA2959" s="89">
        <v>8.2394180095000003E-4</v>
      </c>
    </row>
    <row r="2960" spans="1:27" x14ac:dyDescent="0.25">
      <c r="A2960" s="87">
        <v>61778</v>
      </c>
      <c r="B2960" s="134">
        <v>45473</v>
      </c>
      <c r="C2960" s="87">
        <v>16090</v>
      </c>
      <c r="D2960" s="86" t="s">
        <v>3301</v>
      </c>
      <c r="E2960" s="88">
        <v>171110209</v>
      </c>
      <c r="F2960" s="88">
        <v>101762134</v>
      </c>
      <c r="G2960" s="88">
        <v>1633109</v>
      </c>
      <c r="H2960" s="88">
        <v>0</v>
      </c>
      <c r="I2960" s="88">
        <v>0</v>
      </c>
      <c r="J2960" s="88">
        <v>4380612</v>
      </c>
      <c r="K2960" s="88">
        <v>21604149</v>
      </c>
      <c r="L2960" s="88">
        <v>0</v>
      </c>
      <c r="M2960" s="88">
        <v>48503275</v>
      </c>
      <c r="N2960" s="88">
        <v>5982652</v>
      </c>
      <c r="O2960" s="88">
        <v>1267314</v>
      </c>
      <c r="P2960" s="88">
        <v>18391023</v>
      </c>
      <c r="Q2960" s="89">
        <v>1.7272815353299999E-3</v>
      </c>
      <c r="R2960" s="89">
        <v>0</v>
      </c>
      <c r="S2960" s="89">
        <v>0</v>
      </c>
      <c r="T2960" s="89">
        <v>0</v>
      </c>
      <c r="U2960" s="89">
        <v>8.0532447294999997E-4</v>
      </c>
      <c r="V2960" s="89">
        <v>0</v>
      </c>
      <c r="W2960" s="89">
        <v>0</v>
      </c>
      <c r="X2960" s="89">
        <v>0</v>
      </c>
      <c r="Y2960" s="89">
        <v>0</v>
      </c>
      <c r="Z2960" s="89">
        <v>1.15842202866E-3</v>
      </c>
      <c r="AA2960" s="89">
        <v>4.2249864596E-4</v>
      </c>
    </row>
    <row r="2961" spans="1:27" x14ac:dyDescent="0.25">
      <c r="A2961" s="87">
        <v>61779</v>
      </c>
      <c r="B2961" s="134">
        <v>45473</v>
      </c>
      <c r="C2961" s="87">
        <v>16091</v>
      </c>
      <c r="D2961" s="86" t="s">
        <v>3302</v>
      </c>
      <c r="E2961" s="88">
        <v>35135863</v>
      </c>
      <c r="F2961" s="88">
        <v>18484637</v>
      </c>
      <c r="G2961" s="88">
        <v>0</v>
      </c>
      <c r="H2961" s="88">
        <v>0</v>
      </c>
      <c r="I2961" s="88">
        <v>0</v>
      </c>
      <c r="J2961" s="88">
        <v>2474956</v>
      </c>
      <c r="K2961" s="88">
        <v>4725784</v>
      </c>
      <c r="L2961" s="88">
        <v>0</v>
      </c>
      <c r="M2961" s="88">
        <v>8947673</v>
      </c>
      <c r="N2961" s="88">
        <v>0</v>
      </c>
      <c r="O2961" s="88">
        <v>0</v>
      </c>
      <c r="P2961" s="88">
        <v>2336224</v>
      </c>
      <c r="Q2961" s="89">
        <v>0</v>
      </c>
      <c r="R2961" s="89">
        <v>0</v>
      </c>
      <c r="S2961" s="89">
        <v>0</v>
      </c>
      <c r="T2961" s="89">
        <v>0</v>
      </c>
      <c r="U2961" s="89">
        <v>8.6165063570999999E-4</v>
      </c>
      <c r="V2961" s="89">
        <v>0</v>
      </c>
      <c r="W2961" s="89">
        <v>0</v>
      </c>
      <c r="X2961" s="89">
        <v>0</v>
      </c>
      <c r="Y2961" s="89">
        <v>0</v>
      </c>
      <c r="Z2961" s="89">
        <v>2.0092792925900001E-2</v>
      </c>
      <c r="AA2961" s="89">
        <v>3.0099379095100002E-3</v>
      </c>
    </row>
    <row r="2962" spans="1:27" x14ac:dyDescent="0.25">
      <c r="A2962" s="87">
        <v>61783</v>
      </c>
      <c r="B2962" s="134">
        <v>45473</v>
      </c>
      <c r="C2962" s="87">
        <v>16093</v>
      </c>
      <c r="D2962" s="86" t="s">
        <v>567</v>
      </c>
      <c r="E2962" s="88">
        <v>22372982</v>
      </c>
      <c r="F2962" s="88">
        <v>12113059</v>
      </c>
      <c r="G2962" s="88">
        <v>196912</v>
      </c>
      <c r="H2962" s="88">
        <v>0</v>
      </c>
      <c r="I2962" s="88">
        <v>0</v>
      </c>
      <c r="J2962" s="88">
        <v>2581892</v>
      </c>
      <c r="K2962" s="88">
        <v>5497376</v>
      </c>
      <c r="L2962" s="88">
        <v>0</v>
      </c>
      <c r="M2962" s="88">
        <v>3011870</v>
      </c>
      <c r="N2962" s="88">
        <v>0</v>
      </c>
      <c r="O2962" s="88">
        <v>0</v>
      </c>
      <c r="P2962" s="88">
        <v>825008</v>
      </c>
      <c r="Q2962" s="89">
        <v>-9.8054419567000003E-3</v>
      </c>
      <c r="R2962" s="89">
        <v>0</v>
      </c>
      <c r="S2962" s="89">
        <v>0</v>
      </c>
      <c r="T2962" s="89">
        <v>-8.4310044069999999E-4</v>
      </c>
      <c r="U2962" s="89">
        <v>-3.2091888459999997E-4</v>
      </c>
      <c r="V2962" s="89">
        <v>0</v>
      </c>
      <c r="W2962" s="89">
        <v>-1.403188019E-4</v>
      </c>
      <c r="X2962" s="89">
        <v>0</v>
      </c>
      <c r="Y2962" s="89">
        <v>0</v>
      </c>
      <c r="Z2962" s="89">
        <v>-5.2944306751000004E-3</v>
      </c>
      <c r="AA2962" s="89">
        <v>-6.7901336649999996E-4</v>
      </c>
    </row>
    <row r="2963" spans="1:27" x14ac:dyDescent="0.25">
      <c r="A2963" s="87">
        <v>61790</v>
      </c>
      <c r="B2963" s="134">
        <v>45473</v>
      </c>
      <c r="C2963" s="87">
        <v>16100</v>
      </c>
      <c r="D2963" s="86" t="s">
        <v>3303</v>
      </c>
      <c r="E2963" s="88">
        <v>320940650</v>
      </c>
      <c r="F2963" s="88">
        <v>253215550</v>
      </c>
      <c r="G2963" s="88">
        <v>7451033</v>
      </c>
      <c r="H2963" s="88">
        <v>0</v>
      </c>
      <c r="I2963" s="88">
        <v>0</v>
      </c>
      <c r="J2963" s="88">
        <v>10850322</v>
      </c>
      <c r="K2963" s="88">
        <v>64633156</v>
      </c>
      <c r="L2963" s="88">
        <v>0</v>
      </c>
      <c r="M2963" s="88">
        <v>128502611</v>
      </c>
      <c r="N2963" s="88">
        <v>32427339</v>
      </c>
      <c r="O2963" s="88">
        <v>2179</v>
      </c>
      <c r="P2963" s="88">
        <v>9348910</v>
      </c>
      <c r="Q2963" s="89">
        <v>1.7284445146240002E-2</v>
      </c>
      <c r="R2963" s="89">
        <v>0</v>
      </c>
      <c r="S2963" s="89">
        <v>0</v>
      </c>
      <c r="T2963" s="89">
        <v>1.5925444652399999E-3</v>
      </c>
      <c r="U2963" s="89">
        <v>9.4154707656000005E-3</v>
      </c>
      <c r="V2963" s="89">
        <v>0</v>
      </c>
      <c r="W2963" s="89">
        <v>-5.5134718270000002E-6</v>
      </c>
      <c r="X2963" s="89">
        <v>0</v>
      </c>
      <c r="Y2963" s="89">
        <v>4.40697132974E-3</v>
      </c>
      <c r="Z2963" s="89">
        <v>1.301329071876E-2</v>
      </c>
      <c r="AA2963" s="89">
        <v>3.9207359409099999E-3</v>
      </c>
    </row>
    <row r="2964" spans="1:27" x14ac:dyDescent="0.25">
      <c r="A2964" s="87">
        <v>61791</v>
      </c>
      <c r="B2964" s="134">
        <v>45473</v>
      </c>
      <c r="C2964" s="87">
        <v>16101</v>
      </c>
      <c r="D2964" s="86" t="s">
        <v>3304</v>
      </c>
      <c r="E2964" s="88">
        <v>15894947</v>
      </c>
      <c r="F2964" s="88">
        <v>5079124</v>
      </c>
      <c r="G2964" s="88">
        <v>494460</v>
      </c>
      <c r="H2964" s="88">
        <v>0</v>
      </c>
      <c r="I2964" s="88">
        <v>0</v>
      </c>
      <c r="J2964" s="88">
        <v>359869</v>
      </c>
      <c r="K2964" s="88">
        <v>2949415</v>
      </c>
      <c r="L2964" s="88">
        <v>0</v>
      </c>
      <c r="M2964" s="88">
        <v>23932</v>
      </c>
      <c r="N2964" s="88">
        <v>0</v>
      </c>
      <c r="O2964" s="88">
        <v>0</v>
      </c>
      <c r="P2964" s="88">
        <v>1251448</v>
      </c>
      <c r="Q2964" s="89">
        <v>7.0825600205900001E-3</v>
      </c>
      <c r="R2964" s="89">
        <v>0</v>
      </c>
      <c r="S2964" s="89">
        <v>0</v>
      </c>
      <c r="T2964" s="89">
        <v>0</v>
      </c>
      <c r="U2964" s="89">
        <v>9.964718743799999E-4</v>
      </c>
      <c r="V2964" s="89">
        <v>0</v>
      </c>
      <c r="W2964" s="89">
        <v>0</v>
      </c>
      <c r="X2964" s="89">
        <v>0</v>
      </c>
      <c r="Y2964" s="89">
        <v>0</v>
      </c>
      <c r="Z2964" s="89">
        <v>1.6433314289229999E-2</v>
      </c>
      <c r="AA2964" s="89">
        <v>5.5185633604799998E-3</v>
      </c>
    </row>
    <row r="2965" spans="1:27" x14ac:dyDescent="0.25">
      <c r="A2965" s="87">
        <v>61792</v>
      </c>
      <c r="B2965" s="134">
        <v>45473</v>
      </c>
      <c r="C2965" s="87">
        <v>16102</v>
      </c>
      <c r="D2965" s="86" t="s">
        <v>3305</v>
      </c>
      <c r="E2965" s="88">
        <v>376390268</v>
      </c>
      <c r="F2965" s="88">
        <v>288718400</v>
      </c>
      <c r="G2965" s="88">
        <v>6341102</v>
      </c>
      <c r="H2965" s="88">
        <v>0</v>
      </c>
      <c r="I2965" s="88">
        <v>0</v>
      </c>
      <c r="J2965" s="88">
        <v>40302284</v>
      </c>
      <c r="K2965" s="88">
        <v>69079226</v>
      </c>
      <c r="L2965" s="88">
        <v>0</v>
      </c>
      <c r="M2965" s="88">
        <v>140511583</v>
      </c>
      <c r="N2965" s="88">
        <v>1869568</v>
      </c>
      <c r="O2965" s="88">
        <v>119355</v>
      </c>
      <c r="P2965" s="88">
        <v>30495282</v>
      </c>
      <c r="Q2965" s="89">
        <v>1.795375492614E-2</v>
      </c>
      <c r="R2965" s="89">
        <v>0</v>
      </c>
      <c r="S2965" s="89">
        <v>0</v>
      </c>
      <c r="T2965" s="89">
        <v>2.2052468919999999E-5</v>
      </c>
      <c r="U2965" s="89">
        <v>3.3495080260200001E-3</v>
      </c>
      <c r="V2965" s="89">
        <v>0</v>
      </c>
      <c r="W2965" s="89">
        <v>3.4808109729999998E-5</v>
      </c>
      <c r="X2965" s="89">
        <v>0</v>
      </c>
      <c r="Y2965" s="89">
        <v>0</v>
      </c>
      <c r="Z2965" s="89">
        <v>1.1265729202640001E-2</v>
      </c>
      <c r="AA2965" s="89">
        <v>2.2499966910599998E-3</v>
      </c>
    </row>
    <row r="2966" spans="1:27" x14ac:dyDescent="0.25">
      <c r="A2966" s="87">
        <v>61793</v>
      </c>
      <c r="B2966" s="134">
        <v>45473</v>
      </c>
      <c r="C2966" s="87">
        <v>16103</v>
      </c>
      <c r="D2966" s="86" t="s">
        <v>3306</v>
      </c>
      <c r="E2966" s="88">
        <v>99023064</v>
      </c>
      <c r="F2966" s="88">
        <v>31016580</v>
      </c>
      <c r="G2966" s="88">
        <v>0</v>
      </c>
      <c r="H2966" s="88">
        <v>0</v>
      </c>
      <c r="I2966" s="88">
        <v>0</v>
      </c>
      <c r="J2966" s="88">
        <v>4468718</v>
      </c>
      <c r="K2966" s="88">
        <v>10091843</v>
      </c>
      <c r="L2966" s="88">
        <v>0</v>
      </c>
      <c r="M2966" s="88">
        <v>11634428</v>
      </c>
      <c r="N2966" s="88">
        <v>0</v>
      </c>
      <c r="O2966" s="88">
        <v>0</v>
      </c>
      <c r="P2966" s="88">
        <v>4821591</v>
      </c>
      <c r="Q2966" s="89">
        <v>0</v>
      </c>
      <c r="R2966" s="89">
        <v>0</v>
      </c>
      <c r="S2966" s="89">
        <v>0</v>
      </c>
      <c r="T2966" s="89">
        <v>0</v>
      </c>
      <c r="U2966" s="89">
        <v>3.7616662118199998E-3</v>
      </c>
      <c r="V2966" s="89">
        <v>0</v>
      </c>
      <c r="W2966" s="89">
        <v>0</v>
      </c>
      <c r="X2966" s="89">
        <v>0</v>
      </c>
      <c r="Y2966" s="89">
        <v>0</v>
      </c>
      <c r="Z2966" s="89">
        <v>9.2522972729299994E-3</v>
      </c>
      <c r="AA2966" s="89">
        <v>2.5734812396699999E-3</v>
      </c>
    </row>
    <row r="2967" spans="1:27" x14ac:dyDescent="0.25">
      <c r="A2967" s="87">
        <v>61795</v>
      </c>
      <c r="B2967" s="134">
        <v>45473</v>
      </c>
      <c r="C2967" s="87">
        <v>16105</v>
      </c>
      <c r="D2967" s="86" t="s">
        <v>3307</v>
      </c>
      <c r="E2967" s="88">
        <v>346552080</v>
      </c>
      <c r="F2967" s="88">
        <v>230076027</v>
      </c>
      <c r="G2967" s="88">
        <v>3494763</v>
      </c>
      <c r="H2967" s="88">
        <v>0</v>
      </c>
      <c r="I2967" s="88">
        <v>0</v>
      </c>
      <c r="J2967" s="88">
        <v>19758238</v>
      </c>
      <c r="K2967" s="88">
        <v>74011540</v>
      </c>
      <c r="L2967" s="88">
        <v>0</v>
      </c>
      <c r="M2967" s="88">
        <v>65807004</v>
      </c>
      <c r="N2967" s="88">
        <v>25260212</v>
      </c>
      <c r="O2967" s="88">
        <v>4203534</v>
      </c>
      <c r="P2967" s="88">
        <v>37540736</v>
      </c>
      <c r="Q2967" s="89">
        <v>9.7346586959000002E-4</v>
      </c>
      <c r="R2967" s="89">
        <v>0</v>
      </c>
      <c r="S2967" s="89">
        <v>0</v>
      </c>
      <c r="T2967" s="89">
        <v>-7.5860862679999995E-4</v>
      </c>
      <c r="U2967" s="89">
        <v>2.0576215921999999E-4</v>
      </c>
      <c r="V2967" s="89">
        <v>0</v>
      </c>
      <c r="W2967" s="89">
        <v>-1.380326239E-4</v>
      </c>
      <c r="X2967" s="89">
        <v>0</v>
      </c>
      <c r="Y2967" s="89">
        <v>7.6497513833219996E-2</v>
      </c>
      <c r="Z2967" s="89">
        <v>3.5683115494999999E-4</v>
      </c>
      <c r="AA2967" s="89">
        <v>3.0890979864199998E-3</v>
      </c>
    </row>
    <row r="2968" spans="1:27" x14ac:dyDescent="0.25">
      <c r="A2968" s="87">
        <v>61800</v>
      </c>
      <c r="B2968" s="134">
        <v>45473</v>
      </c>
      <c r="C2968" s="87">
        <v>16110</v>
      </c>
      <c r="D2968" s="86" t="s">
        <v>3308</v>
      </c>
      <c r="E2968" s="88">
        <v>234158503</v>
      </c>
      <c r="F2968" s="88">
        <v>102788532</v>
      </c>
      <c r="G2968" s="88">
        <v>3000793</v>
      </c>
      <c r="H2968" s="88">
        <v>0</v>
      </c>
      <c r="I2968" s="88">
        <v>0</v>
      </c>
      <c r="J2968" s="88">
        <v>8097430</v>
      </c>
      <c r="K2968" s="88">
        <v>37292335</v>
      </c>
      <c r="L2968" s="88">
        <v>0</v>
      </c>
      <c r="M2968" s="88">
        <v>39134770</v>
      </c>
      <c r="N2968" s="88">
        <v>1338274</v>
      </c>
      <c r="O2968" s="88">
        <v>0</v>
      </c>
      <c r="P2968" s="88">
        <v>13924930</v>
      </c>
      <c r="Q2968" s="89">
        <v>1.9077367823540001E-2</v>
      </c>
      <c r="R2968" s="89">
        <v>0</v>
      </c>
      <c r="S2968" s="89">
        <v>0</v>
      </c>
      <c r="T2968" s="89">
        <v>6.5409060016000001E-4</v>
      </c>
      <c r="U2968" s="89">
        <v>2.2086104067300001E-3</v>
      </c>
      <c r="V2968" s="89">
        <v>0</v>
      </c>
      <c r="W2968" s="89">
        <v>0</v>
      </c>
      <c r="X2968" s="89">
        <v>0</v>
      </c>
      <c r="Y2968" s="89">
        <v>0</v>
      </c>
      <c r="Z2968" s="89">
        <v>8.5706569185799997E-3</v>
      </c>
      <c r="AA2968" s="89">
        <v>3.0242720187799998E-3</v>
      </c>
    </row>
    <row r="2969" spans="1:27" x14ac:dyDescent="0.25">
      <c r="A2969" s="87">
        <v>61808</v>
      </c>
      <c r="B2969" s="134">
        <v>45473</v>
      </c>
      <c r="C2969" s="87">
        <v>16118</v>
      </c>
      <c r="D2969" s="86" t="s">
        <v>3309</v>
      </c>
      <c r="E2969" s="88">
        <v>35509965</v>
      </c>
      <c r="F2969" s="88">
        <v>14955928</v>
      </c>
      <c r="G2969" s="88">
        <v>0</v>
      </c>
      <c r="H2969" s="88">
        <v>0</v>
      </c>
      <c r="I2969" s="88">
        <v>0</v>
      </c>
      <c r="J2969" s="88">
        <v>1985531</v>
      </c>
      <c r="K2969" s="88">
        <v>3021428</v>
      </c>
      <c r="L2969" s="88">
        <v>0</v>
      </c>
      <c r="M2969" s="88">
        <v>8761834</v>
      </c>
      <c r="N2969" s="88">
        <v>0</v>
      </c>
      <c r="O2969" s="88">
        <v>0</v>
      </c>
      <c r="P2969" s="88">
        <v>1187135</v>
      </c>
      <c r="Q2969" s="89">
        <v>0</v>
      </c>
      <c r="R2969" s="89">
        <v>0</v>
      </c>
      <c r="S2969" s="89">
        <v>0</v>
      </c>
      <c r="T2969" s="89">
        <v>2.1627226404799999E-3</v>
      </c>
      <c r="U2969" s="89">
        <v>9.5786097246999997E-4</v>
      </c>
      <c r="V2969" s="89">
        <v>0</v>
      </c>
      <c r="W2969" s="89">
        <v>0</v>
      </c>
      <c r="X2969" s="89">
        <v>0</v>
      </c>
      <c r="Y2969" s="89">
        <v>0</v>
      </c>
      <c r="Z2969" s="89">
        <v>2.6101812039500002E-3</v>
      </c>
      <c r="AA2969" s="89">
        <v>7.0548939109000002E-4</v>
      </c>
    </row>
    <row r="2970" spans="1:27" x14ac:dyDescent="0.25">
      <c r="A2970" s="87">
        <v>61823</v>
      </c>
      <c r="B2970" s="134">
        <v>45473</v>
      </c>
      <c r="C2970" s="87">
        <v>16132</v>
      </c>
      <c r="D2970" s="86" t="s">
        <v>3310</v>
      </c>
      <c r="E2970" s="88">
        <v>784341030</v>
      </c>
      <c r="F2970" s="88">
        <v>568770753</v>
      </c>
      <c r="G2970" s="88">
        <v>22773281</v>
      </c>
      <c r="H2970" s="88">
        <v>0</v>
      </c>
      <c r="I2970" s="88">
        <v>0</v>
      </c>
      <c r="J2970" s="88">
        <v>60784420</v>
      </c>
      <c r="K2970" s="88">
        <v>298230645</v>
      </c>
      <c r="L2970" s="88">
        <v>0</v>
      </c>
      <c r="M2970" s="88">
        <v>129871483</v>
      </c>
      <c r="N2970" s="88">
        <v>16741955</v>
      </c>
      <c r="O2970" s="88">
        <v>3363867</v>
      </c>
      <c r="P2970" s="88">
        <v>37005102</v>
      </c>
      <c r="Q2970" s="89">
        <v>1.6851148576860001E-2</v>
      </c>
      <c r="R2970" s="89">
        <v>0</v>
      </c>
      <c r="S2970" s="89">
        <v>0</v>
      </c>
      <c r="T2970" s="89">
        <v>1.75066514148E-3</v>
      </c>
      <c r="U2970" s="89">
        <v>5.7657402335499998E-3</v>
      </c>
      <c r="V2970" s="89">
        <v>0</v>
      </c>
      <c r="W2970" s="89">
        <v>-9.8208280719999999E-4</v>
      </c>
      <c r="X2970" s="89">
        <v>1.587849091034E-2</v>
      </c>
      <c r="Y2970" s="89">
        <v>8.8083724268999998E-3</v>
      </c>
      <c r="Z2970" s="89">
        <v>2.114333902552E-2</v>
      </c>
      <c r="AA2970" s="89">
        <v>5.1709675697300004E-3</v>
      </c>
    </row>
    <row r="2971" spans="1:27" x14ac:dyDescent="0.25">
      <c r="A2971" s="87">
        <v>61824</v>
      </c>
      <c r="B2971" s="134">
        <v>45473</v>
      </c>
      <c r="C2971" s="87">
        <v>16133</v>
      </c>
      <c r="D2971" s="86" t="s">
        <v>3304</v>
      </c>
      <c r="E2971" s="88">
        <v>13912568</v>
      </c>
      <c r="F2971" s="88">
        <v>7625004</v>
      </c>
      <c r="G2971" s="88">
        <v>0</v>
      </c>
      <c r="H2971" s="88">
        <v>0</v>
      </c>
      <c r="I2971" s="88">
        <v>0</v>
      </c>
      <c r="J2971" s="88">
        <v>1957170</v>
      </c>
      <c r="K2971" s="88">
        <v>3384205</v>
      </c>
      <c r="L2971" s="88">
        <v>0</v>
      </c>
      <c r="M2971" s="88">
        <v>955609</v>
      </c>
      <c r="N2971" s="88">
        <v>0</v>
      </c>
      <c r="O2971" s="88">
        <v>0</v>
      </c>
      <c r="P2971" s="88">
        <v>1328020</v>
      </c>
      <c r="Q2971" s="89">
        <v>0</v>
      </c>
      <c r="R2971" s="89">
        <v>0</v>
      </c>
      <c r="S2971" s="89">
        <v>0</v>
      </c>
      <c r="T2971" s="89">
        <v>0</v>
      </c>
      <c r="U2971" s="89">
        <v>5.0901098007300003E-3</v>
      </c>
      <c r="V2971" s="89">
        <v>0</v>
      </c>
      <c r="W2971" s="89">
        <v>0</v>
      </c>
      <c r="X2971" s="89">
        <v>0</v>
      </c>
      <c r="Y2971" s="89">
        <v>0</v>
      </c>
      <c r="Z2971" s="89">
        <v>9.4525555797200008E-3</v>
      </c>
      <c r="AA2971" s="89">
        <v>4.1964054682800001E-3</v>
      </c>
    </row>
    <row r="2972" spans="1:27" x14ac:dyDescent="0.25">
      <c r="A2972" s="87">
        <v>61831</v>
      </c>
      <c r="B2972" s="134">
        <v>45473</v>
      </c>
      <c r="C2972" s="87">
        <v>16140</v>
      </c>
      <c r="D2972" s="86" t="s">
        <v>3311</v>
      </c>
      <c r="E2972" s="88">
        <v>129774915</v>
      </c>
      <c r="F2972" s="88">
        <v>88839300</v>
      </c>
      <c r="G2972" s="88">
        <v>2555015</v>
      </c>
      <c r="H2972" s="88">
        <v>0</v>
      </c>
      <c r="I2972" s="88">
        <v>0</v>
      </c>
      <c r="J2972" s="88">
        <v>12081246</v>
      </c>
      <c r="K2972" s="88">
        <v>32463676</v>
      </c>
      <c r="L2972" s="88">
        <v>0</v>
      </c>
      <c r="M2972" s="88">
        <v>30978606</v>
      </c>
      <c r="N2972" s="88">
        <v>4351136</v>
      </c>
      <c r="O2972" s="88">
        <v>0</v>
      </c>
      <c r="P2972" s="88">
        <v>6409621</v>
      </c>
      <c r="Q2972" s="89">
        <v>1.6027599048840001E-2</v>
      </c>
      <c r="R2972" s="89">
        <v>0</v>
      </c>
      <c r="S2972" s="89">
        <v>0</v>
      </c>
      <c r="T2972" s="89">
        <v>1.8842731866700001E-3</v>
      </c>
      <c r="U2972" s="89">
        <v>3.1125827717299998E-3</v>
      </c>
      <c r="V2972" s="89">
        <v>0</v>
      </c>
      <c r="W2972" s="89">
        <v>0</v>
      </c>
      <c r="X2972" s="89">
        <v>0</v>
      </c>
      <c r="Y2972" s="89">
        <v>0</v>
      </c>
      <c r="Z2972" s="89">
        <v>2.53592085461E-2</v>
      </c>
      <c r="AA2972" s="89">
        <v>4.15584505069E-3</v>
      </c>
    </row>
    <row r="2973" spans="1:27" x14ac:dyDescent="0.25">
      <c r="A2973" s="87">
        <v>61838</v>
      </c>
      <c r="B2973" s="134">
        <v>45473</v>
      </c>
      <c r="C2973" s="87">
        <v>16147</v>
      </c>
      <c r="D2973" s="86" t="s">
        <v>3312</v>
      </c>
      <c r="E2973" s="88">
        <v>3220764</v>
      </c>
      <c r="F2973" s="88">
        <v>1541587</v>
      </c>
      <c r="G2973" s="88">
        <v>0</v>
      </c>
      <c r="H2973" s="88">
        <v>0</v>
      </c>
      <c r="I2973" s="88">
        <v>0</v>
      </c>
      <c r="J2973" s="88">
        <v>275762</v>
      </c>
      <c r="K2973" s="88">
        <v>599029</v>
      </c>
      <c r="L2973" s="88">
        <v>0</v>
      </c>
      <c r="M2973" s="88">
        <v>560780</v>
      </c>
      <c r="N2973" s="88">
        <v>0</v>
      </c>
      <c r="O2973" s="88">
        <v>0</v>
      </c>
      <c r="P2973" s="88">
        <v>106016</v>
      </c>
      <c r="Q2973" s="89">
        <v>0</v>
      </c>
      <c r="R2973" s="89">
        <v>0</v>
      </c>
      <c r="S2973" s="89">
        <v>0</v>
      </c>
      <c r="T2973" s="89">
        <v>0</v>
      </c>
      <c r="U2973" s="89">
        <v>0</v>
      </c>
      <c r="V2973" s="89">
        <v>0</v>
      </c>
      <c r="W2973" s="89">
        <v>0</v>
      </c>
      <c r="X2973" s="89">
        <v>0</v>
      </c>
      <c r="Y2973" s="89">
        <v>0</v>
      </c>
      <c r="Z2973" s="89">
        <v>9.0883615959999996E-5</v>
      </c>
      <c r="AA2973" s="89">
        <v>1.464339668E-5</v>
      </c>
    </row>
    <row r="2974" spans="1:27" x14ac:dyDescent="0.25">
      <c r="A2974" s="87">
        <v>61840</v>
      </c>
      <c r="B2974" s="134">
        <v>45473</v>
      </c>
      <c r="C2974" s="87">
        <v>16149</v>
      </c>
      <c r="D2974" s="86" t="s">
        <v>2581</v>
      </c>
      <c r="E2974" s="88">
        <v>107241888</v>
      </c>
      <c r="F2974" s="88">
        <v>73777675</v>
      </c>
      <c r="G2974" s="88">
        <v>2295354</v>
      </c>
      <c r="H2974" s="88">
        <v>0</v>
      </c>
      <c r="I2974" s="88">
        <v>0</v>
      </c>
      <c r="J2974" s="88">
        <v>22907512</v>
      </c>
      <c r="K2974" s="88">
        <v>22782620</v>
      </c>
      <c r="L2974" s="88">
        <v>0</v>
      </c>
      <c r="M2974" s="88">
        <v>16331628</v>
      </c>
      <c r="N2974" s="88">
        <v>485304</v>
      </c>
      <c r="O2974" s="88">
        <v>0</v>
      </c>
      <c r="P2974" s="88">
        <v>8975257</v>
      </c>
      <c r="Q2974" s="89">
        <v>3.7891077417399999E-2</v>
      </c>
      <c r="R2974" s="89">
        <v>0</v>
      </c>
      <c r="S2974" s="89">
        <v>0</v>
      </c>
      <c r="T2974" s="89">
        <v>1.43297974683E-3</v>
      </c>
      <c r="U2974" s="89">
        <v>4.4359296472099999E-3</v>
      </c>
      <c r="V2974" s="89">
        <v>0</v>
      </c>
      <c r="W2974" s="89">
        <v>0</v>
      </c>
      <c r="X2974" s="89">
        <v>0</v>
      </c>
      <c r="Y2974" s="89">
        <v>0</v>
      </c>
      <c r="Z2974" s="89">
        <v>1.4368904083999999E-3</v>
      </c>
      <c r="AA2974" s="89">
        <v>3.1420343323000002E-3</v>
      </c>
    </row>
    <row r="2975" spans="1:27" x14ac:dyDescent="0.25">
      <c r="A2975" s="87">
        <v>61847</v>
      </c>
      <c r="B2975" s="134">
        <v>45473</v>
      </c>
      <c r="C2975" s="87">
        <v>16155</v>
      </c>
      <c r="D2975" s="86" t="s">
        <v>3313</v>
      </c>
      <c r="E2975" s="88">
        <v>73470605</v>
      </c>
      <c r="F2975" s="88">
        <v>48902918</v>
      </c>
      <c r="G2975" s="88">
        <v>2132611</v>
      </c>
      <c r="H2975" s="88">
        <v>0</v>
      </c>
      <c r="I2975" s="88">
        <v>0</v>
      </c>
      <c r="J2975" s="88">
        <v>5207554</v>
      </c>
      <c r="K2975" s="88">
        <v>16301229</v>
      </c>
      <c r="L2975" s="88">
        <v>0</v>
      </c>
      <c r="M2975" s="88">
        <v>20283880</v>
      </c>
      <c r="N2975" s="88">
        <v>0</v>
      </c>
      <c r="O2975" s="88">
        <v>0</v>
      </c>
      <c r="P2975" s="88">
        <v>4977644</v>
      </c>
      <c r="Q2975" s="89">
        <v>4.4169002997100004E-3</v>
      </c>
      <c r="R2975" s="89">
        <v>0</v>
      </c>
      <c r="S2975" s="89">
        <v>0</v>
      </c>
      <c r="T2975" s="89">
        <v>1.1292709787899999E-3</v>
      </c>
      <c r="U2975" s="89">
        <v>3.1311832741099999E-3</v>
      </c>
      <c r="V2975" s="89">
        <v>0</v>
      </c>
      <c r="W2975" s="89">
        <v>1.2038453804E-4</v>
      </c>
      <c r="X2975" s="89">
        <v>0</v>
      </c>
      <c r="Y2975" s="89">
        <v>0</v>
      </c>
      <c r="Z2975" s="89">
        <v>4.9506537633600004E-3</v>
      </c>
      <c r="AA2975" s="89">
        <v>1.9057829511500001E-3</v>
      </c>
    </row>
    <row r="2976" spans="1:27" x14ac:dyDescent="0.25">
      <c r="A2976" s="87">
        <v>61872</v>
      </c>
      <c r="B2976" s="134">
        <v>45473</v>
      </c>
      <c r="C2976" s="87">
        <v>16178</v>
      </c>
      <c r="D2976" s="86" t="s">
        <v>3314</v>
      </c>
      <c r="E2976" s="88">
        <v>23174344</v>
      </c>
      <c r="F2976" s="88">
        <v>3573827</v>
      </c>
      <c r="G2976" s="88">
        <v>122007</v>
      </c>
      <c r="H2976" s="88">
        <v>0</v>
      </c>
      <c r="I2976" s="88">
        <v>0</v>
      </c>
      <c r="J2976" s="88">
        <v>381839</v>
      </c>
      <c r="K2976" s="88">
        <v>734921</v>
      </c>
      <c r="L2976" s="88">
        <v>0</v>
      </c>
      <c r="M2976" s="88">
        <v>1987768</v>
      </c>
      <c r="N2976" s="88">
        <v>0</v>
      </c>
      <c r="O2976" s="88">
        <v>0</v>
      </c>
      <c r="P2976" s="88">
        <v>347292</v>
      </c>
      <c r="Q2976" s="89">
        <v>1.9623823408290001E-2</v>
      </c>
      <c r="R2976" s="89">
        <v>0</v>
      </c>
      <c r="S2976" s="89">
        <v>0</v>
      </c>
      <c r="T2976" s="89">
        <v>0</v>
      </c>
      <c r="U2976" s="89">
        <v>-3.1985637800000001E-3</v>
      </c>
      <c r="V2976" s="89">
        <v>0</v>
      </c>
      <c r="W2976" s="89">
        <v>0</v>
      </c>
      <c r="X2976" s="89">
        <v>0</v>
      </c>
      <c r="Y2976" s="89">
        <v>0</v>
      </c>
      <c r="Z2976" s="89">
        <v>9.5330375904400001E-3</v>
      </c>
      <c r="AA2976" s="89">
        <v>1.3616340473199999E-3</v>
      </c>
    </row>
    <row r="2977" spans="1:27" x14ac:dyDescent="0.25">
      <c r="A2977" s="87">
        <v>61879</v>
      </c>
      <c r="B2977" s="134">
        <v>45473</v>
      </c>
      <c r="C2977" s="87">
        <v>16184</v>
      </c>
      <c r="D2977" s="86" t="s">
        <v>3315</v>
      </c>
      <c r="E2977" s="88">
        <v>87372962</v>
      </c>
      <c r="F2977" s="88">
        <v>55400936</v>
      </c>
      <c r="G2977" s="88">
        <v>738079</v>
      </c>
      <c r="H2977" s="88">
        <v>0</v>
      </c>
      <c r="I2977" s="88">
        <v>336366</v>
      </c>
      <c r="J2977" s="88">
        <v>3630029</v>
      </c>
      <c r="K2977" s="88">
        <v>7999199</v>
      </c>
      <c r="L2977" s="88">
        <v>0</v>
      </c>
      <c r="M2977" s="88">
        <v>40391941</v>
      </c>
      <c r="N2977" s="88">
        <v>0</v>
      </c>
      <c r="O2977" s="88">
        <v>0</v>
      </c>
      <c r="P2977" s="88">
        <v>2305322</v>
      </c>
      <c r="Q2977" s="89">
        <v>1.62905028667E-3</v>
      </c>
      <c r="R2977" s="89">
        <v>0</v>
      </c>
      <c r="S2977" s="89">
        <v>0</v>
      </c>
      <c r="T2977" s="89">
        <v>0</v>
      </c>
      <c r="U2977" s="89">
        <v>3.2372857613999998E-3</v>
      </c>
      <c r="V2977" s="89">
        <v>0</v>
      </c>
      <c r="W2977" s="89">
        <v>0</v>
      </c>
      <c r="X2977" s="89">
        <v>0</v>
      </c>
      <c r="Y2977" s="89">
        <v>0</v>
      </c>
      <c r="Z2977" s="89">
        <v>1.809583238131E-2</v>
      </c>
      <c r="AA2977" s="89">
        <v>1.1637263566099999E-3</v>
      </c>
    </row>
    <row r="2978" spans="1:27" x14ac:dyDescent="0.25">
      <c r="A2978" s="87">
        <v>61908</v>
      </c>
      <c r="B2978" s="134">
        <v>45473</v>
      </c>
      <c r="C2978" s="87">
        <v>16211</v>
      </c>
      <c r="D2978" s="86" t="s">
        <v>3316</v>
      </c>
      <c r="E2978" s="88">
        <v>393700201</v>
      </c>
      <c r="F2978" s="88">
        <v>302676108</v>
      </c>
      <c r="G2978" s="88">
        <v>17842259</v>
      </c>
      <c r="H2978" s="88">
        <v>0</v>
      </c>
      <c r="I2978" s="88">
        <v>0</v>
      </c>
      <c r="J2978" s="88">
        <v>12552760</v>
      </c>
      <c r="K2978" s="88">
        <v>96691071</v>
      </c>
      <c r="L2978" s="88">
        <v>0</v>
      </c>
      <c r="M2978" s="88">
        <v>72530142</v>
      </c>
      <c r="N2978" s="88">
        <v>68653536</v>
      </c>
      <c r="O2978" s="88">
        <v>3746510</v>
      </c>
      <c r="P2978" s="88">
        <v>30659830</v>
      </c>
      <c r="Q2978" s="89">
        <v>1.940971151481E-2</v>
      </c>
      <c r="R2978" s="89">
        <v>0</v>
      </c>
      <c r="S2978" s="89">
        <v>0</v>
      </c>
      <c r="T2978" s="89">
        <v>4.7841979575000002E-4</v>
      </c>
      <c r="U2978" s="89">
        <v>3.16212167106E-3</v>
      </c>
      <c r="V2978" s="89">
        <v>0</v>
      </c>
      <c r="W2978" s="89">
        <v>9.4959525370000005E-4</v>
      </c>
      <c r="X2978" s="89">
        <v>2.0594995780000001E-5</v>
      </c>
      <c r="Y2978" s="89">
        <v>-3.3112622560999999E-3</v>
      </c>
      <c r="Z2978" s="89">
        <v>2.7898229652199998E-3</v>
      </c>
      <c r="AA2978" s="89">
        <v>2.6158823954999999E-3</v>
      </c>
    </row>
    <row r="2979" spans="1:27" x14ac:dyDescent="0.25">
      <c r="A2979" s="87">
        <v>61909</v>
      </c>
      <c r="B2979" s="134">
        <v>45473</v>
      </c>
      <c r="C2979" s="87">
        <v>16212</v>
      </c>
      <c r="D2979" s="86" t="s">
        <v>3311</v>
      </c>
      <c r="E2979" s="88">
        <v>94922544</v>
      </c>
      <c r="F2979" s="88">
        <v>53979585</v>
      </c>
      <c r="G2979" s="88">
        <v>3016916</v>
      </c>
      <c r="H2979" s="88">
        <v>0</v>
      </c>
      <c r="I2979" s="88">
        <v>0</v>
      </c>
      <c r="J2979" s="88">
        <v>4464099</v>
      </c>
      <c r="K2979" s="88">
        <v>14550541</v>
      </c>
      <c r="L2979" s="88">
        <v>0</v>
      </c>
      <c r="M2979" s="88">
        <v>18269948</v>
      </c>
      <c r="N2979" s="88">
        <v>5197530</v>
      </c>
      <c r="O2979" s="88">
        <v>14032</v>
      </c>
      <c r="P2979" s="88">
        <v>8466519</v>
      </c>
      <c r="Q2979" s="89">
        <v>1.9113805711940001E-2</v>
      </c>
      <c r="R2979" s="89">
        <v>0</v>
      </c>
      <c r="S2979" s="89">
        <v>0</v>
      </c>
      <c r="T2979" s="89">
        <v>8.6176819077300008E-3</v>
      </c>
      <c r="U2979" s="89">
        <v>1.546522728037E-2</v>
      </c>
      <c r="V2979" s="89">
        <v>0</v>
      </c>
      <c r="W2979" s="89">
        <v>-2.3067016039999999E-4</v>
      </c>
      <c r="X2979" s="89">
        <v>0</v>
      </c>
      <c r="Y2979" s="89">
        <v>0</v>
      </c>
      <c r="Z2979" s="89">
        <v>1.077115613388E-2</v>
      </c>
      <c r="AA2979" s="89">
        <v>7.8194873260499995E-3</v>
      </c>
    </row>
    <row r="2980" spans="1:27" x14ac:dyDescent="0.25">
      <c r="A2980" s="87">
        <v>61918</v>
      </c>
      <c r="B2980" s="134">
        <v>45473</v>
      </c>
      <c r="C2980" s="87">
        <v>16220</v>
      </c>
      <c r="D2980" s="86" t="s">
        <v>3317</v>
      </c>
      <c r="E2980" s="88">
        <v>80975226</v>
      </c>
      <c r="F2980" s="88">
        <v>55288605</v>
      </c>
      <c r="G2980" s="88">
        <v>1883849</v>
      </c>
      <c r="H2980" s="88">
        <v>0</v>
      </c>
      <c r="I2980" s="88">
        <v>0</v>
      </c>
      <c r="J2980" s="88">
        <v>9378432</v>
      </c>
      <c r="K2980" s="88">
        <v>19430925</v>
      </c>
      <c r="L2980" s="88">
        <v>0</v>
      </c>
      <c r="M2980" s="88">
        <v>16646272</v>
      </c>
      <c r="N2980" s="88">
        <v>3693430</v>
      </c>
      <c r="O2980" s="88">
        <v>0</v>
      </c>
      <c r="P2980" s="88">
        <v>4255697</v>
      </c>
      <c r="Q2980" s="89">
        <v>8.0051708806400008E-3</v>
      </c>
      <c r="R2980" s="89">
        <v>0</v>
      </c>
      <c r="S2980" s="89">
        <v>0</v>
      </c>
      <c r="T2980" s="89">
        <v>-5.1293675080000005E-4</v>
      </c>
      <c r="U2980" s="89">
        <v>5.1029349919399997E-3</v>
      </c>
      <c r="V2980" s="89">
        <v>0</v>
      </c>
      <c r="W2980" s="89">
        <v>5.2605914149E-4</v>
      </c>
      <c r="X2980" s="89">
        <v>0</v>
      </c>
      <c r="Y2980" s="89">
        <v>0</v>
      </c>
      <c r="Z2980" s="89">
        <v>2.0183697952950001E-2</v>
      </c>
      <c r="AA2980" s="89">
        <v>3.4951279945100002E-3</v>
      </c>
    </row>
    <row r="2981" spans="1:27" x14ac:dyDescent="0.25">
      <c r="A2981" s="87">
        <v>61920</v>
      </c>
      <c r="B2981" s="134">
        <v>45473</v>
      </c>
      <c r="C2981" s="87">
        <v>16222</v>
      </c>
      <c r="D2981" s="86" t="s">
        <v>3318</v>
      </c>
      <c r="E2981" s="88">
        <v>63789821</v>
      </c>
      <c r="F2981" s="88">
        <v>36921534</v>
      </c>
      <c r="G2981" s="88">
        <v>0</v>
      </c>
      <c r="H2981" s="88">
        <v>0</v>
      </c>
      <c r="I2981" s="88">
        <v>130165</v>
      </c>
      <c r="J2981" s="88">
        <v>9954570</v>
      </c>
      <c r="K2981" s="88">
        <v>13942718</v>
      </c>
      <c r="L2981" s="88">
        <v>0</v>
      </c>
      <c r="M2981" s="88">
        <v>5334253</v>
      </c>
      <c r="N2981" s="88">
        <v>2182416</v>
      </c>
      <c r="O2981" s="88">
        <v>0</v>
      </c>
      <c r="P2981" s="88">
        <v>5377412</v>
      </c>
      <c r="Q2981" s="89">
        <v>0</v>
      </c>
      <c r="R2981" s="89">
        <v>0</v>
      </c>
      <c r="S2981" s="89">
        <v>5.0788347579760001E-2</v>
      </c>
      <c r="T2981" s="89">
        <v>0</v>
      </c>
      <c r="U2981" s="89">
        <v>8.0712240699099998E-3</v>
      </c>
      <c r="V2981" s="89">
        <v>0</v>
      </c>
      <c r="W2981" s="89">
        <v>0</v>
      </c>
      <c r="X2981" s="89">
        <v>0</v>
      </c>
      <c r="Y2981" s="89">
        <v>0</v>
      </c>
      <c r="Z2981" s="89">
        <v>4.9455374301499997E-3</v>
      </c>
      <c r="AA2981" s="89">
        <v>4.81750968856E-3</v>
      </c>
    </row>
    <row r="2982" spans="1:27" x14ac:dyDescent="0.25">
      <c r="A2982" s="87">
        <v>61926</v>
      </c>
      <c r="B2982" s="134">
        <v>45473</v>
      </c>
      <c r="C2982" s="87">
        <v>16228</v>
      </c>
      <c r="D2982" s="86" t="s">
        <v>3319</v>
      </c>
      <c r="E2982" s="88">
        <v>17052076</v>
      </c>
      <c r="F2982" s="88">
        <v>5142669</v>
      </c>
      <c r="G2982" s="88">
        <v>382968</v>
      </c>
      <c r="H2982" s="88">
        <v>0</v>
      </c>
      <c r="I2982" s="88">
        <v>0</v>
      </c>
      <c r="J2982" s="88">
        <v>968981</v>
      </c>
      <c r="K2982" s="88">
        <v>1902893</v>
      </c>
      <c r="L2982" s="88">
        <v>0</v>
      </c>
      <c r="M2982" s="88">
        <v>568561</v>
      </c>
      <c r="N2982" s="88">
        <v>0</v>
      </c>
      <c r="O2982" s="88">
        <v>0</v>
      </c>
      <c r="P2982" s="88">
        <v>1319266</v>
      </c>
      <c r="Q2982" s="89">
        <v>8.6328327167999996E-3</v>
      </c>
      <c r="R2982" s="89">
        <v>0</v>
      </c>
      <c r="S2982" s="89">
        <v>0</v>
      </c>
      <c r="T2982" s="89">
        <v>1.0209549786300001E-3</v>
      </c>
      <c r="U2982" s="89">
        <v>2.1933963681100002E-3</v>
      </c>
      <c r="V2982" s="89">
        <v>0</v>
      </c>
      <c r="W2982" s="89">
        <v>0</v>
      </c>
      <c r="X2982" s="89">
        <v>0</v>
      </c>
      <c r="Y2982" s="89">
        <v>0</v>
      </c>
      <c r="Z2982" s="89">
        <v>1.2507911863069999E-2</v>
      </c>
      <c r="AA2982" s="89">
        <v>4.7869661045400001E-3</v>
      </c>
    </row>
    <row r="2983" spans="1:27" x14ac:dyDescent="0.25">
      <c r="A2983" s="87">
        <v>61933</v>
      </c>
      <c r="B2983" s="134">
        <v>45473</v>
      </c>
      <c r="C2983" s="87">
        <v>16235</v>
      </c>
      <c r="D2983" s="86" t="s">
        <v>3320</v>
      </c>
      <c r="E2983" s="88">
        <v>173064752</v>
      </c>
      <c r="F2983" s="88">
        <v>113144523</v>
      </c>
      <c r="G2983" s="88">
        <v>671236</v>
      </c>
      <c r="H2983" s="88">
        <v>0</v>
      </c>
      <c r="I2983" s="88">
        <v>6659</v>
      </c>
      <c r="J2983" s="88">
        <v>6743588</v>
      </c>
      <c r="K2983" s="88">
        <v>4710926</v>
      </c>
      <c r="L2983" s="88">
        <v>0</v>
      </c>
      <c r="M2983" s="88">
        <v>97035273</v>
      </c>
      <c r="N2983" s="88">
        <v>982732</v>
      </c>
      <c r="O2983" s="88">
        <v>0</v>
      </c>
      <c r="P2983" s="88">
        <v>2994110</v>
      </c>
      <c r="Q2983" s="89">
        <v>1.5629441267989999E-2</v>
      </c>
      <c r="R2983" s="89">
        <v>0</v>
      </c>
      <c r="S2983" s="89">
        <v>1.094095251208E-2</v>
      </c>
      <c r="T2983" s="89">
        <v>9.1164034499999994E-5</v>
      </c>
      <c r="U2983" s="89">
        <v>1.36664534098E-3</v>
      </c>
      <c r="V2983" s="89">
        <v>0</v>
      </c>
      <c r="W2983" s="89">
        <v>0</v>
      </c>
      <c r="X2983" s="89">
        <v>0</v>
      </c>
      <c r="Y2983" s="89">
        <v>0</v>
      </c>
      <c r="Z2983" s="89">
        <v>9.5869636631899999E-3</v>
      </c>
      <c r="AA2983" s="89">
        <v>4.5894282293000002E-4</v>
      </c>
    </row>
    <row r="2984" spans="1:27" x14ac:dyDescent="0.25">
      <c r="A2984" s="87">
        <v>61936</v>
      </c>
      <c r="B2984" s="134">
        <v>45473</v>
      </c>
      <c r="C2984" s="87">
        <v>16238</v>
      </c>
      <c r="D2984" s="86" t="s">
        <v>3321</v>
      </c>
      <c r="E2984" s="88">
        <v>267443775</v>
      </c>
      <c r="F2984" s="88">
        <v>208373025</v>
      </c>
      <c r="G2984" s="88">
        <v>5158843</v>
      </c>
      <c r="H2984" s="88">
        <v>0</v>
      </c>
      <c r="I2984" s="88">
        <v>0</v>
      </c>
      <c r="J2984" s="88">
        <v>54775665</v>
      </c>
      <c r="K2984" s="88">
        <v>57111311</v>
      </c>
      <c r="L2984" s="88">
        <v>0</v>
      </c>
      <c r="M2984" s="88">
        <v>38945243</v>
      </c>
      <c r="N2984" s="88">
        <v>0</v>
      </c>
      <c r="O2984" s="88">
        <v>0</v>
      </c>
      <c r="P2984" s="88">
        <v>52381963</v>
      </c>
      <c r="Q2984" s="89">
        <v>3.1625856001419997E-2</v>
      </c>
      <c r="R2984" s="89">
        <v>0</v>
      </c>
      <c r="S2984" s="89">
        <v>0</v>
      </c>
      <c r="T2984" s="89">
        <v>1.58359619832E-3</v>
      </c>
      <c r="U2984" s="89">
        <v>5.8348540221400003E-3</v>
      </c>
      <c r="V2984" s="89">
        <v>0</v>
      </c>
      <c r="W2984" s="89">
        <v>0</v>
      </c>
      <c r="X2984" s="89">
        <v>0</v>
      </c>
      <c r="Y2984" s="89">
        <v>0</v>
      </c>
      <c r="Z2984" s="89">
        <v>9.2513113966499992E-3</v>
      </c>
      <c r="AA2984" s="89">
        <v>4.9776005733599997E-3</v>
      </c>
    </row>
    <row r="2985" spans="1:27" x14ac:dyDescent="0.25">
      <c r="A2985" s="87">
        <v>61942</v>
      </c>
      <c r="B2985" s="134">
        <v>45473</v>
      </c>
      <c r="C2985" s="87">
        <v>16244</v>
      </c>
      <c r="D2985" s="86" t="s">
        <v>3322</v>
      </c>
      <c r="E2985" s="88">
        <v>37667914</v>
      </c>
      <c r="F2985" s="88">
        <v>16291961</v>
      </c>
      <c r="G2985" s="88">
        <v>696290</v>
      </c>
      <c r="H2985" s="88">
        <v>0</v>
      </c>
      <c r="I2985" s="88">
        <v>0</v>
      </c>
      <c r="J2985" s="88">
        <v>2408266</v>
      </c>
      <c r="K2985" s="88">
        <v>6022836</v>
      </c>
      <c r="L2985" s="88">
        <v>0</v>
      </c>
      <c r="M2985" s="88">
        <v>5082275</v>
      </c>
      <c r="N2985" s="88">
        <v>0</v>
      </c>
      <c r="O2985" s="88">
        <v>0</v>
      </c>
      <c r="P2985" s="88">
        <v>2082294</v>
      </c>
      <c r="Q2985" s="89">
        <v>1.13200947196E-2</v>
      </c>
      <c r="R2985" s="89">
        <v>0</v>
      </c>
      <c r="S2985" s="89">
        <v>0</v>
      </c>
      <c r="T2985" s="89">
        <v>1.48718065836E-3</v>
      </c>
      <c r="U2985" s="89">
        <v>-3.3328792500000003E-4</v>
      </c>
      <c r="V2985" s="89">
        <v>0</v>
      </c>
      <c r="W2985" s="89">
        <v>0</v>
      </c>
      <c r="X2985" s="89">
        <v>0</v>
      </c>
      <c r="Y2985" s="89">
        <v>0</v>
      </c>
      <c r="Z2985" s="89">
        <v>1.4545575153E-4</v>
      </c>
      <c r="AA2985" s="89">
        <v>5.9530328756999997E-4</v>
      </c>
    </row>
    <row r="2986" spans="1:27" x14ac:dyDescent="0.25">
      <c r="A2986" s="87">
        <v>61944</v>
      </c>
      <c r="B2986" s="134">
        <v>45473</v>
      </c>
      <c r="C2986" s="87">
        <v>16246</v>
      </c>
      <c r="D2986" s="86" t="s">
        <v>3323</v>
      </c>
      <c r="E2986" s="88">
        <v>36428584</v>
      </c>
      <c r="F2986" s="88">
        <v>13553932</v>
      </c>
      <c r="G2986" s="88">
        <v>0</v>
      </c>
      <c r="H2986" s="88">
        <v>0</v>
      </c>
      <c r="I2986" s="88">
        <v>0</v>
      </c>
      <c r="J2986" s="88">
        <v>2757832</v>
      </c>
      <c r="K2986" s="88">
        <v>2614606</v>
      </c>
      <c r="L2986" s="88">
        <v>0</v>
      </c>
      <c r="M2986" s="88">
        <v>7319992</v>
      </c>
      <c r="N2986" s="88">
        <v>0</v>
      </c>
      <c r="O2986" s="88">
        <v>0</v>
      </c>
      <c r="P2986" s="88">
        <v>861502</v>
      </c>
      <c r="Q2986" s="89">
        <v>0</v>
      </c>
      <c r="R2986" s="89">
        <v>0</v>
      </c>
      <c r="S2986" s="89">
        <v>0</v>
      </c>
      <c r="T2986" s="89">
        <v>2.2366825591000001E-4</v>
      </c>
      <c r="U2986" s="89">
        <v>1.512617179E-5</v>
      </c>
      <c r="V2986" s="89">
        <v>0</v>
      </c>
      <c r="W2986" s="89">
        <v>0</v>
      </c>
      <c r="X2986" s="89">
        <v>0</v>
      </c>
      <c r="Y2986" s="89">
        <v>0</v>
      </c>
      <c r="Z2986" s="89">
        <v>-3.4159083299999999E-4</v>
      </c>
      <c r="AA2986" s="89">
        <v>2.9282206220000002E-5</v>
      </c>
    </row>
    <row r="2987" spans="1:27" x14ac:dyDescent="0.25">
      <c r="A2987" s="87">
        <v>61946</v>
      </c>
      <c r="B2987" s="134">
        <v>45473</v>
      </c>
      <c r="C2987" s="87">
        <v>16248</v>
      </c>
      <c r="D2987" s="86" t="s">
        <v>3324</v>
      </c>
      <c r="E2987" s="88">
        <v>5260258</v>
      </c>
      <c r="F2987" s="88">
        <v>4080555</v>
      </c>
      <c r="G2987" s="88">
        <v>0</v>
      </c>
      <c r="H2987" s="88">
        <v>0</v>
      </c>
      <c r="I2987" s="88">
        <v>0</v>
      </c>
      <c r="J2987" s="88">
        <v>912983</v>
      </c>
      <c r="K2987" s="88">
        <v>2390391</v>
      </c>
      <c r="L2987" s="88">
        <v>0</v>
      </c>
      <c r="M2987" s="88">
        <v>18150</v>
      </c>
      <c r="N2987" s="88">
        <v>0</v>
      </c>
      <c r="O2987" s="88">
        <v>0</v>
      </c>
      <c r="P2987" s="88">
        <v>759031</v>
      </c>
      <c r="Q2987" s="89">
        <v>0</v>
      </c>
      <c r="R2987" s="89">
        <v>0</v>
      </c>
      <c r="S2987" s="89">
        <v>0</v>
      </c>
      <c r="T2987" s="89">
        <v>0</v>
      </c>
      <c r="U2987" s="89">
        <v>3.51560555345E-3</v>
      </c>
      <c r="V2987" s="89">
        <v>0</v>
      </c>
      <c r="W2987" s="89">
        <v>0</v>
      </c>
      <c r="X2987" s="89">
        <v>0</v>
      </c>
      <c r="Y2987" s="89">
        <v>0</v>
      </c>
      <c r="Z2987" s="89">
        <v>1.57293415819E-3</v>
      </c>
      <c r="AA2987" s="89">
        <v>2.4186223932800002E-3</v>
      </c>
    </row>
    <row r="2988" spans="1:27" x14ac:dyDescent="0.25">
      <c r="A2988" s="87">
        <v>61953</v>
      </c>
      <c r="B2988" s="134">
        <v>45473</v>
      </c>
      <c r="C2988" s="87">
        <v>16255</v>
      </c>
      <c r="D2988" s="86" t="s">
        <v>3325</v>
      </c>
      <c r="E2988" s="88">
        <v>223678189</v>
      </c>
      <c r="F2988" s="88">
        <v>145863705</v>
      </c>
      <c r="G2988" s="88">
        <v>6381598</v>
      </c>
      <c r="H2988" s="88">
        <v>0</v>
      </c>
      <c r="I2988" s="88">
        <v>0</v>
      </c>
      <c r="J2988" s="88">
        <v>13704145</v>
      </c>
      <c r="K2988" s="88">
        <v>59101697</v>
      </c>
      <c r="L2988" s="88">
        <v>0</v>
      </c>
      <c r="M2988" s="88">
        <v>43063748</v>
      </c>
      <c r="N2988" s="88">
        <v>1199113</v>
      </c>
      <c r="O2988" s="88">
        <v>234619</v>
      </c>
      <c r="P2988" s="88">
        <v>22178785</v>
      </c>
      <c r="Q2988" s="89">
        <v>1.6082648642750001E-2</v>
      </c>
      <c r="R2988" s="89">
        <v>0</v>
      </c>
      <c r="S2988" s="89">
        <v>0</v>
      </c>
      <c r="T2988" s="89">
        <v>1.81946890181E-3</v>
      </c>
      <c r="U2988" s="89">
        <v>3.7313871204800002E-3</v>
      </c>
      <c r="V2988" s="89">
        <v>0</v>
      </c>
      <c r="W2988" s="89">
        <v>3.0679989579999998E-5</v>
      </c>
      <c r="X2988" s="89">
        <v>0</v>
      </c>
      <c r="Y2988" s="89">
        <v>0</v>
      </c>
      <c r="Z2988" s="89">
        <v>4.5771740073300001E-3</v>
      </c>
      <c r="AA2988" s="89">
        <v>3.0792698879299999E-3</v>
      </c>
    </row>
    <row r="2989" spans="1:27" x14ac:dyDescent="0.25">
      <c r="A2989" s="87">
        <v>61963</v>
      </c>
      <c r="B2989" s="134">
        <v>45473</v>
      </c>
      <c r="C2989" s="87">
        <v>16264</v>
      </c>
      <c r="D2989" s="86" t="s">
        <v>3326</v>
      </c>
      <c r="E2989" s="88">
        <v>6370224</v>
      </c>
      <c r="F2989" s="88">
        <v>4984131</v>
      </c>
      <c r="G2989" s="88">
        <v>0</v>
      </c>
      <c r="H2989" s="88">
        <v>0</v>
      </c>
      <c r="I2989" s="88">
        <v>0</v>
      </c>
      <c r="J2989" s="88">
        <v>1961038</v>
      </c>
      <c r="K2989" s="88">
        <v>865824</v>
      </c>
      <c r="L2989" s="88">
        <v>0</v>
      </c>
      <c r="M2989" s="88">
        <v>0</v>
      </c>
      <c r="N2989" s="88">
        <v>0</v>
      </c>
      <c r="O2989" s="88">
        <v>0</v>
      </c>
      <c r="P2989" s="88">
        <v>2157269</v>
      </c>
      <c r="Q2989" s="89">
        <v>0</v>
      </c>
      <c r="R2989" s="89">
        <v>0</v>
      </c>
      <c r="S2989" s="89">
        <v>0</v>
      </c>
      <c r="T2989" s="89">
        <v>-4.1608728332999997E-3</v>
      </c>
      <c r="U2989" s="89">
        <v>0</v>
      </c>
      <c r="V2989" s="89">
        <v>0</v>
      </c>
      <c r="W2989" s="89">
        <v>0</v>
      </c>
      <c r="X2989" s="89">
        <v>0</v>
      </c>
      <c r="Y2989" s="89">
        <v>0</v>
      </c>
      <c r="Z2989" s="89">
        <v>1.011383586224E-2</v>
      </c>
      <c r="AA2989" s="89">
        <v>3.7335651326699999E-3</v>
      </c>
    </row>
    <row r="2990" spans="1:27" x14ac:dyDescent="0.25">
      <c r="A2990" s="87">
        <v>61985</v>
      </c>
      <c r="B2990" s="134">
        <v>45473</v>
      </c>
      <c r="C2990" s="87">
        <v>16285</v>
      </c>
      <c r="D2990" s="86" t="s">
        <v>3327</v>
      </c>
      <c r="E2990" s="88">
        <v>170210658</v>
      </c>
      <c r="F2990" s="88">
        <v>98001842</v>
      </c>
      <c r="G2990" s="88">
        <v>12858269</v>
      </c>
      <c r="H2990" s="88">
        <v>0</v>
      </c>
      <c r="I2990" s="88">
        <v>0</v>
      </c>
      <c r="J2990" s="88">
        <v>6140742</v>
      </c>
      <c r="K2990" s="88">
        <v>15550383</v>
      </c>
      <c r="L2990" s="88">
        <v>0</v>
      </c>
      <c r="M2990" s="88">
        <v>48413025</v>
      </c>
      <c r="N2990" s="88">
        <v>6076950</v>
      </c>
      <c r="O2990" s="88">
        <v>0</v>
      </c>
      <c r="P2990" s="88">
        <v>8962473</v>
      </c>
      <c r="Q2990" s="89">
        <v>2.1101562025540001E-2</v>
      </c>
      <c r="R2990" s="89">
        <v>0</v>
      </c>
      <c r="S2990" s="89">
        <v>0</v>
      </c>
      <c r="T2990" s="89">
        <v>2.8075545210600001E-3</v>
      </c>
      <c r="U2990" s="89">
        <v>8.0031257320099993E-3</v>
      </c>
      <c r="V2990" s="89">
        <v>0</v>
      </c>
      <c r="W2990" s="89">
        <v>7.8268102052E-4</v>
      </c>
      <c r="X2990" s="89">
        <v>0</v>
      </c>
      <c r="Y2990" s="89">
        <v>0</v>
      </c>
      <c r="Z2990" s="89">
        <v>3.055528056519E-2</v>
      </c>
      <c r="AA2990" s="89">
        <v>7.2642602679499997E-3</v>
      </c>
    </row>
    <row r="2991" spans="1:27" x14ac:dyDescent="0.25">
      <c r="A2991" s="87">
        <v>61986</v>
      </c>
      <c r="B2991" s="134">
        <v>45473</v>
      </c>
      <c r="C2991" s="87">
        <v>16286</v>
      </c>
      <c r="D2991" s="86" t="s">
        <v>3328</v>
      </c>
      <c r="E2991" s="88">
        <v>54939818</v>
      </c>
      <c r="F2991" s="88">
        <v>43764556</v>
      </c>
      <c r="G2991" s="88">
        <v>1187138</v>
      </c>
      <c r="H2991" s="88">
        <v>0</v>
      </c>
      <c r="I2991" s="88">
        <v>0</v>
      </c>
      <c r="J2991" s="88">
        <v>4437660</v>
      </c>
      <c r="K2991" s="88">
        <v>22924775</v>
      </c>
      <c r="L2991" s="88">
        <v>0</v>
      </c>
      <c r="M2991" s="88">
        <v>10058990</v>
      </c>
      <c r="N2991" s="88">
        <v>0</v>
      </c>
      <c r="O2991" s="88">
        <v>0</v>
      </c>
      <c r="P2991" s="88">
        <v>5155993</v>
      </c>
      <c r="Q2991" s="89">
        <v>3.2141018168700001E-3</v>
      </c>
      <c r="R2991" s="89">
        <v>0</v>
      </c>
      <c r="S2991" s="89">
        <v>0</v>
      </c>
      <c r="T2991" s="89">
        <v>2.4738248519900002E-3</v>
      </c>
      <c r="U2991" s="89">
        <v>5.2371764648500001E-3</v>
      </c>
      <c r="V2991" s="89">
        <v>0</v>
      </c>
      <c r="W2991" s="89">
        <v>4.4181255086000001E-4</v>
      </c>
      <c r="X2991" s="89">
        <v>0</v>
      </c>
      <c r="Y2991" s="89">
        <v>0</v>
      </c>
      <c r="Z2991" s="89">
        <v>5.3091130168799999E-3</v>
      </c>
      <c r="AA2991" s="89">
        <v>3.9418796615500002E-3</v>
      </c>
    </row>
    <row r="2992" spans="1:27" x14ac:dyDescent="0.25">
      <c r="A2992" s="87">
        <v>61988</v>
      </c>
      <c r="B2992" s="134">
        <v>45473</v>
      </c>
      <c r="C2992" s="87">
        <v>16287</v>
      </c>
      <c r="D2992" s="86" t="s">
        <v>3329</v>
      </c>
      <c r="E2992" s="88">
        <v>144959154</v>
      </c>
      <c r="F2992" s="88">
        <v>126790356</v>
      </c>
      <c r="G2992" s="88">
        <v>1700467</v>
      </c>
      <c r="H2992" s="88">
        <v>0</v>
      </c>
      <c r="I2992" s="88">
        <v>0</v>
      </c>
      <c r="J2992" s="88">
        <v>2491158</v>
      </c>
      <c r="K2992" s="88">
        <v>19870718</v>
      </c>
      <c r="L2992" s="88">
        <v>0</v>
      </c>
      <c r="M2992" s="88">
        <v>79802582</v>
      </c>
      <c r="N2992" s="88">
        <v>7429913</v>
      </c>
      <c r="O2992" s="88">
        <v>1666755</v>
      </c>
      <c r="P2992" s="88">
        <v>13828763</v>
      </c>
      <c r="Q2992" s="89">
        <v>1.2143977641420001E-2</v>
      </c>
      <c r="R2992" s="89">
        <v>0</v>
      </c>
      <c r="S2992" s="89">
        <v>0</v>
      </c>
      <c r="T2992" s="89">
        <v>0</v>
      </c>
      <c r="U2992" s="89">
        <v>6.5886421090299999E-3</v>
      </c>
      <c r="V2992" s="89">
        <v>0</v>
      </c>
      <c r="W2992" s="89">
        <v>2.0088496989999999E-4</v>
      </c>
      <c r="X2992" s="89">
        <v>0</v>
      </c>
      <c r="Y2992" s="89">
        <v>0</v>
      </c>
      <c r="Z2992" s="89">
        <v>6.6837579250100003E-3</v>
      </c>
      <c r="AA2992" s="89">
        <v>2.08158148317E-3</v>
      </c>
    </row>
    <row r="2993" spans="1:27" x14ac:dyDescent="0.25">
      <c r="A2993" s="87">
        <v>61995</v>
      </c>
      <c r="B2993" s="134">
        <v>45473</v>
      </c>
      <c r="C2993" s="87">
        <v>16294</v>
      </c>
      <c r="D2993" s="86" t="s">
        <v>3330</v>
      </c>
      <c r="E2993" s="88">
        <v>138641466</v>
      </c>
      <c r="F2993" s="88">
        <v>47044329</v>
      </c>
      <c r="G2993" s="88">
        <v>3097922</v>
      </c>
      <c r="H2993" s="88">
        <v>0</v>
      </c>
      <c r="I2993" s="88">
        <v>0</v>
      </c>
      <c r="J2993" s="88">
        <v>1101552</v>
      </c>
      <c r="K2993" s="88">
        <v>9043449</v>
      </c>
      <c r="L2993" s="88">
        <v>0</v>
      </c>
      <c r="M2993" s="88">
        <v>16010422</v>
      </c>
      <c r="N2993" s="88">
        <v>0</v>
      </c>
      <c r="O2993" s="88">
        <v>0</v>
      </c>
      <c r="P2993" s="88">
        <v>17790985</v>
      </c>
      <c r="Q2993" s="89">
        <v>1.0116933744189999E-2</v>
      </c>
      <c r="R2993" s="89">
        <v>0</v>
      </c>
      <c r="S2993" s="89">
        <v>0</v>
      </c>
      <c r="T2993" s="89">
        <v>0</v>
      </c>
      <c r="U2993" s="89">
        <v>-1.5929081575000001E-3</v>
      </c>
      <c r="V2993" s="89">
        <v>0</v>
      </c>
      <c r="W2993" s="89">
        <v>-5.2598420299999997E-5</v>
      </c>
      <c r="X2993" s="89">
        <v>0</v>
      </c>
      <c r="Y2993" s="89">
        <v>0</v>
      </c>
      <c r="Z2993" s="89">
        <v>2.62500895853E-3</v>
      </c>
      <c r="AA2993" s="89">
        <v>9.5789733757999996E-4</v>
      </c>
    </row>
    <row r="2994" spans="1:27" x14ac:dyDescent="0.25">
      <c r="A2994" s="87">
        <v>61999</v>
      </c>
      <c r="B2994" s="134">
        <v>45473</v>
      </c>
      <c r="C2994" s="87">
        <v>16298</v>
      </c>
      <c r="D2994" s="86" t="s">
        <v>3331</v>
      </c>
      <c r="E2994" s="88">
        <v>23998803</v>
      </c>
      <c r="F2994" s="88">
        <v>7602158</v>
      </c>
      <c r="G2994" s="88">
        <v>0</v>
      </c>
      <c r="H2994" s="88">
        <v>0</v>
      </c>
      <c r="I2994" s="88">
        <v>0</v>
      </c>
      <c r="J2994" s="88">
        <v>1833425</v>
      </c>
      <c r="K2994" s="88">
        <v>3046860</v>
      </c>
      <c r="L2994" s="88">
        <v>0</v>
      </c>
      <c r="M2994" s="88">
        <v>0</v>
      </c>
      <c r="N2994" s="88">
        <v>0</v>
      </c>
      <c r="O2994" s="88">
        <v>0</v>
      </c>
      <c r="P2994" s="88">
        <v>2721874</v>
      </c>
      <c r="Q2994" s="89">
        <v>0</v>
      </c>
      <c r="R2994" s="89">
        <v>0</v>
      </c>
      <c r="S2994" s="89">
        <v>0</v>
      </c>
      <c r="T2994" s="89">
        <v>0</v>
      </c>
      <c r="U2994" s="89">
        <v>0</v>
      </c>
      <c r="V2994" s="89">
        <v>0</v>
      </c>
      <c r="W2994" s="89">
        <v>0</v>
      </c>
      <c r="X2994" s="89">
        <v>0</v>
      </c>
      <c r="Y2994" s="89">
        <v>0</v>
      </c>
      <c r="Z2994" s="89">
        <v>3.3666245643000002E-4</v>
      </c>
      <c r="AA2994" s="89">
        <v>1.2205860814E-4</v>
      </c>
    </row>
    <row r="2995" spans="1:27" x14ac:dyDescent="0.25">
      <c r="A2995" s="87">
        <v>62010</v>
      </c>
      <c r="B2995" s="134">
        <v>45473</v>
      </c>
      <c r="C2995" s="87">
        <v>16308</v>
      </c>
      <c r="D2995" s="86" t="s">
        <v>3332</v>
      </c>
      <c r="E2995" s="88">
        <v>232956386</v>
      </c>
      <c r="F2995" s="88">
        <v>137858509</v>
      </c>
      <c r="G2995" s="88">
        <v>2247278</v>
      </c>
      <c r="H2995" s="88">
        <v>0</v>
      </c>
      <c r="I2995" s="88">
        <v>3222448</v>
      </c>
      <c r="J2995" s="88">
        <v>5568929</v>
      </c>
      <c r="K2995" s="88">
        <v>33737351</v>
      </c>
      <c r="L2995" s="88">
        <v>0</v>
      </c>
      <c r="M2995" s="88">
        <v>74995893</v>
      </c>
      <c r="N2995" s="88">
        <v>0</v>
      </c>
      <c r="O2995" s="88">
        <v>1146033</v>
      </c>
      <c r="P2995" s="88">
        <v>16940576</v>
      </c>
      <c r="Q2995" s="89">
        <v>6.5467428152700003E-3</v>
      </c>
      <c r="R2995" s="89">
        <v>0</v>
      </c>
      <c r="S2995" s="89">
        <v>1.44362326493E-3</v>
      </c>
      <c r="T2995" s="89">
        <v>-2.3159529230000001E-4</v>
      </c>
      <c r="U2995" s="89">
        <v>9.9982133387999995E-4</v>
      </c>
      <c r="V2995" s="89">
        <v>0</v>
      </c>
      <c r="W2995" s="89">
        <v>4.3605998460000002E-5</v>
      </c>
      <c r="X2995" s="89">
        <v>0</v>
      </c>
      <c r="Y2995" s="89">
        <v>0</v>
      </c>
      <c r="Z2995" s="89">
        <v>6.4647507139800001E-3</v>
      </c>
      <c r="AA2995" s="89">
        <v>1.14241598469E-3</v>
      </c>
    </row>
    <row r="2996" spans="1:27" x14ac:dyDescent="0.25">
      <c r="A2996" s="87">
        <v>62018</v>
      </c>
      <c r="B2996" s="134">
        <v>45473</v>
      </c>
      <c r="C2996" s="87">
        <v>16316</v>
      </c>
      <c r="D2996" s="86" t="s">
        <v>3333</v>
      </c>
      <c r="E2996" s="88">
        <v>103663601</v>
      </c>
      <c r="F2996" s="88">
        <v>77750393</v>
      </c>
      <c r="G2996" s="88">
        <v>2177422</v>
      </c>
      <c r="H2996" s="88">
        <v>0</v>
      </c>
      <c r="I2996" s="88">
        <v>0</v>
      </c>
      <c r="J2996" s="88">
        <v>14435282</v>
      </c>
      <c r="K2996" s="88">
        <v>30078971</v>
      </c>
      <c r="L2996" s="88">
        <v>0</v>
      </c>
      <c r="M2996" s="88">
        <v>16636367</v>
      </c>
      <c r="N2996" s="88">
        <v>0</v>
      </c>
      <c r="O2996" s="88">
        <v>0</v>
      </c>
      <c r="P2996" s="88">
        <v>14422349</v>
      </c>
      <c r="Q2996" s="89">
        <v>8.2370926026799993E-3</v>
      </c>
      <c r="R2996" s="89">
        <v>0</v>
      </c>
      <c r="S2996" s="89">
        <v>0</v>
      </c>
      <c r="T2996" s="89">
        <v>5.1363842284999999E-4</v>
      </c>
      <c r="U2996" s="89">
        <v>1.8065831740000001E-5</v>
      </c>
      <c r="V2996" s="89">
        <v>0</v>
      </c>
      <c r="W2996" s="89">
        <v>0</v>
      </c>
      <c r="X2996" s="89">
        <v>0</v>
      </c>
      <c r="Y2996" s="89">
        <v>0</v>
      </c>
      <c r="Z2996" s="89">
        <v>2.26443197095E-3</v>
      </c>
      <c r="AA2996" s="89">
        <v>7.7509814936999998E-4</v>
      </c>
    </row>
    <row r="2997" spans="1:27" x14ac:dyDescent="0.25">
      <c r="A2997" s="87">
        <v>62026</v>
      </c>
      <c r="B2997" s="134">
        <v>45473</v>
      </c>
      <c r="C2997" s="87">
        <v>16324</v>
      </c>
      <c r="D2997" s="86" t="s">
        <v>3334</v>
      </c>
      <c r="E2997" s="88">
        <v>402454826</v>
      </c>
      <c r="F2997" s="88">
        <v>262238153</v>
      </c>
      <c r="G2997" s="88">
        <v>11648008</v>
      </c>
      <c r="H2997" s="88">
        <v>0</v>
      </c>
      <c r="I2997" s="88">
        <v>0</v>
      </c>
      <c r="J2997" s="88">
        <v>26105734</v>
      </c>
      <c r="K2997" s="88">
        <v>48733686</v>
      </c>
      <c r="L2997" s="88">
        <v>0</v>
      </c>
      <c r="M2997" s="88">
        <v>127093002</v>
      </c>
      <c r="N2997" s="88">
        <v>17081568</v>
      </c>
      <c r="O2997" s="88">
        <v>2940371</v>
      </c>
      <c r="P2997" s="88">
        <v>28635784</v>
      </c>
      <c r="Q2997" s="89">
        <v>1.5572800304779999E-2</v>
      </c>
      <c r="R2997" s="89">
        <v>0</v>
      </c>
      <c r="S2997" s="89">
        <v>0</v>
      </c>
      <c r="T2997" s="89">
        <v>1.2154979571999999E-4</v>
      </c>
      <c r="U2997" s="89">
        <v>2.9018127578400001E-3</v>
      </c>
      <c r="V2997" s="89">
        <v>0</v>
      </c>
      <c r="W2997" s="89">
        <v>4.3785067030999999E-4</v>
      </c>
      <c r="X2997" s="89">
        <v>0</v>
      </c>
      <c r="Y2997" s="89">
        <v>0</v>
      </c>
      <c r="Z2997" s="89">
        <v>1.531652861495E-2</v>
      </c>
      <c r="AA2997" s="89">
        <v>3.2916779803800001E-3</v>
      </c>
    </row>
    <row r="2998" spans="1:27" x14ac:dyDescent="0.25">
      <c r="A2998" s="87">
        <v>62027</v>
      </c>
      <c r="B2998" s="134">
        <v>45473</v>
      </c>
      <c r="C2998" s="87">
        <v>16325</v>
      </c>
      <c r="D2998" s="86" t="s">
        <v>3335</v>
      </c>
      <c r="E2998" s="88">
        <v>138982092</v>
      </c>
      <c r="F2998" s="88">
        <v>99944925</v>
      </c>
      <c r="G2998" s="88">
        <v>4958963</v>
      </c>
      <c r="H2998" s="88">
        <v>0</v>
      </c>
      <c r="I2998" s="88">
        <v>0</v>
      </c>
      <c r="J2998" s="88">
        <v>6354456</v>
      </c>
      <c r="K2998" s="88">
        <v>36026297</v>
      </c>
      <c r="L2998" s="88">
        <v>0</v>
      </c>
      <c r="M2998" s="88">
        <v>34935806</v>
      </c>
      <c r="N2998" s="88">
        <v>5263607</v>
      </c>
      <c r="O2998" s="88">
        <v>304334</v>
      </c>
      <c r="P2998" s="88">
        <v>12101463</v>
      </c>
      <c r="Q2998" s="89">
        <v>6.3150097222900003E-3</v>
      </c>
      <c r="R2998" s="89">
        <v>0</v>
      </c>
      <c r="S2998" s="89">
        <v>0</v>
      </c>
      <c r="T2998" s="89">
        <v>2.0687039431800001E-3</v>
      </c>
      <c r="U2998" s="89">
        <v>5.3209165238000001E-3</v>
      </c>
      <c r="V2998" s="89">
        <v>0</v>
      </c>
      <c r="W2998" s="89">
        <v>-1.201252913E-4</v>
      </c>
      <c r="X2998" s="89">
        <v>0</v>
      </c>
      <c r="Y2998" s="89">
        <v>0</v>
      </c>
      <c r="Z2998" s="89">
        <v>7.1898507490900003E-3</v>
      </c>
      <c r="AA2998" s="89">
        <v>3.0967143381699998E-3</v>
      </c>
    </row>
    <row r="2999" spans="1:27" x14ac:dyDescent="0.25">
      <c r="A2999" s="87">
        <v>62028</v>
      </c>
      <c r="B2999" s="134">
        <v>45473</v>
      </c>
      <c r="C2999" s="87">
        <v>16326</v>
      </c>
      <c r="D2999" s="86" t="s">
        <v>3336</v>
      </c>
      <c r="E2999" s="88">
        <v>364503538</v>
      </c>
      <c r="F2999" s="88">
        <v>220491802</v>
      </c>
      <c r="G2999" s="88">
        <v>6515374</v>
      </c>
      <c r="H2999" s="88">
        <v>0</v>
      </c>
      <c r="I2999" s="88">
        <v>1030978</v>
      </c>
      <c r="J2999" s="88">
        <v>20692421</v>
      </c>
      <c r="K2999" s="88">
        <v>78678908</v>
      </c>
      <c r="L2999" s="88">
        <v>0</v>
      </c>
      <c r="M2999" s="88">
        <v>58143922</v>
      </c>
      <c r="N2999" s="88">
        <v>29843723</v>
      </c>
      <c r="O2999" s="88">
        <v>145353</v>
      </c>
      <c r="P2999" s="88">
        <v>25441123</v>
      </c>
      <c r="Q2999" s="89">
        <v>1.419850164393E-2</v>
      </c>
      <c r="R2999" s="89">
        <v>0</v>
      </c>
      <c r="S2999" s="89">
        <v>1.810096601478E-2</v>
      </c>
      <c r="T2999" s="89">
        <v>0</v>
      </c>
      <c r="U2999" s="89">
        <v>2.5316937283800002E-3</v>
      </c>
      <c r="V2999" s="89">
        <v>0</v>
      </c>
      <c r="W2999" s="89">
        <v>-3.948928E-5</v>
      </c>
      <c r="X2999" s="89">
        <v>6.0706569648000003E-4</v>
      </c>
      <c r="Y2999" s="89">
        <v>0</v>
      </c>
      <c r="Z2999" s="89">
        <v>2.400261715598E-2</v>
      </c>
      <c r="AA2999" s="89">
        <v>4.4412080307800004E-3</v>
      </c>
    </row>
    <row r="3000" spans="1:27" x14ac:dyDescent="0.25">
      <c r="A3000" s="87">
        <v>62031</v>
      </c>
      <c r="B3000" s="134">
        <v>45473</v>
      </c>
      <c r="C3000" s="87">
        <v>16329</v>
      </c>
      <c r="D3000" s="86" t="s">
        <v>3337</v>
      </c>
      <c r="E3000" s="88">
        <v>616417303</v>
      </c>
      <c r="F3000" s="88">
        <v>524647719</v>
      </c>
      <c r="G3000" s="88">
        <v>9897773</v>
      </c>
      <c r="H3000" s="88">
        <v>0</v>
      </c>
      <c r="I3000" s="88">
        <v>0</v>
      </c>
      <c r="J3000" s="88">
        <v>39215558</v>
      </c>
      <c r="K3000" s="88">
        <v>206611432</v>
      </c>
      <c r="L3000" s="88">
        <v>0</v>
      </c>
      <c r="M3000" s="88">
        <v>168364701</v>
      </c>
      <c r="N3000" s="88">
        <v>60952073</v>
      </c>
      <c r="O3000" s="88">
        <v>8607215</v>
      </c>
      <c r="P3000" s="88">
        <v>30998967</v>
      </c>
      <c r="Q3000" s="89">
        <v>2.2235118425689999E-2</v>
      </c>
      <c r="R3000" s="89">
        <v>0</v>
      </c>
      <c r="S3000" s="89">
        <v>0</v>
      </c>
      <c r="T3000" s="89">
        <v>3.0853391484999999E-3</v>
      </c>
      <c r="U3000" s="89">
        <v>5.1605764515200003E-3</v>
      </c>
      <c r="V3000" s="89">
        <v>0</v>
      </c>
      <c r="W3000" s="89">
        <v>5.1464331497000002E-4</v>
      </c>
      <c r="X3000" s="89">
        <v>2.4623283822399998E-3</v>
      </c>
      <c r="Y3000" s="89">
        <v>1.01410616659E-2</v>
      </c>
      <c r="Z3000" s="89">
        <v>1.035169358503E-2</v>
      </c>
      <c r="AA3000" s="89">
        <v>3.9542003345600001E-3</v>
      </c>
    </row>
    <row r="3001" spans="1:27" x14ac:dyDescent="0.25">
      <c r="A3001" s="87">
        <v>62035</v>
      </c>
      <c r="B3001" s="134">
        <v>45473</v>
      </c>
      <c r="C3001" s="87">
        <v>16333</v>
      </c>
      <c r="D3001" s="86" t="s">
        <v>3338</v>
      </c>
      <c r="E3001" s="88">
        <v>775484744</v>
      </c>
      <c r="F3001" s="88">
        <v>450847101</v>
      </c>
      <c r="G3001" s="88">
        <v>38143637</v>
      </c>
      <c r="H3001" s="88">
        <v>0</v>
      </c>
      <c r="I3001" s="88">
        <v>924988</v>
      </c>
      <c r="J3001" s="88">
        <v>29609834</v>
      </c>
      <c r="K3001" s="88">
        <v>95046444</v>
      </c>
      <c r="L3001" s="88">
        <v>0</v>
      </c>
      <c r="M3001" s="88">
        <v>167682723</v>
      </c>
      <c r="N3001" s="88">
        <v>25465454</v>
      </c>
      <c r="O3001" s="88">
        <v>4967712</v>
      </c>
      <c r="P3001" s="88">
        <v>89006309</v>
      </c>
      <c r="Q3001" s="89">
        <v>1.230596369836E-2</v>
      </c>
      <c r="R3001" s="89">
        <v>0</v>
      </c>
      <c r="S3001" s="89">
        <v>0</v>
      </c>
      <c r="T3001" s="89">
        <v>1.1233622408799999E-3</v>
      </c>
      <c r="U3001" s="89">
        <v>5.14698792564E-3</v>
      </c>
      <c r="V3001" s="89">
        <v>0</v>
      </c>
      <c r="W3001" s="89">
        <v>7.2224588409999996E-5</v>
      </c>
      <c r="X3001" s="89">
        <v>0</v>
      </c>
      <c r="Y3001" s="89">
        <v>0</v>
      </c>
      <c r="Z3001" s="89">
        <v>7.0138936611100003E-3</v>
      </c>
      <c r="AA3001" s="89">
        <v>3.5826059254599999E-3</v>
      </c>
    </row>
    <row r="3002" spans="1:27" x14ac:dyDescent="0.25">
      <c r="A3002" s="87">
        <v>62038</v>
      </c>
      <c r="B3002" s="134">
        <v>45473</v>
      </c>
      <c r="C3002" s="87">
        <v>16336</v>
      </c>
      <c r="D3002" s="86" t="s">
        <v>3339</v>
      </c>
      <c r="E3002" s="88">
        <v>515551996</v>
      </c>
      <c r="F3002" s="88">
        <v>335329152</v>
      </c>
      <c r="G3002" s="88">
        <v>14470045</v>
      </c>
      <c r="H3002" s="88">
        <v>0</v>
      </c>
      <c r="I3002" s="88">
        <v>0</v>
      </c>
      <c r="J3002" s="88">
        <v>16145150</v>
      </c>
      <c r="K3002" s="88">
        <v>82990895</v>
      </c>
      <c r="L3002" s="88">
        <v>0</v>
      </c>
      <c r="M3002" s="88">
        <v>72629403</v>
      </c>
      <c r="N3002" s="88">
        <v>104702101</v>
      </c>
      <c r="O3002" s="88">
        <v>6603890</v>
      </c>
      <c r="P3002" s="88">
        <v>37787667</v>
      </c>
      <c r="Q3002" s="89">
        <v>1.91088179257E-3</v>
      </c>
      <c r="R3002" s="89">
        <v>0</v>
      </c>
      <c r="S3002" s="89">
        <v>0</v>
      </c>
      <c r="T3002" s="89">
        <v>4.3206824396999999E-4</v>
      </c>
      <c r="U3002" s="89">
        <v>1.76842651624E-3</v>
      </c>
      <c r="V3002" s="89">
        <v>0</v>
      </c>
      <c r="W3002" s="89">
        <v>-1.3834537313E-6</v>
      </c>
      <c r="X3002" s="89">
        <v>0</v>
      </c>
      <c r="Y3002" s="89">
        <v>4.1547990044000001E-3</v>
      </c>
      <c r="Z3002" s="89">
        <v>1.9752779503300001E-3</v>
      </c>
      <c r="AA3002" s="89">
        <v>8.5572184017000002E-4</v>
      </c>
    </row>
    <row r="3003" spans="1:27" x14ac:dyDescent="0.25">
      <c r="A3003" s="87">
        <v>62040</v>
      </c>
      <c r="B3003" s="134">
        <v>45473</v>
      </c>
      <c r="C3003" s="87">
        <v>16338</v>
      </c>
      <c r="D3003" s="86" t="s">
        <v>2297</v>
      </c>
      <c r="E3003" s="88">
        <v>93725476</v>
      </c>
      <c r="F3003" s="88">
        <v>53116667</v>
      </c>
      <c r="G3003" s="88">
        <v>3602190</v>
      </c>
      <c r="H3003" s="88">
        <v>0</v>
      </c>
      <c r="I3003" s="88">
        <v>100966</v>
      </c>
      <c r="J3003" s="88">
        <v>5787374</v>
      </c>
      <c r="K3003" s="88">
        <v>21640035</v>
      </c>
      <c r="L3003" s="88">
        <v>0</v>
      </c>
      <c r="M3003" s="88">
        <v>14821778</v>
      </c>
      <c r="N3003" s="88">
        <v>0</v>
      </c>
      <c r="O3003" s="88">
        <v>0</v>
      </c>
      <c r="P3003" s="88">
        <v>7164324</v>
      </c>
      <c r="Q3003" s="89">
        <v>1.542703508899E-2</v>
      </c>
      <c r="R3003" s="89">
        <v>0</v>
      </c>
      <c r="S3003" s="89">
        <v>1.1835350809870001E-2</v>
      </c>
      <c r="T3003" s="89">
        <v>4.2522366602000002E-4</v>
      </c>
      <c r="U3003" s="89">
        <v>6.8403065928400002E-3</v>
      </c>
      <c r="V3003" s="89">
        <v>0</v>
      </c>
      <c r="W3003" s="89">
        <v>0</v>
      </c>
      <c r="X3003" s="89">
        <v>0</v>
      </c>
      <c r="Y3003" s="89">
        <v>0</v>
      </c>
      <c r="Z3003" s="89">
        <v>7.0662294891900004E-3</v>
      </c>
      <c r="AA3003" s="89">
        <v>5.0098950386500002E-3</v>
      </c>
    </row>
    <row r="3004" spans="1:27" x14ac:dyDescent="0.25">
      <c r="A3004" s="87">
        <v>62048</v>
      </c>
      <c r="B3004" s="134">
        <v>45473</v>
      </c>
      <c r="C3004" s="87">
        <v>16346</v>
      </c>
      <c r="D3004" s="86" t="s">
        <v>3340</v>
      </c>
      <c r="E3004" s="88">
        <v>26906823</v>
      </c>
      <c r="F3004" s="88">
        <v>4189049</v>
      </c>
      <c r="G3004" s="88">
        <v>632334</v>
      </c>
      <c r="H3004" s="88">
        <v>0</v>
      </c>
      <c r="I3004" s="88">
        <v>0</v>
      </c>
      <c r="J3004" s="88">
        <v>277543</v>
      </c>
      <c r="K3004" s="88">
        <v>1502046</v>
      </c>
      <c r="L3004" s="88">
        <v>0</v>
      </c>
      <c r="M3004" s="88">
        <v>735702</v>
      </c>
      <c r="N3004" s="88">
        <v>0</v>
      </c>
      <c r="O3004" s="88">
        <v>0</v>
      </c>
      <c r="P3004" s="88">
        <v>1041424</v>
      </c>
      <c r="Q3004" s="89">
        <v>2.71790272049E-3</v>
      </c>
      <c r="R3004" s="89">
        <v>0</v>
      </c>
      <c r="S3004" s="89">
        <v>0</v>
      </c>
      <c r="T3004" s="89">
        <v>0</v>
      </c>
      <c r="U3004" s="89">
        <v>2.5612003002499998E-3</v>
      </c>
      <c r="V3004" s="89">
        <v>0</v>
      </c>
      <c r="W3004" s="89">
        <v>0</v>
      </c>
      <c r="X3004" s="89">
        <v>0</v>
      </c>
      <c r="Y3004" s="89">
        <v>0</v>
      </c>
      <c r="Z3004" s="89">
        <v>-1.5242333981000001E-3</v>
      </c>
      <c r="AA3004" s="89">
        <v>8.1067440473E-4</v>
      </c>
    </row>
    <row r="3005" spans="1:27" x14ac:dyDescent="0.25">
      <c r="A3005" s="87">
        <v>62062</v>
      </c>
      <c r="B3005" s="134">
        <v>45473</v>
      </c>
      <c r="C3005" s="87">
        <v>16358</v>
      </c>
      <c r="D3005" s="86" t="s">
        <v>1019</v>
      </c>
      <c r="E3005" s="88">
        <v>21585822</v>
      </c>
      <c r="F3005" s="88">
        <v>11848428</v>
      </c>
      <c r="G3005" s="88">
        <v>0</v>
      </c>
      <c r="H3005" s="88">
        <v>0</v>
      </c>
      <c r="I3005" s="88">
        <v>0</v>
      </c>
      <c r="J3005" s="88">
        <v>1359145</v>
      </c>
      <c r="K3005" s="88">
        <v>5969484</v>
      </c>
      <c r="L3005" s="88">
        <v>0</v>
      </c>
      <c r="M3005" s="88">
        <v>238764</v>
      </c>
      <c r="N3005" s="88">
        <v>0</v>
      </c>
      <c r="O3005" s="88">
        <v>0</v>
      </c>
      <c r="P3005" s="88">
        <v>4281035</v>
      </c>
      <c r="Q3005" s="89">
        <v>0</v>
      </c>
      <c r="R3005" s="89">
        <v>0</v>
      </c>
      <c r="S3005" s="89">
        <v>0</v>
      </c>
      <c r="T3005" s="89">
        <v>-1.6024776765999999E-3</v>
      </c>
      <c r="U3005" s="89">
        <v>4.3408406099999997E-5</v>
      </c>
      <c r="V3005" s="89">
        <v>0</v>
      </c>
      <c r="W3005" s="89">
        <v>0</v>
      </c>
      <c r="X3005" s="89">
        <v>0</v>
      </c>
      <c r="Y3005" s="89">
        <v>0</v>
      </c>
      <c r="Z3005" s="89">
        <v>5.4255165740900004E-3</v>
      </c>
      <c r="AA3005" s="89">
        <v>1.3367785841E-3</v>
      </c>
    </row>
    <row r="3006" spans="1:27" x14ac:dyDescent="0.25">
      <c r="A3006" s="87">
        <v>62066</v>
      </c>
      <c r="B3006" s="134">
        <v>45473</v>
      </c>
      <c r="C3006" s="87">
        <v>16362</v>
      </c>
      <c r="D3006" s="86" t="s">
        <v>3341</v>
      </c>
      <c r="E3006" s="88">
        <v>154942422</v>
      </c>
      <c r="F3006" s="88">
        <v>97838573</v>
      </c>
      <c r="G3006" s="88">
        <v>4137243</v>
      </c>
      <c r="H3006" s="88">
        <v>0</v>
      </c>
      <c r="I3006" s="88">
        <v>3225057</v>
      </c>
      <c r="J3006" s="88">
        <v>14347641</v>
      </c>
      <c r="K3006" s="88">
        <v>19189102</v>
      </c>
      <c r="L3006" s="88">
        <v>0</v>
      </c>
      <c r="M3006" s="88">
        <v>45373447</v>
      </c>
      <c r="N3006" s="88">
        <v>725122</v>
      </c>
      <c r="O3006" s="88">
        <v>0</v>
      </c>
      <c r="P3006" s="88">
        <v>10840961</v>
      </c>
      <c r="Q3006" s="89">
        <v>1.0211361243589999E-2</v>
      </c>
      <c r="R3006" s="89">
        <v>0</v>
      </c>
      <c r="S3006" s="89">
        <v>-3.4251828856000002E-3</v>
      </c>
      <c r="T3006" s="89">
        <v>5.0299500552000004E-4</v>
      </c>
      <c r="U3006" s="89">
        <v>2.3749500258499999E-3</v>
      </c>
      <c r="V3006" s="89">
        <v>0</v>
      </c>
      <c r="W3006" s="89">
        <v>0</v>
      </c>
      <c r="X3006" s="89">
        <v>0</v>
      </c>
      <c r="Y3006" s="89">
        <v>0</v>
      </c>
      <c r="Z3006" s="89">
        <v>7.8336029746900009E-3</v>
      </c>
      <c r="AA3006" s="89">
        <v>1.81312466162E-3</v>
      </c>
    </row>
    <row r="3007" spans="1:27" x14ac:dyDescent="0.25">
      <c r="A3007" s="87">
        <v>62072</v>
      </c>
      <c r="B3007" s="134">
        <v>45473</v>
      </c>
      <c r="C3007" s="87">
        <v>16368</v>
      </c>
      <c r="D3007" s="86" t="s">
        <v>3342</v>
      </c>
      <c r="E3007" s="88">
        <v>224315900</v>
      </c>
      <c r="F3007" s="88">
        <v>177689904</v>
      </c>
      <c r="G3007" s="88">
        <v>6248020</v>
      </c>
      <c r="H3007" s="88">
        <v>0</v>
      </c>
      <c r="I3007" s="88">
        <v>360455</v>
      </c>
      <c r="J3007" s="88">
        <v>30482582</v>
      </c>
      <c r="K3007" s="88">
        <v>49179869</v>
      </c>
      <c r="L3007" s="88">
        <v>0</v>
      </c>
      <c r="M3007" s="88">
        <v>62248649</v>
      </c>
      <c r="N3007" s="88">
        <v>19062326</v>
      </c>
      <c r="O3007" s="88">
        <v>508180</v>
      </c>
      <c r="P3007" s="88">
        <v>9599823</v>
      </c>
      <c r="Q3007" s="89">
        <v>2.2650949571709999E-2</v>
      </c>
      <c r="R3007" s="89">
        <v>0</v>
      </c>
      <c r="S3007" s="89">
        <v>0</v>
      </c>
      <c r="T3007" s="89">
        <v>2.9297850751499998E-3</v>
      </c>
      <c r="U3007" s="89">
        <v>1.1045904405839999E-2</v>
      </c>
      <c r="V3007" s="89">
        <v>0</v>
      </c>
      <c r="W3007" s="89">
        <v>2.2915839430999999E-4</v>
      </c>
      <c r="X3007" s="89">
        <v>0</v>
      </c>
      <c r="Y3007" s="89">
        <v>0</v>
      </c>
      <c r="Z3007" s="89">
        <v>2.5442361109490001E-2</v>
      </c>
      <c r="AA3007" s="89">
        <v>6.02286950404E-3</v>
      </c>
    </row>
    <row r="3008" spans="1:27" x14ac:dyDescent="0.25">
      <c r="A3008" s="87">
        <v>62076</v>
      </c>
      <c r="B3008" s="134">
        <v>45473</v>
      </c>
      <c r="C3008" s="87">
        <v>16372</v>
      </c>
      <c r="D3008" s="86" t="s">
        <v>3343</v>
      </c>
      <c r="E3008" s="88">
        <v>827697863</v>
      </c>
      <c r="F3008" s="88">
        <v>608381948</v>
      </c>
      <c r="G3008" s="88">
        <v>42361951</v>
      </c>
      <c r="H3008" s="88">
        <v>0</v>
      </c>
      <c r="I3008" s="88">
        <v>216727</v>
      </c>
      <c r="J3008" s="88">
        <v>36382263</v>
      </c>
      <c r="K3008" s="88">
        <v>233504934</v>
      </c>
      <c r="L3008" s="88">
        <v>0</v>
      </c>
      <c r="M3008" s="88">
        <v>144051768</v>
      </c>
      <c r="N3008" s="88">
        <v>50882670</v>
      </c>
      <c r="O3008" s="88">
        <v>3860155</v>
      </c>
      <c r="P3008" s="88">
        <v>97121480</v>
      </c>
      <c r="Q3008" s="89">
        <v>1.785285841861E-2</v>
      </c>
      <c r="R3008" s="89">
        <v>0</v>
      </c>
      <c r="S3008" s="89">
        <v>-3.2644250758E-3</v>
      </c>
      <c r="T3008" s="89">
        <v>1.1384533429900001E-3</v>
      </c>
      <c r="U3008" s="89">
        <v>5.3299937169900002E-3</v>
      </c>
      <c r="V3008" s="89">
        <v>0</v>
      </c>
      <c r="W3008" s="89">
        <v>8.4007121779999995E-5</v>
      </c>
      <c r="X3008" s="89">
        <v>0</v>
      </c>
      <c r="Y3008" s="89">
        <v>-9.1049123799999998E-5</v>
      </c>
      <c r="Z3008" s="89">
        <v>1.4246532905379999E-2</v>
      </c>
      <c r="AA3008" s="89">
        <v>5.3416121575599997E-3</v>
      </c>
    </row>
    <row r="3009" spans="1:27" x14ac:dyDescent="0.25">
      <c r="A3009" s="87">
        <v>62079</v>
      </c>
      <c r="B3009" s="134">
        <v>45473</v>
      </c>
      <c r="C3009" s="87">
        <v>16375</v>
      </c>
      <c r="D3009" s="86" t="s">
        <v>3344</v>
      </c>
      <c r="E3009" s="88">
        <v>51313738</v>
      </c>
      <c r="F3009" s="88">
        <v>33771875</v>
      </c>
      <c r="G3009" s="88">
        <v>0</v>
      </c>
      <c r="H3009" s="88">
        <v>0</v>
      </c>
      <c r="I3009" s="88">
        <v>0</v>
      </c>
      <c r="J3009" s="88">
        <v>333100</v>
      </c>
      <c r="K3009" s="88">
        <v>465043</v>
      </c>
      <c r="L3009" s="88">
        <v>0</v>
      </c>
      <c r="M3009" s="88">
        <v>21454742</v>
      </c>
      <c r="N3009" s="88">
        <v>8918565</v>
      </c>
      <c r="O3009" s="88">
        <v>1317268</v>
      </c>
      <c r="P3009" s="88">
        <v>1283157</v>
      </c>
      <c r="Q3009" s="89">
        <v>0</v>
      </c>
      <c r="R3009" s="89">
        <v>0</v>
      </c>
      <c r="S3009" s="89">
        <v>0</v>
      </c>
      <c r="T3009" s="89">
        <v>0</v>
      </c>
      <c r="U3009" s="89">
        <v>0</v>
      </c>
      <c r="V3009" s="89">
        <v>0</v>
      </c>
      <c r="W3009" s="89">
        <v>0</v>
      </c>
      <c r="X3009" s="89">
        <v>2.9306154326500002E-3</v>
      </c>
      <c r="Y3009" s="89">
        <v>1.0091300537599999E-3</v>
      </c>
      <c r="Z3009" s="89">
        <v>0</v>
      </c>
      <c r="AA3009" s="89">
        <v>7.9262017686000002E-4</v>
      </c>
    </row>
    <row r="3010" spans="1:27" x14ac:dyDescent="0.25">
      <c r="A3010" s="87">
        <v>62085</v>
      </c>
      <c r="B3010" s="134">
        <v>45473</v>
      </c>
      <c r="C3010" s="87">
        <v>16381</v>
      </c>
      <c r="D3010" s="86" t="s">
        <v>3345</v>
      </c>
      <c r="E3010" s="88">
        <v>134714455</v>
      </c>
      <c r="F3010" s="88">
        <v>80447991</v>
      </c>
      <c r="G3010" s="88">
        <v>4522988</v>
      </c>
      <c r="H3010" s="88">
        <v>0</v>
      </c>
      <c r="I3010" s="88">
        <v>0</v>
      </c>
      <c r="J3010" s="88">
        <v>5694762</v>
      </c>
      <c r="K3010" s="88">
        <v>27160180</v>
      </c>
      <c r="L3010" s="88">
        <v>0</v>
      </c>
      <c r="M3010" s="88">
        <v>31609650</v>
      </c>
      <c r="N3010" s="88">
        <v>306378</v>
      </c>
      <c r="O3010" s="88">
        <v>0</v>
      </c>
      <c r="P3010" s="88">
        <v>11154033</v>
      </c>
      <c r="Q3010" s="89">
        <v>6.4427683437499996E-3</v>
      </c>
      <c r="R3010" s="89">
        <v>0</v>
      </c>
      <c r="S3010" s="89">
        <v>0</v>
      </c>
      <c r="T3010" s="89">
        <v>0</v>
      </c>
      <c r="U3010" s="89">
        <v>9.7107965849999999E-4</v>
      </c>
      <c r="V3010" s="89">
        <v>0</v>
      </c>
      <c r="W3010" s="89">
        <v>-4.4266256600000003E-5</v>
      </c>
      <c r="X3010" s="89">
        <v>0</v>
      </c>
      <c r="Y3010" s="89">
        <v>0</v>
      </c>
      <c r="Z3010" s="89">
        <v>1.9314805684E-3</v>
      </c>
      <c r="AA3010" s="89">
        <v>1.02638772004E-3</v>
      </c>
    </row>
    <row r="3011" spans="1:27" x14ac:dyDescent="0.25">
      <c r="A3011" s="87">
        <v>62105</v>
      </c>
      <c r="B3011" s="134">
        <v>45473</v>
      </c>
      <c r="C3011" s="87">
        <v>16401</v>
      </c>
      <c r="D3011" s="86" t="s">
        <v>3346</v>
      </c>
      <c r="E3011" s="88">
        <v>16858458</v>
      </c>
      <c r="F3011" s="88">
        <v>11125447</v>
      </c>
      <c r="G3011" s="88">
        <v>272714</v>
      </c>
      <c r="H3011" s="88">
        <v>0</v>
      </c>
      <c r="I3011" s="88">
        <v>0</v>
      </c>
      <c r="J3011" s="88">
        <v>2819265</v>
      </c>
      <c r="K3011" s="88">
        <v>4383236</v>
      </c>
      <c r="L3011" s="88">
        <v>0</v>
      </c>
      <c r="M3011" s="88">
        <v>46808</v>
      </c>
      <c r="N3011" s="88">
        <v>0</v>
      </c>
      <c r="O3011" s="88">
        <v>0</v>
      </c>
      <c r="P3011" s="88">
        <v>3603424</v>
      </c>
      <c r="Q3011" s="89">
        <v>0</v>
      </c>
      <c r="R3011" s="89">
        <v>0</v>
      </c>
      <c r="S3011" s="89">
        <v>0</v>
      </c>
      <c r="T3011" s="89">
        <v>0</v>
      </c>
      <c r="U3011" s="89">
        <v>4.8662956148999998E-4</v>
      </c>
      <c r="V3011" s="89">
        <v>0</v>
      </c>
      <c r="W3011" s="89">
        <v>0</v>
      </c>
      <c r="X3011" s="89">
        <v>0</v>
      </c>
      <c r="Y3011" s="89">
        <v>0</v>
      </c>
      <c r="Z3011" s="89">
        <v>3.9975223822E-4</v>
      </c>
      <c r="AA3011" s="89">
        <v>3.2409886595000001E-4</v>
      </c>
    </row>
    <row r="3012" spans="1:27" x14ac:dyDescent="0.25">
      <c r="A3012" s="87">
        <v>62114</v>
      </c>
      <c r="B3012" s="134">
        <v>45473</v>
      </c>
      <c r="C3012" s="87">
        <v>16408</v>
      </c>
      <c r="D3012" s="86" t="s">
        <v>3347</v>
      </c>
      <c r="E3012" s="88">
        <v>7957280</v>
      </c>
      <c r="F3012" s="88">
        <v>4713968</v>
      </c>
      <c r="G3012" s="88">
        <v>0</v>
      </c>
      <c r="H3012" s="88">
        <v>0</v>
      </c>
      <c r="I3012" s="88">
        <v>0</v>
      </c>
      <c r="J3012" s="88">
        <v>1597434</v>
      </c>
      <c r="K3012" s="88">
        <v>1559652</v>
      </c>
      <c r="L3012" s="88">
        <v>0</v>
      </c>
      <c r="M3012" s="88">
        <v>1096817</v>
      </c>
      <c r="N3012" s="88">
        <v>0</v>
      </c>
      <c r="O3012" s="88">
        <v>0</v>
      </c>
      <c r="P3012" s="88">
        <v>460057</v>
      </c>
      <c r="Q3012" s="89">
        <v>0</v>
      </c>
      <c r="R3012" s="89">
        <v>0</v>
      </c>
      <c r="S3012" s="89">
        <v>0</v>
      </c>
      <c r="T3012" s="89">
        <v>7.2111991171000002E-4</v>
      </c>
      <c r="U3012" s="89">
        <v>6.6941070325999999E-4</v>
      </c>
      <c r="V3012" s="89">
        <v>0</v>
      </c>
      <c r="W3012" s="89">
        <v>0</v>
      </c>
      <c r="X3012" s="89">
        <v>0</v>
      </c>
      <c r="Y3012" s="89">
        <v>0</v>
      </c>
      <c r="Z3012" s="89">
        <v>-1.4753153029999999E-3</v>
      </c>
      <c r="AA3012" s="89">
        <v>3.1043956057999998E-4</v>
      </c>
    </row>
    <row r="3013" spans="1:27" x14ac:dyDescent="0.25">
      <c r="A3013" s="87">
        <v>62121</v>
      </c>
      <c r="B3013" s="134">
        <v>45473</v>
      </c>
      <c r="C3013" s="87">
        <v>16415</v>
      </c>
      <c r="D3013" s="86" t="s">
        <v>3348</v>
      </c>
      <c r="E3013" s="88">
        <v>37318989</v>
      </c>
      <c r="F3013" s="88">
        <v>31346530</v>
      </c>
      <c r="G3013" s="88">
        <v>482213</v>
      </c>
      <c r="H3013" s="88">
        <v>0</v>
      </c>
      <c r="I3013" s="88">
        <v>0</v>
      </c>
      <c r="J3013" s="88">
        <v>3018555</v>
      </c>
      <c r="K3013" s="88">
        <v>18051590</v>
      </c>
      <c r="L3013" s="88">
        <v>0</v>
      </c>
      <c r="M3013" s="88">
        <v>4772214</v>
      </c>
      <c r="N3013" s="88">
        <v>0</v>
      </c>
      <c r="O3013" s="88">
        <v>0</v>
      </c>
      <c r="P3013" s="88">
        <v>5021957</v>
      </c>
      <c r="Q3013" s="89">
        <v>1.84315642981E-3</v>
      </c>
      <c r="R3013" s="89">
        <v>0</v>
      </c>
      <c r="S3013" s="89">
        <v>0</v>
      </c>
      <c r="T3013" s="89">
        <v>3.6129547229999997E-4</v>
      </c>
      <c r="U3013" s="89">
        <v>2.4080882509599998E-3</v>
      </c>
      <c r="V3013" s="89">
        <v>0</v>
      </c>
      <c r="W3013" s="89">
        <v>5.9777105967000004E-4</v>
      </c>
      <c r="X3013" s="89">
        <v>0</v>
      </c>
      <c r="Y3013" s="89">
        <v>0</v>
      </c>
      <c r="Z3013" s="89">
        <v>1.8498054403E-3</v>
      </c>
      <c r="AA3013" s="89">
        <v>1.8543213197500001E-3</v>
      </c>
    </row>
    <row r="3014" spans="1:27" x14ac:dyDescent="0.25">
      <c r="A3014" s="87">
        <v>62123</v>
      </c>
      <c r="B3014" s="134">
        <v>45473</v>
      </c>
      <c r="C3014" s="87">
        <v>16417</v>
      </c>
      <c r="D3014" s="86" t="s">
        <v>3285</v>
      </c>
      <c r="E3014" s="88">
        <v>120427453</v>
      </c>
      <c r="F3014" s="88">
        <v>73304700</v>
      </c>
      <c r="G3014" s="88">
        <v>2723300</v>
      </c>
      <c r="H3014" s="88">
        <v>0</v>
      </c>
      <c r="I3014" s="88">
        <v>458400</v>
      </c>
      <c r="J3014" s="88">
        <v>8050990</v>
      </c>
      <c r="K3014" s="88">
        <v>26804519</v>
      </c>
      <c r="L3014" s="88">
        <v>0</v>
      </c>
      <c r="M3014" s="88">
        <v>25580557</v>
      </c>
      <c r="N3014" s="88">
        <v>0</v>
      </c>
      <c r="O3014" s="88">
        <v>186463</v>
      </c>
      <c r="P3014" s="88">
        <v>9500471</v>
      </c>
      <c r="Q3014" s="89">
        <v>5.4187428273599998E-3</v>
      </c>
      <c r="R3014" s="89">
        <v>0</v>
      </c>
      <c r="S3014" s="89">
        <v>-2.0255253731999998E-3</v>
      </c>
      <c r="T3014" s="89">
        <v>4.6696336720000002E-5</v>
      </c>
      <c r="U3014" s="89">
        <v>2.0335840559900001E-3</v>
      </c>
      <c r="V3014" s="89">
        <v>0</v>
      </c>
      <c r="W3014" s="89">
        <v>2.4003230796E-4</v>
      </c>
      <c r="X3014" s="89">
        <v>0</v>
      </c>
      <c r="Y3014" s="89">
        <v>0</v>
      </c>
      <c r="Z3014" s="89">
        <v>2.68948554803E-3</v>
      </c>
      <c r="AA3014" s="89">
        <v>9.6951904358000003E-4</v>
      </c>
    </row>
    <row r="3015" spans="1:27" x14ac:dyDescent="0.25">
      <c r="A3015" s="87">
        <v>62141</v>
      </c>
      <c r="B3015" s="134">
        <v>45473</v>
      </c>
      <c r="C3015" s="87">
        <v>16434</v>
      </c>
      <c r="D3015" s="86" t="s">
        <v>3349</v>
      </c>
      <c r="E3015" s="88">
        <v>740519118</v>
      </c>
      <c r="F3015" s="88">
        <v>503651913</v>
      </c>
      <c r="G3015" s="88">
        <v>30909549</v>
      </c>
      <c r="H3015" s="88">
        <v>0</v>
      </c>
      <c r="I3015" s="88">
        <v>0</v>
      </c>
      <c r="J3015" s="88">
        <v>24916407</v>
      </c>
      <c r="K3015" s="88">
        <v>99239119</v>
      </c>
      <c r="L3015" s="88">
        <v>0</v>
      </c>
      <c r="M3015" s="88">
        <v>166616100</v>
      </c>
      <c r="N3015" s="88">
        <v>141170046</v>
      </c>
      <c r="O3015" s="88">
        <v>3129894</v>
      </c>
      <c r="P3015" s="88">
        <v>37670798</v>
      </c>
      <c r="Q3015" s="89">
        <v>8.1362530480799996E-3</v>
      </c>
      <c r="R3015" s="89">
        <v>0</v>
      </c>
      <c r="S3015" s="89">
        <v>0</v>
      </c>
      <c r="T3015" s="89">
        <v>-1.2056486842E-3</v>
      </c>
      <c r="U3015" s="89">
        <v>-4.0778205700000002E-4</v>
      </c>
      <c r="V3015" s="89">
        <v>0</v>
      </c>
      <c r="W3015" s="89">
        <v>3.0395652140000001E-5</v>
      </c>
      <c r="X3015" s="89">
        <v>2.0278542905999999E-4</v>
      </c>
      <c r="Y3015" s="89">
        <v>-3.4876464898000001E-3</v>
      </c>
      <c r="Z3015" s="89">
        <v>6.6099366171800001E-3</v>
      </c>
      <c r="AA3015" s="89">
        <v>1.0290974995999999E-3</v>
      </c>
    </row>
    <row r="3016" spans="1:27" x14ac:dyDescent="0.25">
      <c r="A3016" s="87">
        <v>62143</v>
      </c>
      <c r="B3016" s="134">
        <v>45473</v>
      </c>
      <c r="C3016" s="87">
        <v>16435</v>
      </c>
      <c r="D3016" s="86" t="s">
        <v>3350</v>
      </c>
      <c r="E3016" s="88">
        <v>84205920</v>
      </c>
      <c r="F3016" s="88">
        <v>42406495</v>
      </c>
      <c r="G3016" s="88">
        <v>2029189</v>
      </c>
      <c r="H3016" s="88">
        <v>0</v>
      </c>
      <c r="I3016" s="88">
        <v>0</v>
      </c>
      <c r="J3016" s="88">
        <v>6576472</v>
      </c>
      <c r="K3016" s="88">
        <v>24616512</v>
      </c>
      <c r="L3016" s="88">
        <v>0</v>
      </c>
      <c r="M3016" s="88">
        <v>3063536</v>
      </c>
      <c r="N3016" s="88">
        <v>0</v>
      </c>
      <c r="O3016" s="88">
        <v>0</v>
      </c>
      <c r="P3016" s="88">
        <v>6120786</v>
      </c>
      <c r="Q3016" s="89">
        <v>1.955593077837E-2</v>
      </c>
      <c r="R3016" s="89">
        <v>0</v>
      </c>
      <c r="S3016" s="89">
        <v>0</v>
      </c>
      <c r="T3016" s="89">
        <v>1.05856273521E-3</v>
      </c>
      <c r="U3016" s="89">
        <v>7.29329695995E-3</v>
      </c>
      <c r="V3016" s="89">
        <v>0</v>
      </c>
      <c r="W3016" s="89">
        <v>-1.9347368799999999E-5</v>
      </c>
      <c r="X3016" s="89">
        <v>0</v>
      </c>
      <c r="Y3016" s="89">
        <v>0</v>
      </c>
      <c r="Z3016" s="89">
        <v>1.254120658762E-2</v>
      </c>
      <c r="AA3016" s="89">
        <v>7.6674340639600004E-3</v>
      </c>
    </row>
    <row r="3017" spans="1:27" x14ac:dyDescent="0.25">
      <c r="A3017" s="87">
        <v>62144</v>
      </c>
      <c r="B3017" s="134">
        <v>45473</v>
      </c>
      <c r="C3017" s="87">
        <v>16436</v>
      </c>
      <c r="D3017" s="86" t="s">
        <v>3351</v>
      </c>
      <c r="E3017" s="88">
        <v>21417618</v>
      </c>
      <c r="F3017" s="88">
        <v>5561846</v>
      </c>
      <c r="G3017" s="88">
        <v>173258</v>
      </c>
      <c r="H3017" s="88">
        <v>0</v>
      </c>
      <c r="I3017" s="88">
        <v>0</v>
      </c>
      <c r="J3017" s="88">
        <v>393326</v>
      </c>
      <c r="K3017" s="88">
        <v>1668284</v>
      </c>
      <c r="L3017" s="88">
        <v>0</v>
      </c>
      <c r="M3017" s="88">
        <v>2714887</v>
      </c>
      <c r="N3017" s="88">
        <v>0</v>
      </c>
      <c r="O3017" s="88">
        <v>0</v>
      </c>
      <c r="P3017" s="88">
        <v>612091</v>
      </c>
      <c r="Q3017" s="89">
        <v>-1.6644060904400002E-2</v>
      </c>
      <c r="R3017" s="89">
        <v>0</v>
      </c>
      <c r="S3017" s="89">
        <v>0</v>
      </c>
      <c r="T3017" s="89">
        <v>0</v>
      </c>
      <c r="U3017" s="89">
        <v>5.34794612212E-3</v>
      </c>
      <c r="V3017" s="89">
        <v>0</v>
      </c>
      <c r="W3017" s="89">
        <v>0</v>
      </c>
      <c r="X3017" s="89">
        <v>0</v>
      </c>
      <c r="Y3017" s="89">
        <v>0</v>
      </c>
      <c r="Z3017" s="89">
        <v>1.216474181348E-2</v>
      </c>
      <c r="AA3017" s="89">
        <v>2.6146719470299998E-3</v>
      </c>
    </row>
    <row r="3018" spans="1:27" x14ac:dyDescent="0.25">
      <c r="A3018" s="87">
        <v>62148</v>
      </c>
      <c r="B3018" s="134">
        <v>45473</v>
      </c>
      <c r="C3018" s="87">
        <v>16439</v>
      </c>
      <c r="D3018" s="86" t="s">
        <v>3352</v>
      </c>
      <c r="E3018" s="88">
        <v>21684309</v>
      </c>
      <c r="F3018" s="88">
        <v>12357569</v>
      </c>
      <c r="G3018" s="88">
        <v>179318</v>
      </c>
      <c r="H3018" s="88">
        <v>0</v>
      </c>
      <c r="I3018" s="88">
        <v>0</v>
      </c>
      <c r="J3018" s="88">
        <v>2279342</v>
      </c>
      <c r="K3018" s="88">
        <v>1985301</v>
      </c>
      <c r="L3018" s="88">
        <v>0</v>
      </c>
      <c r="M3018" s="88">
        <v>7010752</v>
      </c>
      <c r="N3018" s="88">
        <v>0</v>
      </c>
      <c r="O3018" s="88">
        <v>0</v>
      </c>
      <c r="P3018" s="88">
        <v>902857</v>
      </c>
      <c r="Q3018" s="89">
        <v>0</v>
      </c>
      <c r="R3018" s="89">
        <v>0</v>
      </c>
      <c r="S3018" s="89">
        <v>0</v>
      </c>
      <c r="T3018" s="89">
        <v>7.9482285868700004E-3</v>
      </c>
      <c r="U3018" s="89">
        <v>1.311641337286E-2</v>
      </c>
      <c r="V3018" s="89">
        <v>0</v>
      </c>
      <c r="W3018" s="89">
        <v>0</v>
      </c>
      <c r="X3018" s="89">
        <v>0</v>
      </c>
      <c r="Y3018" s="89">
        <v>0</v>
      </c>
      <c r="Z3018" s="89">
        <v>6.7658280159599996E-3</v>
      </c>
      <c r="AA3018" s="89">
        <v>3.7135806464799999E-3</v>
      </c>
    </row>
    <row r="3019" spans="1:27" x14ac:dyDescent="0.25">
      <c r="A3019" s="87">
        <v>62160</v>
      </c>
      <c r="B3019" s="134">
        <v>45473</v>
      </c>
      <c r="C3019" s="87">
        <v>16449</v>
      </c>
      <c r="D3019" s="86" t="s">
        <v>3353</v>
      </c>
      <c r="E3019" s="88">
        <v>311754957</v>
      </c>
      <c r="F3019" s="88">
        <v>227374762</v>
      </c>
      <c r="G3019" s="88">
        <v>7798008</v>
      </c>
      <c r="H3019" s="88">
        <v>0</v>
      </c>
      <c r="I3019" s="88">
        <v>0</v>
      </c>
      <c r="J3019" s="88">
        <v>5104981</v>
      </c>
      <c r="K3019" s="88">
        <v>25622045</v>
      </c>
      <c r="L3019" s="88">
        <v>0</v>
      </c>
      <c r="M3019" s="88">
        <v>152818206</v>
      </c>
      <c r="N3019" s="88">
        <v>18061714</v>
      </c>
      <c r="O3019" s="88">
        <v>1653704</v>
      </c>
      <c r="P3019" s="88">
        <v>16316104</v>
      </c>
      <c r="Q3019" s="89">
        <v>1.2379634632759999E-2</v>
      </c>
      <c r="R3019" s="89">
        <v>0</v>
      </c>
      <c r="S3019" s="89">
        <v>0</v>
      </c>
      <c r="T3019" s="89">
        <v>-1.7582480701E-3</v>
      </c>
      <c r="U3019" s="89">
        <v>9.6633246209000003E-4</v>
      </c>
      <c r="V3019" s="89">
        <v>0</v>
      </c>
      <c r="W3019" s="89">
        <v>5.8842971062000003E-4</v>
      </c>
      <c r="X3019" s="89">
        <v>0</v>
      </c>
      <c r="Y3019" s="89">
        <v>0</v>
      </c>
      <c r="Z3019" s="89">
        <v>1.326176409715E-2</v>
      </c>
      <c r="AA3019" s="89">
        <v>1.8383592987599999E-3</v>
      </c>
    </row>
    <row r="3020" spans="1:27" x14ac:dyDescent="0.25">
      <c r="A3020" s="87">
        <v>62167</v>
      </c>
      <c r="B3020" s="134">
        <v>45473</v>
      </c>
      <c r="C3020" s="87">
        <v>16456</v>
      </c>
      <c r="D3020" s="86" t="s">
        <v>3354</v>
      </c>
      <c r="E3020" s="88">
        <v>1623320</v>
      </c>
      <c r="F3020" s="88">
        <v>16836</v>
      </c>
      <c r="G3020" s="88">
        <v>0</v>
      </c>
      <c r="H3020" s="88">
        <v>0</v>
      </c>
      <c r="I3020" s="88">
        <v>0</v>
      </c>
      <c r="J3020" s="88">
        <v>15937</v>
      </c>
      <c r="K3020" s="88">
        <v>0</v>
      </c>
      <c r="L3020" s="88">
        <v>0</v>
      </c>
      <c r="M3020" s="88">
        <v>0</v>
      </c>
      <c r="N3020" s="88">
        <v>0</v>
      </c>
      <c r="O3020" s="88">
        <v>0</v>
      </c>
      <c r="P3020" s="88">
        <v>899</v>
      </c>
      <c r="Q3020" s="89">
        <v>0</v>
      </c>
      <c r="R3020" s="89">
        <v>0</v>
      </c>
      <c r="S3020" s="89">
        <v>0</v>
      </c>
      <c r="T3020" s="89">
        <v>0</v>
      </c>
      <c r="U3020" s="89">
        <v>0</v>
      </c>
      <c r="V3020" s="89">
        <v>0</v>
      </c>
      <c r="W3020" s="89">
        <v>0</v>
      </c>
      <c r="X3020" s="89">
        <v>0</v>
      </c>
      <c r="Y3020" s="89">
        <v>0</v>
      </c>
      <c r="Z3020" s="89">
        <v>0</v>
      </c>
      <c r="AA3020" s="89">
        <v>0</v>
      </c>
    </row>
    <row r="3021" spans="1:27" x14ac:dyDescent="0.25">
      <c r="A3021" s="87">
        <v>62169</v>
      </c>
      <c r="B3021" s="134">
        <v>45473</v>
      </c>
      <c r="C3021" s="87">
        <v>16458</v>
      </c>
      <c r="D3021" s="86" t="s">
        <v>3355</v>
      </c>
      <c r="E3021" s="88">
        <v>212105657</v>
      </c>
      <c r="F3021" s="88">
        <v>167588033</v>
      </c>
      <c r="G3021" s="88">
        <v>1638152</v>
      </c>
      <c r="H3021" s="88">
        <v>0</v>
      </c>
      <c r="I3021" s="88">
        <v>0</v>
      </c>
      <c r="J3021" s="88">
        <v>5856833</v>
      </c>
      <c r="K3021" s="88">
        <v>56824282</v>
      </c>
      <c r="L3021" s="88">
        <v>0</v>
      </c>
      <c r="M3021" s="88">
        <v>77360366</v>
      </c>
      <c r="N3021" s="88">
        <v>8245818</v>
      </c>
      <c r="O3021" s="88">
        <v>288346</v>
      </c>
      <c r="P3021" s="88">
        <v>17374236</v>
      </c>
      <c r="Q3021" s="89">
        <v>4.1847561212400002E-3</v>
      </c>
      <c r="R3021" s="89">
        <v>0</v>
      </c>
      <c r="S3021" s="89">
        <v>0</v>
      </c>
      <c r="T3021" s="89">
        <v>4.9702425994999999E-4</v>
      </c>
      <c r="U3021" s="89">
        <v>7.4695189793999995E-4</v>
      </c>
      <c r="V3021" s="89">
        <v>0</v>
      </c>
      <c r="W3021" s="89">
        <v>-8.8558084800000004E-5</v>
      </c>
      <c r="X3021" s="89">
        <v>0</v>
      </c>
      <c r="Y3021" s="89">
        <v>0</v>
      </c>
      <c r="Z3021" s="89">
        <v>6.8278597542799999E-3</v>
      </c>
      <c r="AA3021" s="89">
        <v>1.0227732816700001E-3</v>
      </c>
    </row>
    <row r="3022" spans="1:27" x14ac:dyDescent="0.25">
      <c r="A3022" s="87">
        <v>62196</v>
      </c>
      <c r="B3022" s="134">
        <v>45473</v>
      </c>
      <c r="C3022" s="87">
        <v>16482</v>
      </c>
      <c r="D3022" s="86" t="s">
        <v>3356</v>
      </c>
      <c r="E3022" s="88">
        <v>66384520</v>
      </c>
      <c r="F3022" s="88">
        <v>54959695</v>
      </c>
      <c r="G3022" s="88">
        <v>1648612</v>
      </c>
      <c r="H3022" s="88">
        <v>0</v>
      </c>
      <c r="I3022" s="88">
        <v>532681</v>
      </c>
      <c r="J3022" s="88">
        <v>8280941</v>
      </c>
      <c r="K3022" s="88">
        <v>19229483</v>
      </c>
      <c r="L3022" s="88">
        <v>0</v>
      </c>
      <c r="M3022" s="88">
        <v>18599087</v>
      </c>
      <c r="N3022" s="88">
        <v>0</v>
      </c>
      <c r="O3022" s="88">
        <v>0</v>
      </c>
      <c r="P3022" s="88">
        <v>6668891</v>
      </c>
      <c r="Q3022" s="89">
        <v>8.1693583765799997E-3</v>
      </c>
      <c r="R3022" s="89">
        <v>0</v>
      </c>
      <c r="S3022" s="89">
        <v>0</v>
      </c>
      <c r="T3022" s="89">
        <v>0</v>
      </c>
      <c r="U3022" s="89">
        <v>3.95957106828E-3</v>
      </c>
      <c r="V3022" s="89">
        <v>0</v>
      </c>
      <c r="W3022" s="89">
        <v>0</v>
      </c>
      <c r="X3022" s="89">
        <v>0</v>
      </c>
      <c r="Y3022" s="89">
        <v>0</v>
      </c>
      <c r="Z3022" s="89">
        <v>5.3616350724999999E-3</v>
      </c>
      <c r="AA3022" s="89">
        <v>2.3474280641600002E-3</v>
      </c>
    </row>
    <row r="3023" spans="1:27" x14ac:dyDescent="0.25">
      <c r="A3023" s="87">
        <v>62203</v>
      </c>
      <c r="B3023" s="134">
        <v>45473</v>
      </c>
      <c r="C3023" s="87">
        <v>16488</v>
      </c>
      <c r="D3023" s="86" t="s">
        <v>3357</v>
      </c>
      <c r="E3023" s="88">
        <v>140364098</v>
      </c>
      <c r="F3023" s="88">
        <v>86181121</v>
      </c>
      <c r="G3023" s="88">
        <v>4037993</v>
      </c>
      <c r="H3023" s="88">
        <v>0</v>
      </c>
      <c r="I3023" s="88">
        <v>0</v>
      </c>
      <c r="J3023" s="88">
        <v>6485448</v>
      </c>
      <c r="K3023" s="88">
        <v>15578363</v>
      </c>
      <c r="L3023" s="88">
        <v>0</v>
      </c>
      <c r="M3023" s="88">
        <v>38876998</v>
      </c>
      <c r="N3023" s="88">
        <v>5979925</v>
      </c>
      <c r="O3023" s="88">
        <v>1381585</v>
      </c>
      <c r="P3023" s="88">
        <v>13840809</v>
      </c>
      <c r="Q3023" s="89">
        <v>1.24117559969E-2</v>
      </c>
      <c r="R3023" s="89">
        <v>0</v>
      </c>
      <c r="S3023" s="89">
        <v>0</v>
      </c>
      <c r="T3023" s="89">
        <v>4.9667176538199997E-3</v>
      </c>
      <c r="U3023" s="89">
        <v>1.65785702468E-3</v>
      </c>
      <c r="V3023" s="89">
        <v>0</v>
      </c>
      <c r="W3023" s="89">
        <v>1.01939587194E-3</v>
      </c>
      <c r="X3023" s="89">
        <v>0</v>
      </c>
      <c r="Y3023" s="89">
        <v>0</v>
      </c>
      <c r="Z3023" s="89">
        <v>8.9110396231299998E-3</v>
      </c>
      <c r="AA3023" s="89">
        <v>3.1835909408099998E-3</v>
      </c>
    </row>
    <row r="3024" spans="1:27" x14ac:dyDescent="0.25">
      <c r="A3024" s="87">
        <v>62217</v>
      </c>
      <c r="B3024" s="134">
        <v>45473</v>
      </c>
      <c r="C3024" s="87">
        <v>16500</v>
      </c>
      <c r="D3024" s="86" t="s">
        <v>3358</v>
      </c>
      <c r="E3024" s="88">
        <v>184172237</v>
      </c>
      <c r="F3024" s="88">
        <v>126350153</v>
      </c>
      <c r="G3024" s="88">
        <v>5641879</v>
      </c>
      <c r="H3024" s="88">
        <v>0</v>
      </c>
      <c r="I3024" s="88">
        <v>1503978</v>
      </c>
      <c r="J3024" s="88">
        <v>7485829</v>
      </c>
      <c r="K3024" s="88">
        <v>32955944</v>
      </c>
      <c r="L3024" s="88">
        <v>0</v>
      </c>
      <c r="M3024" s="88">
        <v>70049153</v>
      </c>
      <c r="N3024" s="88">
        <v>0</v>
      </c>
      <c r="O3024" s="88">
        <v>0</v>
      </c>
      <c r="P3024" s="88">
        <v>8713371</v>
      </c>
      <c r="Q3024" s="89">
        <v>1.3901106511430001E-2</v>
      </c>
      <c r="R3024" s="89">
        <v>0</v>
      </c>
      <c r="S3024" s="89">
        <v>0</v>
      </c>
      <c r="T3024" s="89">
        <v>-1.0354045523E-3</v>
      </c>
      <c r="U3024" s="89">
        <v>3.17197042712E-3</v>
      </c>
      <c r="V3024" s="89">
        <v>0</v>
      </c>
      <c r="W3024" s="89">
        <v>0</v>
      </c>
      <c r="X3024" s="89">
        <v>0</v>
      </c>
      <c r="Y3024" s="89">
        <v>0</v>
      </c>
      <c r="Z3024" s="89">
        <v>8.4026815216499996E-3</v>
      </c>
      <c r="AA3024" s="89">
        <v>2.2019531562499999E-3</v>
      </c>
    </row>
    <row r="3025" spans="1:27" x14ac:dyDescent="0.25">
      <c r="A3025" s="87">
        <v>62218</v>
      </c>
      <c r="B3025" s="134">
        <v>45473</v>
      </c>
      <c r="C3025" s="87">
        <v>16501</v>
      </c>
      <c r="D3025" s="86" t="s">
        <v>3359</v>
      </c>
      <c r="E3025" s="88">
        <v>34917736</v>
      </c>
      <c r="F3025" s="88">
        <v>17632230</v>
      </c>
      <c r="G3025" s="88">
        <v>35435</v>
      </c>
      <c r="H3025" s="88">
        <v>0</v>
      </c>
      <c r="I3025" s="88">
        <v>0</v>
      </c>
      <c r="J3025" s="88">
        <v>1290327</v>
      </c>
      <c r="K3025" s="88">
        <v>2973702</v>
      </c>
      <c r="L3025" s="88">
        <v>0</v>
      </c>
      <c r="M3025" s="88">
        <v>185024</v>
      </c>
      <c r="N3025" s="88">
        <v>2384366</v>
      </c>
      <c r="O3025" s="88">
        <v>9542849</v>
      </c>
      <c r="P3025" s="88">
        <v>1220527</v>
      </c>
      <c r="Q3025" s="89">
        <v>0</v>
      </c>
      <c r="R3025" s="89">
        <v>0</v>
      </c>
      <c r="S3025" s="89">
        <v>0</v>
      </c>
      <c r="T3025" s="89">
        <v>0</v>
      </c>
      <c r="U3025" s="89">
        <v>0</v>
      </c>
      <c r="V3025" s="89">
        <v>0</v>
      </c>
      <c r="W3025" s="89">
        <v>0</v>
      </c>
      <c r="X3025" s="89">
        <v>0</v>
      </c>
      <c r="Y3025" s="89">
        <v>0</v>
      </c>
      <c r="Z3025" s="89">
        <v>0</v>
      </c>
      <c r="AA3025" s="89">
        <v>0</v>
      </c>
    </row>
    <row r="3026" spans="1:27" x14ac:dyDescent="0.25">
      <c r="A3026" s="87">
        <v>62219</v>
      </c>
      <c r="B3026" s="134">
        <v>45473</v>
      </c>
      <c r="C3026" s="87">
        <v>16502</v>
      </c>
      <c r="D3026" s="86" t="s">
        <v>3360</v>
      </c>
      <c r="E3026" s="88">
        <v>158020212</v>
      </c>
      <c r="F3026" s="88">
        <v>78019152</v>
      </c>
      <c r="G3026" s="88">
        <v>529966</v>
      </c>
      <c r="H3026" s="88">
        <v>0</v>
      </c>
      <c r="I3026" s="88">
        <v>695835</v>
      </c>
      <c r="J3026" s="88">
        <v>4451113</v>
      </c>
      <c r="K3026" s="88">
        <v>8439123</v>
      </c>
      <c r="L3026" s="88">
        <v>0</v>
      </c>
      <c r="M3026" s="88">
        <v>28376779</v>
      </c>
      <c r="N3026" s="88">
        <v>22532190</v>
      </c>
      <c r="O3026" s="88">
        <v>6411905</v>
      </c>
      <c r="P3026" s="88">
        <v>6582241</v>
      </c>
      <c r="Q3026" s="89">
        <v>1.7767582765170001E-2</v>
      </c>
      <c r="R3026" s="89">
        <v>0</v>
      </c>
      <c r="S3026" s="89">
        <v>1.0391214894670001E-2</v>
      </c>
      <c r="T3026" s="89">
        <v>0</v>
      </c>
      <c r="U3026" s="89">
        <v>9.4016460815000004E-4</v>
      </c>
      <c r="V3026" s="89">
        <v>0</v>
      </c>
      <c r="W3026" s="89">
        <v>0</v>
      </c>
      <c r="X3026" s="89">
        <v>0</v>
      </c>
      <c r="Y3026" s="89">
        <v>0</v>
      </c>
      <c r="Z3026" s="89">
        <v>2.0178760082300001E-3</v>
      </c>
      <c r="AA3026" s="89">
        <v>5.1191019034000002E-4</v>
      </c>
    </row>
    <row r="3027" spans="1:27" x14ac:dyDescent="0.25">
      <c r="A3027" s="87">
        <v>62228</v>
      </c>
      <c r="B3027" s="134">
        <v>45473</v>
      </c>
      <c r="C3027" s="87">
        <v>16509</v>
      </c>
      <c r="D3027" s="86" t="s">
        <v>3361</v>
      </c>
      <c r="E3027" s="88">
        <v>94799663</v>
      </c>
      <c r="F3027" s="88">
        <v>72402343</v>
      </c>
      <c r="G3027" s="88">
        <v>1150314</v>
      </c>
      <c r="H3027" s="88">
        <v>0</v>
      </c>
      <c r="I3027" s="88">
        <v>0</v>
      </c>
      <c r="J3027" s="88">
        <v>17146772</v>
      </c>
      <c r="K3027" s="88">
        <v>42162548</v>
      </c>
      <c r="L3027" s="88">
        <v>0</v>
      </c>
      <c r="M3027" s="88">
        <v>10827804</v>
      </c>
      <c r="N3027" s="88">
        <v>0</v>
      </c>
      <c r="O3027" s="88">
        <v>0</v>
      </c>
      <c r="P3027" s="88">
        <v>1114904</v>
      </c>
      <c r="Q3027" s="89">
        <v>2.3418046586120001E-2</v>
      </c>
      <c r="R3027" s="89">
        <v>0</v>
      </c>
      <c r="S3027" s="89">
        <v>0</v>
      </c>
      <c r="T3027" s="89">
        <v>3.1117283095200001E-3</v>
      </c>
      <c r="U3027" s="89">
        <v>5.2567484343599997E-3</v>
      </c>
      <c r="V3027" s="89">
        <v>0</v>
      </c>
      <c r="W3027" s="89">
        <v>-1.9792908602000001E-3</v>
      </c>
      <c r="X3027" s="89">
        <v>0</v>
      </c>
      <c r="Y3027" s="89">
        <v>0</v>
      </c>
      <c r="Z3027" s="89">
        <v>8.4769947564300001E-3</v>
      </c>
      <c r="AA3027" s="89">
        <v>4.1401063172999998E-3</v>
      </c>
    </row>
    <row r="3028" spans="1:27" x14ac:dyDescent="0.25">
      <c r="A3028" s="87">
        <v>62243</v>
      </c>
      <c r="B3028" s="134">
        <v>45473</v>
      </c>
      <c r="C3028" s="87">
        <v>16523</v>
      </c>
      <c r="D3028" s="86" t="s">
        <v>3362</v>
      </c>
      <c r="E3028" s="88">
        <v>190592884</v>
      </c>
      <c r="F3028" s="88">
        <v>125452262</v>
      </c>
      <c r="G3028" s="88">
        <v>8890141</v>
      </c>
      <c r="H3028" s="88">
        <v>0</v>
      </c>
      <c r="I3028" s="88">
        <v>53497</v>
      </c>
      <c r="J3028" s="88">
        <v>3183975</v>
      </c>
      <c r="K3028" s="88">
        <v>38451000</v>
      </c>
      <c r="L3028" s="88">
        <v>0</v>
      </c>
      <c r="M3028" s="88">
        <v>46134871</v>
      </c>
      <c r="N3028" s="88">
        <v>20849955</v>
      </c>
      <c r="O3028" s="88">
        <v>978651</v>
      </c>
      <c r="P3028" s="88">
        <v>6910172</v>
      </c>
      <c r="Q3028" s="89">
        <v>1.517513269162E-2</v>
      </c>
      <c r="R3028" s="89">
        <v>0</v>
      </c>
      <c r="S3028" s="89">
        <v>-1.24407464257E-2</v>
      </c>
      <c r="T3028" s="89">
        <v>1.9810690968700001E-3</v>
      </c>
      <c r="U3028" s="89">
        <v>6.2889979843500001E-3</v>
      </c>
      <c r="V3028" s="89">
        <v>0</v>
      </c>
      <c r="W3028" s="89">
        <v>-3.1789296099999998E-5</v>
      </c>
      <c r="X3028" s="89">
        <v>0</v>
      </c>
      <c r="Y3028" s="89">
        <v>0</v>
      </c>
      <c r="Z3028" s="89">
        <v>9.3469152508100003E-3</v>
      </c>
      <c r="AA3028" s="89">
        <v>3.74921477808E-3</v>
      </c>
    </row>
    <row r="3029" spans="1:27" x14ac:dyDescent="0.25">
      <c r="A3029" s="87">
        <v>62245</v>
      </c>
      <c r="B3029" s="134">
        <v>45473</v>
      </c>
      <c r="C3029" s="87">
        <v>16524</v>
      </c>
      <c r="D3029" s="86" t="s">
        <v>3363</v>
      </c>
      <c r="E3029" s="88">
        <v>98616930</v>
      </c>
      <c r="F3029" s="88">
        <v>49711095</v>
      </c>
      <c r="G3029" s="88">
        <v>3390613</v>
      </c>
      <c r="H3029" s="88">
        <v>0</v>
      </c>
      <c r="I3029" s="88">
        <v>0</v>
      </c>
      <c r="J3029" s="88">
        <v>7339256</v>
      </c>
      <c r="K3029" s="88">
        <v>19437627</v>
      </c>
      <c r="L3029" s="88">
        <v>0</v>
      </c>
      <c r="M3029" s="88">
        <v>14861449</v>
      </c>
      <c r="N3029" s="88">
        <v>0</v>
      </c>
      <c r="O3029" s="88">
        <v>0</v>
      </c>
      <c r="P3029" s="88">
        <v>4682150</v>
      </c>
      <c r="Q3029" s="89">
        <v>9.0026985087099994E-3</v>
      </c>
      <c r="R3029" s="89">
        <v>0</v>
      </c>
      <c r="S3029" s="89">
        <v>0</v>
      </c>
      <c r="T3029" s="89">
        <v>-1.4455066640000001E-4</v>
      </c>
      <c r="U3029" s="89">
        <v>1.39297295057E-3</v>
      </c>
      <c r="V3029" s="89">
        <v>0</v>
      </c>
      <c r="W3029" s="89">
        <v>4.9380068629999997E-5</v>
      </c>
      <c r="X3029" s="89">
        <v>0</v>
      </c>
      <c r="Y3029" s="89">
        <v>0</v>
      </c>
      <c r="Z3029" s="89">
        <v>1.097002226064E-2</v>
      </c>
      <c r="AA3029" s="89">
        <v>2.26816311396E-3</v>
      </c>
    </row>
    <row r="3030" spans="1:27" x14ac:dyDescent="0.25">
      <c r="A3030" s="87">
        <v>62249</v>
      </c>
      <c r="B3030" s="134">
        <v>45473</v>
      </c>
      <c r="C3030" s="87">
        <v>16527</v>
      </c>
      <c r="D3030" s="86" t="s">
        <v>3364</v>
      </c>
      <c r="E3030" s="88">
        <v>72219761</v>
      </c>
      <c r="F3030" s="88">
        <v>42759246</v>
      </c>
      <c r="G3030" s="88">
        <v>1810004</v>
      </c>
      <c r="H3030" s="88">
        <v>0</v>
      </c>
      <c r="I3030" s="88">
        <v>0</v>
      </c>
      <c r="J3030" s="88">
        <v>1934659</v>
      </c>
      <c r="K3030" s="88">
        <v>9137525</v>
      </c>
      <c r="L3030" s="88">
        <v>0</v>
      </c>
      <c r="M3030" s="88">
        <v>24105383</v>
      </c>
      <c r="N3030" s="88">
        <v>0</v>
      </c>
      <c r="O3030" s="88">
        <v>0</v>
      </c>
      <c r="P3030" s="88">
        <v>5771675</v>
      </c>
      <c r="Q3030" s="89">
        <v>5.8796789374200003E-3</v>
      </c>
      <c r="R3030" s="89">
        <v>0</v>
      </c>
      <c r="S3030" s="89">
        <v>0</v>
      </c>
      <c r="T3030" s="89">
        <v>8.5128324663000005E-4</v>
      </c>
      <c r="U3030" s="89">
        <v>5.0196428180700001E-3</v>
      </c>
      <c r="V3030" s="89">
        <v>0</v>
      </c>
      <c r="W3030" s="89">
        <v>0</v>
      </c>
      <c r="X3030" s="89">
        <v>0</v>
      </c>
      <c r="Y3030" s="89">
        <v>0</v>
      </c>
      <c r="Z3030" s="89">
        <v>5.3212263240799999E-3</v>
      </c>
      <c r="AA3030" s="89">
        <v>2.1573888887499999E-3</v>
      </c>
    </row>
    <row r="3031" spans="1:27" x14ac:dyDescent="0.25">
      <c r="A3031" s="87">
        <v>62258</v>
      </c>
      <c r="B3031" s="134">
        <v>45473</v>
      </c>
      <c r="C3031" s="87">
        <v>16536</v>
      </c>
      <c r="D3031" s="86" t="s">
        <v>3365</v>
      </c>
      <c r="E3031" s="88">
        <v>4244152</v>
      </c>
      <c r="F3031" s="88">
        <v>1422357</v>
      </c>
      <c r="G3031" s="88">
        <v>0</v>
      </c>
      <c r="H3031" s="88">
        <v>0</v>
      </c>
      <c r="I3031" s="88">
        <v>0</v>
      </c>
      <c r="J3031" s="88">
        <v>492404</v>
      </c>
      <c r="K3031" s="88">
        <v>487186</v>
      </c>
      <c r="L3031" s="88">
        <v>0</v>
      </c>
      <c r="M3031" s="88">
        <v>0</v>
      </c>
      <c r="N3031" s="88">
        <v>0</v>
      </c>
      <c r="O3031" s="88">
        <v>0</v>
      </c>
      <c r="P3031" s="88">
        <v>442767</v>
      </c>
      <c r="Q3031" s="89">
        <v>0</v>
      </c>
      <c r="R3031" s="89">
        <v>0</v>
      </c>
      <c r="S3031" s="89">
        <v>0</v>
      </c>
      <c r="T3031" s="89">
        <v>6.0011337143700003E-3</v>
      </c>
      <c r="U3031" s="89">
        <v>-1.8042143618999999E-3</v>
      </c>
      <c r="V3031" s="89">
        <v>0</v>
      </c>
      <c r="W3031" s="89">
        <v>0</v>
      </c>
      <c r="X3031" s="89">
        <v>0</v>
      </c>
      <c r="Y3031" s="89">
        <v>0</v>
      </c>
      <c r="Z3031" s="89">
        <v>1.0152726965900001E-3</v>
      </c>
      <c r="AA3031" s="89">
        <v>1.90458627185E-3</v>
      </c>
    </row>
    <row r="3032" spans="1:27" x14ac:dyDescent="0.25">
      <c r="A3032" s="87">
        <v>62264</v>
      </c>
      <c r="B3032" s="134">
        <v>45473</v>
      </c>
      <c r="C3032" s="87">
        <v>16541</v>
      </c>
      <c r="D3032" s="86" t="s">
        <v>3366</v>
      </c>
      <c r="E3032" s="88">
        <v>31619318</v>
      </c>
      <c r="F3032" s="88">
        <v>13766875</v>
      </c>
      <c r="G3032" s="88">
        <v>259070</v>
      </c>
      <c r="H3032" s="88">
        <v>0</v>
      </c>
      <c r="I3032" s="88">
        <v>0</v>
      </c>
      <c r="J3032" s="88">
        <v>1406901</v>
      </c>
      <c r="K3032" s="88">
        <v>3479773</v>
      </c>
      <c r="L3032" s="88">
        <v>0</v>
      </c>
      <c r="M3032" s="88">
        <v>7039946</v>
      </c>
      <c r="N3032" s="88">
        <v>46369</v>
      </c>
      <c r="O3032" s="88">
        <v>0</v>
      </c>
      <c r="P3032" s="88">
        <v>1534816</v>
      </c>
      <c r="Q3032" s="89">
        <v>-1.4490889338000001E-3</v>
      </c>
      <c r="R3032" s="89">
        <v>0</v>
      </c>
      <c r="S3032" s="89">
        <v>0</v>
      </c>
      <c r="T3032" s="89">
        <v>0</v>
      </c>
      <c r="U3032" s="89">
        <v>0</v>
      </c>
      <c r="V3032" s="89">
        <v>0</v>
      </c>
      <c r="W3032" s="89">
        <v>0</v>
      </c>
      <c r="X3032" s="89">
        <v>0</v>
      </c>
      <c r="Y3032" s="89">
        <v>0</v>
      </c>
      <c r="Z3032" s="89">
        <v>5.0099683060000003E-5</v>
      </c>
      <c r="AA3032" s="89">
        <v>-2.2702124E-5</v>
      </c>
    </row>
    <row r="3033" spans="1:27" x14ac:dyDescent="0.25">
      <c r="A3033" s="87">
        <v>62316</v>
      </c>
      <c r="B3033" s="134">
        <v>45473</v>
      </c>
      <c r="C3033" s="87">
        <v>16587</v>
      </c>
      <c r="D3033" s="86" t="s">
        <v>3367</v>
      </c>
      <c r="E3033" s="88">
        <v>7352860</v>
      </c>
      <c r="F3033" s="88">
        <v>1324622</v>
      </c>
      <c r="G3033" s="88">
        <v>0</v>
      </c>
      <c r="H3033" s="88">
        <v>0</v>
      </c>
      <c r="I3033" s="88">
        <v>0</v>
      </c>
      <c r="J3033" s="88">
        <v>263595</v>
      </c>
      <c r="K3033" s="88">
        <v>413412</v>
      </c>
      <c r="L3033" s="88">
        <v>0</v>
      </c>
      <c r="M3033" s="88">
        <v>472997</v>
      </c>
      <c r="N3033" s="88">
        <v>0</v>
      </c>
      <c r="O3033" s="88">
        <v>0</v>
      </c>
      <c r="P3033" s="88">
        <v>174618</v>
      </c>
      <c r="Q3033" s="89">
        <v>0</v>
      </c>
      <c r="R3033" s="89">
        <v>0</v>
      </c>
      <c r="S3033" s="89">
        <v>0</v>
      </c>
      <c r="T3033" s="89">
        <v>0</v>
      </c>
      <c r="U3033" s="89">
        <v>0</v>
      </c>
      <c r="V3033" s="89">
        <v>0</v>
      </c>
      <c r="W3033" s="89">
        <v>0</v>
      </c>
      <c r="X3033" s="89">
        <v>0</v>
      </c>
      <c r="Y3033" s="89">
        <v>0</v>
      </c>
      <c r="Z3033" s="89">
        <v>0</v>
      </c>
      <c r="AA3033" s="89">
        <v>0</v>
      </c>
    </row>
    <row r="3034" spans="1:27" x14ac:dyDescent="0.25">
      <c r="A3034" s="87">
        <v>62322</v>
      </c>
      <c r="B3034" s="134">
        <v>45473</v>
      </c>
      <c r="C3034" s="87">
        <v>16592</v>
      </c>
      <c r="D3034" s="86" t="s">
        <v>3368</v>
      </c>
      <c r="E3034" s="88">
        <v>672849029</v>
      </c>
      <c r="F3034" s="88">
        <v>340886673</v>
      </c>
      <c r="G3034" s="88">
        <v>0</v>
      </c>
      <c r="H3034" s="88">
        <v>0</v>
      </c>
      <c r="I3034" s="88">
        <v>719389</v>
      </c>
      <c r="J3034" s="88">
        <v>54126454</v>
      </c>
      <c r="K3034" s="88">
        <v>115726914</v>
      </c>
      <c r="L3034" s="88">
        <v>0</v>
      </c>
      <c r="M3034" s="88">
        <v>88188444</v>
      </c>
      <c r="N3034" s="88">
        <v>23542430</v>
      </c>
      <c r="O3034" s="88">
        <v>4453312</v>
      </c>
      <c r="P3034" s="88">
        <v>54129730</v>
      </c>
      <c r="Q3034" s="89">
        <v>0</v>
      </c>
      <c r="R3034" s="89">
        <v>0</v>
      </c>
      <c r="S3034" s="89">
        <v>0</v>
      </c>
      <c r="T3034" s="89">
        <v>1.00128703441E-3</v>
      </c>
      <c r="U3034" s="89">
        <v>2.3279605730100001E-3</v>
      </c>
      <c r="V3034" s="89">
        <v>0</v>
      </c>
      <c r="W3034" s="89">
        <v>-2.439342362E-4</v>
      </c>
      <c r="X3034" s="89">
        <v>0</v>
      </c>
      <c r="Y3034" s="89">
        <v>0</v>
      </c>
      <c r="Z3034" s="89">
        <v>3.84609220243E-3</v>
      </c>
      <c r="AA3034" s="89">
        <v>1.5907082053399999E-3</v>
      </c>
    </row>
    <row r="3035" spans="1:27" x14ac:dyDescent="0.25">
      <c r="A3035" s="87">
        <v>62323</v>
      </c>
      <c r="B3035" s="134">
        <v>45473</v>
      </c>
      <c r="C3035" s="87">
        <v>16593</v>
      </c>
      <c r="D3035" s="86" t="s">
        <v>3369</v>
      </c>
      <c r="E3035" s="88">
        <v>172452151</v>
      </c>
      <c r="F3035" s="88">
        <v>136344494</v>
      </c>
      <c r="G3035" s="88">
        <v>1490723</v>
      </c>
      <c r="H3035" s="88">
        <v>0</v>
      </c>
      <c r="I3035" s="88">
        <v>63813</v>
      </c>
      <c r="J3035" s="88">
        <v>4630181</v>
      </c>
      <c r="K3035" s="88">
        <v>6321893</v>
      </c>
      <c r="L3035" s="88">
        <v>0</v>
      </c>
      <c r="M3035" s="88">
        <v>46743041</v>
      </c>
      <c r="N3035" s="88">
        <v>72263696</v>
      </c>
      <c r="O3035" s="88">
        <v>749106</v>
      </c>
      <c r="P3035" s="88">
        <v>4082041</v>
      </c>
      <c r="Q3035" s="89">
        <v>2.2229846890789998E-2</v>
      </c>
      <c r="R3035" s="89">
        <v>0</v>
      </c>
      <c r="S3035" s="89">
        <v>0</v>
      </c>
      <c r="T3035" s="89">
        <v>-1.07482687E-5</v>
      </c>
      <c r="U3035" s="89">
        <v>9.1076778919300001E-3</v>
      </c>
      <c r="V3035" s="89">
        <v>0</v>
      </c>
      <c r="W3035" s="89">
        <v>-2.8401400670000001E-4</v>
      </c>
      <c r="X3035" s="89">
        <v>0</v>
      </c>
      <c r="Y3035" s="89">
        <v>0</v>
      </c>
      <c r="Z3035" s="89">
        <v>1.6024771252900001E-3</v>
      </c>
      <c r="AA3035" s="89">
        <v>7.3369062622999999E-4</v>
      </c>
    </row>
    <row r="3036" spans="1:27" x14ac:dyDescent="0.25">
      <c r="A3036" s="87">
        <v>62325</v>
      </c>
      <c r="B3036" s="134">
        <v>45473</v>
      </c>
      <c r="C3036" s="87">
        <v>16595</v>
      </c>
      <c r="D3036" s="86" t="s">
        <v>3370</v>
      </c>
      <c r="E3036" s="88">
        <v>259284778</v>
      </c>
      <c r="F3036" s="88">
        <v>166649653</v>
      </c>
      <c r="G3036" s="88">
        <v>7290180</v>
      </c>
      <c r="H3036" s="88">
        <v>0</v>
      </c>
      <c r="I3036" s="88">
        <v>0</v>
      </c>
      <c r="J3036" s="88">
        <v>29341904</v>
      </c>
      <c r="K3036" s="88">
        <v>55539701</v>
      </c>
      <c r="L3036" s="88">
        <v>0</v>
      </c>
      <c r="M3036" s="88">
        <v>41018174</v>
      </c>
      <c r="N3036" s="88">
        <v>724349</v>
      </c>
      <c r="O3036" s="88">
        <v>1532065</v>
      </c>
      <c r="P3036" s="88">
        <v>31203280</v>
      </c>
      <c r="Q3036" s="89">
        <v>7.2969608393800003E-3</v>
      </c>
      <c r="R3036" s="89">
        <v>0</v>
      </c>
      <c r="S3036" s="89">
        <v>0</v>
      </c>
      <c r="T3036" s="89">
        <v>-1.5256879400000001E-4</v>
      </c>
      <c r="U3036" s="89">
        <v>8.9097447434E-4</v>
      </c>
      <c r="V3036" s="89">
        <v>0</v>
      </c>
      <c r="W3036" s="89">
        <v>0</v>
      </c>
      <c r="X3036" s="89">
        <v>0</v>
      </c>
      <c r="Y3036" s="89">
        <v>0</v>
      </c>
      <c r="Z3036" s="89">
        <v>8.4180185046999997E-4</v>
      </c>
      <c r="AA3036" s="89">
        <v>7.8799291894E-4</v>
      </c>
    </row>
    <row r="3037" spans="1:27" x14ac:dyDescent="0.25">
      <c r="A3037" s="87">
        <v>62330</v>
      </c>
      <c r="B3037" s="134">
        <v>45473</v>
      </c>
      <c r="C3037" s="87">
        <v>16600</v>
      </c>
      <c r="D3037" s="86" t="s">
        <v>3371</v>
      </c>
      <c r="E3037" s="88">
        <v>22609675</v>
      </c>
      <c r="F3037" s="88">
        <v>15440297</v>
      </c>
      <c r="G3037" s="88">
        <v>373285</v>
      </c>
      <c r="H3037" s="88">
        <v>0</v>
      </c>
      <c r="I3037" s="88">
        <v>0</v>
      </c>
      <c r="J3037" s="88">
        <v>3345519</v>
      </c>
      <c r="K3037" s="88">
        <v>6743047</v>
      </c>
      <c r="L3037" s="88">
        <v>0</v>
      </c>
      <c r="M3037" s="88">
        <v>110070</v>
      </c>
      <c r="N3037" s="88">
        <v>0</v>
      </c>
      <c r="O3037" s="88">
        <v>0</v>
      </c>
      <c r="P3037" s="88">
        <v>4868376</v>
      </c>
      <c r="Q3037" s="89">
        <v>1.9119790521979999E-2</v>
      </c>
      <c r="R3037" s="89">
        <v>0</v>
      </c>
      <c r="S3037" s="89">
        <v>0</v>
      </c>
      <c r="T3037" s="89">
        <v>0</v>
      </c>
      <c r="U3037" s="89">
        <v>1.68623749726E-3</v>
      </c>
      <c r="V3037" s="89">
        <v>0</v>
      </c>
      <c r="W3037" s="89">
        <v>0</v>
      </c>
      <c r="X3037" s="89">
        <v>0</v>
      </c>
      <c r="Y3037" s="89">
        <v>0</v>
      </c>
      <c r="Z3037" s="89">
        <v>4.28618036623E-3</v>
      </c>
      <c r="AA3037" s="89">
        <v>2.3849106690299999E-3</v>
      </c>
    </row>
    <row r="3038" spans="1:27" x14ac:dyDescent="0.25">
      <c r="A3038" s="87">
        <v>62337</v>
      </c>
      <c r="B3038" s="134">
        <v>45473</v>
      </c>
      <c r="C3038" s="87">
        <v>16607</v>
      </c>
      <c r="D3038" s="86" t="s">
        <v>3372</v>
      </c>
      <c r="E3038" s="88">
        <v>65629613</v>
      </c>
      <c r="F3038" s="88">
        <v>37732822</v>
      </c>
      <c r="G3038" s="88">
        <v>0</v>
      </c>
      <c r="H3038" s="88">
        <v>0</v>
      </c>
      <c r="I3038" s="88">
        <v>0</v>
      </c>
      <c r="J3038" s="88">
        <v>12354980</v>
      </c>
      <c r="K3038" s="88">
        <v>10315700</v>
      </c>
      <c r="L3038" s="88">
        <v>0</v>
      </c>
      <c r="M3038" s="88">
        <v>5993204</v>
      </c>
      <c r="N3038" s="88">
        <v>0</v>
      </c>
      <c r="O3038" s="88">
        <v>0</v>
      </c>
      <c r="P3038" s="88">
        <v>9068938</v>
      </c>
      <c r="Q3038" s="89">
        <v>0</v>
      </c>
      <c r="R3038" s="89">
        <v>0</v>
      </c>
      <c r="S3038" s="89">
        <v>0</v>
      </c>
      <c r="T3038" s="89">
        <v>4.5771791882000002E-4</v>
      </c>
      <c r="U3038" s="89">
        <v>1.01034390695E-3</v>
      </c>
      <c r="V3038" s="89">
        <v>0</v>
      </c>
      <c r="W3038" s="89">
        <v>2.5843370839999998E-4</v>
      </c>
      <c r="X3038" s="89">
        <v>0</v>
      </c>
      <c r="Y3038" s="89">
        <v>0</v>
      </c>
      <c r="Z3038" s="89">
        <v>2.3868525971999999E-4</v>
      </c>
      <c r="AA3038" s="89">
        <v>5.1602969097999999E-4</v>
      </c>
    </row>
    <row r="3039" spans="1:27" x14ac:dyDescent="0.25">
      <c r="A3039" s="87">
        <v>62338</v>
      </c>
      <c r="B3039" s="134">
        <v>45473</v>
      </c>
      <c r="C3039" s="87">
        <v>16608</v>
      </c>
      <c r="D3039" s="86" t="s">
        <v>3373</v>
      </c>
      <c r="E3039" s="88">
        <v>2368143</v>
      </c>
      <c r="F3039" s="88">
        <v>331128</v>
      </c>
      <c r="G3039" s="88">
        <v>0</v>
      </c>
      <c r="H3039" s="88">
        <v>0</v>
      </c>
      <c r="I3039" s="88">
        <v>0</v>
      </c>
      <c r="J3039" s="88">
        <v>0</v>
      </c>
      <c r="K3039" s="88">
        <v>0</v>
      </c>
      <c r="L3039" s="88">
        <v>0</v>
      </c>
      <c r="M3039" s="88">
        <v>0</v>
      </c>
      <c r="N3039" s="88">
        <v>0</v>
      </c>
      <c r="O3039" s="88">
        <v>0</v>
      </c>
      <c r="P3039" s="88">
        <v>331128</v>
      </c>
      <c r="Q3039" s="89">
        <v>0</v>
      </c>
      <c r="R3039" s="89">
        <v>0</v>
      </c>
      <c r="S3039" s="89">
        <v>0</v>
      </c>
      <c r="T3039" s="89">
        <v>0</v>
      </c>
      <c r="U3039" s="89">
        <v>0</v>
      </c>
      <c r="V3039" s="89">
        <v>0</v>
      </c>
      <c r="W3039" s="89">
        <v>0</v>
      </c>
      <c r="X3039" s="89">
        <v>0</v>
      </c>
      <c r="Y3039" s="89">
        <v>0</v>
      </c>
      <c r="Z3039" s="89">
        <v>0</v>
      </c>
      <c r="AA3039" s="89">
        <v>0</v>
      </c>
    </row>
    <row r="3040" spans="1:27" x14ac:dyDescent="0.25">
      <c r="A3040" s="87">
        <v>62339</v>
      </c>
      <c r="B3040" s="134">
        <v>45473</v>
      </c>
      <c r="C3040" s="87">
        <v>16609</v>
      </c>
      <c r="D3040" s="86" t="s">
        <v>3374</v>
      </c>
      <c r="E3040" s="88">
        <v>481141873</v>
      </c>
      <c r="F3040" s="88">
        <v>278709306</v>
      </c>
      <c r="G3040" s="88">
        <v>7375313</v>
      </c>
      <c r="H3040" s="88">
        <v>0</v>
      </c>
      <c r="I3040" s="88">
        <v>0</v>
      </c>
      <c r="J3040" s="88">
        <v>32626286</v>
      </c>
      <c r="K3040" s="88">
        <v>58711673</v>
      </c>
      <c r="L3040" s="88">
        <v>0</v>
      </c>
      <c r="M3040" s="88">
        <v>79488043</v>
      </c>
      <c r="N3040" s="88">
        <v>71032505</v>
      </c>
      <c r="O3040" s="88">
        <v>4229398</v>
      </c>
      <c r="P3040" s="88">
        <v>25246088</v>
      </c>
      <c r="Q3040" s="89">
        <v>2.7752631236739999E-2</v>
      </c>
      <c r="R3040" s="89">
        <v>0</v>
      </c>
      <c r="S3040" s="89">
        <v>0</v>
      </c>
      <c r="T3040" s="89">
        <v>3.6155716570700001E-3</v>
      </c>
      <c r="U3040" s="89">
        <v>4.6026039412099999E-3</v>
      </c>
      <c r="V3040" s="89">
        <v>0</v>
      </c>
      <c r="W3040" s="89">
        <v>2.5675154290999999E-4</v>
      </c>
      <c r="X3040" s="89">
        <v>0</v>
      </c>
      <c r="Y3040" s="89">
        <v>0</v>
      </c>
      <c r="Z3040" s="89">
        <v>1.0672570020129999E-2</v>
      </c>
      <c r="AA3040" s="89">
        <v>2.9599226836000002E-3</v>
      </c>
    </row>
    <row r="3041" spans="1:27" x14ac:dyDescent="0.25">
      <c r="A3041" s="87">
        <v>62340</v>
      </c>
      <c r="B3041" s="134">
        <v>45473</v>
      </c>
      <c r="C3041" s="87">
        <v>16610</v>
      </c>
      <c r="D3041" s="86" t="s">
        <v>3375</v>
      </c>
      <c r="E3041" s="88">
        <v>268767236</v>
      </c>
      <c r="F3041" s="88">
        <v>148958299</v>
      </c>
      <c r="G3041" s="88">
        <v>11573837</v>
      </c>
      <c r="H3041" s="88">
        <v>0</v>
      </c>
      <c r="I3041" s="88">
        <v>0</v>
      </c>
      <c r="J3041" s="88">
        <v>9564280</v>
      </c>
      <c r="K3041" s="88">
        <v>54738403</v>
      </c>
      <c r="L3041" s="88">
        <v>0</v>
      </c>
      <c r="M3041" s="88">
        <v>33683734</v>
      </c>
      <c r="N3041" s="88">
        <v>3074804</v>
      </c>
      <c r="O3041" s="88">
        <v>0</v>
      </c>
      <c r="P3041" s="88">
        <v>36323241</v>
      </c>
      <c r="Q3041" s="89">
        <v>9.0241341670800005E-3</v>
      </c>
      <c r="R3041" s="89">
        <v>0</v>
      </c>
      <c r="S3041" s="89">
        <v>0</v>
      </c>
      <c r="T3041" s="89">
        <v>5.5527543361000005E-4</v>
      </c>
      <c r="U3041" s="89">
        <v>-1.525447074E-4</v>
      </c>
      <c r="V3041" s="89">
        <v>0</v>
      </c>
      <c r="W3041" s="89">
        <v>-8.7149385189999996E-4</v>
      </c>
      <c r="X3041" s="89">
        <v>0</v>
      </c>
      <c r="Y3041" s="89">
        <v>0</v>
      </c>
      <c r="Z3041" s="89">
        <v>2.2258866841299999E-3</v>
      </c>
      <c r="AA3041" s="89">
        <v>9.1960342391000005E-4</v>
      </c>
    </row>
    <row r="3042" spans="1:27" x14ac:dyDescent="0.25">
      <c r="A3042" s="87">
        <v>62344</v>
      </c>
      <c r="B3042" s="134">
        <v>45473</v>
      </c>
      <c r="C3042" s="87">
        <v>16614</v>
      </c>
      <c r="D3042" s="86" t="s">
        <v>3376</v>
      </c>
      <c r="E3042" s="88">
        <v>38562870</v>
      </c>
      <c r="F3042" s="88">
        <v>16261696</v>
      </c>
      <c r="G3042" s="88">
        <v>105842</v>
      </c>
      <c r="H3042" s="88">
        <v>0</v>
      </c>
      <c r="I3042" s="88">
        <v>0</v>
      </c>
      <c r="J3042" s="88">
        <v>1433729</v>
      </c>
      <c r="K3042" s="88">
        <v>2425491</v>
      </c>
      <c r="L3042" s="88">
        <v>0</v>
      </c>
      <c r="M3042" s="88">
        <v>10925970</v>
      </c>
      <c r="N3042" s="88">
        <v>0</v>
      </c>
      <c r="O3042" s="88">
        <v>83244</v>
      </c>
      <c r="P3042" s="88">
        <v>1287420</v>
      </c>
      <c r="Q3042" s="89">
        <v>-7.2545616499999997E-4</v>
      </c>
      <c r="R3042" s="89">
        <v>0</v>
      </c>
      <c r="S3042" s="89">
        <v>0</v>
      </c>
      <c r="T3042" s="89">
        <v>0</v>
      </c>
      <c r="U3042" s="89">
        <v>-3.2863247801E-3</v>
      </c>
      <c r="V3042" s="89">
        <v>0</v>
      </c>
      <c r="W3042" s="89">
        <v>-4.6785476790000001E-4</v>
      </c>
      <c r="X3042" s="89">
        <v>0</v>
      </c>
      <c r="Y3042" s="89">
        <v>0</v>
      </c>
      <c r="Z3042" s="89">
        <v>-5.0899573110000003E-4</v>
      </c>
      <c r="AA3042" s="89">
        <v>-8.1095220990000003E-4</v>
      </c>
    </row>
    <row r="3043" spans="1:27" x14ac:dyDescent="0.25">
      <c r="A3043" s="87">
        <v>62347</v>
      </c>
      <c r="B3043" s="134">
        <v>45473</v>
      </c>
      <c r="C3043" s="87">
        <v>16617</v>
      </c>
      <c r="D3043" s="86" t="s">
        <v>3377</v>
      </c>
      <c r="E3043" s="88">
        <v>253915069</v>
      </c>
      <c r="F3043" s="88">
        <v>134756199</v>
      </c>
      <c r="G3043" s="88">
        <v>4163286</v>
      </c>
      <c r="H3043" s="88">
        <v>0</v>
      </c>
      <c r="I3043" s="88">
        <v>0</v>
      </c>
      <c r="J3043" s="88">
        <v>38203766</v>
      </c>
      <c r="K3043" s="88">
        <v>10999508</v>
      </c>
      <c r="L3043" s="88">
        <v>0</v>
      </c>
      <c r="M3043" s="88">
        <v>41508004</v>
      </c>
      <c r="N3043" s="88">
        <v>532446</v>
      </c>
      <c r="O3043" s="88">
        <v>0</v>
      </c>
      <c r="P3043" s="88">
        <v>39349189</v>
      </c>
      <c r="Q3043" s="89">
        <v>1.729025752324E-2</v>
      </c>
      <c r="R3043" s="89">
        <v>0</v>
      </c>
      <c r="S3043" s="89">
        <v>0</v>
      </c>
      <c r="T3043" s="89">
        <v>4.0645676036600003E-3</v>
      </c>
      <c r="U3043" s="89">
        <v>-5.2813861079000001E-6</v>
      </c>
      <c r="V3043" s="89">
        <v>0</v>
      </c>
      <c r="W3043" s="89">
        <v>0</v>
      </c>
      <c r="X3043" s="89">
        <v>0</v>
      </c>
      <c r="Y3043" s="89">
        <v>0</v>
      </c>
      <c r="Z3043" s="89">
        <v>3.3930276125700002E-3</v>
      </c>
      <c r="AA3043" s="89">
        <v>2.1606019281499998E-3</v>
      </c>
    </row>
    <row r="3044" spans="1:27" x14ac:dyDescent="0.25">
      <c r="A3044" s="87">
        <v>62352</v>
      </c>
      <c r="B3044" s="134">
        <v>45473</v>
      </c>
      <c r="C3044" s="87">
        <v>16622</v>
      </c>
      <c r="D3044" s="86" t="s">
        <v>3378</v>
      </c>
      <c r="E3044" s="88">
        <v>214514328</v>
      </c>
      <c r="F3044" s="88">
        <v>121712781</v>
      </c>
      <c r="G3044" s="88">
        <v>5776555</v>
      </c>
      <c r="H3044" s="88">
        <v>0</v>
      </c>
      <c r="I3044" s="88">
        <v>0</v>
      </c>
      <c r="J3044" s="88">
        <v>20424304</v>
      </c>
      <c r="K3044" s="88">
        <v>36899499</v>
      </c>
      <c r="L3044" s="88">
        <v>0</v>
      </c>
      <c r="M3044" s="88">
        <v>48669391</v>
      </c>
      <c r="N3044" s="88">
        <v>0</v>
      </c>
      <c r="O3044" s="88">
        <v>110926</v>
      </c>
      <c r="P3044" s="88">
        <v>9832106</v>
      </c>
      <c r="Q3044" s="89">
        <v>1.004327653606E-2</v>
      </c>
      <c r="R3044" s="89">
        <v>0</v>
      </c>
      <c r="S3044" s="89">
        <v>0</v>
      </c>
      <c r="T3044" s="89">
        <v>1.1385403007E-4</v>
      </c>
      <c r="U3044" s="89">
        <v>2.4189340028000001E-4</v>
      </c>
      <c r="V3044" s="89">
        <v>0</v>
      </c>
      <c r="W3044" s="89">
        <v>5.8499660029999998E-5</v>
      </c>
      <c r="X3044" s="89">
        <v>0</v>
      </c>
      <c r="Y3044" s="89">
        <v>0</v>
      </c>
      <c r="Z3044" s="89">
        <v>3.1580061765799998E-3</v>
      </c>
      <c r="AA3044" s="89">
        <v>8.7237021329000005E-4</v>
      </c>
    </row>
    <row r="3045" spans="1:27" x14ac:dyDescent="0.25">
      <c r="A3045" s="87">
        <v>62356</v>
      </c>
      <c r="B3045" s="134">
        <v>45473</v>
      </c>
      <c r="C3045" s="87">
        <v>16626</v>
      </c>
      <c r="D3045" s="86" t="s">
        <v>3379</v>
      </c>
      <c r="E3045" s="88">
        <v>8639376</v>
      </c>
      <c r="F3045" s="88">
        <v>5492368</v>
      </c>
      <c r="G3045" s="88">
        <v>244600</v>
      </c>
      <c r="H3045" s="88">
        <v>0</v>
      </c>
      <c r="I3045" s="88">
        <v>0</v>
      </c>
      <c r="J3045" s="88">
        <v>809302</v>
      </c>
      <c r="K3045" s="88">
        <v>1758716</v>
      </c>
      <c r="L3045" s="88">
        <v>0</v>
      </c>
      <c r="M3045" s="88">
        <v>1541916</v>
      </c>
      <c r="N3045" s="88">
        <v>0</v>
      </c>
      <c r="O3045" s="88">
        <v>0</v>
      </c>
      <c r="P3045" s="88">
        <v>1137834</v>
      </c>
      <c r="Q3045" s="89">
        <v>-7.9115848489999996E-4</v>
      </c>
      <c r="R3045" s="89">
        <v>0</v>
      </c>
      <c r="S3045" s="89">
        <v>0</v>
      </c>
      <c r="T3045" s="89">
        <v>0</v>
      </c>
      <c r="U3045" s="89">
        <v>3.59775256E-3</v>
      </c>
      <c r="V3045" s="89">
        <v>0</v>
      </c>
      <c r="W3045" s="89">
        <v>0</v>
      </c>
      <c r="X3045" s="89">
        <v>0</v>
      </c>
      <c r="Y3045" s="89">
        <v>0</v>
      </c>
      <c r="Z3045" s="89">
        <v>2.7504285975999999E-3</v>
      </c>
      <c r="AA3045" s="89">
        <v>1.54599623995E-3</v>
      </c>
    </row>
    <row r="3046" spans="1:27" x14ac:dyDescent="0.25">
      <c r="A3046" s="87">
        <v>62358</v>
      </c>
      <c r="B3046" s="134">
        <v>45473</v>
      </c>
      <c r="C3046" s="87">
        <v>16628</v>
      </c>
      <c r="D3046" s="86" t="s">
        <v>3380</v>
      </c>
      <c r="E3046" s="88">
        <v>58193626</v>
      </c>
      <c r="F3046" s="88">
        <v>13797403</v>
      </c>
      <c r="G3046" s="88">
        <v>0</v>
      </c>
      <c r="H3046" s="88">
        <v>0</v>
      </c>
      <c r="I3046" s="88">
        <v>0</v>
      </c>
      <c r="J3046" s="88">
        <v>1449233</v>
      </c>
      <c r="K3046" s="88">
        <v>6543716</v>
      </c>
      <c r="L3046" s="88">
        <v>0</v>
      </c>
      <c r="M3046" s="88">
        <v>2625378</v>
      </c>
      <c r="N3046" s="88">
        <v>0</v>
      </c>
      <c r="O3046" s="88">
        <v>0</v>
      </c>
      <c r="P3046" s="88">
        <v>3179076</v>
      </c>
      <c r="Q3046" s="89">
        <v>0</v>
      </c>
      <c r="R3046" s="89">
        <v>0</v>
      </c>
      <c r="S3046" s="89">
        <v>0</v>
      </c>
      <c r="T3046" s="89">
        <v>0</v>
      </c>
      <c r="U3046" s="89">
        <v>7.9341669876100002E-3</v>
      </c>
      <c r="V3046" s="89">
        <v>0</v>
      </c>
      <c r="W3046" s="89">
        <v>-2.601561755E-4</v>
      </c>
      <c r="X3046" s="89">
        <v>0</v>
      </c>
      <c r="Y3046" s="89">
        <v>0</v>
      </c>
      <c r="Z3046" s="89">
        <v>3.1516191967250001E-2</v>
      </c>
      <c r="AA3046" s="89">
        <v>1.0531042034010001E-2</v>
      </c>
    </row>
    <row r="3047" spans="1:27" x14ac:dyDescent="0.25">
      <c r="A3047" s="87">
        <v>62370</v>
      </c>
      <c r="B3047" s="134">
        <v>45473</v>
      </c>
      <c r="C3047" s="87">
        <v>16640</v>
      </c>
      <c r="D3047" s="86" t="s">
        <v>3381</v>
      </c>
      <c r="E3047" s="88">
        <v>27688269</v>
      </c>
      <c r="F3047" s="88">
        <v>12403809</v>
      </c>
      <c r="G3047" s="88">
        <v>772799</v>
      </c>
      <c r="H3047" s="88">
        <v>0</v>
      </c>
      <c r="I3047" s="88">
        <v>0</v>
      </c>
      <c r="J3047" s="88">
        <v>2463487</v>
      </c>
      <c r="K3047" s="88">
        <v>5887099</v>
      </c>
      <c r="L3047" s="88">
        <v>0</v>
      </c>
      <c r="M3047" s="88">
        <v>2358816</v>
      </c>
      <c r="N3047" s="88">
        <v>0</v>
      </c>
      <c r="O3047" s="88">
        <v>0</v>
      </c>
      <c r="P3047" s="88">
        <v>921608</v>
      </c>
      <c r="Q3047" s="89">
        <v>8.1786739342100002E-3</v>
      </c>
      <c r="R3047" s="89">
        <v>0</v>
      </c>
      <c r="S3047" s="89">
        <v>0</v>
      </c>
      <c r="T3047" s="89">
        <v>-2.2682761170999999E-3</v>
      </c>
      <c r="U3047" s="89">
        <v>2.9947391866299998E-3</v>
      </c>
      <c r="V3047" s="89">
        <v>0</v>
      </c>
      <c r="W3047" s="89">
        <v>0</v>
      </c>
      <c r="X3047" s="89">
        <v>0</v>
      </c>
      <c r="Y3047" s="89">
        <v>0</v>
      </c>
      <c r="Z3047" s="89">
        <v>6.28422933312E-3</v>
      </c>
      <c r="AA3047" s="89">
        <v>2.17125581538E-3</v>
      </c>
    </row>
    <row r="3048" spans="1:27" x14ac:dyDescent="0.25">
      <c r="A3048" s="87">
        <v>62380</v>
      </c>
      <c r="B3048" s="134">
        <v>45473</v>
      </c>
      <c r="C3048" s="87">
        <v>16650</v>
      </c>
      <c r="D3048" s="86" t="s">
        <v>3382</v>
      </c>
      <c r="E3048" s="88">
        <v>307138704</v>
      </c>
      <c r="F3048" s="88">
        <v>160112611</v>
      </c>
      <c r="G3048" s="88">
        <v>810339</v>
      </c>
      <c r="H3048" s="88">
        <v>0</v>
      </c>
      <c r="I3048" s="88">
        <v>0</v>
      </c>
      <c r="J3048" s="88">
        <v>3693509</v>
      </c>
      <c r="K3048" s="88">
        <v>16097108</v>
      </c>
      <c r="L3048" s="88">
        <v>0</v>
      </c>
      <c r="M3048" s="88">
        <v>40347668</v>
      </c>
      <c r="N3048" s="88">
        <v>68607307</v>
      </c>
      <c r="O3048" s="88">
        <v>22152144</v>
      </c>
      <c r="P3048" s="88">
        <v>8404535</v>
      </c>
      <c r="Q3048" s="89">
        <v>9.0059445955600007E-3</v>
      </c>
      <c r="R3048" s="89">
        <v>0</v>
      </c>
      <c r="S3048" s="89">
        <v>0</v>
      </c>
      <c r="T3048" s="89">
        <v>0</v>
      </c>
      <c r="U3048" s="89">
        <v>1.80372829577E-3</v>
      </c>
      <c r="V3048" s="89">
        <v>0</v>
      </c>
      <c r="W3048" s="89">
        <v>5.2541548800000003E-5</v>
      </c>
      <c r="X3048" s="89">
        <v>0</v>
      </c>
      <c r="Y3048" s="89">
        <v>-2.0651398829999999E-4</v>
      </c>
      <c r="Z3048" s="89">
        <v>2.0601366538259999E-2</v>
      </c>
      <c r="AA3048" s="89">
        <v>1.26036826901E-3</v>
      </c>
    </row>
    <row r="3049" spans="1:27" x14ac:dyDescent="0.25">
      <c r="A3049" s="87">
        <v>62393</v>
      </c>
      <c r="B3049" s="134">
        <v>45473</v>
      </c>
      <c r="C3049" s="87">
        <v>16663</v>
      </c>
      <c r="D3049" s="86" t="s">
        <v>3383</v>
      </c>
      <c r="E3049" s="88">
        <v>93322832</v>
      </c>
      <c r="F3049" s="88">
        <v>63596763</v>
      </c>
      <c r="G3049" s="88">
        <v>1953122</v>
      </c>
      <c r="H3049" s="88">
        <v>0</v>
      </c>
      <c r="I3049" s="88">
        <v>0</v>
      </c>
      <c r="J3049" s="88">
        <v>3670567</v>
      </c>
      <c r="K3049" s="88">
        <v>10335720</v>
      </c>
      <c r="L3049" s="88">
        <v>0</v>
      </c>
      <c r="M3049" s="88">
        <v>28493566</v>
      </c>
      <c r="N3049" s="88">
        <v>5139256</v>
      </c>
      <c r="O3049" s="88">
        <v>35798</v>
      </c>
      <c r="P3049" s="88">
        <v>13968732</v>
      </c>
      <c r="Q3049" s="89">
        <v>1.7554040784490001E-2</v>
      </c>
      <c r="R3049" s="89">
        <v>0</v>
      </c>
      <c r="S3049" s="89">
        <v>0</v>
      </c>
      <c r="T3049" s="89">
        <v>2.6291608298999999E-4</v>
      </c>
      <c r="U3049" s="89">
        <v>3.92551258531E-3</v>
      </c>
      <c r="V3049" s="89">
        <v>0</v>
      </c>
      <c r="W3049" s="89">
        <v>-7.5335713099999998E-5</v>
      </c>
      <c r="X3049" s="89">
        <v>0</v>
      </c>
      <c r="Y3049" s="89">
        <v>0</v>
      </c>
      <c r="Z3049" s="89">
        <v>1.9030238238269999E-2</v>
      </c>
      <c r="AA3049" s="89">
        <v>4.3175744535700004E-3</v>
      </c>
    </row>
    <row r="3050" spans="1:27" x14ac:dyDescent="0.25">
      <c r="A3050" s="87">
        <v>62406</v>
      </c>
      <c r="B3050" s="134">
        <v>45473</v>
      </c>
      <c r="C3050" s="87">
        <v>16675</v>
      </c>
      <c r="D3050" s="86" t="s">
        <v>3384</v>
      </c>
      <c r="E3050" s="88">
        <v>194911489</v>
      </c>
      <c r="F3050" s="88">
        <v>112751484</v>
      </c>
      <c r="G3050" s="88">
        <v>8409251</v>
      </c>
      <c r="H3050" s="88">
        <v>0</v>
      </c>
      <c r="I3050" s="88">
        <v>1533361</v>
      </c>
      <c r="J3050" s="88">
        <v>12232909</v>
      </c>
      <c r="K3050" s="88">
        <v>33356477</v>
      </c>
      <c r="L3050" s="88">
        <v>0</v>
      </c>
      <c r="M3050" s="88">
        <v>24761141</v>
      </c>
      <c r="N3050" s="88">
        <v>13476826</v>
      </c>
      <c r="O3050" s="88">
        <v>123964</v>
      </c>
      <c r="P3050" s="88">
        <v>18857555</v>
      </c>
      <c r="Q3050" s="89">
        <v>1.837690532064E-2</v>
      </c>
      <c r="R3050" s="89">
        <v>0</v>
      </c>
      <c r="S3050" s="89">
        <v>7.7133344119099997E-3</v>
      </c>
      <c r="T3050" s="89">
        <v>1.6896762581E-4</v>
      </c>
      <c r="U3050" s="89">
        <v>2.0938284953900001E-3</v>
      </c>
      <c r="V3050" s="89">
        <v>0</v>
      </c>
      <c r="W3050" s="89">
        <v>-1.4864073603000001E-6</v>
      </c>
      <c r="X3050" s="89">
        <v>0</v>
      </c>
      <c r="Y3050" s="89">
        <v>0</v>
      </c>
      <c r="Z3050" s="89">
        <v>1.535446331603E-2</v>
      </c>
      <c r="AA3050" s="89">
        <v>4.8540919582899999E-3</v>
      </c>
    </row>
    <row r="3051" spans="1:27" x14ac:dyDescent="0.25">
      <c r="A3051" s="87">
        <v>62417</v>
      </c>
      <c r="B3051" s="134">
        <v>45473</v>
      </c>
      <c r="C3051" s="87">
        <v>16685</v>
      </c>
      <c r="D3051" s="86" t="s">
        <v>4743</v>
      </c>
      <c r="E3051" s="88">
        <v>301437390</v>
      </c>
      <c r="F3051" s="88">
        <v>161594957</v>
      </c>
      <c r="G3051" s="88">
        <v>14728498</v>
      </c>
      <c r="H3051" s="88">
        <v>0</v>
      </c>
      <c r="I3051" s="88">
        <v>0</v>
      </c>
      <c r="J3051" s="88">
        <v>15639028</v>
      </c>
      <c r="K3051" s="88">
        <v>47759357</v>
      </c>
      <c r="L3051" s="88">
        <v>0</v>
      </c>
      <c r="M3051" s="88">
        <v>52951720</v>
      </c>
      <c r="N3051" s="88">
        <v>6787361</v>
      </c>
      <c r="O3051" s="88">
        <v>113573</v>
      </c>
      <c r="P3051" s="88">
        <v>23615419</v>
      </c>
      <c r="Q3051" s="89">
        <v>1.5734034681739999E-2</v>
      </c>
      <c r="R3051" s="89">
        <v>0</v>
      </c>
      <c r="S3051" s="89">
        <v>0</v>
      </c>
      <c r="T3051" s="89">
        <v>8.4418776060000002E-4</v>
      </c>
      <c r="U3051" s="89">
        <v>3.9638697961799996E-3</v>
      </c>
      <c r="V3051" s="89">
        <v>0</v>
      </c>
      <c r="W3051" s="89">
        <v>5.085664268E-5</v>
      </c>
      <c r="X3051" s="89">
        <v>0</v>
      </c>
      <c r="Y3051" s="89">
        <v>0</v>
      </c>
      <c r="Z3051" s="89">
        <v>1.039306220893E-2</v>
      </c>
      <c r="AA3051" s="89">
        <v>4.3446867705599999E-3</v>
      </c>
    </row>
    <row r="3052" spans="1:27" x14ac:dyDescent="0.25">
      <c r="A3052" s="87">
        <v>62419</v>
      </c>
      <c r="B3052" s="134">
        <v>45473</v>
      </c>
      <c r="C3052" s="87">
        <v>16687</v>
      </c>
      <c r="D3052" s="86" t="s">
        <v>3385</v>
      </c>
      <c r="E3052" s="88">
        <v>359049095</v>
      </c>
      <c r="F3052" s="88">
        <v>233806666</v>
      </c>
      <c r="G3052" s="88">
        <v>1115931</v>
      </c>
      <c r="H3052" s="88">
        <v>0</v>
      </c>
      <c r="I3052" s="88">
        <v>0</v>
      </c>
      <c r="J3052" s="88">
        <v>7636724</v>
      </c>
      <c r="K3052" s="88">
        <v>33879897</v>
      </c>
      <c r="L3052" s="88">
        <v>0</v>
      </c>
      <c r="M3052" s="88">
        <v>63260373</v>
      </c>
      <c r="N3052" s="88">
        <v>40308840</v>
      </c>
      <c r="O3052" s="88">
        <v>66305884</v>
      </c>
      <c r="P3052" s="88">
        <v>21299017</v>
      </c>
      <c r="Q3052" s="89">
        <v>1.3626348119380001E-2</v>
      </c>
      <c r="R3052" s="89">
        <v>0</v>
      </c>
      <c r="S3052" s="89">
        <v>0</v>
      </c>
      <c r="T3052" s="89">
        <v>0</v>
      </c>
      <c r="U3052" s="89">
        <v>2.50192738576E-3</v>
      </c>
      <c r="V3052" s="89">
        <v>0</v>
      </c>
      <c r="W3052" s="89">
        <v>-3.2265355300000003E-5</v>
      </c>
      <c r="X3052" s="89">
        <v>0</v>
      </c>
      <c r="Y3052" s="89">
        <v>1.4411786812999999E-4</v>
      </c>
      <c r="Z3052" s="89">
        <v>1.4623994151100001E-3</v>
      </c>
      <c r="AA3052" s="89">
        <v>6.0994311090999999E-4</v>
      </c>
    </row>
    <row r="3053" spans="1:27" x14ac:dyDescent="0.25">
      <c r="A3053" s="87">
        <v>62422</v>
      </c>
      <c r="B3053" s="134">
        <v>45473</v>
      </c>
      <c r="C3053" s="87">
        <v>16690</v>
      </c>
      <c r="D3053" s="86" t="s">
        <v>3386</v>
      </c>
      <c r="E3053" s="88">
        <v>105036935</v>
      </c>
      <c r="F3053" s="88">
        <v>71128240</v>
      </c>
      <c r="G3053" s="88">
        <v>1310811</v>
      </c>
      <c r="H3053" s="88">
        <v>0</v>
      </c>
      <c r="I3053" s="88">
        <v>0</v>
      </c>
      <c r="J3053" s="88">
        <v>8616585</v>
      </c>
      <c r="K3053" s="88">
        <v>32585561</v>
      </c>
      <c r="L3053" s="88">
        <v>0</v>
      </c>
      <c r="M3053" s="88">
        <v>26949261</v>
      </c>
      <c r="N3053" s="88">
        <v>429948</v>
      </c>
      <c r="O3053" s="88">
        <v>0</v>
      </c>
      <c r="P3053" s="88">
        <v>1236074</v>
      </c>
      <c r="Q3053" s="89">
        <v>1.242588168731E-2</v>
      </c>
      <c r="R3053" s="89">
        <v>0</v>
      </c>
      <c r="S3053" s="89">
        <v>0</v>
      </c>
      <c r="T3053" s="89">
        <v>8.9117649689999994E-5</v>
      </c>
      <c r="U3053" s="89">
        <v>3.52860121031E-3</v>
      </c>
      <c r="V3053" s="89">
        <v>0</v>
      </c>
      <c r="W3053" s="89">
        <v>0</v>
      </c>
      <c r="X3053" s="89">
        <v>0</v>
      </c>
      <c r="Y3053" s="89">
        <v>0</v>
      </c>
      <c r="Z3053" s="89">
        <v>5.6211717039100001E-3</v>
      </c>
      <c r="AA3053" s="89">
        <v>1.7695588823299999E-3</v>
      </c>
    </row>
    <row r="3054" spans="1:27" x14ac:dyDescent="0.25">
      <c r="A3054" s="87">
        <v>62426</v>
      </c>
      <c r="B3054" s="134">
        <v>45473</v>
      </c>
      <c r="C3054" s="87">
        <v>16693</v>
      </c>
      <c r="D3054" s="86" t="s">
        <v>3387</v>
      </c>
      <c r="E3054" s="88">
        <v>811911495</v>
      </c>
      <c r="F3054" s="88">
        <v>623512498</v>
      </c>
      <c r="G3054" s="88">
        <v>38799136</v>
      </c>
      <c r="H3054" s="88">
        <v>0</v>
      </c>
      <c r="I3054" s="88">
        <v>13519148</v>
      </c>
      <c r="J3054" s="88">
        <v>29145527</v>
      </c>
      <c r="K3054" s="88">
        <v>121590687</v>
      </c>
      <c r="L3054" s="88">
        <v>0</v>
      </c>
      <c r="M3054" s="88">
        <v>311139523</v>
      </c>
      <c r="N3054" s="88">
        <v>41886686</v>
      </c>
      <c r="O3054" s="88">
        <v>96073</v>
      </c>
      <c r="P3054" s="88">
        <v>67335718</v>
      </c>
      <c r="Q3054" s="89">
        <v>3.314710260084E-2</v>
      </c>
      <c r="R3054" s="89">
        <v>0</v>
      </c>
      <c r="S3054" s="89">
        <v>2.1887697671499999E-3</v>
      </c>
      <c r="T3054" s="89">
        <v>-4.2348002500000001E-4</v>
      </c>
      <c r="U3054" s="89">
        <v>7.3686473747099999E-3</v>
      </c>
      <c r="V3054" s="89">
        <v>0</v>
      </c>
      <c r="W3054" s="89">
        <v>-2.7998768990000002E-4</v>
      </c>
      <c r="X3054" s="89">
        <v>0</v>
      </c>
      <c r="Y3054" s="89">
        <v>0</v>
      </c>
      <c r="Z3054" s="89">
        <v>3.3051351210429999E-2</v>
      </c>
      <c r="AA3054" s="89">
        <v>7.7927544443900003E-3</v>
      </c>
    </row>
    <row r="3055" spans="1:27" x14ac:dyDescent="0.25">
      <c r="A3055" s="87">
        <v>62429</v>
      </c>
      <c r="B3055" s="134">
        <v>45473</v>
      </c>
      <c r="C3055" s="87">
        <v>16695</v>
      </c>
      <c r="D3055" s="86" t="s">
        <v>3388</v>
      </c>
      <c r="E3055" s="88">
        <v>5712199</v>
      </c>
      <c r="F3055" s="88">
        <v>3874807</v>
      </c>
      <c r="G3055" s="88">
        <v>0</v>
      </c>
      <c r="H3055" s="88">
        <v>0</v>
      </c>
      <c r="I3055" s="88">
        <v>0</v>
      </c>
      <c r="J3055" s="88">
        <v>794175</v>
      </c>
      <c r="K3055" s="88">
        <v>2384269</v>
      </c>
      <c r="L3055" s="88">
        <v>0</v>
      </c>
      <c r="M3055" s="88">
        <v>0</v>
      </c>
      <c r="N3055" s="88">
        <v>0</v>
      </c>
      <c r="O3055" s="88">
        <v>0</v>
      </c>
      <c r="P3055" s="88">
        <v>696363</v>
      </c>
      <c r="Q3055" s="89">
        <v>0</v>
      </c>
      <c r="R3055" s="89">
        <v>0</v>
      </c>
      <c r="S3055" s="89">
        <v>0</v>
      </c>
      <c r="T3055" s="89">
        <v>0</v>
      </c>
      <c r="U3055" s="89">
        <v>-8.0381939320000001E-4</v>
      </c>
      <c r="V3055" s="89">
        <v>0</v>
      </c>
      <c r="W3055" s="89">
        <v>0</v>
      </c>
      <c r="X3055" s="89">
        <v>0</v>
      </c>
      <c r="Y3055" s="89">
        <v>0</v>
      </c>
      <c r="Z3055" s="89">
        <v>-1.5930249829999999E-3</v>
      </c>
      <c r="AA3055" s="89">
        <v>-7.4390007099999996E-4</v>
      </c>
    </row>
    <row r="3056" spans="1:27" x14ac:dyDescent="0.25">
      <c r="A3056" s="87">
        <v>62431</v>
      </c>
      <c r="B3056" s="134">
        <v>45473</v>
      </c>
      <c r="C3056" s="87">
        <v>16697</v>
      </c>
      <c r="D3056" s="86" t="s">
        <v>3389</v>
      </c>
      <c r="E3056" s="88">
        <v>98510915</v>
      </c>
      <c r="F3056" s="88">
        <v>80029820</v>
      </c>
      <c r="G3056" s="88">
        <v>3285500</v>
      </c>
      <c r="H3056" s="88">
        <v>0</v>
      </c>
      <c r="I3056" s="88">
        <v>0</v>
      </c>
      <c r="J3056" s="88">
        <v>9014239</v>
      </c>
      <c r="K3056" s="88">
        <v>25083792</v>
      </c>
      <c r="L3056" s="88">
        <v>0</v>
      </c>
      <c r="M3056" s="88">
        <v>33049965</v>
      </c>
      <c r="N3056" s="88">
        <v>3730816</v>
      </c>
      <c r="O3056" s="88">
        <v>237506</v>
      </c>
      <c r="P3056" s="88">
        <v>5628001</v>
      </c>
      <c r="Q3056" s="89">
        <v>1.567409582867E-2</v>
      </c>
      <c r="R3056" s="89">
        <v>0</v>
      </c>
      <c r="S3056" s="89">
        <v>0</v>
      </c>
      <c r="T3056" s="89">
        <v>1.00270316415E-3</v>
      </c>
      <c r="U3056" s="89">
        <v>4.58429126761E-3</v>
      </c>
      <c r="V3056" s="89">
        <v>0</v>
      </c>
      <c r="W3056" s="89">
        <v>-2.2252170699999999E-5</v>
      </c>
      <c r="X3056" s="89">
        <v>0</v>
      </c>
      <c r="Y3056" s="89">
        <v>0</v>
      </c>
      <c r="Z3056" s="89">
        <v>2.0179305251339999E-2</v>
      </c>
      <c r="AA3056" s="89">
        <v>3.77244917667E-3</v>
      </c>
    </row>
    <row r="3057" spans="1:27" x14ac:dyDescent="0.25">
      <c r="A3057" s="87">
        <v>62432</v>
      </c>
      <c r="B3057" s="134">
        <v>45473</v>
      </c>
      <c r="C3057" s="87">
        <v>16698</v>
      </c>
      <c r="D3057" s="86" t="s">
        <v>3390</v>
      </c>
      <c r="E3057" s="88">
        <v>34210802</v>
      </c>
      <c r="F3057" s="88">
        <v>10466887</v>
      </c>
      <c r="G3057" s="88">
        <v>115937</v>
      </c>
      <c r="H3057" s="88">
        <v>0</v>
      </c>
      <c r="I3057" s="88">
        <v>0</v>
      </c>
      <c r="J3057" s="88">
        <v>1346591</v>
      </c>
      <c r="K3057" s="88">
        <v>3612555</v>
      </c>
      <c r="L3057" s="88">
        <v>0</v>
      </c>
      <c r="M3057" s="88">
        <v>4374624</v>
      </c>
      <c r="N3057" s="88">
        <v>0</v>
      </c>
      <c r="O3057" s="88">
        <v>0</v>
      </c>
      <c r="P3057" s="88">
        <v>1017180</v>
      </c>
      <c r="Q3057" s="89">
        <v>0</v>
      </c>
      <c r="R3057" s="89">
        <v>0</v>
      </c>
      <c r="S3057" s="89">
        <v>0</v>
      </c>
      <c r="T3057" s="89">
        <v>0</v>
      </c>
      <c r="U3057" s="89">
        <v>0</v>
      </c>
      <c r="V3057" s="89">
        <v>0</v>
      </c>
      <c r="W3057" s="89">
        <v>0</v>
      </c>
      <c r="X3057" s="89">
        <v>0</v>
      </c>
      <c r="Y3057" s="89">
        <v>0</v>
      </c>
      <c r="Z3057" s="89">
        <v>1.1828394268100001E-3</v>
      </c>
      <c r="AA3057" s="89">
        <v>1.123660733E-4</v>
      </c>
    </row>
    <row r="3058" spans="1:27" x14ac:dyDescent="0.25">
      <c r="A3058" s="87">
        <v>62433</v>
      </c>
      <c r="B3058" s="134">
        <v>45473</v>
      </c>
      <c r="C3058" s="87">
        <v>16699</v>
      </c>
      <c r="D3058" s="86" t="s">
        <v>3391</v>
      </c>
      <c r="E3058" s="88">
        <v>31963238</v>
      </c>
      <c r="F3058" s="88">
        <v>10676426</v>
      </c>
      <c r="G3058" s="88">
        <v>0</v>
      </c>
      <c r="H3058" s="88">
        <v>0</v>
      </c>
      <c r="I3058" s="88">
        <v>0</v>
      </c>
      <c r="J3058" s="88">
        <v>1663308</v>
      </c>
      <c r="K3058" s="88">
        <v>3767034</v>
      </c>
      <c r="L3058" s="88">
        <v>0</v>
      </c>
      <c r="M3058" s="88">
        <v>4442045</v>
      </c>
      <c r="N3058" s="88">
        <v>0</v>
      </c>
      <c r="O3058" s="88">
        <v>0</v>
      </c>
      <c r="P3058" s="88">
        <v>804039</v>
      </c>
      <c r="Q3058" s="89">
        <v>0</v>
      </c>
      <c r="R3058" s="89">
        <v>0</v>
      </c>
      <c r="S3058" s="89">
        <v>0</v>
      </c>
      <c r="T3058" s="89">
        <v>-1.7476032437E-3</v>
      </c>
      <c r="U3058" s="89">
        <v>1.0903845108E-3</v>
      </c>
      <c r="V3058" s="89">
        <v>0</v>
      </c>
      <c r="W3058" s="89">
        <v>0</v>
      </c>
      <c r="X3058" s="89">
        <v>0</v>
      </c>
      <c r="Y3058" s="89">
        <v>0</v>
      </c>
      <c r="Z3058" s="89">
        <v>4.9608738548000001E-3</v>
      </c>
      <c r="AA3058" s="89">
        <v>4.5431337173999997E-4</v>
      </c>
    </row>
    <row r="3059" spans="1:27" x14ac:dyDescent="0.25">
      <c r="A3059" s="87">
        <v>62438</v>
      </c>
      <c r="B3059" s="134">
        <v>45473</v>
      </c>
      <c r="C3059" s="87">
        <v>16704</v>
      </c>
      <c r="D3059" s="86" t="s">
        <v>3392</v>
      </c>
      <c r="E3059" s="88">
        <v>29919117</v>
      </c>
      <c r="F3059" s="88">
        <v>17611097</v>
      </c>
      <c r="G3059" s="88">
        <v>545883</v>
      </c>
      <c r="H3059" s="88">
        <v>0</v>
      </c>
      <c r="I3059" s="88">
        <v>0</v>
      </c>
      <c r="J3059" s="88">
        <v>4947978</v>
      </c>
      <c r="K3059" s="88">
        <v>3750893</v>
      </c>
      <c r="L3059" s="88">
        <v>0</v>
      </c>
      <c r="M3059" s="88">
        <v>2183812</v>
      </c>
      <c r="N3059" s="88">
        <v>0</v>
      </c>
      <c r="O3059" s="88">
        <v>0</v>
      </c>
      <c r="P3059" s="88">
        <v>6182531</v>
      </c>
      <c r="Q3059" s="89">
        <v>8.9630193254999996E-4</v>
      </c>
      <c r="R3059" s="89">
        <v>0</v>
      </c>
      <c r="S3059" s="89">
        <v>0</v>
      </c>
      <c r="T3059" s="89">
        <v>0</v>
      </c>
      <c r="U3059" s="89">
        <v>9.4192963539999994E-5</v>
      </c>
      <c r="V3059" s="89">
        <v>0</v>
      </c>
      <c r="W3059" s="89">
        <v>0</v>
      </c>
      <c r="X3059" s="89">
        <v>0</v>
      </c>
      <c r="Y3059" s="89">
        <v>0</v>
      </c>
      <c r="Z3059" s="89">
        <v>1.5747130570599999E-3</v>
      </c>
      <c r="AA3059" s="89">
        <v>5.9507537695E-4</v>
      </c>
    </row>
    <row r="3060" spans="1:27" x14ac:dyDescent="0.25">
      <c r="A3060" s="87">
        <v>62441</v>
      </c>
      <c r="B3060" s="134">
        <v>45473</v>
      </c>
      <c r="C3060" s="87">
        <v>16707</v>
      </c>
      <c r="D3060" s="86" t="s">
        <v>3393</v>
      </c>
      <c r="E3060" s="88">
        <v>1258757</v>
      </c>
      <c r="F3060" s="88">
        <v>829285</v>
      </c>
      <c r="G3060" s="88">
        <v>0</v>
      </c>
      <c r="H3060" s="88">
        <v>0</v>
      </c>
      <c r="I3060" s="88">
        <v>0</v>
      </c>
      <c r="J3060" s="88">
        <v>467826</v>
      </c>
      <c r="K3060" s="88">
        <v>129450</v>
      </c>
      <c r="L3060" s="88">
        <v>0</v>
      </c>
      <c r="M3060" s="88">
        <v>0</v>
      </c>
      <c r="N3060" s="88">
        <v>0</v>
      </c>
      <c r="O3060" s="88">
        <v>0</v>
      </c>
      <c r="P3060" s="88">
        <v>232009</v>
      </c>
      <c r="Q3060" s="89">
        <v>0</v>
      </c>
      <c r="R3060" s="89">
        <v>0</v>
      </c>
      <c r="S3060" s="89">
        <v>0</v>
      </c>
      <c r="T3060" s="89">
        <v>0</v>
      </c>
      <c r="U3060" s="89">
        <v>0</v>
      </c>
      <c r="V3060" s="89">
        <v>0</v>
      </c>
      <c r="W3060" s="89">
        <v>0</v>
      </c>
      <c r="X3060" s="89">
        <v>0</v>
      </c>
      <c r="Y3060" s="89">
        <v>0</v>
      </c>
      <c r="Z3060" s="89">
        <v>0</v>
      </c>
      <c r="AA3060" s="89">
        <v>0</v>
      </c>
    </row>
    <row r="3061" spans="1:27" x14ac:dyDescent="0.25">
      <c r="A3061" s="87">
        <v>62446</v>
      </c>
      <c r="B3061" s="134">
        <v>45473</v>
      </c>
      <c r="C3061" s="87">
        <v>16712</v>
      </c>
      <c r="D3061" s="86" t="s">
        <v>3394</v>
      </c>
      <c r="E3061" s="88">
        <v>63814642</v>
      </c>
      <c r="F3061" s="88">
        <v>45857945</v>
      </c>
      <c r="G3061" s="88">
        <v>361496</v>
      </c>
      <c r="H3061" s="88">
        <v>0</v>
      </c>
      <c r="I3061" s="88">
        <v>0</v>
      </c>
      <c r="J3061" s="88">
        <v>8445579</v>
      </c>
      <c r="K3061" s="88">
        <v>22508266</v>
      </c>
      <c r="L3061" s="88">
        <v>0</v>
      </c>
      <c r="M3061" s="88">
        <v>5405871</v>
      </c>
      <c r="N3061" s="88">
        <v>0</v>
      </c>
      <c r="O3061" s="88">
        <v>0</v>
      </c>
      <c r="P3061" s="88">
        <v>9136733</v>
      </c>
      <c r="Q3061" s="89">
        <v>0</v>
      </c>
      <c r="R3061" s="89">
        <v>0</v>
      </c>
      <c r="S3061" s="89">
        <v>0</v>
      </c>
      <c r="T3061" s="89">
        <v>-1.5104868067000001E-3</v>
      </c>
      <c r="U3061" s="89">
        <v>5.5400221331199997E-3</v>
      </c>
      <c r="V3061" s="89">
        <v>0</v>
      </c>
      <c r="W3061" s="89">
        <v>0</v>
      </c>
      <c r="X3061" s="89">
        <v>0</v>
      </c>
      <c r="Y3061" s="89">
        <v>0</v>
      </c>
      <c r="Z3061" s="89">
        <v>1.2020484885929999E-2</v>
      </c>
      <c r="AA3061" s="89">
        <v>5.1528657287599998E-3</v>
      </c>
    </row>
    <row r="3062" spans="1:27" x14ac:dyDescent="0.25">
      <c r="A3062" s="87">
        <v>62452</v>
      </c>
      <c r="B3062" s="134">
        <v>45473</v>
      </c>
      <c r="C3062" s="87">
        <v>16718</v>
      </c>
      <c r="D3062" s="86" t="s">
        <v>3395</v>
      </c>
      <c r="E3062" s="88">
        <v>59810009</v>
      </c>
      <c r="F3062" s="88">
        <v>41478626</v>
      </c>
      <c r="G3062" s="88">
        <v>834950</v>
      </c>
      <c r="H3062" s="88">
        <v>0</v>
      </c>
      <c r="I3062" s="88">
        <v>0</v>
      </c>
      <c r="J3062" s="88">
        <v>12570827</v>
      </c>
      <c r="K3062" s="88">
        <v>15826265</v>
      </c>
      <c r="L3062" s="88">
        <v>0</v>
      </c>
      <c r="M3062" s="88">
        <v>0</v>
      </c>
      <c r="N3062" s="88">
        <v>0</v>
      </c>
      <c r="O3062" s="88">
        <v>687800</v>
      </c>
      <c r="P3062" s="88">
        <v>11558785</v>
      </c>
      <c r="Q3062" s="89">
        <v>4.3428777962500002E-3</v>
      </c>
      <c r="R3062" s="89">
        <v>0</v>
      </c>
      <c r="S3062" s="89">
        <v>0</v>
      </c>
      <c r="T3062" s="89">
        <v>1.1737670961E-4</v>
      </c>
      <c r="U3062" s="89">
        <v>2.0942030773299998E-3</v>
      </c>
      <c r="V3062" s="89">
        <v>0</v>
      </c>
      <c r="W3062" s="89">
        <v>0</v>
      </c>
      <c r="X3062" s="89">
        <v>0</v>
      </c>
      <c r="Y3062" s="89">
        <v>0</v>
      </c>
      <c r="Z3062" s="89">
        <v>1.56113842917E-3</v>
      </c>
      <c r="AA3062" s="89">
        <v>1.29310171822E-3</v>
      </c>
    </row>
    <row r="3063" spans="1:27" x14ac:dyDescent="0.25">
      <c r="A3063" s="87">
        <v>62471</v>
      </c>
      <c r="B3063" s="134">
        <v>45473</v>
      </c>
      <c r="C3063" s="87">
        <v>16737</v>
      </c>
      <c r="D3063" s="86" t="s">
        <v>3396</v>
      </c>
      <c r="E3063" s="88">
        <v>16302139</v>
      </c>
      <c r="F3063" s="88">
        <v>10489505</v>
      </c>
      <c r="G3063" s="88">
        <v>0</v>
      </c>
      <c r="H3063" s="88">
        <v>0</v>
      </c>
      <c r="I3063" s="88">
        <v>0</v>
      </c>
      <c r="J3063" s="88">
        <v>2115291</v>
      </c>
      <c r="K3063" s="88">
        <v>4335870</v>
      </c>
      <c r="L3063" s="88">
        <v>0</v>
      </c>
      <c r="M3063" s="88">
        <v>1588482</v>
      </c>
      <c r="N3063" s="88">
        <v>0</v>
      </c>
      <c r="O3063" s="88">
        <v>0</v>
      </c>
      <c r="P3063" s="88">
        <v>2449862</v>
      </c>
      <c r="Q3063" s="89">
        <v>0</v>
      </c>
      <c r="R3063" s="89">
        <v>0</v>
      </c>
      <c r="S3063" s="89">
        <v>0</v>
      </c>
      <c r="T3063" s="89">
        <v>1.7049385684199999E-3</v>
      </c>
      <c r="U3063" s="89">
        <v>9.7582613558400005E-3</v>
      </c>
      <c r="V3063" s="89">
        <v>0</v>
      </c>
      <c r="W3063" s="89">
        <v>-2.4547908359000001E-6</v>
      </c>
      <c r="X3063" s="89">
        <v>0</v>
      </c>
      <c r="Y3063" s="89">
        <v>0</v>
      </c>
      <c r="Z3063" s="89">
        <v>2.449599099666E-2</v>
      </c>
      <c r="AA3063" s="89">
        <v>1.0205605554679999E-2</v>
      </c>
    </row>
    <row r="3064" spans="1:27" x14ac:dyDescent="0.25">
      <c r="A3064" s="87">
        <v>62479</v>
      </c>
      <c r="B3064" s="134">
        <v>45473</v>
      </c>
      <c r="C3064" s="87">
        <v>16745</v>
      </c>
      <c r="D3064" s="86" t="s">
        <v>3397</v>
      </c>
      <c r="E3064" s="88">
        <v>40156859</v>
      </c>
      <c r="F3064" s="88">
        <v>20561856</v>
      </c>
      <c r="G3064" s="88">
        <v>134547</v>
      </c>
      <c r="H3064" s="88">
        <v>0</v>
      </c>
      <c r="I3064" s="88">
        <v>0</v>
      </c>
      <c r="J3064" s="88">
        <v>5275261</v>
      </c>
      <c r="K3064" s="88">
        <v>14385690</v>
      </c>
      <c r="L3064" s="88">
        <v>0</v>
      </c>
      <c r="M3064" s="88">
        <v>517319</v>
      </c>
      <c r="N3064" s="88">
        <v>0</v>
      </c>
      <c r="O3064" s="88">
        <v>0</v>
      </c>
      <c r="P3064" s="88">
        <v>249040</v>
      </c>
      <c r="Q3064" s="89">
        <v>2.357552866768E-2</v>
      </c>
      <c r="R3064" s="89">
        <v>0</v>
      </c>
      <c r="S3064" s="89">
        <v>0</v>
      </c>
      <c r="T3064" s="89">
        <v>2.4614650104E-4</v>
      </c>
      <c r="U3064" s="89">
        <v>1.65535278391E-3</v>
      </c>
      <c r="V3064" s="89">
        <v>0</v>
      </c>
      <c r="W3064" s="89">
        <v>0</v>
      </c>
      <c r="X3064" s="89">
        <v>0</v>
      </c>
      <c r="Y3064" s="89">
        <v>0</v>
      </c>
      <c r="Z3064" s="89">
        <v>1.021949355858E-2</v>
      </c>
      <c r="AA3064" s="89">
        <v>1.4823634476900001E-3</v>
      </c>
    </row>
    <row r="3065" spans="1:27" x14ac:dyDescent="0.25">
      <c r="A3065" s="87">
        <v>62482</v>
      </c>
      <c r="B3065" s="134">
        <v>45473</v>
      </c>
      <c r="C3065" s="87">
        <v>16748</v>
      </c>
      <c r="D3065" s="86" t="s">
        <v>3398</v>
      </c>
      <c r="E3065" s="88">
        <v>14438857</v>
      </c>
      <c r="F3065" s="88">
        <v>10483826</v>
      </c>
      <c r="G3065" s="88">
        <v>0</v>
      </c>
      <c r="H3065" s="88">
        <v>0</v>
      </c>
      <c r="I3065" s="88">
        <v>0</v>
      </c>
      <c r="J3065" s="88">
        <v>1607038</v>
      </c>
      <c r="K3065" s="88">
        <v>4152605</v>
      </c>
      <c r="L3065" s="88">
        <v>0</v>
      </c>
      <c r="M3065" s="88">
        <v>2257654</v>
      </c>
      <c r="N3065" s="88">
        <v>0</v>
      </c>
      <c r="O3065" s="88">
        <v>0</v>
      </c>
      <c r="P3065" s="88">
        <v>2466528</v>
      </c>
      <c r="Q3065" s="89">
        <v>0</v>
      </c>
      <c r="R3065" s="89">
        <v>0</v>
      </c>
      <c r="S3065" s="89">
        <v>0</v>
      </c>
      <c r="T3065" s="89">
        <v>0</v>
      </c>
      <c r="U3065" s="89">
        <v>5.3855387371799998E-3</v>
      </c>
      <c r="V3065" s="89">
        <v>0</v>
      </c>
      <c r="W3065" s="89">
        <v>5.73748173803E-3</v>
      </c>
      <c r="X3065" s="89">
        <v>0</v>
      </c>
      <c r="Y3065" s="89">
        <v>0</v>
      </c>
      <c r="Z3065" s="89">
        <v>2.2529649581019998E-2</v>
      </c>
      <c r="AA3065" s="89">
        <v>8.8308571030899993E-3</v>
      </c>
    </row>
    <row r="3066" spans="1:27" x14ac:dyDescent="0.25">
      <c r="A3066" s="87">
        <v>62484</v>
      </c>
      <c r="B3066" s="134">
        <v>45473</v>
      </c>
      <c r="C3066" s="87">
        <v>16750</v>
      </c>
      <c r="D3066" s="86" t="s">
        <v>3399</v>
      </c>
      <c r="E3066" s="88">
        <v>274632565</v>
      </c>
      <c r="F3066" s="88">
        <v>228486905</v>
      </c>
      <c r="G3066" s="88">
        <v>5416785</v>
      </c>
      <c r="H3066" s="88">
        <v>0</v>
      </c>
      <c r="I3066" s="88">
        <v>9930502</v>
      </c>
      <c r="J3066" s="88">
        <v>7407541</v>
      </c>
      <c r="K3066" s="88">
        <v>42362312</v>
      </c>
      <c r="L3066" s="88">
        <v>0</v>
      </c>
      <c r="M3066" s="88">
        <v>96015037</v>
      </c>
      <c r="N3066" s="88">
        <v>35021449</v>
      </c>
      <c r="O3066" s="88">
        <v>139015</v>
      </c>
      <c r="P3066" s="88">
        <v>32194262</v>
      </c>
      <c r="Q3066" s="89">
        <v>2.7518964364910001E-2</v>
      </c>
      <c r="R3066" s="89">
        <v>0</v>
      </c>
      <c r="S3066" s="89">
        <v>3.2903429399899998E-3</v>
      </c>
      <c r="T3066" s="89">
        <v>1.3363813476499999E-3</v>
      </c>
      <c r="U3066" s="89">
        <v>4.2469785174499997E-3</v>
      </c>
      <c r="V3066" s="89">
        <v>0</v>
      </c>
      <c r="W3066" s="89">
        <v>3.9778764187799999E-6</v>
      </c>
      <c r="X3066" s="89">
        <v>4.2724764059999998E-4</v>
      </c>
      <c r="Y3066" s="89">
        <v>0</v>
      </c>
      <c r="Z3066" s="89">
        <v>6.8117824568299998E-3</v>
      </c>
      <c r="AA3066" s="89">
        <v>2.4539709258899998E-3</v>
      </c>
    </row>
    <row r="3067" spans="1:27" x14ac:dyDescent="0.25">
      <c r="A3067" s="87">
        <v>62486</v>
      </c>
      <c r="B3067" s="134">
        <v>45473</v>
      </c>
      <c r="C3067" s="87">
        <v>16752</v>
      </c>
      <c r="D3067" s="86" t="s">
        <v>3400</v>
      </c>
      <c r="E3067" s="88">
        <v>11597213</v>
      </c>
      <c r="F3067" s="88">
        <v>2615157</v>
      </c>
      <c r="G3067" s="88">
        <v>0</v>
      </c>
      <c r="H3067" s="88">
        <v>0</v>
      </c>
      <c r="I3067" s="88">
        <v>0</v>
      </c>
      <c r="J3067" s="88">
        <v>0</v>
      </c>
      <c r="K3067" s="88">
        <v>965717</v>
      </c>
      <c r="L3067" s="88">
        <v>0</v>
      </c>
      <c r="M3067" s="88">
        <v>1312198</v>
      </c>
      <c r="N3067" s="88">
        <v>0</v>
      </c>
      <c r="O3067" s="88">
        <v>0</v>
      </c>
      <c r="P3067" s="88">
        <v>337242</v>
      </c>
      <c r="Q3067" s="89">
        <v>0</v>
      </c>
      <c r="R3067" s="89">
        <v>0</v>
      </c>
      <c r="S3067" s="89">
        <v>0</v>
      </c>
      <c r="T3067" s="89">
        <v>0</v>
      </c>
      <c r="U3067" s="89">
        <v>3.7405521990000003E-5</v>
      </c>
      <c r="V3067" s="89">
        <v>0</v>
      </c>
      <c r="W3067" s="89">
        <v>0</v>
      </c>
      <c r="X3067" s="89">
        <v>0</v>
      </c>
      <c r="Y3067" s="89">
        <v>0</v>
      </c>
      <c r="Z3067" s="89">
        <v>-7.0420728262999997E-3</v>
      </c>
      <c r="AA3067" s="89">
        <v>-1.0537885316000001E-3</v>
      </c>
    </row>
    <row r="3068" spans="1:27" x14ac:dyDescent="0.25">
      <c r="A3068" s="87">
        <v>62497</v>
      </c>
      <c r="B3068" s="134">
        <v>45473</v>
      </c>
      <c r="C3068" s="87">
        <v>16760</v>
      </c>
      <c r="D3068" s="86" t="s">
        <v>3401</v>
      </c>
      <c r="E3068" s="88">
        <v>49804738</v>
      </c>
      <c r="F3068" s="88">
        <v>32180446</v>
      </c>
      <c r="G3068" s="88">
        <v>255534</v>
      </c>
      <c r="H3068" s="88">
        <v>0</v>
      </c>
      <c r="I3068" s="88">
        <v>42382</v>
      </c>
      <c r="J3068" s="88">
        <v>3508889</v>
      </c>
      <c r="K3068" s="88">
        <v>3775951</v>
      </c>
      <c r="L3068" s="88">
        <v>0</v>
      </c>
      <c r="M3068" s="88">
        <v>21043653</v>
      </c>
      <c r="N3068" s="88">
        <v>0</v>
      </c>
      <c r="O3068" s="88">
        <v>0</v>
      </c>
      <c r="P3068" s="88">
        <v>3554037</v>
      </c>
      <c r="Q3068" s="89">
        <v>9.0625415038669999E-2</v>
      </c>
      <c r="R3068" s="89">
        <v>0</v>
      </c>
      <c r="S3068" s="89">
        <v>-1.3563154804400001E-2</v>
      </c>
      <c r="T3068" s="89">
        <v>6.9873502342000001E-4</v>
      </c>
      <c r="U3068" s="89">
        <v>5.1742994744799998E-3</v>
      </c>
      <c r="V3068" s="89">
        <v>0</v>
      </c>
      <c r="W3068" s="89">
        <v>0</v>
      </c>
      <c r="X3068" s="89">
        <v>0</v>
      </c>
      <c r="Y3068" s="89">
        <v>0</v>
      </c>
      <c r="Z3068" s="89">
        <v>1.9141858422529998E-2</v>
      </c>
      <c r="AA3068" s="89">
        <v>3.3168399618599999E-3</v>
      </c>
    </row>
    <row r="3069" spans="1:27" x14ac:dyDescent="0.25">
      <c r="A3069" s="87">
        <v>62500</v>
      </c>
      <c r="B3069" s="134">
        <v>45473</v>
      </c>
      <c r="C3069" s="87">
        <v>16762</v>
      </c>
      <c r="D3069" s="86" t="s">
        <v>3402</v>
      </c>
      <c r="E3069" s="88">
        <v>29898348</v>
      </c>
      <c r="F3069" s="88">
        <v>13600164</v>
      </c>
      <c r="G3069" s="88">
        <v>0</v>
      </c>
      <c r="H3069" s="88">
        <v>0</v>
      </c>
      <c r="I3069" s="88">
        <v>0</v>
      </c>
      <c r="J3069" s="88">
        <v>4565857</v>
      </c>
      <c r="K3069" s="88">
        <v>8125516</v>
      </c>
      <c r="L3069" s="88">
        <v>0</v>
      </c>
      <c r="M3069" s="88">
        <v>0</v>
      </c>
      <c r="N3069" s="88">
        <v>0</v>
      </c>
      <c r="O3069" s="88">
        <v>0</v>
      </c>
      <c r="P3069" s="88">
        <v>908791</v>
      </c>
      <c r="Q3069" s="89">
        <v>0</v>
      </c>
      <c r="R3069" s="89">
        <v>0</v>
      </c>
      <c r="S3069" s="89">
        <v>0</v>
      </c>
      <c r="T3069" s="89">
        <v>6.2225299564999995E-4</v>
      </c>
      <c r="U3069" s="89">
        <v>1.4230184167700001E-3</v>
      </c>
      <c r="V3069" s="89">
        <v>0</v>
      </c>
      <c r="W3069" s="89">
        <v>0</v>
      </c>
      <c r="X3069" s="89">
        <v>0</v>
      </c>
      <c r="Y3069" s="89">
        <v>0</v>
      </c>
      <c r="Z3069" s="89">
        <v>4.46032085904E-3</v>
      </c>
      <c r="AA3069" s="89">
        <v>1.3953242269599999E-3</v>
      </c>
    </row>
    <row r="3070" spans="1:27" x14ac:dyDescent="0.25">
      <c r="A3070" s="87">
        <v>62502</v>
      </c>
      <c r="B3070" s="134">
        <v>45473</v>
      </c>
      <c r="C3070" s="87">
        <v>16764</v>
      </c>
      <c r="D3070" s="86" t="s">
        <v>3403</v>
      </c>
      <c r="E3070" s="88">
        <v>8663073</v>
      </c>
      <c r="F3070" s="88">
        <v>6296454</v>
      </c>
      <c r="G3070" s="88">
        <v>0</v>
      </c>
      <c r="H3070" s="88">
        <v>0</v>
      </c>
      <c r="I3070" s="88">
        <v>0</v>
      </c>
      <c r="J3070" s="88">
        <v>2678059</v>
      </c>
      <c r="K3070" s="88">
        <v>1782499</v>
      </c>
      <c r="L3070" s="88">
        <v>0</v>
      </c>
      <c r="M3070" s="88">
        <v>0</v>
      </c>
      <c r="N3070" s="88">
        <v>0</v>
      </c>
      <c r="O3070" s="88">
        <v>0</v>
      </c>
      <c r="P3070" s="88">
        <v>1835895</v>
      </c>
      <c r="Q3070" s="89">
        <v>0</v>
      </c>
      <c r="R3070" s="89">
        <v>0</v>
      </c>
      <c r="S3070" s="89">
        <v>0</v>
      </c>
      <c r="T3070" s="89">
        <v>0</v>
      </c>
      <c r="U3070" s="89">
        <v>-7.1031696979999997E-4</v>
      </c>
      <c r="V3070" s="89">
        <v>0</v>
      </c>
      <c r="W3070" s="89">
        <v>0</v>
      </c>
      <c r="X3070" s="89">
        <v>0</v>
      </c>
      <c r="Y3070" s="89">
        <v>0</v>
      </c>
      <c r="Z3070" s="89">
        <v>-1.084109997E-4</v>
      </c>
      <c r="AA3070" s="89">
        <v>-2.4626180799999998E-4</v>
      </c>
    </row>
    <row r="3071" spans="1:27" x14ac:dyDescent="0.25">
      <c r="A3071" s="87">
        <v>62508</v>
      </c>
      <c r="B3071" s="134">
        <v>45473</v>
      </c>
      <c r="C3071" s="87">
        <v>16770</v>
      </c>
      <c r="D3071" s="86" t="s">
        <v>3404</v>
      </c>
      <c r="E3071" s="88">
        <v>48043786</v>
      </c>
      <c r="F3071" s="88">
        <v>30231850</v>
      </c>
      <c r="G3071" s="88">
        <v>1021404</v>
      </c>
      <c r="H3071" s="88">
        <v>0</v>
      </c>
      <c r="I3071" s="88">
        <v>0</v>
      </c>
      <c r="J3071" s="88">
        <v>2108236</v>
      </c>
      <c r="K3071" s="88">
        <v>9361256</v>
      </c>
      <c r="L3071" s="88">
        <v>0</v>
      </c>
      <c r="M3071" s="88">
        <v>15613339</v>
      </c>
      <c r="N3071" s="88">
        <v>0</v>
      </c>
      <c r="O3071" s="88">
        <v>0</v>
      </c>
      <c r="P3071" s="88">
        <v>2127615</v>
      </c>
      <c r="Q3071" s="89">
        <v>7.2484699079500003E-3</v>
      </c>
      <c r="R3071" s="89">
        <v>0</v>
      </c>
      <c r="S3071" s="89">
        <v>0</v>
      </c>
      <c r="T3071" s="89">
        <v>0</v>
      </c>
      <c r="U3071" s="89">
        <v>3.6773995108499999E-3</v>
      </c>
      <c r="V3071" s="89">
        <v>0</v>
      </c>
      <c r="W3071" s="89">
        <v>0</v>
      </c>
      <c r="X3071" s="89">
        <v>0</v>
      </c>
      <c r="Y3071" s="89">
        <v>0</v>
      </c>
      <c r="Z3071" s="89">
        <v>1.259781986767E-2</v>
      </c>
      <c r="AA3071" s="89">
        <v>2.34883347933E-3</v>
      </c>
    </row>
    <row r="3072" spans="1:27" x14ac:dyDescent="0.25">
      <c r="A3072" s="87">
        <v>62517</v>
      </c>
      <c r="B3072" s="134">
        <v>45473</v>
      </c>
      <c r="C3072" s="87">
        <v>16779</v>
      </c>
      <c r="D3072" s="86" t="s">
        <v>3405</v>
      </c>
      <c r="E3072" s="88">
        <v>29191456</v>
      </c>
      <c r="F3072" s="88">
        <v>8718368</v>
      </c>
      <c r="G3072" s="88">
        <v>1280367</v>
      </c>
      <c r="H3072" s="88">
        <v>0</v>
      </c>
      <c r="I3072" s="88">
        <v>0</v>
      </c>
      <c r="J3072" s="88">
        <v>1873272</v>
      </c>
      <c r="K3072" s="88">
        <v>1462216</v>
      </c>
      <c r="L3072" s="88">
        <v>0</v>
      </c>
      <c r="M3072" s="88">
        <v>2356910</v>
      </c>
      <c r="N3072" s="88">
        <v>0</v>
      </c>
      <c r="O3072" s="88">
        <v>0</v>
      </c>
      <c r="P3072" s="88">
        <v>1745603</v>
      </c>
      <c r="Q3072" s="89">
        <v>1.7851901064300001E-3</v>
      </c>
      <c r="R3072" s="89">
        <v>0</v>
      </c>
      <c r="S3072" s="89">
        <v>0</v>
      </c>
      <c r="T3072" s="89">
        <v>5.2037992167000004E-4</v>
      </c>
      <c r="U3072" s="89">
        <v>5.9285240847600004E-3</v>
      </c>
      <c r="V3072" s="89">
        <v>0</v>
      </c>
      <c r="W3072" s="89">
        <v>-3.9564622976E-7</v>
      </c>
      <c r="X3072" s="89">
        <v>0</v>
      </c>
      <c r="Y3072" s="89">
        <v>0</v>
      </c>
      <c r="Z3072" s="89">
        <v>8.8242288193700006E-3</v>
      </c>
      <c r="AA3072" s="89">
        <v>3.35717048834E-3</v>
      </c>
    </row>
    <row r="3073" spans="1:27" x14ac:dyDescent="0.25">
      <c r="A3073" s="87">
        <v>62536</v>
      </c>
      <c r="B3073" s="134">
        <v>45473</v>
      </c>
      <c r="C3073" s="87">
        <v>16796</v>
      </c>
      <c r="D3073" s="86" t="s">
        <v>3406</v>
      </c>
      <c r="E3073" s="88">
        <v>17640644</v>
      </c>
      <c r="F3073" s="88">
        <v>12549787</v>
      </c>
      <c r="G3073" s="88">
        <v>1298605</v>
      </c>
      <c r="H3073" s="88">
        <v>0</v>
      </c>
      <c r="I3073" s="88">
        <v>868295</v>
      </c>
      <c r="J3073" s="88">
        <v>1527158</v>
      </c>
      <c r="K3073" s="88">
        <v>2340203</v>
      </c>
      <c r="L3073" s="88">
        <v>0</v>
      </c>
      <c r="M3073" s="88">
        <v>1369007</v>
      </c>
      <c r="N3073" s="88">
        <v>3095944</v>
      </c>
      <c r="O3073" s="88">
        <v>44536</v>
      </c>
      <c r="P3073" s="88">
        <v>2006039</v>
      </c>
      <c r="Q3073" s="89">
        <v>-1.5033685560000001E-3</v>
      </c>
      <c r="R3073" s="89">
        <v>0</v>
      </c>
      <c r="S3073" s="89">
        <v>0</v>
      </c>
      <c r="T3073" s="89">
        <v>3.31900779823E-3</v>
      </c>
      <c r="U3073" s="89">
        <v>4.9684863198900002E-3</v>
      </c>
      <c r="V3073" s="89">
        <v>0</v>
      </c>
      <c r="W3073" s="89">
        <v>0</v>
      </c>
      <c r="X3073" s="89">
        <v>0</v>
      </c>
      <c r="Y3073" s="89">
        <v>0</v>
      </c>
      <c r="Z3073" s="89">
        <v>6.9752521470500001E-3</v>
      </c>
      <c r="AA3073" s="89">
        <v>2.9636151280700001E-3</v>
      </c>
    </row>
    <row r="3074" spans="1:27" x14ac:dyDescent="0.25">
      <c r="A3074" s="87">
        <v>62537</v>
      </c>
      <c r="B3074" s="134">
        <v>45473</v>
      </c>
      <c r="C3074" s="87">
        <v>16797</v>
      </c>
      <c r="D3074" s="86" t="s">
        <v>3407</v>
      </c>
      <c r="E3074" s="88">
        <v>65716328</v>
      </c>
      <c r="F3074" s="88">
        <v>39889587</v>
      </c>
      <c r="G3074" s="88">
        <v>354379</v>
      </c>
      <c r="H3074" s="88">
        <v>0</v>
      </c>
      <c r="I3074" s="88">
        <v>0</v>
      </c>
      <c r="J3074" s="88">
        <v>1414949</v>
      </c>
      <c r="K3074" s="88">
        <v>13584097</v>
      </c>
      <c r="L3074" s="88">
        <v>0</v>
      </c>
      <c r="M3074" s="88">
        <v>20941138</v>
      </c>
      <c r="N3074" s="88">
        <v>0</v>
      </c>
      <c r="O3074" s="88">
        <v>93280</v>
      </c>
      <c r="P3074" s="88">
        <v>3501743</v>
      </c>
      <c r="Q3074" s="89">
        <v>4.0854345031640003E-2</v>
      </c>
      <c r="R3074" s="89">
        <v>0</v>
      </c>
      <c r="S3074" s="89">
        <v>0</v>
      </c>
      <c r="T3074" s="89">
        <v>0</v>
      </c>
      <c r="U3074" s="89">
        <v>3.3720958346200001E-3</v>
      </c>
      <c r="V3074" s="89">
        <v>0</v>
      </c>
      <c r="W3074" s="89">
        <v>0</v>
      </c>
      <c r="X3074" s="89">
        <v>0</v>
      </c>
      <c r="Y3074" s="89">
        <v>0</v>
      </c>
      <c r="Z3074" s="89">
        <v>9.1232064953500006E-3</v>
      </c>
      <c r="AA3074" s="89">
        <v>2.4575757107899998E-3</v>
      </c>
    </row>
    <row r="3075" spans="1:27" x14ac:dyDescent="0.25">
      <c r="A3075" s="87">
        <v>62542</v>
      </c>
      <c r="B3075" s="134">
        <v>45473</v>
      </c>
      <c r="C3075" s="87">
        <v>16802</v>
      </c>
      <c r="D3075" s="86" t="s">
        <v>3408</v>
      </c>
      <c r="E3075" s="88">
        <v>992343803</v>
      </c>
      <c r="F3075" s="88">
        <v>893483313</v>
      </c>
      <c r="G3075" s="88">
        <v>14338963</v>
      </c>
      <c r="H3075" s="88">
        <v>0</v>
      </c>
      <c r="I3075" s="88">
        <v>0</v>
      </c>
      <c r="J3075" s="88">
        <v>126259750</v>
      </c>
      <c r="K3075" s="88">
        <v>607709003</v>
      </c>
      <c r="L3075" s="88">
        <v>0</v>
      </c>
      <c r="M3075" s="88">
        <v>69707056</v>
      </c>
      <c r="N3075" s="88">
        <v>3145266</v>
      </c>
      <c r="O3075" s="88">
        <v>2457737</v>
      </c>
      <c r="P3075" s="88">
        <v>69865537</v>
      </c>
      <c r="Q3075" s="89">
        <v>1.3214619466020001E-2</v>
      </c>
      <c r="R3075" s="89">
        <v>0</v>
      </c>
      <c r="S3075" s="89">
        <v>0</v>
      </c>
      <c r="T3075" s="89">
        <v>1.29529589106E-3</v>
      </c>
      <c r="U3075" s="89">
        <v>3.1576864763000001E-3</v>
      </c>
      <c r="V3075" s="89">
        <v>0</v>
      </c>
      <c r="W3075" s="89">
        <v>1.2182447738E-4</v>
      </c>
      <c r="X3075" s="89">
        <v>0</v>
      </c>
      <c r="Y3075" s="89">
        <v>0</v>
      </c>
      <c r="Z3075" s="89">
        <v>1.26951042838E-2</v>
      </c>
      <c r="AA3075" s="89">
        <v>3.0323101870600002E-3</v>
      </c>
    </row>
    <row r="3076" spans="1:27" x14ac:dyDescent="0.25">
      <c r="A3076" s="87">
        <v>62543</v>
      </c>
      <c r="B3076" s="134">
        <v>45473</v>
      </c>
      <c r="C3076" s="87">
        <v>16803</v>
      </c>
      <c r="D3076" s="86" t="s">
        <v>3409</v>
      </c>
      <c r="E3076" s="88">
        <v>44057983</v>
      </c>
      <c r="F3076" s="88">
        <v>8166973</v>
      </c>
      <c r="G3076" s="88">
        <v>408451</v>
      </c>
      <c r="H3076" s="88">
        <v>0</v>
      </c>
      <c r="I3076" s="88">
        <v>0</v>
      </c>
      <c r="J3076" s="88">
        <v>1785861</v>
      </c>
      <c r="K3076" s="88">
        <v>4072922</v>
      </c>
      <c r="L3076" s="88">
        <v>0</v>
      </c>
      <c r="M3076" s="88">
        <v>0</v>
      </c>
      <c r="N3076" s="88">
        <v>0</v>
      </c>
      <c r="O3076" s="88">
        <v>0</v>
      </c>
      <c r="P3076" s="88">
        <v>1899739</v>
      </c>
      <c r="Q3076" s="89">
        <v>2.3038092627300001E-3</v>
      </c>
      <c r="R3076" s="89">
        <v>0</v>
      </c>
      <c r="S3076" s="89">
        <v>0</v>
      </c>
      <c r="T3076" s="89">
        <v>0</v>
      </c>
      <c r="U3076" s="89">
        <v>0</v>
      </c>
      <c r="V3076" s="89">
        <v>0</v>
      </c>
      <c r="W3076" s="89">
        <v>0</v>
      </c>
      <c r="X3076" s="89">
        <v>0</v>
      </c>
      <c r="Y3076" s="89">
        <v>0</v>
      </c>
      <c r="Z3076" s="89">
        <v>-1.5558049409000001E-3</v>
      </c>
      <c r="AA3076" s="89">
        <v>-2.195990246E-4</v>
      </c>
    </row>
    <row r="3077" spans="1:27" x14ac:dyDescent="0.25">
      <c r="A3077" s="87">
        <v>62563</v>
      </c>
      <c r="B3077" s="134">
        <v>45473</v>
      </c>
      <c r="C3077" s="87">
        <v>16822</v>
      </c>
      <c r="D3077" s="86" t="s">
        <v>3410</v>
      </c>
      <c r="E3077" s="88">
        <v>488015641</v>
      </c>
      <c r="F3077" s="88">
        <v>353031709</v>
      </c>
      <c r="G3077" s="88">
        <v>6775558</v>
      </c>
      <c r="H3077" s="88">
        <v>0</v>
      </c>
      <c r="I3077" s="88">
        <v>0</v>
      </c>
      <c r="J3077" s="88">
        <v>26158218</v>
      </c>
      <c r="K3077" s="88">
        <v>108380857</v>
      </c>
      <c r="L3077" s="88">
        <v>0</v>
      </c>
      <c r="M3077" s="88">
        <v>22586802</v>
      </c>
      <c r="N3077" s="88">
        <v>77125185</v>
      </c>
      <c r="O3077" s="88">
        <v>58598427</v>
      </c>
      <c r="P3077" s="88">
        <v>53406661</v>
      </c>
      <c r="Q3077" s="89">
        <v>1.3663729076530001E-2</v>
      </c>
      <c r="R3077" s="89">
        <v>0</v>
      </c>
      <c r="S3077" s="89">
        <v>0</v>
      </c>
      <c r="T3077" s="89">
        <v>4.6696066383000002E-4</v>
      </c>
      <c r="U3077" s="89">
        <v>2.4165042095599999E-3</v>
      </c>
      <c r="V3077" s="89">
        <v>0</v>
      </c>
      <c r="W3077" s="89">
        <v>0</v>
      </c>
      <c r="X3077" s="89">
        <v>6.9050304151000005E-4</v>
      </c>
      <c r="Y3077" s="89">
        <v>4.9624384428400004E-3</v>
      </c>
      <c r="Z3077" s="89">
        <v>2.8852669338200001E-3</v>
      </c>
      <c r="AA3077" s="89">
        <v>2.3855671234500001E-3</v>
      </c>
    </row>
    <row r="3078" spans="1:27" x14ac:dyDescent="0.25">
      <c r="A3078" s="87">
        <v>62564</v>
      </c>
      <c r="B3078" s="134">
        <v>45473</v>
      </c>
      <c r="C3078" s="87">
        <v>16823</v>
      </c>
      <c r="D3078" s="86" t="s">
        <v>3411</v>
      </c>
      <c r="E3078" s="88">
        <v>24512812</v>
      </c>
      <c r="F3078" s="88">
        <v>9621765</v>
      </c>
      <c r="G3078" s="88">
        <v>0</v>
      </c>
      <c r="H3078" s="88">
        <v>0</v>
      </c>
      <c r="I3078" s="88">
        <v>0</v>
      </c>
      <c r="J3078" s="88">
        <v>2819455</v>
      </c>
      <c r="K3078" s="88">
        <v>4183994</v>
      </c>
      <c r="L3078" s="88">
        <v>0</v>
      </c>
      <c r="M3078" s="88">
        <v>648037</v>
      </c>
      <c r="N3078" s="88">
        <v>0</v>
      </c>
      <c r="O3078" s="88">
        <v>0</v>
      </c>
      <c r="P3078" s="88">
        <v>1970279</v>
      </c>
      <c r="Q3078" s="89">
        <v>0</v>
      </c>
      <c r="R3078" s="89">
        <v>0</v>
      </c>
      <c r="S3078" s="89">
        <v>0</v>
      </c>
      <c r="T3078" s="89">
        <v>0</v>
      </c>
      <c r="U3078" s="89">
        <v>1.3990365712E-3</v>
      </c>
      <c r="V3078" s="89">
        <v>0</v>
      </c>
      <c r="W3078" s="89">
        <v>2.2969059619999999E-4</v>
      </c>
      <c r="X3078" s="89">
        <v>0</v>
      </c>
      <c r="Y3078" s="89">
        <v>0</v>
      </c>
      <c r="Z3078" s="89">
        <v>2.3571754247600002E-3</v>
      </c>
      <c r="AA3078" s="89">
        <v>1.1784963705100001E-3</v>
      </c>
    </row>
    <row r="3079" spans="1:27" x14ac:dyDescent="0.25">
      <c r="A3079" s="87">
        <v>62571</v>
      </c>
      <c r="B3079" s="134">
        <v>45473</v>
      </c>
      <c r="C3079" s="87">
        <v>16830</v>
      </c>
      <c r="D3079" s="86" t="s">
        <v>2038</v>
      </c>
      <c r="E3079" s="88">
        <v>94569265</v>
      </c>
      <c r="F3079" s="88">
        <v>82164865</v>
      </c>
      <c r="G3079" s="88">
        <v>1806338</v>
      </c>
      <c r="H3079" s="88">
        <v>0</v>
      </c>
      <c r="I3079" s="88">
        <v>0</v>
      </c>
      <c r="J3079" s="88">
        <v>12866551</v>
      </c>
      <c r="K3079" s="88">
        <v>32649189</v>
      </c>
      <c r="L3079" s="88">
        <v>0</v>
      </c>
      <c r="M3079" s="88">
        <v>26439507</v>
      </c>
      <c r="N3079" s="88">
        <v>0</v>
      </c>
      <c r="O3079" s="88">
        <v>0</v>
      </c>
      <c r="P3079" s="88">
        <v>8403280</v>
      </c>
      <c r="Q3079" s="89">
        <v>2.4680303627660001E-2</v>
      </c>
      <c r="R3079" s="89">
        <v>0</v>
      </c>
      <c r="S3079" s="89">
        <v>0</v>
      </c>
      <c r="T3079" s="89">
        <v>7.4889798899000003E-4</v>
      </c>
      <c r="U3079" s="89">
        <v>6.0143798702499999E-3</v>
      </c>
      <c r="V3079" s="89">
        <v>0</v>
      </c>
      <c r="W3079" s="89">
        <v>-7.5383589100000003E-5</v>
      </c>
      <c r="X3079" s="89">
        <v>0</v>
      </c>
      <c r="Y3079" s="89">
        <v>0</v>
      </c>
      <c r="Z3079" s="89">
        <v>1.9837614355119999E-2</v>
      </c>
      <c r="AA3079" s="89">
        <v>5.2852532421499999E-3</v>
      </c>
    </row>
    <row r="3080" spans="1:27" x14ac:dyDescent="0.25">
      <c r="A3080" s="87">
        <v>62573</v>
      </c>
      <c r="B3080" s="134">
        <v>45473</v>
      </c>
      <c r="C3080" s="87">
        <v>16832</v>
      </c>
      <c r="D3080" s="86" t="s">
        <v>864</v>
      </c>
      <c r="E3080" s="88">
        <v>611932367</v>
      </c>
      <c r="F3080" s="88">
        <v>446707706</v>
      </c>
      <c r="G3080" s="88">
        <v>18684549</v>
      </c>
      <c r="H3080" s="88">
        <v>0</v>
      </c>
      <c r="I3080" s="88">
        <v>0</v>
      </c>
      <c r="J3080" s="88">
        <v>126263848</v>
      </c>
      <c r="K3080" s="88">
        <v>131564081</v>
      </c>
      <c r="L3080" s="88">
        <v>0</v>
      </c>
      <c r="M3080" s="88">
        <v>90753277</v>
      </c>
      <c r="N3080" s="88">
        <v>18868435</v>
      </c>
      <c r="O3080" s="88">
        <v>9654991</v>
      </c>
      <c r="P3080" s="88">
        <v>50918526</v>
      </c>
      <c r="Q3080" s="89">
        <v>1.9395395616320001E-2</v>
      </c>
      <c r="R3080" s="89">
        <v>0</v>
      </c>
      <c r="S3080" s="89">
        <v>0</v>
      </c>
      <c r="T3080" s="89">
        <v>3.0791781359200002E-3</v>
      </c>
      <c r="U3080" s="89">
        <v>6.0301447026000002E-3</v>
      </c>
      <c r="V3080" s="89">
        <v>0</v>
      </c>
      <c r="W3080" s="89">
        <v>-1.7214341259999999E-4</v>
      </c>
      <c r="X3080" s="89">
        <v>0</v>
      </c>
      <c r="Y3080" s="89">
        <v>1.29531150854E-3</v>
      </c>
      <c r="Z3080" s="89">
        <v>1.8686461795879999E-2</v>
      </c>
      <c r="AA3080" s="89">
        <v>5.4351474140100003E-3</v>
      </c>
    </row>
    <row r="3081" spans="1:27" x14ac:dyDescent="0.25">
      <c r="A3081" s="87">
        <v>62588</v>
      </c>
      <c r="B3081" s="134">
        <v>45473</v>
      </c>
      <c r="C3081" s="87">
        <v>16847</v>
      </c>
      <c r="D3081" s="86" t="s">
        <v>3412</v>
      </c>
      <c r="E3081" s="88">
        <v>41163976</v>
      </c>
      <c r="F3081" s="88">
        <v>18392927</v>
      </c>
      <c r="G3081" s="88">
        <v>497229</v>
      </c>
      <c r="H3081" s="88">
        <v>0</v>
      </c>
      <c r="I3081" s="88">
        <v>0</v>
      </c>
      <c r="J3081" s="88">
        <v>2890663</v>
      </c>
      <c r="K3081" s="88">
        <v>6430296</v>
      </c>
      <c r="L3081" s="88">
        <v>0</v>
      </c>
      <c r="M3081" s="88">
        <v>5730553</v>
      </c>
      <c r="N3081" s="88">
        <v>0</v>
      </c>
      <c r="O3081" s="88">
        <v>0</v>
      </c>
      <c r="P3081" s="88">
        <v>2844186</v>
      </c>
      <c r="Q3081" s="89">
        <v>2.0413616290900001E-2</v>
      </c>
      <c r="R3081" s="89">
        <v>0</v>
      </c>
      <c r="S3081" s="89">
        <v>0</v>
      </c>
      <c r="T3081" s="89">
        <v>0</v>
      </c>
      <c r="U3081" s="89">
        <v>4.16852385365E-3</v>
      </c>
      <c r="V3081" s="89">
        <v>0</v>
      </c>
      <c r="W3081" s="89">
        <v>0</v>
      </c>
      <c r="X3081" s="89">
        <v>0</v>
      </c>
      <c r="Y3081" s="89">
        <v>0</v>
      </c>
      <c r="Z3081" s="89">
        <v>1.1871095370630001E-2</v>
      </c>
      <c r="AA3081" s="89">
        <v>3.7960065042000001E-3</v>
      </c>
    </row>
    <row r="3082" spans="1:27" x14ac:dyDescent="0.25">
      <c r="A3082" s="87">
        <v>62589</v>
      </c>
      <c r="B3082" s="134">
        <v>45473</v>
      </c>
      <c r="C3082" s="87">
        <v>16848</v>
      </c>
      <c r="D3082" s="86" t="s">
        <v>3413</v>
      </c>
      <c r="E3082" s="88">
        <v>77011619</v>
      </c>
      <c r="F3082" s="88">
        <v>60880499</v>
      </c>
      <c r="G3082" s="88">
        <v>1277534</v>
      </c>
      <c r="H3082" s="88">
        <v>0</v>
      </c>
      <c r="I3082" s="88">
        <v>0</v>
      </c>
      <c r="J3082" s="88">
        <v>12261642</v>
      </c>
      <c r="K3082" s="88">
        <v>33660961</v>
      </c>
      <c r="L3082" s="88">
        <v>0</v>
      </c>
      <c r="M3082" s="88">
        <v>9547679</v>
      </c>
      <c r="N3082" s="88">
        <v>0</v>
      </c>
      <c r="O3082" s="88">
        <v>0</v>
      </c>
      <c r="P3082" s="88">
        <v>4132683</v>
      </c>
      <c r="Q3082" s="89">
        <v>1.9721064292060001E-2</v>
      </c>
      <c r="R3082" s="89">
        <v>0</v>
      </c>
      <c r="S3082" s="89">
        <v>0</v>
      </c>
      <c r="T3082" s="89">
        <v>7.4652600639999996E-4</v>
      </c>
      <c r="U3082" s="89">
        <v>3.20761711385E-3</v>
      </c>
      <c r="V3082" s="89">
        <v>0</v>
      </c>
      <c r="W3082" s="89">
        <v>0</v>
      </c>
      <c r="X3082" s="89">
        <v>0</v>
      </c>
      <c r="Y3082" s="89">
        <v>0</v>
      </c>
      <c r="Z3082" s="89">
        <v>9.21256287319E-3</v>
      </c>
      <c r="AA3082" s="89">
        <v>3.1036072793300001E-3</v>
      </c>
    </row>
    <row r="3083" spans="1:27" x14ac:dyDescent="0.25">
      <c r="A3083" s="87">
        <v>62590</v>
      </c>
      <c r="B3083" s="134">
        <v>45473</v>
      </c>
      <c r="C3083" s="87">
        <v>16849</v>
      </c>
      <c r="D3083" s="86" t="s">
        <v>3414</v>
      </c>
      <c r="E3083" s="88">
        <v>210088815</v>
      </c>
      <c r="F3083" s="88">
        <v>162816071</v>
      </c>
      <c r="G3083" s="88">
        <v>7364400</v>
      </c>
      <c r="H3083" s="88">
        <v>0</v>
      </c>
      <c r="I3083" s="88">
        <v>0</v>
      </c>
      <c r="J3083" s="88">
        <v>16167014</v>
      </c>
      <c r="K3083" s="88">
        <v>59466553</v>
      </c>
      <c r="L3083" s="88">
        <v>484682</v>
      </c>
      <c r="M3083" s="88">
        <v>68942781</v>
      </c>
      <c r="N3083" s="88">
        <v>1941578</v>
      </c>
      <c r="O3083" s="88">
        <v>3330464</v>
      </c>
      <c r="P3083" s="88">
        <v>5118599</v>
      </c>
      <c r="Q3083" s="89">
        <v>3.2953973870739998E-2</v>
      </c>
      <c r="R3083" s="89">
        <v>0</v>
      </c>
      <c r="S3083" s="89">
        <v>0</v>
      </c>
      <c r="T3083" s="89">
        <v>9.8961509674499997E-3</v>
      </c>
      <c r="U3083" s="89">
        <v>2.011176338518E-2</v>
      </c>
      <c r="V3083" s="89">
        <v>0</v>
      </c>
      <c r="W3083" s="89">
        <v>-2.1545044860000001E-4</v>
      </c>
      <c r="X3083" s="89">
        <v>0</v>
      </c>
      <c r="Y3083" s="89">
        <v>0</v>
      </c>
      <c r="Z3083" s="89">
        <v>3.9294507160329999E-2</v>
      </c>
      <c r="AA3083" s="89">
        <v>1.1491378585579999E-2</v>
      </c>
    </row>
    <row r="3084" spans="1:27" x14ac:dyDescent="0.25">
      <c r="A3084" s="87">
        <v>62593</v>
      </c>
      <c r="B3084" s="134">
        <v>45473</v>
      </c>
      <c r="C3084" s="87">
        <v>16852</v>
      </c>
      <c r="D3084" s="86" t="s">
        <v>3415</v>
      </c>
      <c r="E3084" s="88">
        <v>17083535</v>
      </c>
      <c r="F3084" s="88">
        <v>13261068</v>
      </c>
      <c r="G3084" s="88">
        <v>1050177</v>
      </c>
      <c r="H3084" s="88">
        <v>0</v>
      </c>
      <c r="I3084" s="88">
        <v>0</v>
      </c>
      <c r="J3084" s="88">
        <v>2742686</v>
      </c>
      <c r="K3084" s="88">
        <v>3659486</v>
      </c>
      <c r="L3084" s="88">
        <v>0</v>
      </c>
      <c r="M3084" s="88">
        <v>3711920</v>
      </c>
      <c r="N3084" s="88">
        <v>0</v>
      </c>
      <c r="O3084" s="88">
        <v>0</v>
      </c>
      <c r="P3084" s="88">
        <v>2096799</v>
      </c>
      <c r="Q3084" s="89">
        <v>-2.0753831915999998E-3</v>
      </c>
      <c r="R3084" s="89">
        <v>0</v>
      </c>
      <c r="S3084" s="89">
        <v>0</v>
      </c>
      <c r="T3084" s="89">
        <v>0</v>
      </c>
      <c r="U3084" s="89">
        <v>0</v>
      </c>
      <c r="V3084" s="89">
        <v>0</v>
      </c>
      <c r="W3084" s="89">
        <v>0</v>
      </c>
      <c r="X3084" s="89">
        <v>0</v>
      </c>
      <c r="Y3084" s="89">
        <v>0</v>
      </c>
      <c r="Z3084" s="89">
        <v>4.295745156E-5</v>
      </c>
      <c r="AA3084" s="89">
        <v>-1.893104498E-4</v>
      </c>
    </row>
    <row r="3085" spans="1:27" x14ac:dyDescent="0.25">
      <c r="A3085" s="87">
        <v>62598</v>
      </c>
      <c r="B3085" s="134">
        <v>45473</v>
      </c>
      <c r="C3085" s="87">
        <v>16857</v>
      </c>
      <c r="D3085" s="86" t="s">
        <v>3416</v>
      </c>
      <c r="E3085" s="88">
        <v>86545528</v>
      </c>
      <c r="F3085" s="88">
        <v>39219071</v>
      </c>
      <c r="G3085" s="88">
        <v>713143</v>
      </c>
      <c r="H3085" s="88">
        <v>0</v>
      </c>
      <c r="I3085" s="88">
        <v>0</v>
      </c>
      <c r="J3085" s="88">
        <v>8123689</v>
      </c>
      <c r="K3085" s="88">
        <v>20936194</v>
      </c>
      <c r="L3085" s="88">
        <v>0</v>
      </c>
      <c r="M3085" s="88">
        <v>5099196</v>
      </c>
      <c r="N3085" s="88">
        <v>2330289</v>
      </c>
      <c r="O3085" s="88">
        <v>0</v>
      </c>
      <c r="P3085" s="88">
        <v>2016560</v>
      </c>
      <c r="Q3085" s="89">
        <v>6.4084823685499996E-3</v>
      </c>
      <c r="R3085" s="89">
        <v>0</v>
      </c>
      <c r="S3085" s="89">
        <v>0</v>
      </c>
      <c r="T3085" s="89">
        <v>8.4720136968000005E-4</v>
      </c>
      <c r="U3085" s="89">
        <v>1.34015721357E-3</v>
      </c>
      <c r="V3085" s="89">
        <v>0</v>
      </c>
      <c r="W3085" s="89">
        <v>0</v>
      </c>
      <c r="X3085" s="89">
        <v>0</v>
      </c>
      <c r="Y3085" s="89">
        <v>0</v>
      </c>
      <c r="Z3085" s="89">
        <v>6.4314466631899998E-3</v>
      </c>
      <c r="AA3085" s="89">
        <v>1.29477718154E-3</v>
      </c>
    </row>
    <row r="3086" spans="1:27" x14ac:dyDescent="0.25">
      <c r="A3086" s="87">
        <v>62599</v>
      </c>
      <c r="B3086" s="134">
        <v>45473</v>
      </c>
      <c r="C3086" s="87">
        <v>16858</v>
      </c>
      <c r="D3086" s="86" t="s">
        <v>3417</v>
      </c>
      <c r="E3086" s="88">
        <v>17800062</v>
      </c>
      <c r="F3086" s="88">
        <v>9540454</v>
      </c>
      <c r="G3086" s="88">
        <v>0</v>
      </c>
      <c r="H3086" s="88">
        <v>0</v>
      </c>
      <c r="I3086" s="88">
        <v>0</v>
      </c>
      <c r="J3086" s="88">
        <v>1306273</v>
      </c>
      <c r="K3086" s="88">
        <v>4666277</v>
      </c>
      <c r="L3086" s="88">
        <v>0</v>
      </c>
      <c r="M3086" s="88">
        <v>1589947</v>
      </c>
      <c r="N3086" s="88">
        <v>0</v>
      </c>
      <c r="O3086" s="88">
        <v>0</v>
      </c>
      <c r="P3086" s="88">
        <v>1977957</v>
      </c>
      <c r="Q3086" s="89">
        <v>0</v>
      </c>
      <c r="R3086" s="89">
        <v>0</v>
      </c>
      <c r="S3086" s="89">
        <v>0</v>
      </c>
      <c r="T3086" s="89">
        <v>0</v>
      </c>
      <c r="U3086" s="89">
        <v>5.3384278216899997E-3</v>
      </c>
      <c r="V3086" s="89">
        <v>0</v>
      </c>
      <c r="W3086" s="89">
        <v>0</v>
      </c>
      <c r="X3086" s="89">
        <v>0</v>
      </c>
      <c r="Y3086" s="89">
        <v>0</v>
      </c>
      <c r="Z3086" s="89">
        <v>1.1557893767199999E-2</v>
      </c>
      <c r="AA3086" s="89">
        <v>4.7925330204500001E-3</v>
      </c>
    </row>
    <row r="3087" spans="1:27" x14ac:dyDescent="0.25">
      <c r="A3087" s="87">
        <v>62611</v>
      </c>
      <c r="B3087" s="134">
        <v>45473</v>
      </c>
      <c r="C3087" s="87">
        <v>16870</v>
      </c>
      <c r="D3087" s="86" t="s">
        <v>3418</v>
      </c>
      <c r="E3087" s="88">
        <v>10942687</v>
      </c>
      <c r="F3087" s="88">
        <v>8173446</v>
      </c>
      <c r="G3087" s="88">
        <v>86805</v>
      </c>
      <c r="H3087" s="88">
        <v>0</v>
      </c>
      <c r="I3087" s="88">
        <v>0</v>
      </c>
      <c r="J3087" s="88">
        <v>1491778</v>
      </c>
      <c r="K3087" s="88">
        <v>4894696</v>
      </c>
      <c r="L3087" s="88">
        <v>0</v>
      </c>
      <c r="M3087" s="88">
        <v>0</v>
      </c>
      <c r="N3087" s="88">
        <v>0</v>
      </c>
      <c r="O3087" s="88">
        <v>0</v>
      </c>
      <c r="P3087" s="88">
        <v>1700167</v>
      </c>
      <c r="Q3087" s="89">
        <v>1.9865914158900002E-3</v>
      </c>
      <c r="R3087" s="89">
        <v>0</v>
      </c>
      <c r="S3087" s="89">
        <v>0</v>
      </c>
      <c r="T3087" s="89">
        <v>0</v>
      </c>
      <c r="U3087" s="89">
        <v>2.7299980860000001E-4</v>
      </c>
      <c r="V3087" s="89">
        <v>0</v>
      </c>
      <c r="W3087" s="89">
        <v>0</v>
      </c>
      <c r="X3087" s="89">
        <v>0</v>
      </c>
      <c r="Y3087" s="89">
        <v>0</v>
      </c>
      <c r="Z3087" s="89">
        <v>2.1352367726200001E-3</v>
      </c>
      <c r="AA3087" s="89">
        <v>6.3013530008E-4</v>
      </c>
    </row>
    <row r="3088" spans="1:27" x14ac:dyDescent="0.25">
      <c r="A3088" s="87">
        <v>62620</v>
      </c>
      <c r="B3088" s="134">
        <v>45473</v>
      </c>
      <c r="C3088" s="87">
        <v>16878</v>
      </c>
      <c r="D3088" s="86" t="s">
        <v>3419</v>
      </c>
      <c r="E3088" s="88">
        <v>16063767</v>
      </c>
      <c r="F3088" s="88">
        <v>5625969</v>
      </c>
      <c r="G3088" s="88">
        <v>0</v>
      </c>
      <c r="H3088" s="88">
        <v>0</v>
      </c>
      <c r="I3088" s="88">
        <v>0</v>
      </c>
      <c r="J3088" s="88">
        <v>1980429</v>
      </c>
      <c r="K3088" s="88">
        <v>3194055</v>
      </c>
      <c r="L3088" s="88">
        <v>0</v>
      </c>
      <c r="M3088" s="88">
        <v>0</v>
      </c>
      <c r="N3088" s="88">
        <v>0</v>
      </c>
      <c r="O3088" s="88">
        <v>0</v>
      </c>
      <c r="P3088" s="88">
        <v>451485</v>
      </c>
      <c r="Q3088" s="89">
        <v>0</v>
      </c>
      <c r="R3088" s="89">
        <v>0</v>
      </c>
      <c r="S3088" s="89">
        <v>0</v>
      </c>
      <c r="T3088" s="89">
        <v>0</v>
      </c>
      <c r="U3088" s="89">
        <v>0</v>
      </c>
      <c r="V3088" s="89">
        <v>0</v>
      </c>
      <c r="W3088" s="89">
        <v>0</v>
      </c>
      <c r="X3088" s="89">
        <v>0</v>
      </c>
      <c r="Y3088" s="89">
        <v>0</v>
      </c>
      <c r="Z3088" s="89">
        <v>4.8002218698899998E-3</v>
      </c>
      <c r="AA3088" s="89">
        <v>2.7673533018999997E-4</v>
      </c>
    </row>
    <row r="3089" spans="1:27" x14ac:dyDescent="0.25">
      <c r="A3089" s="87">
        <v>62624</v>
      </c>
      <c r="B3089" s="134">
        <v>45473</v>
      </c>
      <c r="C3089" s="87">
        <v>16882</v>
      </c>
      <c r="D3089" s="86" t="s">
        <v>3420</v>
      </c>
      <c r="E3089" s="88">
        <v>5793965</v>
      </c>
      <c r="F3089" s="88">
        <v>3030104</v>
      </c>
      <c r="G3089" s="88">
        <v>0</v>
      </c>
      <c r="H3089" s="88">
        <v>0</v>
      </c>
      <c r="I3089" s="88">
        <v>0</v>
      </c>
      <c r="J3089" s="88">
        <v>764125</v>
      </c>
      <c r="K3089" s="88">
        <v>1306297</v>
      </c>
      <c r="L3089" s="88">
        <v>0</v>
      </c>
      <c r="M3089" s="88">
        <v>646694</v>
      </c>
      <c r="N3089" s="88">
        <v>0</v>
      </c>
      <c r="O3089" s="88">
        <v>150111</v>
      </c>
      <c r="P3089" s="88">
        <v>162877</v>
      </c>
      <c r="Q3089" s="89">
        <v>0</v>
      </c>
      <c r="R3089" s="89">
        <v>0</v>
      </c>
      <c r="S3089" s="89">
        <v>0</v>
      </c>
      <c r="T3089" s="89">
        <v>0</v>
      </c>
      <c r="U3089" s="89">
        <v>0</v>
      </c>
      <c r="V3089" s="89">
        <v>0</v>
      </c>
      <c r="W3089" s="89">
        <v>0</v>
      </c>
      <c r="X3089" s="89">
        <v>0</v>
      </c>
      <c r="Y3089" s="89">
        <v>0</v>
      </c>
      <c r="Z3089" s="89">
        <v>-2.0720607212E-3</v>
      </c>
      <c r="AA3089" s="89">
        <v>-3.0184824139999999E-4</v>
      </c>
    </row>
    <row r="3090" spans="1:27" x14ac:dyDescent="0.25">
      <c r="A3090" s="87">
        <v>62628</v>
      </c>
      <c r="B3090" s="134">
        <v>45473</v>
      </c>
      <c r="C3090" s="87">
        <v>16886</v>
      </c>
      <c r="D3090" s="86" t="s">
        <v>3421</v>
      </c>
      <c r="E3090" s="88">
        <v>120003004</v>
      </c>
      <c r="F3090" s="88">
        <v>72820651</v>
      </c>
      <c r="G3090" s="88">
        <v>1612748</v>
      </c>
      <c r="H3090" s="88">
        <v>0</v>
      </c>
      <c r="I3090" s="88">
        <v>0</v>
      </c>
      <c r="J3090" s="88">
        <v>3962633</v>
      </c>
      <c r="K3090" s="88">
        <v>28582469</v>
      </c>
      <c r="L3090" s="88">
        <v>0</v>
      </c>
      <c r="M3090" s="88">
        <v>31385924</v>
      </c>
      <c r="N3090" s="88">
        <v>0</v>
      </c>
      <c r="O3090" s="88">
        <v>0</v>
      </c>
      <c r="P3090" s="88">
        <v>7276875</v>
      </c>
      <c r="Q3090" s="89">
        <v>2.0379909515930002E-2</v>
      </c>
      <c r="R3090" s="89">
        <v>0</v>
      </c>
      <c r="S3090" s="89">
        <v>0</v>
      </c>
      <c r="T3090" s="89">
        <v>0</v>
      </c>
      <c r="U3090" s="89">
        <v>4.98347500164E-3</v>
      </c>
      <c r="V3090" s="89">
        <v>0</v>
      </c>
      <c r="W3090" s="89">
        <v>9.23805679336E-6</v>
      </c>
      <c r="X3090" s="89">
        <v>0</v>
      </c>
      <c r="Y3090" s="89">
        <v>0</v>
      </c>
      <c r="Z3090" s="89">
        <v>1.7278455055410001E-2</v>
      </c>
      <c r="AA3090" s="89">
        <v>4.0795530627900003E-3</v>
      </c>
    </row>
    <row r="3091" spans="1:27" x14ac:dyDescent="0.25">
      <c r="A3091" s="87">
        <v>62637</v>
      </c>
      <c r="B3091" s="134">
        <v>45473</v>
      </c>
      <c r="C3091" s="87">
        <v>16895</v>
      </c>
      <c r="D3091" s="86" t="s">
        <v>3422</v>
      </c>
      <c r="E3091" s="88">
        <v>29940058</v>
      </c>
      <c r="F3091" s="88">
        <v>11822344</v>
      </c>
      <c r="G3091" s="88">
        <v>0</v>
      </c>
      <c r="H3091" s="88">
        <v>0</v>
      </c>
      <c r="I3091" s="88">
        <v>0</v>
      </c>
      <c r="J3091" s="88">
        <v>3255942</v>
      </c>
      <c r="K3091" s="88">
        <v>1394877</v>
      </c>
      <c r="L3091" s="88">
        <v>0</v>
      </c>
      <c r="M3091" s="88">
        <v>5442426</v>
      </c>
      <c r="N3091" s="88">
        <v>150242</v>
      </c>
      <c r="O3091" s="88">
        <v>73810</v>
      </c>
      <c r="P3091" s="88">
        <v>1505047</v>
      </c>
      <c r="Q3091" s="89">
        <v>0</v>
      </c>
      <c r="R3091" s="89">
        <v>0</v>
      </c>
      <c r="S3091" s="89">
        <v>0</v>
      </c>
      <c r="T3091" s="89">
        <v>3.4850996248000001E-3</v>
      </c>
      <c r="U3091" s="89">
        <v>2.7950324523E-4</v>
      </c>
      <c r="V3091" s="89">
        <v>0</v>
      </c>
      <c r="W3091" s="89">
        <v>0</v>
      </c>
      <c r="X3091" s="89">
        <v>0</v>
      </c>
      <c r="Y3091" s="89">
        <v>0</v>
      </c>
      <c r="Z3091" s="89">
        <v>1.905071226E-4</v>
      </c>
      <c r="AA3091" s="89">
        <v>1.0484160212299999E-3</v>
      </c>
    </row>
    <row r="3092" spans="1:27" x14ac:dyDescent="0.25">
      <c r="A3092" s="87">
        <v>62638</v>
      </c>
      <c r="B3092" s="134">
        <v>45473</v>
      </c>
      <c r="C3092" s="87">
        <v>16896</v>
      </c>
      <c r="D3092" s="86" t="s">
        <v>3410</v>
      </c>
      <c r="E3092" s="88">
        <v>153736460</v>
      </c>
      <c r="F3092" s="88">
        <v>110337255</v>
      </c>
      <c r="G3092" s="88">
        <v>0</v>
      </c>
      <c r="H3092" s="88">
        <v>0</v>
      </c>
      <c r="I3092" s="88">
        <v>0</v>
      </c>
      <c r="J3092" s="88">
        <v>7010470</v>
      </c>
      <c r="K3092" s="88">
        <v>69818085</v>
      </c>
      <c r="L3092" s="88">
        <v>0</v>
      </c>
      <c r="M3092" s="88">
        <v>14704678</v>
      </c>
      <c r="N3092" s="88">
        <v>3305096</v>
      </c>
      <c r="O3092" s="88">
        <v>0</v>
      </c>
      <c r="P3092" s="88">
        <v>15498926</v>
      </c>
      <c r="Q3092" s="89">
        <v>0</v>
      </c>
      <c r="R3092" s="89">
        <v>0</v>
      </c>
      <c r="S3092" s="89">
        <v>0</v>
      </c>
      <c r="T3092" s="89">
        <v>1.82474244757E-3</v>
      </c>
      <c r="U3092" s="89">
        <v>7.1357303936100003E-3</v>
      </c>
      <c r="V3092" s="89">
        <v>0</v>
      </c>
      <c r="W3092" s="89">
        <v>4.5692156966E-4</v>
      </c>
      <c r="X3092" s="89">
        <v>0</v>
      </c>
      <c r="Y3092" s="89">
        <v>0</v>
      </c>
      <c r="Z3092" s="89">
        <v>1.0121502148590001E-2</v>
      </c>
      <c r="AA3092" s="89">
        <v>6.0271162821900004E-3</v>
      </c>
    </row>
    <row r="3093" spans="1:27" x14ac:dyDescent="0.25">
      <c r="A3093" s="87">
        <v>62641</v>
      </c>
      <c r="B3093" s="134">
        <v>45473</v>
      </c>
      <c r="C3093" s="87">
        <v>16899</v>
      </c>
      <c r="D3093" s="86" t="s">
        <v>3423</v>
      </c>
      <c r="E3093" s="88">
        <v>806216574</v>
      </c>
      <c r="F3093" s="88">
        <v>403560431</v>
      </c>
      <c r="G3093" s="88">
        <v>9467827</v>
      </c>
      <c r="H3093" s="88">
        <v>0</v>
      </c>
      <c r="I3093" s="88">
        <v>0</v>
      </c>
      <c r="J3093" s="88">
        <v>75820797</v>
      </c>
      <c r="K3093" s="88">
        <v>66534538</v>
      </c>
      <c r="L3093" s="88">
        <v>0</v>
      </c>
      <c r="M3093" s="88">
        <v>180906225</v>
      </c>
      <c r="N3093" s="88">
        <v>20188665</v>
      </c>
      <c r="O3093" s="88">
        <v>0</v>
      </c>
      <c r="P3093" s="88">
        <v>50642379</v>
      </c>
      <c r="Q3093" s="89">
        <v>1.298140674665E-2</v>
      </c>
      <c r="R3093" s="89">
        <v>0</v>
      </c>
      <c r="S3093" s="89">
        <v>0</v>
      </c>
      <c r="T3093" s="89">
        <v>1.3032030403E-4</v>
      </c>
      <c r="U3093" s="89">
        <v>1.0362370368800001E-3</v>
      </c>
      <c r="V3093" s="89">
        <v>0</v>
      </c>
      <c r="W3093" s="89">
        <v>-4.3212192240000001E-4</v>
      </c>
      <c r="X3093" s="89">
        <v>0</v>
      </c>
      <c r="Y3093" s="89">
        <v>0</v>
      </c>
      <c r="Z3093" s="89">
        <v>8.7366732995E-4</v>
      </c>
      <c r="AA3093" s="89">
        <v>4.9050606956999997E-4</v>
      </c>
    </row>
    <row r="3094" spans="1:27" x14ac:dyDescent="0.25">
      <c r="A3094" s="87">
        <v>62642</v>
      </c>
      <c r="B3094" s="134">
        <v>45473</v>
      </c>
      <c r="C3094" s="87">
        <v>16900</v>
      </c>
      <c r="D3094" s="86" t="s">
        <v>3424</v>
      </c>
      <c r="E3094" s="88">
        <v>216021463</v>
      </c>
      <c r="F3094" s="88">
        <v>164761454</v>
      </c>
      <c r="G3094" s="88">
        <v>5988572</v>
      </c>
      <c r="H3094" s="88">
        <v>0</v>
      </c>
      <c r="I3094" s="88">
        <v>0</v>
      </c>
      <c r="J3094" s="88">
        <v>19903049</v>
      </c>
      <c r="K3094" s="88">
        <v>52664179</v>
      </c>
      <c r="L3094" s="88">
        <v>0</v>
      </c>
      <c r="M3094" s="88">
        <v>72171911</v>
      </c>
      <c r="N3094" s="88">
        <v>4154790</v>
      </c>
      <c r="O3094" s="88">
        <v>0</v>
      </c>
      <c r="P3094" s="88">
        <v>9878953</v>
      </c>
      <c r="Q3094" s="89">
        <v>1.271568786099E-2</v>
      </c>
      <c r="R3094" s="89">
        <v>0</v>
      </c>
      <c r="S3094" s="89">
        <v>0</v>
      </c>
      <c r="T3094" s="89">
        <v>2.1415293449000001E-4</v>
      </c>
      <c r="U3094" s="89">
        <v>8.6530001344999996E-4</v>
      </c>
      <c r="V3094" s="89">
        <v>0</v>
      </c>
      <c r="W3094" s="89">
        <v>-2.9030839569999997E-4</v>
      </c>
      <c r="X3094" s="89">
        <v>0</v>
      </c>
      <c r="Y3094" s="89">
        <v>0</v>
      </c>
      <c r="Z3094" s="89">
        <v>1.05052380024E-3</v>
      </c>
      <c r="AA3094" s="89">
        <v>6.8664192523000002E-4</v>
      </c>
    </row>
    <row r="3095" spans="1:27" x14ac:dyDescent="0.25">
      <c r="A3095" s="87">
        <v>62656</v>
      </c>
      <c r="B3095" s="134">
        <v>45473</v>
      </c>
      <c r="C3095" s="87">
        <v>16914</v>
      </c>
      <c r="D3095" s="86" t="s">
        <v>3425</v>
      </c>
      <c r="E3095" s="88">
        <v>1910007</v>
      </c>
      <c r="F3095" s="88">
        <v>190181</v>
      </c>
      <c r="G3095" s="88">
        <v>0</v>
      </c>
      <c r="H3095" s="88">
        <v>0</v>
      </c>
      <c r="I3095" s="88">
        <v>0</v>
      </c>
      <c r="J3095" s="88">
        <v>33990</v>
      </c>
      <c r="K3095" s="88">
        <v>85164</v>
      </c>
      <c r="L3095" s="88">
        <v>0</v>
      </c>
      <c r="M3095" s="88">
        <v>0</v>
      </c>
      <c r="N3095" s="88">
        <v>0</v>
      </c>
      <c r="O3095" s="88">
        <v>0</v>
      </c>
      <c r="P3095" s="88">
        <v>71027</v>
      </c>
      <c r="Q3095" s="89">
        <v>0</v>
      </c>
      <c r="R3095" s="89">
        <v>0</v>
      </c>
      <c r="S3095" s="89">
        <v>0</v>
      </c>
      <c r="T3095" s="89">
        <v>0</v>
      </c>
      <c r="U3095" s="89">
        <v>0</v>
      </c>
      <c r="V3095" s="89">
        <v>0</v>
      </c>
      <c r="W3095" s="89">
        <v>0</v>
      </c>
      <c r="X3095" s="89">
        <v>0</v>
      </c>
      <c r="Y3095" s="89">
        <v>0</v>
      </c>
      <c r="Z3095" s="89">
        <v>0</v>
      </c>
      <c r="AA3095" s="89">
        <v>0</v>
      </c>
    </row>
    <row r="3096" spans="1:27" x14ac:dyDescent="0.25">
      <c r="A3096" s="87">
        <v>62661</v>
      </c>
      <c r="B3096" s="134">
        <v>45473</v>
      </c>
      <c r="C3096" s="87">
        <v>16919</v>
      </c>
      <c r="D3096" s="86" t="s">
        <v>3426</v>
      </c>
      <c r="E3096" s="88">
        <v>181154513</v>
      </c>
      <c r="F3096" s="88">
        <v>147052469</v>
      </c>
      <c r="G3096" s="88">
        <v>814222</v>
      </c>
      <c r="H3096" s="88">
        <v>0</v>
      </c>
      <c r="I3096" s="88">
        <v>0</v>
      </c>
      <c r="J3096" s="88">
        <v>3770250</v>
      </c>
      <c r="K3096" s="88">
        <v>13101172</v>
      </c>
      <c r="L3096" s="88">
        <v>0</v>
      </c>
      <c r="M3096" s="88">
        <v>62093105</v>
      </c>
      <c r="N3096" s="88">
        <v>25434970</v>
      </c>
      <c r="O3096" s="88">
        <v>26300782</v>
      </c>
      <c r="P3096" s="88">
        <v>15537963</v>
      </c>
      <c r="Q3096" s="89">
        <v>3.911693719717E-2</v>
      </c>
      <c r="R3096" s="89">
        <v>0</v>
      </c>
      <c r="S3096" s="89">
        <v>0</v>
      </c>
      <c r="T3096" s="89">
        <v>0</v>
      </c>
      <c r="U3096" s="89">
        <v>7.6471017682199997E-3</v>
      </c>
      <c r="V3096" s="89">
        <v>0</v>
      </c>
      <c r="W3096" s="89">
        <v>6.2742401375999999E-4</v>
      </c>
      <c r="X3096" s="89">
        <v>0</v>
      </c>
      <c r="Y3096" s="89">
        <v>1.1217177506000001E-4</v>
      </c>
      <c r="Z3096" s="89">
        <v>1.022719563258E-2</v>
      </c>
      <c r="AA3096" s="89">
        <v>2.35282031639E-3</v>
      </c>
    </row>
    <row r="3097" spans="1:27" x14ac:dyDescent="0.25">
      <c r="A3097" s="87">
        <v>62664</v>
      </c>
      <c r="B3097" s="134">
        <v>45473</v>
      </c>
      <c r="C3097" s="87">
        <v>16922</v>
      </c>
      <c r="D3097" s="86" t="s">
        <v>3427</v>
      </c>
      <c r="E3097" s="88">
        <v>26596908</v>
      </c>
      <c r="F3097" s="88">
        <v>17927805</v>
      </c>
      <c r="G3097" s="88">
        <v>1281549</v>
      </c>
      <c r="H3097" s="88">
        <v>0</v>
      </c>
      <c r="I3097" s="88">
        <v>0</v>
      </c>
      <c r="J3097" s="88">
        <v>3111501</v>
      </c>
      <c r="K3097" s="88">
        <v>7426364</v>
      </c>
      <c r="L3097" s="88">
        <v>0</v>
      </c>
      <c r="M3097" s="88">
        <v>3291245</v>
      </c>
      <c r="N3097" s="88">
        <v>0</v>
      </c>
      <c r="O3097" s="88">
        <v>0</v>
      </c>
      <c r="P3097" s="88">
        <v>2817146</v>
      </c>
      <c r="Q3097" s="89">
        <v>2.8272089305100001E-3</v>
      </c>
      <c r="R3097" s="89">
        <v>0</v>
      </c>
      <c r="S3097" s="89">
        <v>0</v>
      </c>
      <c r="T3097" s="89">
        <v>2.6625835581699999E-3</v>
      </c>
      <c r="U3097" s="89">
        <v>3.7584487857200001E-3</v>
      </c>
      <c r="V3097" s="89">
        <v>0</v>
      </c>
      <c r="W3097" s="89">
        <v>0</v>
      </c>
      <c r="X3097" s="89">
        <v>0</v>
      </c>
      <c r="Y3097" s="89">
        <v>0</v>
      </c>
      <c r="Z3097" s="89">
        <v>2.275276391666E-2</v>
      </c>
      <c r="AA3097" s="89">
        <v>6.49517494995E-3</v>
      </c>
    </row>
    <row r="3098" spans="1:27" x14ac:dyDescent="0.25">
      <c r="A3098" s="87">
        <v>62665</v>
      </c>
      <c r="B3098" s="134">
        <v>45473</v>
      </c>
      <c r="C3098" s="87">
        <v>16923</v>
      </c>
      <c r="D3098" s="86" t="s">
        <v>3428</v>
      </c>
      <c r="E3098" s="88">
        <v>519423795</v>
      </c>
      <c r="F3098" s="88">
        <v>388982007</v>
      </c>
      <c r="G3098" s="88">
        <v>11878027</v>
      </c>
      <c r="H3098" s="88">
        <v>0</v>
      </c>
      <c r="I3098" s="88">
        <v>0</v>
      </c>
      <c r="J3098" s="88">
        <v>48635442</v>
      </c>
      <c r="K3098" s="88">
        <v>121373451</v>
      </c>
      <c r="L3098" s="88">
        <v>0</v>
      </c>
      <c r="M3098" s="88">
        <v>63147629</v>
      </c>
      <c r="N3098" s="88">
        <v>53261854</v>
      </c>
      <c r="O3098" s="88">
        <v>2752158</v>
      </c>
      <c r="P3098" s="88">
        <v>87933447</v>
      </c>
      <c r="Q3098" s="89">
        <v>9.9710674087700006E-3</v>
      </c>
      <c r="R3098" s="89">
        <v>0</v>
      </c>
      <c r="S3098" s="89">
        <v>0</v>
      </c>
      <c r="T3098" s="89">
        <v>1.24389893659E-3</v>
      </c>
      <c r="U3098" s="89">
        <v>2.63657016315E-3</v>
      </c>
      <c r="V3098" s="89">
        <v>0</v>
      </c>
      <c r="W3098" s="89">
        <v>-2.349957996E-4</v>
      </c>
      <c r="X3098" s="89">
        <v>0</v>
      </c>
      <c r="Y3098" s="89">
        <v>0</v>
      </c>
      <c r="Z3098" s="89">
        <v>2.49705580028E-3</v>
      </c>
      <c r="AA3098" s="89">
        <v>1.8406295336399999E-3</v>
      </c>
    </row>
    <row r="3099" spans="1:27" x14ac:dyDescent="0.25">
      <c r="A3099" s="87">
        <v>62673</v>
      </c>
      <c r="B3099" s="134">
        <v>45473</v>
      </c>
      <c r="C3099" s="87">
        <v>16931</v>
      </c>
      <c r="D3099" s="86" t="s">
        <v>3429</v>
      </c>
      <c r="E3099" s="88">
        <v>32856486</v>
      </c>
      <c r="F3099" s="88">
        <v>26957833</v>
      </c>
      <c r="G3099" s="88">
        <v>441137</v>
      </c>
      <c r="H3099" s="88">
        <v>0</v>
      </c>
      <c r="I3099" s="88">
        <v>0</v>
      </c>
      <c r="J3099" s="88">
        <v>1121578</v>
      </c>
      <c r="K3099" s="88">
        <v>5034516</v>
      </c>
      <c r="L3099" s="88">
        <v>0</v>
      </c>
      <c r="M3099" s="88">
        <v>17608265</v>
      </c>
      <c r="N3099" s="88">
        <v>0</v>
      </c>
      <c r="O3099" s="88">
        <v>0</v>
      </c>
      <c r="P3099" s="88">
        <v>2752337</v>
      </c>
      <c r="Q3099" s="89">
        <v>2.5141554625020001E-2</v>
      </c>
      <c r="R3099" s="89">
        <v>0</v>
      </c>
      <c r="S3099" s="89">
        <v>0</v>
      </c>
      <c r="T3099" s="89">
        <v>0</v>
      </c>
      <c r="U3099" s="89">
        <v>6.6762431175000003E-3</v>
      </c>
      <c r="V3099" s="89">
        <v>0</v>
      </c>
      <c r="W3099" s="89">
        <v>0</v>
      </c>
      <c r="X3099" s="89">
        <v>0</v>
      </c>
      <c r="Y3099" s="89">
        <v>0</v>
      </c>
      <c r="Z3099" s="89">
        <v>1.432072576714E-2</v>
      </c>
      <c r="AA3099" s="89">
        <v>2.6379942441E-3</v>
      </c>
    </row>
    <row r="3100" spans="1:27" x14ac:dyDescent="0.25">
      <c r="A3100" s="87">
        <v>62677</v>
      </c>
      <c r="B3100" s="134">
        <v>45473</v>
      </c>
      <c r="C3100" s="87">
        <v>16935</v>
      </c>
      <c r="D3100" s="86" t="s">
        <v>3430</v>
      </c>
      <c r="E3100" s="88">
        <v>317741113</v>
      </c>
      <c r="F3100" s="88">
        <v>249063175</v>
      </c>
      <c r="G3100" s="88">
        <v>7518627</v>
      </c>
      <c r="H3100" s="88">
        <v>0</v>
      </c>
      <c r="I3100" s="88">
        <v>0</v>
      </c>
      <c r="J3100" s="88">
        <v>69536121</v>
      </c>
      <c r="K3100" s="88">
        <v>81247083</v>
      </c>
      <c r="L3100" s="88">
        <v>0</v>
      </c>
      <c r="M3100" s="88">
        <v>85368857</v>
      </c>
      <c r="N3100" s="88">
        <v>0</v>
      </c>
      <c r="O3100" s="88">
        <v>221970</v>
      </c>
      <c r="P3100" s="88">
        <v>5170517</v>
      </c>
      <c r="Q3100" s="89">
        <v>9.8689521960499994E-3</v>
      </c>
      <c r="R3100" s="89">
        <v>0</v>
      </c>
      <c r="S3100" s="89">
        <v>0</v>
      </c>
      <c r="T3100" s="89">
        <v>4.0058151559000001E-4</v>
      </c>
      <c r="U3100" s="89">
        <v>1.0664819529399999E-3</v>
      </c>
      <c r="V3100" s="89">
        <v>0</v>
      </c>
      <c r="W3100" s="89">
        <v>0</v>
      </c>
      <c r="X3100" s="89">
        <v>0</v>
      </c>
      <c r="Y3100" s="89">
        <v>0.14842314719669999</v>
      </c>
      <c r="Z3100" s="89">
        <v>6.93961452441E-3</v>
      </c>
      <c r="AA3100" s="89">
        <v>1.1287872984900001E-3</v>
      </c>
    </row>
    <row r="3101" spans="1:27" x14ac:dyDescent="0.25">
      <c r="A3101" s="87">
        <v>62683</v>
      </c>
      <c r="B3101" s="134">
        <v>45473</v>
      </c>
      <c r="C3101" s="87">
        <v>16941</v>
      </c>
      <c r="D3101" s="86" t="s">
        <v>3431</v>
      </c>
      <c r="E3101" s="88">
        <v>82378379</v>
      </c>
      <c r="F3101" s="88">
        <v>57349485</v>
      </c>
      <c r="G3101" s="88">
        <v>0</v>
      </c>
      <c r="H3101" s="88">
        <v>0</v>
      </c>
      <c r="I3101" s="88">
        <v>0</v>
      </c>
      <c r="J3101" s="88">
        <v>4010798</v>
      </c>
      <c r="K3101" s="88">
        <v>16160129</v>
      </c>
      <c r="L3101" s="88">
        <v>0</v>
      </c>
      <c r="M3101" s="88">
        <v>28275012</v>
      </c>
      <c r="N3101" s="88">
        <v>4564041</v>
      </c>
      <c r="O3101" s="88">
        <v>46258</v>
      </c>
      <c r="P3101" s="88">
        <v>4293246</v>
      </c>
      <c r="Q3101" s="89">
        <v>0</v>
      </c>
      <c r="R3101" s="89">
        <v>0</v>
      </c>
      <c r="S3101" s="89">
        <v>0</v>
      </c>
      <c r="T3101" s="89">
        <v>4.9311594628099996E-3</v>
      </c>
      <c r="U3101" s="89">
        <v>5.0327172261200002E-3</v>
      </c>
      <c r="V3101" s="89">
        <v>0</v>
      </c>
      <c r="W3101" s="89">
        <v>8.5740631137E-4</v>
      </c>
      <c r="X3101" s="89">
        <v>0</v>
      </c>
      <c r="Y3101" s="89">
        <v>0</v>
      </c>
      <c r="Z3101" s="89">
        <v>1.0430507852699999E-2</v>
      </c>
      <c r="AA3101" s="89">
        <v>2.86793716746E-3</v>
      </c>
    </row>
    <row r="3102" spans="1:27" x14ac:dyDescent="0.25">
      <c r="A3102" s="87">
        <v>62701</v>
      </c>
      <c r="B3102" s="134">
        <v>45473</v>
      </c>
      <c r="C3102" s="87">
        <v>16958</v>
      </c>
      <c r="D3102" s="86" t="s">
        <v>3432</v>
      </c>
      <c r="E3102" s="88">
        <v>74497802</v>
      </c>
      <c r="F3102" s="88">
        <v>37175586</v>
      </c>
      <c r="G3102" s="88">
        <v>1128468</v>
      </c>
      <c r="H3102" s="88">
        <v>0</v>
      </c>
      <c r="I3102" s="88">
        <v>0</v>
      </c>
      <c r="J3102" s="88">
        <v>3630446</v>
      </c>
      <c r="K3102" s="88">
        <v>12809930</v>
      </c>
      <c r="L3102" s="88">
        <v>0</v>
      </c>
      <c r="M3102" s="88">
        <v>17197410</v>
      </c>
      <c r="N3102" s="88">
        <v>0</v>
      </c>
      <c r="O3102" s="88">
        <v>0</v>
      </c>
      <c r="P3102" s="88">
        <v>2409332</v>
      </c>
      <c r="Q3102" s="89">
        <v>1.6026153766779998E-2</v>
      </c>
      <c r="R3102" s="89">
        <v>0</v>
      </c>
      <c r="S3102" s="89">
        <v>0</v>
      </c>
      <c r="T3102" s="89">
        <v>0</v>
      </c>
      <c r="U3102" s="89">
        <v>5.7631382001999999E-4</v>
      </c>
      <c r="V3102" s="89">
        <v>0</v>
      </c>
      <c r="W3102" s="89">
        <v>-6.2689771000000005E-5</v>
      </c>
      <c r="X3102" s="89">
        <v>0</v>
      </c>
      <c r="Y3102" s="89">
        <v>0</v>
      </c>
      <c r="Z3102" s="89">
        <v>1.820936322889E-2</v>
      </c>
      <c r="AA3102" s="89">
        <v>2.0552576786099998E-3</v>
      </c>
    </row>
    <row r="3103" spans="1:27" x14ac:dyDescent="0.25">
      <c r="A3103" s="87">
        <v>62702</v>
      </c>
      <c r="B3103" s="134">
        <v>45473</v>
      </c>
      <c r="C3103" s="87">
        <v>16959</v>
      </c>
      <c r="D3103" s="86" t="s">
        <v>3433</v>
      </c>
      <c r="E3103" s="88">
        <v>28634385</v>
      </c>
      <c r="F3103" s="88">
        <v>12700929</v>
      </c>
      <c r="G3103" s="88">
        <v>29414</v>
      </c>
      <c r="H3103" s="88">
        <v>0</v>
      </c>
      <c r="I3103" s="88">
        <v>0</v>
      </c>
      <c r="J3103" s="88">
        <v>3926427</v>
      </c>
      <c r="K3103" s="88">
        <v>5098111</v>
      </c>
      <c r="L3103" s="88">
        <v>0</v>
      </c>
      <c r="M3103" s="88">
        <v>2872399</v>
      </c>
      <c r="N3103" s="88">
        <v>0</v>
      </c>
      <c r="O3103" s="88">
        <v>0</v>
      </c>
      <c r="P3103" s="88">
        <v>774578</v>
      </c>
      <c r="Q3103" s="89">
        <v>0</v>
      </c>
      <c r="R3103" s="89">
        <v>0</v>
      </c>
      <c r="S3103" s="89">
        <v>0</v>
      </c>
      <c r="T3103" s="89">
        <v>2.2544768409999999E-4</v>
      </c>
      <c r="U3103" s="89">
        <v>7.2319678324000004E-4</v>
      </c>
      <c r="V3103" s="89">
        <v>0</v>
      </c>
      <c r="W3103" s="89">
        <v>0</v>
      </c>
      <c r="X3103" s="89">
        <v>0</v>
      </c>
      <c r="Y3103" s="89">
        <v>0</v>
      </c>
      <c r="Z3103" s="89">
        <v>-2.7659303511E-3</v>
      </c>
      <c r="AA3103" s="89">
        <v>7.630101797E-5</v>
      </c>
    </row>
    <row r="3104" spans="1:27" x14ac:dyDescent="0.25">
      <c r="A3104" s="87">
        <v>62710</v>
      </c>
      <c r="B3104" s="134">
        <v>45473</v>
      </c>
      <c r="C3104" s="87">
        <v>16967</v>
      </c>
      <c r="D3104" s="86" t="s">
        <v>3434</v>
      </c>
      <c r="E3104" s="88">
        <v>668169034</v>
      </c>
      <c r="F3104" s="88">
        <v>565593653</v>
      </c>
      <c r="G3104" s="88">
        <v>56677482</v>
      </c>
      <c r="H3104" s="88">
        <v>0</v>
      </c>
      <c r="I3104" s="88">
        <v>0</v>
      </c>
      <c r="J3104" s="88">
        <v>39740075</v>
      </c>
      <c r="K3104" s="88">
        <v>181176304</v>
      </c>
      <c r="L3104" s="88">
        <v>0</v>
      </c>
      <c r="M3104" s="88">
        <v>137480698</v>
      </c>
      <c r="N3104" s="88">
        <v>5846933</v>
      </c>
      <c r="O3104" s="88">
        <v>3463397</v>
      </c>
      <c r="P3104" s="88">
        <v>141208764</v>
      </c>
      <c r="Q3104" s="89">
        <v>1.8840168618180001E-2</v>
      </c>
      <c r="R3104" s="89">
        <v>0</v>
      </c>
      <c r="S3104" s="89">
        <v>0</v>
      </c>
      <c r="T3104" s="89">
        <v>8.5650351867999994E-3</v>
      </c>
      <c r="U3104" s="89">
        <v>5.0512130656800002E-3</v>
      </c>
      <c r="V3104" s="89">
        <v>0</v>
      </c>
      <c r="W3104" s="89">
        <v>1.20524297206E-3</v>
      </c>
      <c r="X3104" s="89">
        <v>0</v>
      </c>
      <c r="Y3104" s="89">
        <v>5.4558961552899996E-3</v>
      </c>
      <c r="Z3104" s="89">
        <v>2.016658711568E-2</v>
      </c>
      <c r="AA3104" s="89">
        <v>9.4480682647000002E-3</v>
      </c>
    </row>
    <row r="3105" spans="1:27" x14ac:dyDescent="0.25">
      <c r="A3105" s="87">
        <v>62716</v>
      </c>
      <c r="B3105" s="134">
        <v>45473</v>
      </c>
      <c r="C3105" s="87">
        <v>16973</v>
      </c>
      <c r="D3105" s="86" t="s">
        <v>3435</v>
      </c>
      <c r="E3105" s="88">
        <v>112620480</v>
      </c>
      <c r="F3105" s="88">
        <v>82524884</v>
      </c>
      <c r="G3105" s="88">
        <v>1755900</v>
      </c>
      <c r="H3105" s="88">
        <v>0</v>
      </c>
      <c r="I3105" s="88">
        <v>0</v>
      </c>
      <c r="J3105" s="88">
        <v>9571157</v>
      </c>
      <c r="K3105" s="88">
        <v>37016500</v>
      </c>
      <c r="L3105" s="88">
        <v>0</v>
      </c>
      <c r="M3105" s="88">
        <v>20332486</v>
      </c>
      <c r="N3105" s="88">
        <v>846701</v>
      </c>
      <c r="O3105" s="88">
        <v>10374508</v>
      </c>
      <c r="P3105" s="88">
        <v>2627632</v>
      </c>
      <c r="Q3105" s="89">
        <v>6.4663032131910006E-2</v>
      </c>
      <c r="R3105" s="89">
        <v>0</v>
      </c>
      <c r="S3105" s="89">
        <v>0</v>
      </c>
      <c r="T3105" s="89">
        <v>-5.7263440619999999E-4</v>
      </c>
      <c r="U3105" s="89">
        <v>6.5281029779899998E-3</v>
      </c>
      <c r="V3105" s="89">
        <v>0</v>
      </c>
      <c r="W3105" s="89">
        <v>-2.0245587939999999E-4</v>
      </c>
      <c r="X3105" s="89">
        <v>0</v>
      </c>
      <c r="Y3105" s="89">
        <v>0</v>
      </c>
      <c r="Z3105" s="89">
        <v>1.082294590287E-2</v>
      </c>
      <c r="AA3105" s="89">
        <v>5.11902947068E-3</v>
      </c>
    </row>
    <row r="3106" spans="1:27" x14ac:dyDescent="0.25">
      <c r="A3106" s="87">
        <v>62717</v>
      </c>
      <c r="B3106" s="134">
        <v>45473</v>
      </c>
      <c r="C3106" s="87">
        <v>16974</v>
      </c>
      <c r="D3106" s="86" t="s">
        <v>3436</v>
      </c>
      <c r="E3106" s="88">
        <v>4472493</v>
      </c>
      <c r="F3106" s="88">
        <v>2786971</v>
      </c>
      <c r="G3106" s="88">
        <v>0</v>
      </c>
      <c r="H3106" s="88">
        <v>0</v>
      </c>
      <c r="I3106" s="88">
        <v>0</v>
      </c>
      <c r="J3106" s="88">
        <v>1312039</v>
      </c>
      <c r="K3106" s="88">
        <v>755161</v>
      </c>
      <c r="L3106" s="88">
        <v>0</v>
      </c>
      <c r="M3106" s="88">
        <v>0</v>
      </c>
      <c r="N3106" s="88">
        <v>0</v>
      </c>
      <c r="O3106" s="88">
        <v>0</v>
      </c>
      <c r="P3106" s="88">
        <v>719771</v>
      </c>
      <c r="Q3106" s="89">
        <v>0</v>
      </c>
      <c r="R3106" s="89">
        <v>0</v>
      </c>
      <c r="S3106" s="89">
        <v>0</v>
      </c>
      <c r="T3106" s="89">
        <v>0</v>
      </c>
      <c r="U3106" s="89">
        <v>0</v>
      </c>
      <c r="V3106" s="89">
        <v>0</v>
      </c>
      <c r="W3106" s="89">
        <v>0</v>
      </c>
      <c r="X3106" s="89">
        <v>0</v>
      </c>
      <c r="Y3106" s="89">
        <v>0</v>
      </c>
      <c r="Z3106" s="89">
        <v>-2.7998334659000001E-6</v>
      </c>
      <c r="AA3106" s="89">
        <v>-1.0216584438E-6</v>
      </c>
    </row>
    <row r="3107" spans="1:27" x14ac:dyDescent="0.25">
      <c r="A3107" s="87">
        <v>62722</v>
      </c>
      <c r="B3107" s="134">
        <v>45473</v>
      </c>
      <c r="C3107" s="87">
        <v>16979</v>
      </c>
      <c r="D3107" s="86" t="s">
        <v>3437</v>
      </c>
      <c r="E3107" s="88">
        <v>29788152</v>
      </c>
      <c r="F3107" s="88">
        <v>13709246</v>
      </c>
      <c r="G3107" s="88">
        <v>0</v>
      </c>
      <c r="H3107" s="88">
        <v>0</v>
      </c>
      <c r="I3107" s="88">
        <v>0</v>
      </c>
      <c r="J3107" s="88">
        <v>2265013</v>
      </c>
      <c r="K3107" s="88">
        <v>4355883</v>
      </c>
      <c r="L3107" s="88">
        <v>0</v>
      </c>
      <c r="M3107" s="88">
        <v>4612444</v>
      </c>
      <c r="N3107" s="88">
        <v>0</v>
      </c>
      <c r="O3107" s="88">
        <v>0</v>
      </c>
      <c r="P3107" s="88">
        <v>2475907</v>
      </c>
      <c r="Q3107" s="89">
        <v>1.0781103194900001E-2</v>
      </c>
      <c r="R3107" s="89">
        <v>0</v>
      </c>
      <c r="S3107" s="89">
        <v>0</v>
      </c>
      <c r="T3107" s="89">
        <v>0</v>
      </c>
      <c r="U3107" s="89">
        <v>4.3006022225099997E-3</v>
      </c>
      <c r="V3107" s="89">
        <v>0</v>
      </c>
      <c r="W3107" s="89">
        <v>0</v>
      </c>
      <c r="X3107" s="89">
        <v>0</v>
      </c>
      <c r="Y3107" s="89">
        <v>0</v>
      </c>
      <c r="Z3107" s="89">
        <v>4.6221739900000003E-5</v>
      </c>
      <c r="AA3107" s="89">
        <v>1.3638448262399999E-3</v>
      </c>
    </row>
    <row r="3108" spans="1:27" x14ac:dyDescent="0.25">
      <c r="A3108" s="87">
        <v>62726</v>
      </c>
      <c r="B3108" s="134">
        <v>45473</v>
      </c>
      <c r="C3108" s="87">
        <v>16983</v>
      </c>
      <c r="D3108" s="86" t="s">
        <v>3438</v>
      </c>
      <c r="E3108" s="88">
        <v>39203569</v>
      </c>
      <c r="F3108" s="88">
        <v>21993622</v>
      </c>
      <c r="G3108" s="88">
        <v>981701</v>
      </c>
      <c r="H3108" s="88">
        <v>0</v>
      </c>
      <c r="I3108" s="88">
        <v>0</v>
      </c>
      <c r="J3108" s="88">
        <v>2712831</v>
      </c>
      <c r="K3108" s="88">
        <v>8213437</v>
      </c>
      <c r="L3108" s="88">
        <v>0</v>
      </c>
      <c r="M3108" s="88">
        <v>6995405</v>
      </c>
      <c r="N3108" s="88">
        <v>0</v>
      </c>
      <c r="O3108" s="88">
        <v>0</v>
      </c>
      <c r="P3108" s="88">
        <v>3090247</v>
      </c>
      <c r="Q3108" s="89">
        <v>1.3474701801020001E-2</v>
      </c>
      <c r="R3108" s="89">
        <v>0</v>
      </c>
      <c r="S3108" s="89">
        <v>0</v>
      </c>
      <c r="T3108" s="89">
        <v>0</v>
      </c>
      <c r="U3108" s="89">
        <v>1.38561880265E-3</v>
      </c>
      <c r="V3108" s="89">
        <v>0</v>
      </c>
      <c r="W3108" s="89">
        <v>0</v>
      </c>
      <c r="X3108" s="89">
        <v>0</v>
      </c>
      <c r="Y3108" s="89">
        <v>0</v>
      </c>
      <c r="Z3108" s="89">
        <v>1.5798658140149999E-2</v>
      </c>
      <c r="AA3108" s="89">
        <v>3.37014549146E-3</v>
      </c>
    </row>
    <row r="3109" spans="1:27" x14ac:dyDescent="0.25">
      <c r="A3109" s="87">
        <v>62733</v>
      </c>
      <c r="B3109" s="134">
        <v>45473</v>
      </c>
      <c r="C3109" s="87">
        <v>16990</v>
      </c>
      <c r="D3109" s="86" t="s">
        <v>3439</v>
      </c>
      <c r="E3109" s="88">
        <v>42668678</v>
      </c>
      <c r="F3109" s="88">
        <v>23192841</v>
      </c>
      <c r="G3109" s="88">
        <v>2005419</v>
      </c>
      <c r="H3109" s="88">
        <v>0</v>
      </c>
      <c r="I3109" s="88">
        <v>0</v>
      </c>
      <c r="J3109" s="88">
        <v>5158685</v>
      </c>
      <c r="K3109" s="88">
        <v>7786819</v>
      </c>
      <c r="L3109" s="88">
        <v>0</v>
      </c>
      <c r="M3109" s="88">
        <v>4206522</v>
      </c>
      <c r="N3109" s="88">
        <v>0</v>
      </c>
      <c r="O3109" s="88">
        <v>0</v>
      </c>
      <c r="P3109" s="88">
        <v>4035396</v>
      </c>
      <c r="Q3109" s="89">
        <v>4.7134617541499998E-3</v>
      </c>
      <c r="R3109" s="89">
        <v>0</v>
      </c>
      <c r="S3109" s="89">
        <v>0</v>
      </c>
      <c r="T3109" s="89">
        <v>4.0302031968999998E-4</v>
      </c>
      <c r="U3109" s="89">
        <v>6.5819597934000003E-4</v>
      </c>
      <c r="V3109" s="89">
        <v>0</v>
      </c>
      <c r="W3109" s="89">
        <v>1.9306942031E-4</v>
      </c>
      <c r="X3109" s="89">
        <v>0</v>
      </c>
      <c r="Y3109" s="89">
        <v>0</v>
      </c>
      <c r="Z3109" s="89">
        <v>1.31712389013E-3</v>
      </c>
      <c r="AA3109" s="89">
        <v>1.0308262010699999E-3</v>
      </c>
    </row>
    <row r="3110" spans="1:27" x14ac:dyDescent="0.25">
      <c r="A3110" s="87">
        <v>62755</v>
      </c>
      <c r="B3110" s="134">
        <v>45473</v>
      </c>
      <c r="C3110" s="87">
        <v>17012</v>
      </c>
      <c r="D3110" s="86" t="s">
        <v>3440</v>
      </c>
      <c r="E3110" s="88">
        <v>274651588</v>
      </c>
      <c r="F3110" s="88">
        <v>233552217</v>
      </c>
      <c r="G3110" s="88">
        <v>1977214</v>
      </c>
      <c r="H3110" s="88">
        <v>0</v>
      </c>
      <c r="I3110" s="88">
        <v>0</v>
      </c>
      <c r="J3110" s="88">
        <v>42358894</v>
      </c>
      <c r="K3110" s="88">
        <v>113202487</v>
      </c>
      <c r="L3110" s="88">
        <v>0</v>
      </c>
      <c r="M3110" s="88">
        <v>66735828</v>
      </c>
      <c r="N3110" s="88">
        <v>1432881</v>
      </c>
      <c r="O3110" s="88">
        <v>0</v>
      </c>
      <c r="P3110" s="88">
        <v>7844913</v>
      </c>
      <c r="Q3110" s="89">
        <v>2.536130267302E-2</v>
      </c>
      <c r="R3110" s="89">
        <v>0</v>
      </c>
      <c r="S3110" s="89">
        <v>0</v>
      </c>
      <c r="T3110" s="89">
        <v>1.5575887710600001E-3</v>
      </c>
      <c r="U3110" s="89">
        <v>9.9892141531999993E-3</v>
      </c>
      <c r="V3110" s="89">
        <v>0</v>
      </c>
      <c r="W3110" s="89">
        <v>-1.1928455009999999E-4</v>
      </c>
      <c r="X3110" s="89">
        <v>0</v>
      </c>
      <c r="Y3110" s="89">
        <v>0</v>
      </c>
      <c r="Z3110" s="89">
        <v>1.10962485011E-2</v>
      </c>
      <c r="AA3110" s="89">
        <v>5.9388821430000002E-3</v>
      </c>
    </row>
    <row r="3111" spans="1:27" x14ac:dyDescent="0.25">
      <c r="A3111" s="87">
        <v>62756</v>
      </c>
      <c r="B3111" s="134">
        <v>45473</v>
      </c>
      <c r="C3111" s="87">
        <v>17013</v>
      </c>
      <c r="D3111" s="86" t="s">
        <v>3441</v>
      </c>
      <c r="E3111" s="88">
        <v>171969480</v>
      </c>
      <c r="F3111" s="88">
        <v>135318675</v>
      </c>
      <c r="G3111" s="88">
        <v>5498144</v>
      </c>
      <c r="H3111" s="88">
        <v>0</v>
      </c>
      <c r="I3111" s="88">
        <v>22748</v>
      </c>
      <c r="J3111" s="88">
        <v>12799273</v>
      </c>
      <c r="K3111" s="88">
        <v>35510029</v>
      </c>
      <c r="L3111" s="88">
        <v>0</v>
      </c>
      <c r="M3111" s="88">
        <v>50317763</v>
      </c>
      <c r="N3111" s="88">
        <v>4840307</v>
      </c>
      <c r="O3111" s="88">
        <v>1444539</v>
      </c>
      <c r="P3111" s="88">
        <v>24885872</v>
      </c>
      <c r="Q3111" s="89">
        <v>2.9774722885120002E-2</v>
      </c>
      <c r="R3111" s="89">
        <v>0</v>
      </c>
      <c r="S3111" s="89">
        <v>0</v>
      </c>
      <c r="T3111" s="89">
        <v>2.6685069868999998E-3</v>
      </c>
      <c r="U3111" s="89">
        <v>1.0449789051310001E-2</v>
      </c>
      <c r="V3111" s="89">
        <v>0</v>
      </c>
      <c r="W3111" s="89">
        <v>4.8686692979999998E-4</v>
      </c>
      <c r="X3111" s="89">
        <v>0</v>
      </c>
      <c r="Y3111" s="89">
        <v>0</v>
      </c>
      <c r="Z3111" s="89">
        <v>2.4329423888039999E-2</v>
      </c>
      <c r="AA3111" s="89">
        <v>9.6127522877900006E-3</v>
      </c>
    </row>
    <row r="3112" spans="1:27" x14ac:dyDescent="0.25">
      <c r="A3112" s="87">
        <v>62776</v>
      </c>
      <c r="B3112" s="134">
        <v>45473</v>
      </c>
      <c r="C3112" s="87">
        <v>17033</v>
      </c>
      <c r="D3112" s="86" t="s">
        <v>3442</v>
      </c>
      <c r="E3112" s="88">
        <v>664866439</v>
      </c>
      <c r="F3112" s="88">
        <v>585601031</v>
      </c>
      <c r="G3112" s="88">
        <v>8049891</v>
      </c>
      <c r="H3112" s="88">
        <v>0</v>
      </c>
      <c r="I3112" s="88">
        <v>910570</v>
      </c>
      <c r="J3112" s="88">
        <v>38020811</v>
      </c>
      <c r="K3112" s="88">
        <v>222454711</v>
      </c>
      <c r="L3112" s="88">
        <v>9019690</v>
      </c>
      <c r="M3112" s="88">
        <v>246865429</v>
      </c>
      <c r="N3112" s="88">
        <v>47646427</v>
      </c>
      <c r="O3112" s="88">
        <v>0</v>
      </c>
      <c r="P3112" s="88">
        <v>12633502</v>
      </c>
      <c r="Q3112" s="89">
        <v>1.92468945637E-2</v>
      </c>
      <c r="R3112" s="89">
        <v>0</v>
      </c>
      <c r="S3112" s="89">
        <v>1.437176407605E-2</v>
      </c>
      <c r="T3112" s="89">
        <v>5.9850164160400003E-3</v>
      </c>
      <c r="U3112" s="89">
        <v>5.78086961564E-3</v>
      </c>
      <c r="V3112" s="89">
        <v>1.1072748769499999E-3</v>
      </c>
      <c r="W3112" s="89">
        <v>-4.0622179300000003E-5</v>
      </c>
      <c r="X3112" s="89">
        <v>0</v>
      </c>
      <c r="Y3112" s="89">
        <v>0</v>
      </c>
      <c r="Z3112" s="89">
        <v>9.7137404192499995E-3</v>
      </c>
      <c r="AA3112" s="89">
        <v>2.8444883519999999E-3</v>
      </c>
    </row>
    <row r="3113" spans="1:27" x14ac:dyDescent="0.25">
      <c r="A3113" s="87">
        <v>62783</v>
      </c>
      <c r="B3113" s="134">
        <v>45473</v>
      </c>
      <c r="C3113" s="87">
        <v>17040</v>
      </c>
      <c r="D3113" s="86" t="s">
        <v>3443</v>
      </c>
      <c r="E3113" s="88">
        <v>148139202</v>
      </c>
      <c r="F3113" s="88">
        <v>106108191</v>
      </c>
      <c r="G3113" s="88">
        <v>434040</v>
      </c>
      <c r="H3113" s="88">
        <v>0</v>
      </c>
      <c r="I3113" s="88">
        <v>0</v>
      </c>
      <c r="J3113" s="88">
        <v>23949704</v>
      </c>
      <c r="K3113" s="88">
        <v>41900172</v>
      </c>
      <c r="L3113" s="88">
        <v>0</v>
      </c>
      <c r="M3113" s="88">
        <v>26414352</v>
      </c>
      <c r="N3113" s="88">
        <v>0</v>
      </c>
      <c r="O3113" s="88">
        <v>0</v>
      </c>
      <c r="P3113" s="88">
        <v>13409923</v>
      </c>
      <c r="Q3113" s="89">
        <v>7.8092841443399997E-3</v>
      </c>
      <c r="R3113" s="89">
        <v>0</v>
      </c>
      <c r="S3113" s="89">
        <v>0</v>
      </c>
      <c r="T3113" s="89">
        <v>2.2701047919899998E-3</v>
      </c>
      <c r="U3113" s="89">
        <v>3.18414750208E-3</v>
      </c>
      <c r="V3113" s="89">
        <v>0</v>
      </c>
      <c r="W3113" s="89">
        <v>0</v>
      </c>
      <c r="X3113" s="89">
        <v>0</v>
      </c>
      <c r="Y3113" s="89">
        <v>0</v>
      </c>
      <c r="Z3113" s="89">
        <v>2.3431543889800002E-3</v>
      </c>
      <c r="AA3113" s="89">
        <v>2.12640763202E-3</v>
      </c>
    </row>
    <row r="3114" spans="1:27" x14ac:dyDescent="0.25">
      <c r="A3114" s="87">
        <v>62787</v>
      </c>
      <c r="B3114" s="134">
        <v>45473</v>
      </c>
      <c r="C3114" s="87">
        <v>17044</v>
      </c>
      <c r="D3114" s="86" t="s">
        <v>3444</v>
      </c>
      <c r="E3114" s="88">
        <v>6490275</v>
      </c>
      <c r="F3114" s="88">
        <v>2266402</v>
      </c>
      <c r="G3114" s="88">
        <v>0</v>
      </c>
      <c r="H3114" s="88">
        <v>0</v>
      </c>
      <c r="I3114" s="88">
        <v>0</v>
      </c>
      <c r="J3114" s="88">
        <v>721595</v>
      </c>
      <c r="K3114" s="88">
        <v>870396</v>
      </c>
      <c r="L3114" s="88">
        <v>0</v>
      </c>
      <c r="M3114" s="88">
        <v>507959</v>
      </c>
      <c r="N3114" s="88">
        <v>0</v>
      </c>
      <c r="O3114" s="88">
        <v>0</v>
      </c>
      <c r="P3114" s="88">
        <v>166453</v>
      </c>
      <c r="Q3114" s="89">
        <v>0</v>
      </c>
      <c r="R3114" s="89">
        <v>0</v>
      </c>
      <c r="S3114" s="89">
        <v>0</v>
      </c>
      <c r="T3114" s="89">
        <v>0</v>
      </c>
      <c r="U3114" s="89">
        <v>0</v>
      </c>
      <c r="V3114" s="89">
        <v>0</v>
      </c>
      <c r="W3114" s="89">
        <v>0</v>
      </c>
      <c r="X3114" s="89">
        <v>0</v>
      </c>
      <c r="Y3114" s="89">
        <v>0</v>
      </c>
      <c r="Z3114" s="89">
        <v>6.1445828950799997E-3</v>
      </c>
      <c r="AA3114" s="89">
        <v>4.0128892997000001E-4</v>
      </c>
    </row>
    <row r="3115" spans="1:27" x14ac:dyDescent="0.25">
      <c r="A3115" s="87">
        <v>62796</v>
      </c>
      <c r="B3115" s="134">
        <v>45473</v>
      </c>
      <c r="C3115" s="87">
        <v>17053</v>
      </c>
      <c r="D3115" s="86" t="s">
        <v>3445</v>
      </c>
      <c r="E3115" s="88">
        <v>27618933</v>
      </c>
      <c r="F3115" s="88">
        <v>12557639</v>
      </c>
      <c r="G3115" s="88">
        <v>190475</v>
      </c>
      <c r="H3115" s="88">
        <v>0</v>
      </c>
      <c r="I3115" s="88">
        <v>0</v>
      </c>
      <c r="J3115" s="88">
        <v>919212</v>
      </c>
      <c r="K3115" s="88">
        <v>1593426</v>
      </c>
      <c r="L3115" s="88">
        <v>0</v>
      </c>
      <c r="M3115" s="88">
        <v>6993560</v>
      </c>
      <c r="N3115" s="88">
        <v>1448670</v>
      </c>
      <c r="O3115" s="88">
        <v>0</v>
      </c>
      <c r="P3115" s="88">
        <v>1412296</v>
      </c>
      <c r="Q3115" s="89">
        <v>-2.2570913417300002E-2</v>
      </c>
      <c r="R3115" s="89">
        <v>0</v>
      </c>
      <c r="S3115" s="89">
        <v>0</v>
      </c>
      <c r="T3115" s="89">
        <v>4.2446075448299998E-3</v>
      </c>
      <c r="U3115" s="89">
        <v>-1.6071439854299999E-2</v>
      </c>
      <c r="V3115" s="89">
        <v>0</v>
      </c>
      <c r="W3115" s="89">
        <v>0</v>
      </c>
      <c r="X3115" s="89">
        <v>-9.4435573064600001E-2</v>
      </c>
      <c r="Y3115" s="89">
        <v>0.42802592573984</v>
      </c>
      <c r="Z3115" s="89">
        <v>-3.9381275756300002E-2</v>
      </c>
      <c r="AA3115" s="89">
        <v>-8.8918557232000005E-3</v>
      </c>
    </row>
    <row r="3116" spans="1:27" x14ac:dyDescent="0.25">
      <c r="A3116" s="87">
        <v>62801</v>
      </c>
      <c r="B3116" s="134">
        <v>45473</v>
      </c>
      <c r="C3116" s="87">
        <v>17057</v>
      </c>
      <c r="D3116" s="86" t="s">
        <v>3446</v>
      </c>
      <c r="E3116" s="88">
        <v>469359896</v>
      </c>
      <c r="F3116" s="88">
        <v>403410873</v>
      </c>
      <c r="G3116" s="88">
        <v>14506952</v>
      </c>
      <c r="H3116" s="88">
        <v>0</v>
      </c>
      <c r="I3116" s="88">
        <v>1779640</v>
      </c>
      <c r="J3116" s="88">
        <v>38223661</v>
      </c>
      <c r="K3116" s="88">
        <v>89057128</v>
      </c>
      <c r="L3116" s="88">
        <v>0</v>
      </c>
      <c r="M3116" s="88">
        <v>225437449</v>
      </c>
      <c r="N3116" s="88">
        <v>20296918</v>
      </c>
      <c r="O3116" s="88">
        <v>526506</v>
      </c>
      <c r="P3116" s="88">
        <v>13582621</v>
      </c>
      <c r="Q3116" s="89">
        <v>2.4010763105039998E-2</v>
      </c>
      <c r="R3116" s="89">
        <v>0</v>
      </c>
      <c r="S3116" s="89">
        <v>1.002953468226E-2</v>
      </c>
      <c r="T3116" s="89">
        <v>1.8761205560699999E-3</v>
      </c>
      <c r="U3116" s="89">
        <v>3.3934077767400002E-3</v>
      </c>
      <c r="V3116" s="89">
        <v>0</v>
      </c>
      <c r="W3116" s="89">
        <v>1.6841283131E-4</v>
      </c>
      <c r="X3116" s="89">
        <v>0</v>
      </c>
      <c r="Y3116" s="89">
        <v>0</v>
      </c>
      <c r="Z3116" s="89">
        <v>1.6395872458019999E-2</v>
      </c>
      <c r="AA3116" s="89">
        <v>2.5441518709899999E-3</v>
      </c>
    </row>
    <row r="3117" spans="1:27" x14ac:dyDescent="0.25">
      <c r="A3117" s="87">
        <v>62808</v>
      </c>
      <c r="B3117" s="134">
        <v>45473</v>
      </c>
      <c r="C3117" s="87">
        <v>17062</v>
      </c>
      <c r="D3117" s="86" t="s">
        <v>3447</v>
      </c>
      <c r="E3117" s="88">
        <v>109115586</v>
      </c>
      <c r="F3117" s="88">
        <v>71869644</v>
      </c>
      <c r="G3117" s="88">
        <v>2268046</v>
      </c>
      <c r="H3117" s="88">
        <v>0</v>
      </c>
      <c r="I3117" s="88">
        <v>0</v>
      </c>
      <c r="J3117" s="88">
        <v>10166919</v>
      </c>
      <c r="K3117" s="88">
        <v>24398439</v>
      </c>
      <c r="L3117" s="88">
        <v>0</v>
      </c>
      <c r="M3117" s="88">
        <v>18026275</v>
      </c>
      <c r="N3117" s="88">
        <v>0</v>
      </c>
      <c r="O3117" s="88">
        <v>0</v>
      </c>
      <c r="P3117" s="88">
        <v>17009965</v>
      </c>
      <c r="Q3117" s="89">
        <v>6.7132308270600001E-3</v>
      </c>
      <c r="R3117" s="89">
        <v>0</v>
      </c>
      <c r="S3117" s="89">
        <v>0</v>
      </c>
      <c r="T3117" s="89">
        <v>1.31627591585E-3</v>
      </c>
      <c r="U3117" s="89">
        <v>6.3753813699999996E-5</v>
      </c>
      <c r="V3117" s="89">
        <v>0</v>
      </c>
      <c r="W3117" s="89">
        <v>4.5281857463999999E-4</v>
      </c>
      <c r="X3117" s="89">
        <v>0</v>
      </c>
      <c r="Y3117" s="89">
        <v>0</v>
      </c>
      <c r="Z3117" s="89">
        <v>3.1793635045799999E-3</v>
      </c>
      <c r="AA3117" s="89">
        <v>1.35580632015E-3</v>
      </c>
    </row>
    <row r="3118" spans="1:27" x14ac:dyDescent="0.25">
      <c r="A3118" s="87">
        <v>62812</v>
      </c>
      <c r="B3118" s="134">
        <v>45473</v>
      </c>
      <c r="C3118" s="87">
        <v>17066</v>
      </c>
      <c r="D3118" s="86" t="s">
        <v>3448</v>
      </c>
      <c r="E3118" s="88">
        <v>177959573</v>
      </c>
      <c r="F3118" s="88">
        <v>123742549</v>
      </c>
      <c r="G3118" s="88">
        <v>8181952</v>
      </c>
      <c r="H3118" s="88">
        <v>0</v>
      </c>
      <c r="I3118" s="88">
        <v>301458</v>
      </c>
      <c r="J3118" s="88">
        <v>8584168</v>
      </c>
      <c r="K3118" s="88">
        <v>43622007</v>
      </c>
      <c r="L3118" s="88">
        <v>0</v>
      </c>
      <c r="M3118" s="88">
        <v>54684264</v>
      </c>
      <c r="N3118" s="88">
        <v>285468</v>
      </c>
      <c r="O3118" s="88">
        <v>0</v>
      </c>
      <c r="P3118" s="88">
        <v>8083232</v>
      </c>
      <c r="Q3118" s="89">
        <v>4.27479926753E-3</v>
      </c>
      <c r="R3118" s="89">
        <v>0</v>
      </c>
      <c r="S3118" s="89">
        <v>8.3135789773399991E-3</v>
      </c>
      <c r="T3118" s="89">
        <v>4.8216325576000001E-4</v>
      </c>
      <c r="U3118" s="89">
        <v>2.4164601160400001E-3</v>
      </c>
      <c r="V3118" s="89">
        <v>0</v>
      </c>
      <c r="W3118" s="89">
        <v>0</v>
      </c>
      <c r="X3118" s="89">
        <v>0</v>
      </c>
      <c r="Y3118" s="89">
        <v>0</v>
      </c>
      <c r="Z3118" s="89">
        <v>9.0291715210200005E-3</v>
      </c>
      <c r="AA3118" s="89">
        <v>1.7561265861799999E-3</v>
      </c>
    </row>
    <row r="3119" spans="1:27" x14ac:dyDescent="0.25">
      <c r="A3119" s="87">
        <v>62815</v>
      </c>
      <c r="B3119" s="134">
        <v>45473</v>
      </c>
      <c r="C3119" s="87">
        <v>17069</v>
      </c>
      <c r="D3119" s="86" t="s">
        <v>3449</v>
      </c>
      <c r="E3119" s="88">
        <v>61933051</v>
      </c>
      <c r="F3119" s="88">
        <v>37192192</v>
      </c>
      <c r="G3119" s="88">
        <v>791051</v>
      </c>
      <c r="H3119" s="88">
        <v>0</v>
      </c>
      <c r="I3119" s="88">
        <v>0</v>
      </c>
      <c r="J3119" s="88">
        <v>22050783</v>
      </c>
      <c r="K3119" s="88">
        <v>9777312</v>
      </c>
      <c r="L3119" s="88">
        <v>0</v>
      </c>
      <c r="M3119" s="88">
        <v>2141708</v>
      </c>
      <c r="N3119" s="88">
        <v>0</v>
      </c>
      <c r="O3119" s="88">
        <v>0</v>
      </c>
      <c r="P3119" s="88">
        <v>2431338</v>
      </c>
      <c r="Q3119" s="89">
        <v>1.894018033534E-2</v>
      </c>
      <c r="R3119" s="89">
        <v>0</v>
      </c>
      <c r="S3119" s="89">
        <v>0</v>
      </c>
      <c r="T3119" s="89">
        <v>1.05528010449E-3</v>
      </c>
      <c r="U3119" s="89">
        <v>8.2397425238999993E-3</v>
      </c>
      <c r="V3119" s="89">
        <v>0</v>
      </c>
      <c r="W3119" s="89">
        <v>0</v>
      </c>
      <c r="X3119" s="89">
        <v>0</v>
      </c>
      <c r="Y3119" s="89">
        <v>0</v>
      </c>
      <c r="Z3119" s="89">
        <v>2.4164514603830001E-2</v>
      </c>
      <c r="AA3119" s="89">
        <v>4.6288232279300002E-3</v>
      </c>
    </row>
    <row r="3120" spans="1:27" x14ac:dyDescent="0.25">
      <c r="A3120" s="87">
        <v>62822</v>
      </c>
      <c r="B3120" s="134">
        <v>45473</v>
      </c>
      <c r="C3120" s="87">
        <v>17076</v>
      </c>
      <c r="D3120" s="86" t="s">
        <v>3450</v>
      </c>
      <c r="E3120" s="88">
        <v>30393363</v>
      </c>
      <c r="F3120" s="88">
        <v>19989974</v>
      </c>
      <c r="G3120" s="88">
        <v>0</v>
      </c>
      <c r="H3120" s="88">
        <v>0</v>
      </c>
      <c r="I3120" s="88">
        <v>0</v>
      </c>
      <c r="J3120" s="88">
        <v>419968</v>
      </c>
      <c r="K3120" s="88">
        <v>337790</v>
      </c>
      <c r="L3120" s="88">
        <v>0</v>
      </c>
      <c r="M3120" s="88">
        <v>18826549</v>
      </c>
      <c r="N3120" s="88">
        <v>0</v>
      </c>
      <c r="O3120" s="88">
        <v>0</v>
      </c>
      <c r="P3120" s="88">
        <v>405667</v>
      </c>
      <c r="Q3120" s="89">
        <v>0</v>
      </c>
      <c r="R3120" s="89">
        <v>0</v>
      </c>
      <c r="S3120" s="89">
        <v>0</v>
      </c>
      <c r="T3120" s="89">
        <v>0</v>
      </c>
      <c r="U3120" s="89">
        <v>0</v>
      </c>
      <c r="V3120" s="89">
        <v>0</v>
      </c>
      <c r="W3120" s="89">
        <v>-1.7513669500000001E-4</v>
      </c>
      <c r="X3120" s="89">
        <v>0</v>
      </c>
      <c r="Y3120" s="89">
        <v>0</v>
      </c>
      <c r="Z3120" s="89">
        <v>3.3181597440699998E-3</v>
      </c>
      <c r="AA3120" s="89">
        <v>-1.5105087609999999E-4</v>
      </c>
    </row>
    <row r="3121" spans="1:27" x14ac:dyDescent="0.25">
      <c r="A3121" s="87">
        <v>62826</v>
      </c>
      <c r="B3121" s="134">
        <v>45473</v>
      </c>
      <c r="C3121" s="87">
        <v>17079</v>
      </c>
      <c r="D3121" s="86" t="s">
        <v>3451</v>
      </c>
      <c r="E3121" s="88">
        <v>24297046</v>
      </c>
      <c r="F3121" s="88">
        <v>10877616</v>
      </c>
      <c r="G3121" s="88">
        <v>255070</v>
      </c>
      <c r="H3121" s="88">
        <v>0</v>
      </c>
      <c r="I3121" s="88">
        <v>0</v>
      </c>
      <c r="J3121" s="88">
        <v>3543472</v>
      </c>
      <c r="K3121" s="88">
        <v>4709906</v>
      </c>
      <c r="L3121" s="88">
        <v>0</v>
      </c>
      <c r="M3121" s="88">
        <v>715175</v>
      </c>
      <c r="N3121" s="88">
        <v>0</v>
      </c>
      <c r="O3121" s="88">
        <v>0</v>
      </c>
      <c r="P3121" s="88">
        <v>1653993</v>
      </c>
      <c r="Q3121" s="89">
        <v>8.5963219868199995E-3</v>
      </c>
      <c r="R3121" s="89">
        <v>0</v>
      </c>
      <c r="S3121" s="89">
        <v>0</v>
      </c>
      <c r="T3121" s="89">
        <v>0</v>
      </c>
      <c r="U3121" s="89">
        <v>-1.2724023473999999E-6</v>
      </c>
      <c r="V3121" s="89">
        <v>0</v>
      </c>
      <c r="W3121" s="89">
        <v>0</v>
      </c>
      <c r="X3121" s="89">
        <v>0</v>
      </c>
      <c r="Y3121" s="89">
        <v>0</v>
      </c>
      <c r="Z3121" s="89">
        <v>4.9335117297899999E-3</v>
      </c>
      <c r="AA3121" s="89">
        <v>1.1065001965699999E-3</v>
      </c>
    </row>
    <row r="3122" spans="1:27" x14ac:dyDescent="0.25">
      <c r="A3122" s="87">
        <v>62827</v>
      </c>
      <c r="B3122" s="134">
        <v>45473</v>
      </c>
      <c r="C3122" s="87">
        <v>17080</v>
      </c>
      <c r="D3122" s="86" t="s">
        <v>3452</v>
      </c>
      <c r="E3122" s="88">
        <v>24330849</v>
      </c>
      <c r="F3122" s="88">
        <v>15485967</v>
      </c>
      <c r="G3122" s="88">
        <v>999849</v>
      </c>
      <c r="H3122" s="88">
        <v>0</v>
      </c>
      <c r="I3122" s="88">
        <v>0</v>
      </c>
      <c r="J3122" s="88">
        <v>8369732</v>
      </c>
      <c r="K3122" s="88">
        <v>4958183</v>
      </c>
      <c r="L3122" s="88">
        <v>0</v>
      </c>
      <c r="M3122" s="88">
        <v>0</v>
      </c>
      <c r="N3122" s="88">
        <v>0</v>
      </c>
      <c r="O3122" s="88">
        <v>0</v>
      </c>
      <c r="P3122" s="88">
        <v>1158203</v>
      </c>
      <c r="Q3122" s="89">
        <v>1.1158304213009999E-2</v>
      </c>
      <c r="R3122" s="89">
        <v>0</v>
      </c>
      <c r="S3122" s="89">
        <v>0</v>
      </c>
      <c r="T3122" s="89">
        <v>2.4724780292500002E-3</v>
      </c>
      <c r="U3122" s="89">
        <v>3.1948935721299999E-3</v>
      </c>
      <c r="V3122" s="89">
        <v>0</v>
      </c>
      <c r="W3122" s="89">
        <v>0</v>
      </c>
      <c r="X3122" s="89">
        <v>0</v>
      </c>
      <c r="Y3122" s="89">
        <v>0</v>
      </c>
      <c r="Z3122" s="89">
        <v>1.6116308180249998E-2</v>
      </c>
      <c r="AA3122" s="89">
        <v>4.5367192376000003E-3</v>
      </c>
    </row>
    <row r="3123" spans="1:27" x14ac:dyDescent="0.25">
      <c r="A3123" s="87">
        <v>62829</v>
      </c>
      <c r="B3123" s="134">
        <v>45473</v>
      </c>
      <c r="C3123" s="87">
        <v>17082</v>
      </c>
      <c r="D3123" s="86" t="s">
        <v>3453</v>
      </c>
      <c r="E3123" s="88">
        <v>142200243</v>
      </c>
      <c r="F3123" s="88">
        <v>100140104</v>
      </c>
      <c r="G3123" s="88">
        <v>4427876</v>
      </c>
      <c r="H3123" s="88">
        <v>0</v>
      </c>
      <c r="I3123" s="88">
        <v>0</v>
      </c>
      <c r="J3123" s="88">
        <v>21125393</v>
      </c>
      <c r="K3123" s="88">
        <v>22580173</v>
      </c>
      <c r="L3123" s="88">
        <v>0</v>
      </c>
      <c r="M3123" s="88">
        <v>31784407</v>
      </c>
      <c r="N3123" s="88">
        <v>9828756</v>
      </c>
      <c r="O3123" s="88">
        <v>206630</v>
      </c>
      <c r="P3123" s="88">
        <v>10186868</v>
      </c>
      <c r="Q3123" s="89">
        <v>1.8592140436980001E-2</v>
      </c>
      <c r="R3123" s="89">
        <v>0</v>
      </c>
      <c r="S3123" s="89">
        <v>0</v>
      </c>
      <c r="T3123" s="89">
        <v>9.9333767278000007E-4</v>
      </c>
      <c r="U3123" s="89">
        <v>7.8214614524499994E-3</v>
      </c>
      <c r="V3123" s="89">
        <v>0</v>
      </c>
      <c r="W3123" s="89">
        <v>-3.2735039949999999E-4</v>
      </c>
      <c r="X3123" s="89">
        <v>0</v>
      </c>
      <c r="Y3123" s="89">
        <v>0</v>
      </c>
      <c r="Z3123" s="89">
        <v>1.34949916613E-2</v>
      </c>
      <c r="AA3123" s="89">
        <v>4.4524247681699998E-3</v>
      </c>
    </row>
    <row r="3124" spans="1:27" x14ac:dyDescent="0.25">
      <c r="A3124" s="87">
        <v>62840</v>
      </c>
      <c r="B3124" s="134">
        <v>45473</v>
      </c>
      <c r="C3124" s="87">
        <v>17093</v>
      </c>
      <c r="D3124" s="86" t="s">
        <v>3454</v>
      </c>
      <c r="E3124" s="88">
        <v>2187281</v>
      </c>
      <c r="F3124" s="88">
        <v>1540768</v>
      </c>
      <c r="G3124" s="88">
        <v>0</v>
      </c>
      <c r="H3124" s="88">
        <v>0</v>
      </c>
      <c r="I3124" s="88">
        <v>0</v>
      </c>
      <c r="J3124" s="88">
        <v>120749</v>
      </c>
      <c r="K3124" s="88">
        <v>1119588</v>
      </c>
      <c r="L3124" s="88">
        <v>0</v>
      </c>
      <c r="M3124" s="88">
        <v>0</v>
      </c>
      <c r="N3124" s="88">
        <v>0</v>
      </c>
      <c r="O3124" s="88">
        <v>0</v>
      </c>
      <c r="P3124" s="88">
        <v>300431</v>
      </c>
      <c r="Q3124" s="89">
        <v>0</v>
      </c>
      <c r="R3124" s="89">
        <v>0</v>
      </c>
      <c r="S3124" s="89">
        <v>0</v>
      </c>
      <c r="T3124" s="89">
        <v>3.9208505229600003E-2</v>
      </c>
      <c r="U3124" s="89">
        <v>1.1370663098729999E-2</v>
      </c>
      <c r="V3124" s="89">
        <v>0</v>
      </c>
      <c r="W3124" s="89">
        <v>0</v>
      </c>
      <c r="X3124" s="89">
        <v>0</v>
      </c>
      <c r="Y3124" s="89">
        <v>0</v>
      </c>
      <c r="Z3124" s="89">
        <v>1.9961654858420001E-2</v>
      </c>
      <c r="AA3124" s="89">
        <v>1.43206152927E-2</v>
      </c>
    </row>
    <row r="3125" spans="1:27" x14ac:dyDescent="0.25">
      <c r="A3125" s="87">
        <v>62841</v>
      </c>
      <c r="B3125" s="134">
        <v>45473</v>
      </c>
      <c r="C3125" s="87">
        <v>17094</v>
      </c>
      <c r="D3125" s="86" t="s">
        <v>3455</v>
      </c>
      <c r="E3125" s="88">
        <v>63734149</v>
      </c>
      <c r="F3125" s="88">
        <v>41269956</v>
      </c>
      <c r="G3125" s="88">
        <v>0</v>
      </c>
      <c r="H3125" s="88">
        <v>0</v>
      </c>
      <c r="I3125" s="88">
        <v>0</v>
      </c>
      <c r="J3125" s="88">
        <v>6506098</v>
      </c>
      <c r="K3125" s="88">
        <v>20866362</v>
      </c>
      <c r="L3125" s="88">
        <v>0</v>
      </c>
      <c r="M3125" s="88">
        <v>5470167</v>
      </c>
      <c r="N3125" s="88">
        <v>169663</v>
      </c>
      <c r="O3125" s="88">
        <v>0</v>
      </c>
      <c r="P3125" s="88">
        <v>8257666</v>
      </c>
      <c r="Q3125" s="89">
        <v>0</v>
      </c>
      <c r="R3125" s="89">
        <v>0</v>
      </c>
      <c r="S3125" s="89">
        <v>0</v>
      </c>
      <c r="T3125" s="89">
        <v>0</v>
      </c>
      <c r="U3125" s="89">
        <v>6.1881156377000001E-4</v>
      </c>
      <c r="V3125" s="89">
        <v>0</v>
      </c>
      <c r="W3125" s="89">
        <v>-1.7463658116999999E-3</v>
      </c>
      <c r="X3125" s="89">
        <v>0</v>
      </c>
      <c r="Y3125" s="89">
        <v>0</v>
      </c>
      <c r="Z3125" s="89">
        <v>3.74758725702E-3</v>
      </c>
      <c r="AA3125" s="89">
        <v>5.5905055243000003E-4</v>
      </c>
    </row>
    <row r="3126" spans="1:27" x14ac:dyDescent="0.25">
      <c r="A3126" s="87">
        <v>62847</v>
      </c>
      <c r="B3126" s="134">
        <v>45473</v>
      </c>
      <c r="C3126" s="87">
        <v>17100</v>
      </c>
      <c r="D3126" s="86" t="s">
        <v>3456</v>
      </c>
      <c r="E3126" s="88">
        <v>172709574</v>
      </c>
      <c r="F3126" s="88">
        <v>135752064</v>
      </c>
      <c r="G3126" s="88">
        <v>4788404</v>
      </c>
      <c r="H3126" s="88">
        <v>0</v>
      </c>
      <c r="I3126" s="88">
        <v>7589</v>
      </c>
      <c r="J3126" s="88">
        <v>12562441</v>
      </c>
      <c r="K3126" s="88">
        <v>36005887</v>
      </c>
      <c r="L3126" s="88">
        <v>0</v>
      </c>
      <c r="M3126" s="88">
        <v>47230582</v>
      </c>
      <c r="N3126" s="88">
        <v>0</v>
      </c>
      <c r="O3126" s="88">
        <v>50951</v>
      </c>
      <c r="P3126" s="88">
        <v>35106210</v>
      </c>
      <c r="Q3126" s="89">
        <v>4.1166244039500003E-3</v>
      </c>
      <c r="R3126" s="89">
        <v>0</v>
      </c>
      <c r="S3126" s="89">
        <v>4.0165797872540002E-2</v>
      </c>
      <c r="T3126" s="89">
        <v>-3.6546095429999999E-4</v>
      </c>
      <c r="U3126" s="89">
        <v>1.4015140224499999E-3</v>
      </c>
      <c r="V3126" s="89">
        <v>0</v>
      </c>
      <c r="W3126" s="89">
        <v>0</v>
      </c>
      <c r="X3126" s="89">
        <v>0</v>
      </c>
      <c r="Y3126" s="89">
        <v>0</v>
      </c>
      <c r="Z3126" s="89">
        <v>2.0946671197099999E-3</v>
      </c>
      <c r="AA3126" s="89">
        <v>1.0214378216099999E-3</v>
      </c>
    </row>
    <row r="3127" spans="1:27" x14ac:dyDescent="0.25">
      <c r="A3127" s="87">
        <v>62854</v>
      </c>
      <c r="B3127" s="134">
        <v>45473</v>
      </c>
      <c r="C3127" s="87">
        <v>17107</v>
      </c>
      <c r="D3127" s="86" t="s">
        <v>3457</v>
      </c>
      <c r="E3127" s="88">
        <v>358164767</v>
      </c>
      <c r="F3127" s="88">
        <v>153485136</v>
      </c>
      <c r="G3127" s="88">
        <v>5642730</v>
      </c>
      <c r="H3127" s="88">
        <v>0</v>
      </c>
      <c r="I3127" s="88">
        <v>1087262</v>
      </c>
      <c r="J3127" s="88">
        <v>21911333</v>
      </c>
      <c r="K3127" s="88">
        <v>31155940</v>
      </c>
      <c r="L3127" s="88">
        <v>0</v>
      </c>
      <c r="M3127" s="88">
        <v>83692711</v>
      </c>
      <c r="N3127" s="88">
        <v>4460758</v>
      </c>
      <c r="O3127" s="88">
        <v>0</v>
      </c>
      <c r="P3127" s="88">
        <v>5534402</v>
      </c>
      <c r="Q3127" s="89">
        <v>5.16362874672E-3</v>
      </c>
      <c r="R3127" s="89">
        <v>0</v>
      </c>
      <c r="S3127" s="89">
        <v>0</v>
      </c>
      <c r="T3127" s="89">
        <v>7.2871889901999999E-4</v>
      </c>
      <c r="U3127" s="89">
        <v>1.00748795437E-3</v>
      </c>
      <c r="V3127" s="89">
        <v>0</v>
      </c>
      <c r="W3127" s="89">
        <v>3.8640829592999999E-4</v>
      </c>
      <c r="X3127" s="89">
        <v>0</v>
      </c>
      <c r="Y3127" s="89">
        <v>0</v>
      </c>
      <c r="Z3127" s="89">
        <v>3.2485952237600001E-3</v>
      </c>
      <c r="AA3127" s="89">
        <v>8.2411916087000005E-4</v>
      </c>
    </row>
    <row r="3128" spans="1:27" x14ac:dyDescent="0.25">
      <c r="A3128" s="87">
        <v>62855</v>
      </c>
      <c r="B3128" s="134">
        <v>45473</v>
      </c>
      <c r="C3128" s="87">
        <v>17108</v>
      </c>
      <c r="D3128" s="86" t="s">
        <v>3458</v>
      </c>
      <c r="E3128" s="88">
        <v>15096404</v>
      </c>
      <c r="F3128" s="88">
        <v>6521410</v>
      </c>
      <c r="G3128" s="88">
        <v>0</v>
      </c>
      <c r="H3128" s="88">
        <v>0</v>
      </c>
      <c r="I3128" s="88">
        <v>0</v>
      </c>
      <c r="J3128" s="88">
        <v>276825</v>
      </c>
      <c r="K3128" s="88">
        <v>1718025</v>
      </c>
      <c r="L3128" s="88">
        <v>0</v>
      </c>
      <c r="M3128" s="88">
        <v>0</v>
      </c>
      <c r="N3128" s="88">
        <v>0</v>
      </c>
      <c r="O3128" s="88">
        <v>0</v>
      </c>
      <c r="P3128" s="88">
        <v>4526560</v>
      </c>
      <c r="Q3128" s="89">
        <v>0</v>
      </c>
      <c r="R3128" s="89">
        <v>0</v>
      </c>
      <c r="S3128" s="89">
        <v>0</v>
      </c>
      <c r="T3128" s="89">
        <v>0</v>
      </c>
      <c r="U3128" s="89">
        <v>8.1639710001799991E-3</v>
      </c>
      <c r="V3128" s="89">
        <v>0</v>
      </c>
      <c r="W3128" s="89">
        <v>0</v>
      </c>
      <c r="X3128" s="89">
        <v>0</v>
      </c>
      <c r="Y3128" s="89">
        <v>0</v>
      </c>
      <c r="Z3128" s="89">
        <v>1.461046779074E-2</v>
      </c>
      <c r="AA3128" s="89">
        <v>1.2186437298689999E-2</v>
      </c>
    </row>
    <row r="3129" spans="1:27" x14ac:dyDescent="0.25">
      <c r="A3129" s="87">
        <v>62872</v>
      </c>
      <c r="B3129" s="134">
        <v>45473</v>
      </c>
      <c r="C3129" s="87">
        <v>17125</v>
      </c>
      <c r="D3129" s="86" t="s">
        <v>3459</v>
      </c>
      <c r="E3129" s="88">
        <v>282646387</v>
      </c>
      <c r="F3129" s="88">
        <v>224210301</v>
      </c>
      <c r="G3129" s="88">
        <v>9287660</v>
      </c>
      <c r="H3129" s="88">
        <v>0</v>
      </c>
      <c r="I3129" s="88">
        <v>0</v>
      </c>
      <c r="J3129" s="88">
        <v>25770668</v>
      </c>
      <c r="K3129" s="88">
        <v>57562254</v>
      </c>
      <c r="L3129" s="88">
        <v>0</v>
      </c>
      <c r="M3129" s="88">
        <v>74165678</v>
      </c>
      <c r="N3129" s="88">
        <v>17696003</v>
      </c>
      <c r="O3129" s="88">
        <v>3739832</v>
      </c>
      <c r="P3129" s="88">
        <v>35988206</v>
      </c>
      <c r="Q3129" s="89">
        <v>1.403021623383E-2</v>
      </c>
      <c r="R3129" s="89">
        <v>0</v>
      </c>
      <c r="S3129" s="89">
        <v>0</v>
      </c>
      <c r="T3129" s="89">
        <v>8.8253395097000003E-4</v>
      </c>
      <c r="U3129" s="89">
        <v>3.7611502362900001E-3</v>
      </c>
      <c r="V3129" s="89">
        <v>0</v>
      </c>
      <c r="W3129" s="89">
        <v>0</v>
      </c>
      <c r="X3129" s="89">
        <v>0</v>
      </c>
      <c r="Y3129" s="89">
        <v>1.055686167445E-2</v>
      </c>
      <c r="Z3129" s="89">
        <v>9.6266188300799995E-3</v>
      </c>
      <c r="AA3129" s="89">
        <v>3.4821787317600001E-3</v>
      </c>
    </row>
    <row r="3130" spans="1:27" x14ac:dyDescent="0.25">
      <c r="A3130" s="87">
        <v>62877</v>
      </c>
      <c r="B3130" s="134">
        <v>45473</v>
      </c>
      <c r="C3130" s="87">
        <v>17129</v>
      </c>
      <c r="D3130" s="86" t="s">
        <v>3460</v>
      </c>
      <c r="E3130" s="88">
        <v>9808978</v>
      </c>
      <c r="F3130" s="88">
        <v>5079586</v>
      </c>
      <c r="G3130" s="88">
        <v>135350</v>
      </c>
      <c r="H3130" s="88">
        <v>0</v>
      </c>
      <c r="I3130" s="88">
        <v>0</v>
      </c>
      <c r="J3130" s="88">
        <v>1154591</v>
      </c>
      <c r="K3130" s="88">
        <v>2663578</v>
      </c>
      <c r="L3130" s="88">
        <v>0</v>
      </c>
      <c r="M3130" s="88">
        <v>0</v>
      </c>
      <c r="N3130" s="88">
        <v>0</v>
      </c>
      <c r="O3130" s="88">
        <v>0</v>
      </c>
      <c r="P3130" s="88">
        <v>1126067</v>
      </c>
      <c r="Q3130" s="89">
        <v>2.7397220266600002E-3</v>
      </c>
      <c r="R3130" s="89">
        <v>0</v>
      </c>
      <c r="S3130" s="89">
        <v>0</v>
      </c>
      <c r="T3130" s="89">
        <v>0</v>
      </c>
      <c r="U3130" s="89">
        <v>2.0059615542100001E-3</v>
      </c>
      <c r="V3130" s="89">
        <v>0</v>
      </c>
      <c r="W3130" s="89">
        <v>0</v>
      </c>
      <c r="X3130" s="89">
        <v>0</v>
      </c>
      <c r="Y3130" s="89">
        <v>0</v>
      </c>
      <c r="Z3130" s="89">
        <v>3.6122923220400002E-3</v>
      </c>
      <c r="AA3130" s="89">
        <v>2.01596441081E-3</v>
      </c>
    </row>
    <row r="3131" spans="1:27" x14ac:dyDescent="0.25">
      <c r="A3131" s="87">
        <v>62878</v>
      </c>
      <c r="B3131" s="134">
        <v>45473</v>
      </c>
      <c r="C3131" s="87">
        <v>17130</v>
      </c>
      <c r="D3131" s="86" t="s">
        <v>3461</v>
      </c>
      <c r="E3131" s="88">
        <v>43564878</v>
      </c>
      <c r="F3131" s="88">
        <v>24385225</v>
      </c>
      <c r="G3131" s="88">
        <v>946772</v>
      </c>
      <c r="H3131" s="88">
        <v>0</v>
      </c>
      <c r="I3131" s="88">
        <v>147976</v>
      </c>
      <c r="J3131" s="88">
        <v>1971300</v>
      </c>
      <c r="K3131" s="88">
        <v>6084401</v>
      </c>
      <c r="L3131" s="88">
        <v>0</v>
      </c>
      <c r="M3131" s="88">
        <v>12998307</v>
      </c>
      <c r="N3131" s="88">
        <v>0</v>
      </c>
      <c r="O3131" s="88">
        <v>0</v>
      </c>
      <c r="P3131" s="88">
        <v>2236469</v>
      </c>
      <c r="Q3131" s="89">
        <v>6.8201225023999997E-3</v>
      </c>
      <c r="R3131" s="89">
        <v>0</v>
      </c>
      <c r="S3131" s="89">
        <v>2.7609926332390001E-2</v>
      </c>
      <c r="T3131" s="89">
        <v>1.14043741313E-3</v>
      </c>
      <c r="U3131" s="89">
        <v>-1.0869975841000001E-3</v>
      </c>
      <c r="V3131" s="89">
        <v>0</v>
      </c>
      <c r="W3131" s="89">
        <v>1.0052347058999999E-3</v>
      </c>
      <c r="X3131" s="89">
        <v>0</v>
      </c>
      <c r="Y3131" s="89">
        <v>0</v>
      </c>
      <c r="Z3131" s="89">
        <v>-2.2297007339000001E-3</v>
      </c>
      <c r="AA3131" s="89">
        <v>8.0585498015999998E-4</v>
      </c>
    </row>
    <row r="3132" spans="1:27" x14ac:dyDescent="0.25">
      <c r="A3132" s="87">
        <v>62881</v>
      </c>
      <c r="B3132" s="134">
        <v>45473</v>
      </c>
      <c r="C3132" s="87">
        <v>17133</v>
      </c>
      <c r="D3132" s="86" t="s">
        <v>3462</v>
      </c>
      <c r="E3132" s="88">
        <v>743178597</v>
      </c>
      <c r="F3132" s="88">
        <v>626859309</v>
      </c>
      <c r="G3132" s="88">
        <v>8866005</v>
      </c>
      <c r="H3132" s="88">
        <v>0</v>
      </c>
      <c r="I3132" s="88">
        <v>363479</v>
      </c>
      <c r="J3132" s="88">
        <v>186991210</v>
      </c>
      <c r="K3132" s="88">
        <v>160179086</v>
      </c>
      <c r="L3132" s="88">
        <v>0</v>
      </c>
      <c r="M3132" s="88">
        <v>159768853</v>
      </c>
      <c r="N3132" s="88">
        <v>78204889</v>
      </c>
      <c r="O3132" s="88">
        <v>16</v>
      </c>
      <c r="P3132" s="88">
        <v>32485772</v>
      </c>
      <c r="Q3132" s="89">
        <v>1.8686191631109999E-2</v>
      </c>
      <c r="R3132" s="89">
        <v>0</v>
      </c>
      <c r="S3132" s="89">
        <v>6.1597192701700002E-3</v>
      </c>
      <c r="T3132" s="89">
        <v>3.3976451781600001E-3</v>
      </c>
      <c r="U3132" s="89">
        <v>5.4592372579200001E-3</v>
      </c>
      <c r="V3132" s="89">
        <v>0</v>
      </c>
      <c r="W3132" s="89">
        <v>1.0696483691E-4</v>
      </c>
      <c r="X3132" s="89">
        <v>-6.1970922500000005E-5</v>
      </c>
      <c r="Y3132" s="89">
        <v>-3.3398486968599997E-2</v>
      </c>
      <c r="Z3132" s="89">
        <v>1.0670879895389999E-2</v>
      </c>
      <c r="AA3132" s="89">
        <v>3.4411697639799999E-3</v>
      </c>
    </row>
    <row r="3133" spans="1:27" x14ac:dyDescent="0.25">
      <c r="A3133" s="87">
        <v>62894</v>
      </c>
      <c r="B3133" s="134">
        <v>45473</v>
      </c>
      <c r="C3133" s="87">
        <v>17145</v>
      </c>
      <c r="D3133" s="86" t="s">
        <v>3463</v>
      </c>
      <c r="E3133" s="88">
        <v>55615181</v>
      </c>
      <c r="F3133" s="88">
        <v>35333281</v>
      </c>
      <c r="G3133" s="88">
        <v>656143</v>
      </c>
      <c r="H3133" s="88">
        <v>0</v>
      </c>
      <c r="I3133" s="88">
        <v>0</v>
      </c>
      <c r="J3133" s="88">
        <v>4876764</v>
      </c>
      <c r="K3133" s="88">
        <v>15425782</v>
      </c>
      <c r="L3133" s="88">
        <v>0</v>
      </c>
      <c r="M3133" s="88">
        <v>9496624</v>
      </c>
      <c r="N3133" s="88">
        <v>0</v>
      </c>
      <c r="O3133" s="88">
        <v>0</v>
      </c>
      <c r="P3133" s="88">
        <v>4877968</v>
      </c>
      <c r="Q3133" s="89">
        <v>1.264840420246E-2</v>
      </c>
      <c r="R3133" s="89">
        <v>0</v>
      </c>
      <c r="S3133" s="89">
        <v>0</v>
      </c>
      <c r="T3133" s="89">
        <v>0</v>
      </c>
      <c r="U3133" s="89">
        <v>8.6441939012999998E-4</v>
      </c>
      <c r="V3133" s="89">
        <v>0</v>
      </c>
      <c r="W3133" s="89">
        <v>0</v>
      </c>
      <c r="X3133" s="89">
        <v>0</v>
      </c>
      <c r="Y3133" s="89">
        <v>0</v>
      </c>
      <c r="Z3133" s="89">
        <v>2.7587768698600001E-3</v>
      </c>
      <c r="AA3133" s="89">
        <v>1.0598388542399999E-3</v>
      </c>
    </row>
    <row r="3134" spans="1:27" x14ac:dyDescent="0.25">
      <c r="A3134" s="87">
        <v>62895</v>
      </c>
      <c r="B3134" s="134">
        <v>45473</v>
      </c>
      <c r="C3134" s="87">
        <v>17146</v>
      </c>
      <c r="D3134" s="86" t="s">
        <v>3464</v>
      </c>
      <c r="E3134" s="88">
        <v>15123780</v>
      </c>
      <c r="F3134" s="88">
        <v>8562523</v>
      </c>
      <c r="G3134" s="88">
        <v>0</v>
      </c>
      <c r="H3134" s="88">
        <v>0</v>
      </c>
      <c r="I3134" s="88">
        <v>0</v>
      </c>
      <c r="J3134" s="88">
        <v>1904166</v>
      </c>
      <c r="K3134" s="88">
        <v>3925358</v>
      </c>
      <c r="L3134" s="88">
        <v>0</v>
      </c>
      <c r="M3134" s="88">
        <v>1737182</v>
      </c>
      <c r="N3134" s="88">
        <v>0</v>
      </c>
      <c r="O3134" s="88">
        <v>0</v>
      </c>
      <c r="P3134" s="88">
        <v>995817</v>
      </c>
      <c r="Q3134" s="89">
        <v>0</v>
      </c>
      <c r="R3134" s="89">
        <v>0</v>
      </c>
      <c r="S3134" s="89">
        <v>0</v>
      </c>
      <c r="T3134" s="89">
        <v>1.5981047991000001E-4</v>
      </c>
      <c r="U3134" s="89">
        <v>6.2982828516000003E-4</v>
      </c>
      <c r="V3134" s="89">
        <v>0</v>
      </c>
      <c r="W3134" s="89">
        <v>0</v>
      </c>
      <c r="X3134" s="89">
        <v>0</v>
      </c>
      <c r="Y3134" s="89">
        <v>0</v>
      </c>
      <c r="Z3134" s="89">
        <v>1.0932024347600001E-3</v>
      </c>
      <c r="AA3134" s="89">
        <v>4.8907870538999999E-4</v>
      </c>
    </row>
    <row r="3135" spans="1:27" x14ac:dyDescent="0.25">
      <c r="A3135" s="87">
        <v>62896</v>
      </c>
      <c r="B3135" s="134">
        <v>45473</v>
      </c>
      <c r="C3135" s="87">
        <v>17147</v>
      </c>
      <c r="D3135" s="86" t="s">
        <v>3393</v>
      </c>
      <c r="E3135" s="88">
        <v>503426</v>
      </c>
      <c r="F3135" s="88">
        <v>192469</v>
      </c>
      <c r="G3135" s="88">
        <v>0</v>
      </c>
      <c r="H3135" s="88">
        <v>0</v>
      </c>
      <c r="I3135" s="88">
        <v>0</v>
      </c>
      <c r="J3135" s="88">
        <v>55745</v>
      </c>
      <c r="K3135" s="88">
        <v>108728</v>
      </c>
      <c r="L3135" s="88">
        <v>0</v>
      </c>
      <c r="M3135" s="88">
        <v>0</v>
      </c>
      <c r="N3135" s="88">
        <v>0</v>
      </c>
      <c r="O3135" s="88">
        <v>0</v>
      </c>
      <c r="P3135" s="88">
        <v>27996</v>
      </c>
      <c r="Q3135" s="89">
        <v>0</v>
      </c>
      <c r="R3135" s="89">
        <v>0</v>
      </c>
      <c r="S3135" s="89">
        <v>0</v>
      </c>
      <c r="T3135" s="89">
        <v>0</v>
      </c>
      <c r="U3135" s="89">
        <v>2.881823553668E-2</v>
      </c>
      <c r="V3135" s="89">
        <v>0</v>
      </c>
      <c r="W3135" s="89">
        <v>0</v>
      </c>
      <c r="X3135" s="89">
        <v>0</v>
      </c>
      <c r="Y3135" s="89">
        <v>0</v>
      </c>
      <c r="Z3135" s="89">
        <v>0</v>
      </c>
      <c r="AA3135" s="89">
        <v>1.587814652679E-2</v>
      </c>
    </row>
    <row r="3136" spans="1:27" x14ac:dyDescent="0.25">
      <c r="A3136" s="87">
        <v>62897</v>
      </c>
      <c r="B3136" s="134">
        <v>45473</v>
      </c>
      <c r="C3136" s="87">
        <v>17148</v>
      </c>
      <c r="D3136" s="86" t="s">
        <v>3465</v>
      </c>
      <c r="E3136" s="88">
        <v>429367104</v>
      </c>
      <c r="F3136" s="88">
        <v>362215690</v>
      </c>
      <c r="G3136" s="88">
        <v>0</v>
      </c>
      <c r="H3136" s="88">
        <v>0</v>
      </c>
      <c r="I3136" s="88">
        <v>0</v>
      </c>
      <c r="J3136" s="88">
        <v>10170011</v>
      </c>
      <c r="K3136" s="88">
        <v>24911992</v>
      </c>
      <c r="L3136" s="88">
        <v>0</v>
      </c>
      <c r="M3136" s="88">
        <v>228489385</v>
      </c>
      <c r="N3136" s="88">
        <v>88922437</v>
      </c>
      <c r="O3136" s="88">
        <v>3176251</v>
      </c>
      <c r="P3136" s="88">
        <v>6545614</v>
      </c>
      <c r="Q3136" s="89">
        <v>0</v>
      </c>
      <c r="R3136" s="89">
        <v>0</v>
      </c>
      <c r="S3136" s="89">
        <v>0</v>
      </c>
      <c r="T3136" s="89">
        <v>2.5726775901499998E-3</v>
      </c>
      <c r="U3136" s="89">
        <v>1.4732013894399999E-3</v>
      </c>
      <c r="V3136" s="89">
        <v>0</v>
      </c>
      <c r="W3136" s="89">
        <v>-8.8647736899999998E-5</v>
      </c>
      <c r="X3136" s="89">
        <v>5.8405382249E-4</v>
      </c>
      <c r="Y3136" s="89">
        <v>1.015167836365E-2</v>
      </c>
      <c r="Z3136" s="89">
        <v>1.0082026396430001E-2</v>
      </c>
      <c r="AA3136" s="89">
        <v>7.5885989085999999E-4</v>
      </c>
    </row>
    <row r="3137" spans="1:27" x14ac:dyDescent="0.25">
      <c r="A3137" s="87">
        <v>62903</v>
      </c>
      <c r="B3137" s="134">
        <v>45473</v>
      </c>
      <c r="C3137" s="87">
        <v>17154</v>
      </c>
      <c r="D3137" s="86" t="s">
        <v>3466</v>
      </c>
      <c r="E3137" s="88">
        <v>633689659</v>
      </c>
      <c r="F3137" s="88">
        <v>439584620</v>
      </c>
      <c r="G3137" s="88">
        <v>6055912</v>
      </c>
      <c r="H3137" s="88">
        <v>0</v>
      </c>
      <c r="I3137" s="88">
        <v>0</v>
      </c>
      <c r="J3137" s="88">
        <v>88597429</v>
      </c>
      <c r="K3137" s="88">
        <v>163135670</v>
      </c>
      <c r="L3137" s="88">
        <v>0</v>
      </c>
      <c r="M3137" s="88">
        <v>87383732</v>
      </c>
      <c r="N3137" s="88">
        <v>59087099</v>
      </c>
      <c r="O3137" s="88">
        <v>16194293</v>
      </c>
      <c r="P3137" s="88">
        <v>19130485</v>
      </c>
      <c r="Q3137" s="89">
        <v>1.547874338342E-2</v>
      </c>
      <c r="R3137" s="89">
        <v>0</v>
      </c>
      <c r="S3137" s="89">
        <v>0</v>
      </c>
      <c r="T3137" s="89">
        <v>2.0612179509E-4</v>
      </c>
      <c r="U3137" s="89">
        <v>3.15485986239E-3</v>
      </c>
      <c r="V3137" s="89">
        <v>0</v>
      </c>
      <c r="W3137" s="89">
        <v>1.7915216699999999E-5</v>
      </c>
      <c r="X3137" s="89">
        <v>0</v>
      </c>
      <c r="Y3137" s="89">
        <v>0</v>
      </c>
      <c r="Z3137" s="89">
        <v>1.4955007828199999E-2</v>
      </c>
      <c r="AA3137" s="89">
        <v>2.4635820881099999E-3</v>
      </c>
    </row>
    <row r="3138" spans="1:27" x14ac:dyDescent="0.25">
      <c r="A3138" s="87">
        <v>62905</v>
      </c>
      <c r="B3138" s="134">
        <v>45473</v>
      </c>
      <c r="C3138" s="87">
        <v>17155</v>
      </c>
      <c r="D3138" s="86" t="s">
        <v>3467</v>
      </c>
      <c r="E3138" s="88">
        <v>491175539</v>
      </c>
      <c r="F3138" s="88">
        <v>378764915</v>
      </c>
      <c r="G3138" s="88">
        <v>22177502</v>
      </c>
      <c r="H3138" s="88">
        <v>0</v>
      </c>
      <c r="I3138" s="88">
        <v>1020240</v>
      </c>
      <c r="J3138" s="88">
        <v>32230645</v>
      </c>
      <c r="K3138" s="88">
        <v>124639641</v>
      </c>
      <c r="L3138" s="88">
        <v>0</v>
      </c>
      <c r="M3138" s="88">
        <v>160566837</v>
      </c>
      <c r="N3138" s="88">
        <v>28081903</v>
      </c>
      <c r="O3138" s="88">
        <v>0</v>
      </c>
      <c r="P3138" s="88">
        <v>10048147</v>
      </c>
      <c r="Q3138" s="89">
        <v>2.5284166942010002E-2</v>
      </c>
      <c r="R3138" s="89">
        <v>0</v>
      </c>
      <c r="S3138" s="89">
        <v>8.5863305169499998E-3</v>
      </c>
      <c r="T3138" s="89">
        <v>1.8526937464999999E-3</v>
      </c>
      <c r="U3138" s="89">
        <v>7.7590217413199998E-3</v>
      </c>
      <c r="V3138" s="89">
        <v>0</v>
      </c>
      <c r="W3138" s="89">
        <v>2.43192179E-5</v>
      </c>
      <c r="X3138" s="89">
        <v>0</v>
      </c>
      <c r="Y3138" s="89">
        <v>0</v>
      </c>
      <c r="Z3138" s="89">
        <v>3.6111797255299997E-2</v>
      </c>
      <c r="AA3138" s="89">
        <v>5.1276100308E-3</v>
      </c>
    </row>
    <row r="3139" spans="1:27" x14ac:dyDescent="0.25">
      <c r="A3139" s="87">
        <v>62918</v>
      </c>
      <c r="B3139" s="134">
        <v>45473</v>
      </c>
      <c r="C3139" s="87">
        <v>17168</v>
      </c>
      <c r="D3139" s="86" t="s">
        <v>3468</v>
      </c>
      <c r="E3139" s="88">
        <v>260872184</v>
      </c>
      <c r="F3139" s="88">
        <v>169028312</v>
      </c>
      <c r="G3139" s="88">
        <v>1049786</v>
      </c>
      <c r="H3139" s="88">
        <v>0</v>
      </c>
      <c r="I3139" s="88">
        <v>0</v>
      </c>
      <c r="J3139" s="88">
        <v>15595702</v>
      </c>
      <c r="K3139" s="88">
        <v>47948383</v>
      </c>
      <c r="L3139" s="88">
        <v>0</v>
      </c>
      <c r="M3139" s="88">
        <v>84794603</v>
      </c>
      <c r="N3139" s="88">
        <v>6283715</v>
      </c>
      <c r="O3139" s="88">
        <v>0</v>
      </c>
      <c r="P3139" s="88">
        <v>13356123</v>
      </c>
      <c r="Q3139" s="89">
        <v>8.9194385487599993E-3</v>
      </c>
      <c r="R3139" s="89">
        <v>0</v>
      </c>
      <c r="S3139" s="89">
        <v>0</v>
      </c>
      <c r="T3139" s="89">
        <v>-2.78732803E-4</v>
      </c>
      <c r="U3139" s="89">
        <v>1.54886303214E-3</v>
      </c>
      <c r="V3139" s="89">
        <v>0</v>
      </c>
      <c r="W3139" s="89">
        <v>6.3322056708499998E-6</v>
      </c>
      <c r="X3139" s="89">
        <v>0</v>
      </c>
      <c r="Y3139" s="89">
        <v>0</v>
      </c>
      <c r="Z3139" s="89">
        <v>5.5339901977399996E-3</v>
      </c>
      <c r="AA3139" s="89">
        <v>7.9685073766000002E-4</v>
      </c>
    </row>
    <row r="3140" spans="1:27" x14ac:dyDescent="0.25">
      <c r="A3140" s="87">
        <v>62923</v>
      </c>
      <c r="B3140" s="134">
        <v>45473</v>
      </c>
      <c r="C3140" s="87">
        <v>17172</v>
      </c>
      <c r="D3140" s="86" t="s">
        <v>3469</v>
      </c>
      <c r="E3140" s="88">
        <v>31831950</v>
      </c>
      <c r="F3140" s="88">
        <v>11480842</v>
      </c>
      <c r="G3140" s="88">
        <v>671615</v>
      </c>
      <c r="H3140" s="88">
        <v>0</v>
      </c>
      <c r="I3140" s="88">
        <v>0</v>
      </c>
      <c r="J3140" s="88">
        <v>3474926</v>
      </c>
      <c r="K3140" s="88">
        <v>4212173</v>
      </c>
      <c r="L3140" s="88">
        <v>0</v>
      </c>
      <c r="M3140" s="88">
        <v>1999617</v>
      </c>
      <c r="N3140" s="88">
        <v>0</v>
      </c>
      <c r="O3140" s="88">
        <v>0</v>
      </c>
      <c r="P3140" s="88">
        <v>1122511</v>
      </c>
      <c r="Q3140" s="89">
        <v>-7.5879571290000003E-4</v>
      </c>
      <c r="R3140" s="89">
        <v>0</v>
      </c>
      <c r="S3140" s="89">
        <v>0</v>
      </c>
      <c r="T3140" s="89">
        <v>0</v>
      </c>
      <c r="U3140" s="89">
        <v>0</v>
      </c>
      <c r="V3140" s="89">
        <v>0</v>
      </c>
      <c r="W3140" s="89">
        <v>0</v>
      </c>
      <c r="X3140" s="89">
        <v>0</v>
      </c>
      <c r="Y3140" s="89">
        <v>0</v>
      </c>
      <c r="Z3140" s="89">
        <v>4.2938099191199997E-3</v>
      </c>
      <c r="AA3140" s="89">
        <v>6.2884725191E-4</v>
      </c>
    </row>
    <row r="3141" spans="1:27" x14ac:dyDescent="0.25">
      <c r="A3141" s="87">
        <v>62929</v>
      </c>
      <c r="B3141" s="134">
        <v>45473</v>
      </c>
      <c r="C3141" s="87">
        <v>17178</v>
      </c>
      <c r="D3141" s="86" t="s">
        <v>3417</v>
      </c>
      <c r="E3141" s="88">
        <v>22368568</v>
      </c>
      <c r="F3141" s="88">
        <v>14586465</v>
      </c>
      <c r="G3141" s="88">
        <v>0</v>
      </c>
      <c r="H3141" s="88">
        <v>0</v>
      </c>
      <c r="I3141" s="88">
        <v>0</v>
      </c>
      <c r="J3141" s="88">
        <v>5593150</v>
      </c>
      <c r="K3141" s="88">
        <v>4198217</v>
      </c>
      <c r="L3141" s="88">
        <v>0</v>
      </c>
      <c r="M3141" s="88">
        <v>593422</v>
      </c>
      <c r="N3141" s="88">
        <v>0</v>
      </c>
      <c r="O3141" s="88">
        <v>0</v>
      </c>
      <c r="P3141" s="88">
        <v>4201676</v>
      </c>
      <c r="Q3141" s="89">
        <v>0</v>
      </c>
      <c r="R3141" s="89">
        <v>0</v>
      </c>
      <c r="S3141" s="89">
        <v>0</v>
      </c>
      <c r="T3141" s="89">
        <v>2.2572046976299998E-3</v>
      </c>
      <c r="U3141" s="89">
        <v>-8.9776969700000001E-5</v>
      </c>
      <c r="V3141" s="89">
        <v>0</v>
      </c>
      <c r="W3141" s="89">
        <v>0</v>
      </c>
      <c r="X3141" s="89">
        <v>0</v>
      </c>
      <c r="Y3141" s="89">
        <v>0</v>
      </c>
      <c r="Z3141" s="89">
        <v>1.12088538228E-3</v>
      </c>
      <c r="AA3141" s="89">
        <v>1.13212124194E-3</v>
      </c>
    </row>
    <row r="3142" spans="1:27" x14ac:dyDescent="0.25">
      <c r="A3142" s="87">
        <v>62930</v>
      </c>
      <c r="B3142" s="134">
        <v>45473</v>
      </c>
      <c r="C3142" s="87">
        <v>17179</v>
      </c>
      <c r="D3142" s="86" t="s">
        <v>3470</v>
      </c>
      <c r="E3142" s="88">
        <v>31581612</v>
      </c>
      <c r="F3142" s="88">
        <v>20473044</v>
      </c>
      <c r="G3142" s="88">
        <v>435219</v>
      </c>
      <c r="H3142" s="88">
        <v>0</v>
      </c>
      <c r="I3142" s="88">
        <v>0</v>
      </c>
      <c r="J3142" s="88">
        <v>3285405</v>
      </c>
      <c r="K3142" s="88">
        <v>7778517</v>
      </c>
      <c r="L3142" s="88">
        <v>0</v>
      </c>
      <c r="M3142" s="88">
        <v>7449633</v>
      </c>
      <c r="N3142" s="88">
        <v>0</v>
      </c>
      <c r="O3142" s="88">
        <v>0</v>
      </c>
      <c r="P3142" s="88">
        <v>1524270</v>
      </c>
      <c r="Q3142" s="89">
        <v>7.2874803817299999E-3</v>
      </c>
      <c r="R3142" s="89">
        <v>0</v>
      </c>
      <c r="S3142" s="89">
        <v>0</v>
      </c>
      <c r="T3142" s="89">
        <v>3.0978666749E-4</v>
      </c>
      <c r="U3142" s="89">
        <v>7.3539298546000003E-4</v>
      </c>
      <c r="V3142" s="89">
        <v>0</v>
      </c>
      <c r="W3142" s="89">
        <v>-3.89756062E-5</v>
      </c>
      <c r="X3142" s="89">
        <v>0</v>
      </c>
      <c r="Y3142" s="89">
        <v>0</v>
      </c>
      <c r="Z3142" s="89">
        <v>-3.8941529690000003E-4</v>
      </c>
      <c r="AA3142" s="89">
        <v>4.4161763144999998E-4</v>
      </c>
    </row>
    <row r="3143" spans="1:27" x14ac:dyDescent="0.25">
      <c r="A3143" s="87">
        <v>62936</v>
      </c>
      <c r="B3143" s="134">
        <v>45473</v>
      </c>
      <c r="C3143" s="87">
        <v>17185</v>
      </c>
      <c r="D3143" s="86" t="s">
        <v>3471</v>
      </c>
      <c r="E3143" s="88">
        <v>3697814</v>
      </c>
      <c r="F3143" s="88">
        <v>2401671</v>
      </c>
      <c r="G3143" s="88">
        <v>0</v>
      </c>
      <c r="H3143" s="88">
        <v>0</v>
      </c>
      <c r="I3143" s="88">
        <v>0</v>
      </c>
      <c r="J3143" s="88">
        <v>257381</v>
      </c>
      <c r="K3143" s="88">
        <v>328519</v>
      </c>
      <c r="L3143" s="88">
        <v>0</v>
      </c>
      <c r="M3143" s="88">
        <v>50342</v>
      </c>
      <c r="N3143" s="88">
        <v>0</v>
      </c>
      <c r="O3143" s="88">
        <v>0</v>
      </c>
      <c r="P3143" s="88">
        <v>1765429</v>
      </c>
      <c r="Q3143" s="89">
        <v>0</v>
      </c>
      <c r="R3143" s="89">
        <v>0</v>
      </c>
      <c r="S3143" s="89">
        <v>0</v>
      </c>
      <c r="T3143" s="89">
        <v>1.182547957247E-2</v>
      </c>
      <c r="U3143" s="89">
        <v>0</v>
      </c>
      <c r="V3143" s="89">
        <v>0</v>
      </c>
      <c r="W3143" s="89">
        <v>0</v>
      </c>
      <c r="X3143" s="89">
        <v>0</v>
      </c>
      <c r="Y3143" s="89">
        <v>0</v>
      </c>
      <c r="Z3143" s="89">
        <v>1.679705299183E-2</v>
      </c>
      <c r="AA3143" s="89">
        <v>1.3657204807079999E-2</v>
      </c>
    </row>
    <row r="3144" spans="1:27" x14ac:dyDescent="0.25">
      <c r="A3144" s="87">
        <v>62937</v>
      </c>
      <c r="B3144" s="134">
        <v>45473</v>
      </c>
      <c r="C3144" s="87">
        <v>17186</v>
      </c>
      <c r="D3144" s="86" t="s">
        <v>3472</v>
      </c>
      <c r="E3144" s="88">
        <v>238260303</v>
      </c>
      <c r="F3144" s="88">
        <v>175251384</v>
      </c>
      <c r="G3144" s="88">
        <v>6567957</v>
      </c>
      <c r="H3144" s="88">
        <v>0</v>
      </c>
      <c r="I3144" s="88">
        <v>0</v>
      </c>
      <c r="J3144" s="88">
        <v>73774716</v>
      </c>
      <c r="K3144" s="88">
        <v>48600372</v>
      </c>
      <c r="L3144" s="88">
        <v>0</v>
      </c>
      <c r="M3144" s="88">
        <v>30570831</v>
      </c>
      <c r="N3144" s="88">
        <v>7101534</v>
      </c>
      <c r="O3144" s="88">
        <v>592317</v>
      </c>
      <c r="P3144" s="88">
        <v>8043658</v>
      </c>
      <c r="Q3144" s="89">
        <v>8.2604578707300008E-3</v>
      </c>
      <c r="R3144" s="89">
        <v>0</v>
      </c>
      <c r="S3144" s="89">
        <v>0</v>
      </c>
      <c r="T3144" s="89">
        <v>1.360352676E-4</v>
      </c>
      <c r="U3144" s="89">
        <v>2.5490203853500001E-3</v>
      </c>
      <c r="V3144" s="89">
        <v>0</v>
      </c>
      <c r="W3144" s="89">
        <v>-1.2784642671000001E-3</v>
      </c>
      <c r="X3144" s="89">
        <v>0</v>
      </c>
      <c r="Y3144" s="89">
        <v>0</v>
      </c>
      <c r="Z3144" s="89">
        <v>2.3660008720400002E-3</v>
      </c>
      <c r="AA3144" s="89">
        <v>8.0507031397000002E-4</v>
      </c>
    </row>
    <row r="3145" spans="1:27" x14ac:dyDescent="0.25">
      <c r="A3145" s="87">
        <v>62939</v>
      </c>
      <c r="B3145" s="134">
        <v>45473</v>
      </c>
      <c r="C3145" s="87">
        <v>17188</v>
      </c>
      <c r="D3145" s="86" t="s">
        <v>3473</v>
      </c>
      <c r="E3145" s="88">
        <v>37156883</v>
      </c>
      <c r="F3145" s="88">
        <v>9034930</v>
      </c>
      <c r="G3145" s="88">
        <v>717179</v>
      </c>
      <c r="H3145" s="88">
        <v>0</v>
      </c>
      <c r="I3145" s="88">
        <v>0</v>
      </c>
      <c r="J3145" s="88">
        <v>1590481</v>
      </c>
      <c r="K3145" s="88">
        <v>2988785</v>
      </c>
      <c r="L3145" s="88">
        <v>0</v>
      </c>
      <c r="M3145" s="88">
        <v>3061271</v>
      </c>
      <c r="N3145" s="88">
        <v>0</v>
      </c>
      <c r="O3145" s="88">
        <v>0</v>
      </c>
      <c r="P3145" s="88">
        <v>677214</v>
      </c>
      <c r="Q3145" s="89">
        <v>8.4223687597699999E-3</v>
      </c>
      <c r="R3145" s="89">
        <v>0</v>
      </c>
      <c r="S3145" s="89">
        <v>0</v>
      </c>
      <c r="T3145" s="89">
        <v>0</v>
      </c>
      <c r="U3145" s="89">
        <v>-5.4137099710000001E-4</v>
      </c>
      <c r="V3145" s="89">
        <v>0</v>
      </c>
      <c r="W3145" s="89">
        <v>3.7647383300000001E-3</v>
      </c>
      <c r="X3145" s="89">
        <v>0</v>
      </c>
      <c r="Y3145" s="89">
        <v>0</v>
      </c>
      <c r="Z3145" s="89">
        <v>6.1485429481100001E-3</v>
      </c>
      <c r="AA3145" s="89">
        <v>2.2197825549700001E-3</v>
      </c>
    </row>
    <row r="3146" spans="1:27" x14ac:dyDescent="0.25">
      <c r="A3146" s="87">
        <v>62950</v>
      </c>
      <c r="B3146" s="134">
        <v>45473</v>
      </c>
      <c r="C3146" s="87">
        <v>17199</v>
      </c>
      <c r="D3146" s="86" t="s">
        <v>3474</v>
      </c>
      <c r="E3146" s="88">
        <v>2818371</v>
      </c>
      <c r="F3146" s="88">
        <v>2318463</v>
      </c>
      <c r="G3146" s="88">
        <v>0</v>
      </c>
      <c r="H3146" s="88">
        <v>0</v>
      </c>
      <c r="I3146" s="88">
        <v>0</v>
      </c>
      <c r="J3146" s="88">
        <v>1116856</v>
      </c>
      <c r="K3146" s="88">
        <v>763873</v>
      </c>
      <c r="L3146" s="88">
        <v>0</v>
      </c>
      <c r="M3146" s="88">
        <v>63796</v>
      </c>
      <c r="N3146" s="88">
        <v>0</v>
      </c>
      <c r="O3146" s="88">
        <v>0</v>
      </c>
      <c r="P3146" s="88">
        <v>373938</v>
      </c>
      <c r="Q3146" s="89">
        <v>0</v>
      </c>
      <c r="R3146" s="89">
        <v>0</v>
      </c>
      <c r="S3146" s="89">
        <v>0</v>
      </c>
      <c r="T3146" s="89">
        <v>0</v>
      </c>
      <c r="U3146" s="89">
        <v>-1.4677793949999999E-4</v>
      </c>
      <c r="V3146" s="89">
        <v>0</v>
      </c>
      <c r="W3146" s="89">
        <v>0</v>
      </c>
      <c r="X3146" s="89">
        <v>0</v>
      </c>
      <c r="Y3146" s="89">
        <v>0</v>
      </c>
      <c r="Z3146" s="89">
        <v>5.9101883672300001E-3</v>
      </c>
      <c r="AA3146" s="89">
        <v>8.0810816800999999E-4</v>
      </c>
    </row>
    <row r="3147" spans="1:27" x14ac:dyDescent="0.25">
      <c r="A3147" s="87">
        <v>62960</v>
      </c>
      <c r="B3147" s="134">
        <v>45473</v>
      </c>
      <c r="C3147" s="87">
        <v>17208</v>
      </c>
      <c r="D3147" s="86" t="s">
        <v>3475</v>
      </c>
      <c r="E3147" s="88">
        <v>34457613</v>
      </c>
      <c r="F3147" s="88">
        <v>19969514</v>
      </c>
      <c r="G3147" s="88">
        <v>869070</v>
      </c>
      <c r="H3147" s="88">
        <v>0</v>
      </c>
      <c r="I3147" s="88">
        <v>0</v>
      </c>
      <c r="J3147" s="88">
        <v>755045</v>
      </c>
      <c r="K3147" s="88">
        <v>4789484</v>
      </c>
      <c r="L3147" s="88">
        <v>0</v>
      </c>
      <c r="M3147" s="88">
        <v>11896247</v>
      </c>
      <c r="N3147" s="88">
        <v>0</v>
      </c>
      <c r="O3147" s="88">
        <v>0</v>
      </c>
      <c r="P3147" s="88">
        <v>1659667</v>
      </c>
      <c r="Q3147" s="89">
        <v>6.6048310022400001E-3</v>
      </c>
      <c r="R3147" s="89">
        <v>0</v>
      </c>
      <c r="S3147" s="89">
        <v>0</v>
      </c>
      <c r="T3147" s="89">
        <v>1.3269532166840001E-2</v>
      </c>
      <c r="U3147" s="89">
        <v>1.4871750929999999E-3</v>
      </c>
      <c r="V3147" s="89">
        <v>0</v>
      </c>
      <c r="W3147" s="89">
        <v>0</v>
      </c>
      <c r="X3147" s="89">
        <v>0</v>
      </c>
      <c r="Y3147" s="89">
        <v>0</v>
      </c>
      <c r="Z3147" s="89">
        <v>3.2399709351900001E-3</v>
      </c>
      <c r="AA3147" s="89">
        <v>1.3534801993799999E-3</v>
      </c>
    </row>
    <row r="3148" spans="1:27" x14ac:dyDescent="0.25">
      <c r="A3148" s="87">
        <v>62964</v>
      </c>
      <c r="B3148" s="134">
        <v>45473</v>
      </c>
      <c r="C3148" s="87">
        <v>17212</v>
      </c>
      <c r="D3148" s="86" t="s">
        <v>3476</v>
      </c>
      <c r="E3148" s="88">
        <v>226908188</v>
      </c>
      <c r="F3148" s="88">
        <v>136760705</v>
      </c>
      <c r="G3148" s="88">
        <v>3182879</v>
      </c>
      <c r="H3148" s="88">
        <v>0</v>
      </c>
      <c r="I3148" s="88">
        <v>1669416</v>
      </c>
      <c r="J3148" s="88">
        <v>15430762</v>
      </c>
      <c r="K3148" s="88">
        <v>38440281</v>
      </c>
      <c r="L3148" s="88">
        <v>0</v>
      </c>
      <c r="M3148" s="88">
        <v>26231910</v>
      </c>
      <c r="N3148" s="88">
        <v>0</v>
      </c>
      <c r="O3148" s="88">
        <v>0</v>
      </c>
      <c r="P3148" s="88">
        <v>51805457</v>
      </c>
      <c r="Q3148" s="89">
        <v>1.5971032731740002E-2</v>
      </c>
      <c r="R3148" s="89">
        <v>0</v>
      </c>
      <c r="S3148" s="89">
        <v>1.1231884547290001E-2</v>
      </c>
      <c r="T3148" s="89">
        <v>4.2899962851999999E-4</v>
      </c>
      <c r="U3148" s="89">
        <v>2.08449855103E-3</v>
      </c>
      <c r="V3148" s="89">
        <v>0</v>
      </c>
      <c r="W3148" s="89">
        <v>-1.3216239200000001E-5</v>
      </c>
      <c r="X3148" s="89">
        <v>0</v>
      </c>
      <c r="Y3148" s="89">
        <v>0</v>
      </c>
      <c r="Z3148" s="89">
        <v>9.7775686169999996E-4</v>
      </c>
      <c r="AA3148" s="89">
        <v>1.56705783139E-3</v>
      </c>
    </row>
    <row r="3149" spans="1:27" x14ac:dyDescent="0.25">
      <c r="A3149" s="87">
        <v>62965</v>
      </c>
      <c r="B3149" s="134">
        <v>45473</v>
      </c>
      <c r="C3149" s="87">
        <v>17213</v>
      </c>
      <c r="D3149" s="86" t="s">
        <v>3232</v>
      </c>
      <c r="E3149" s="88">
        <v>202093219</v>
      </c>
      <c r="F3149" s="88">
        <v>150881087</v>
      </c>
      <c r="G3149" s="88">
        <v>4092787</v>
      </c>
      <c r="H3149" s="88">
        <v>0</v>
      </c>
      <c r="I3149" s="88">
        <v>2819838</v>
      </c>
      <c r="J3149" s="88">
        <v>6837883</v>
      </c>
      <c r="K3149" s="88">
        <v>47486942</v>
      </c>
      <c r="L3149" s="88">
        <v>0</v>
      </c>
      <c r="M3149" s="88">
        <v>72449714</v>
      </c>
      <c r="N3149" s="88">
        <v>13693728</v>
      </c>
      <c r="O3149" s="88">
        <v>0</v>
      </c>
      <c r="P3149" s="88">
        <v>3500195</v>
      </c>
      <c r="Q3149" s="89">
        <v>9.5205098629699992E-3</v>
      </c>
      <c r="R3149" s="89">
        <v>0</v>
      </c>
      <c r="S3149" s="89">
        <v>4.8376876812299997E-3</v>
      </c>
      <c r="T3149" s="89">
        <v>4.3089865019999999E-5</v>
      </c>
      <c r="U3149" s="89">
        <v>2.25133562808E-3</v>
      </c>
      <c r="V3149" s="89">
        <v>0</v>
      </c>
      <c r="W3149" s="89">
        <v>1.1732989100000001E-4</v>
      </c>
      <c r="X3149" s="89">
        <v>0</v>
      </c>
      <c r="Y3149" s="89">
        <v>0</v>
      </c>
      <c r="Z3149" s="89">
        <v>5.4847132475099999E-3</v>
      </c>
      <c r="AA3149" s="89">
        <v>1.2215304999800001E-3</v>
      </c>
    </row>
    <row r="3150" spans="1:27" x14ac:dyDescent="0.25">
      <c r="A3150" s="87">
        <v>62976</v>
      </c>
      <c r="B3150" s="134">
        <v>45473</v>
      </c>
      <c r="C3150" s="87">
        <v>17223</v>
      </c>
      <c r="D3150" s="86" t="s">
        <v>3477</v>
      </c>
      <c r="E3150" s="88">
        <v>118978135</v>
      </c>
      <c r="F3150" s="88">
        <v>52532947</v>
      </c>
      <c r="G3150" s="88">
        <v>760055</v>
      </c>
      <c r="H3150" s="88">
        <v>0</v>
      </c>
      <c r="I3150" s="88">
        <v>0</v>
      </c>
      <c r="J3150" s="88">
        <v>4752089</v>
      </c>
      <c r="K3150" s="88">
        <v>20218081</v>
      </c>
      <c r="L3150" s="88">
        <v>0</v>
      </c>
      <c r="M3150" s="88">
        <v>16923642</v>
      </c>
      <c r="N3150" s="88">
        <v>394444</v>
      </c>
      <c r="O3150" s="88">
        <v>48917</v>
      </c>
      <c r="P3150" s="88">
        <v>9435719</v>
      </c>
      <c r="Q3150" s="89">
        <v>-5.8193274644000002E-3</v>
      </c>
      <c r="R3150" s="89">
        <v>0</v>
      </c>
      <c r="S3150" s="89">
        <v>0</v>
      </c>
      <c r="T3150" s="89">
        <v>-1.8361143602999999E-3</v>
      </c>
      <c r="U3150" s="89">
        <v>6.4750218056E-4</v>
      </c>
      <c r="V3150" s="89">
        <v>0</v>
      </c>
      <c r="W3150" s="89">
        <v>6.22313919026E-6</v>
      </c>
      <c r="X3150" s="89">
        <v>0</v>
      </c>
      <c r="Y3150" s="89">
        <v>0</v>
      </c>
      <c r="Z3150" s="89">
        <v>1.3165975206200001E-3</v>
      </c>
      <c r="AA3150" s="89">
        <v>2.3191861741000001E-4</v>
      </c>
    </row>
    <row r="3151" spans="1:27" x14ac:dyDescent="0.25">
      <c r="A3151" s="87">
        <v>62983</v>
      </c>
      <c r="B3151" s="134">
        <v>45473</v>
      </c>
      <c r="C3151" s="87">
        <v>17229</v>
      </c>
      <c r="D3151" s="86" t="s">
        <v>3478</v>
      </c>
      <c r="E3151" s="88">
        <v>391520034</v>
      </c>
      <c r="F3151" s="88">
        <v>278279197</v>
      </c>
      <c r="G3151" s="88">
        <v>7286269</v>
      </c>
      <c r="H3151" s="88">
        <v>0</v>
      </c>
      <c r="I3151" s="88">
        <v>618695</v>
      </c>
      <c r="J3151" s="88">
        <v>25181735</v>
      </c>
      <c r="K3151" s="88">
        <v>57493716</v>
      </c>
      <c r="L3151" s="88">
        <v>0</v>
      </c>
      <c r="M3151" s="88">
        <v>169674514</v>
      </c>
      <c r="N3151" s="88">
        <v>180489</v>
      </c>
      <c r="O3151" s="88">
        <v>0</v>
      </c>
      <c r="P3151" s="88">
        <v>17843779</v>
      </c>
      <c r="Q3151" s="89">
        <v>1.240099463792E-2</v>
      </c>
      <c r="R3151" s="89">
        <v>0</v>
      </c>
      <c r="S3151" s="89">
        <v>0</v>
      </c>
      <c r="T3151" s="89">
        <v>2.7282547790899998E-3</v>
      </c>
      <c r="U3151" s="89">
        <v>4.1083137124700003E-3</v>
      </c>
      <c r="V3151" s="89">
        <v>0</v>
      </c>
      <c r="W3151" s="89">
        <v>2.5535066804E-4</v>
      </c>
      <c r="X3151" s="89">
        <v>0</v>
      </c>
      <c r="Y3151" s="89">
        <v>0</v>
      </c>
      <c r="Z3151" s="89">
        <v>1.1882621820370001E-2</v>
      </c>
      <c r="AA3151" s="89">
        <v>2.4922219487800001E-3</v>
      </c>
    </row>
    <row r="3152" spans="1:27" x14ac:dyDescent="0.25">
      <c r="A3152" s="87">
        <v>62985</v>
      </c>
      <c r="B3152" s="134">
        <v>45473</v>
      </c>
      <c r="C3152" s="87">
        <v>17231</v>
      </c>
      <c r="D3152" s="86" t="s">
        <v>3479</v>
      </c>
      <c r="E3152" s="88">
        <v>10444146</v>
      </c>
      <c r="F3152" s="88">
        <v>5402655</v>
      </c>
      <c r="G3152" s="88">
        <v>0</v>
      </c>
      <c r="H3152" s="88">
        <v>0</v>
      </c>
      <c r="I3152" s="88">
        <v>0</v>
      </c>
      <c r="J3152" s="88">
        <v>1688036</v>
      </c>
      <c r="K3152" s="88">
        <v>2166394</v>
      </c>
      <c r="L3152" s="88">
        <v>0</v>
      </c>
      <c r="M3152" s="88">
        <v>0</v>
      </c>
      <c r="N3152" s="88">
        <v>0</v>
      </c>
      <c r="O3152" s="88">
        <v>0</v>
      </c>
      <c r="P3152" s="88">
        <v>1548225</v>
      </c>
      <c r="Q3152" s="89">
        <v>0</v>
      </c>
      <c r="R3152" s="89">
        <v>0</v>
      </c>
      <c r="S3152" s="89">
        <v>0</v>
      </c>
      <c r="T3152" s="89">
        <v>0</v>
      </c>
      <c r="U3152" s="89">
        <v>0</v>
      </c>
      <c r="V3152" s="89">
        <v>0</v>
      </c>
      <c r="W3152" s="89">
        <v>0</v>
      </c>
      <c r="X3152" s="89">
        <v>0</v>
      </c>
      <c r="Y3152" s="89">
        <v>0</v>
      </c>
      <c r="Z3152" s="89">
        <v>2.7876376935499999E-3</v>
      </c>
      <c r="AA3152" s="89">
        <v>8.2015731017E-4</v>
      </c>
    </row>
    <row r="3153" spans="1:27" x14ac:dyDescent="0.25">
      <c r="A3153" s="87">
        <v>62998</v>
      </c>
      <c r="B3153" s="134">
        <v>45473</v>
      </c>
      <c r="C3153" s="87">
        <v>17244</v>
      </c>
      <c r="D3153" s="86" t="s">
        <v>3480</v>
      </c>
      <c r="E3153" s="88">
        <v>14131561</v>
      </c>
      <c r="F3153" s="88">
        <v>8022740</v>
      </c>
      <c r="G3153" s="88">
        <v>0</v>
      </c>
      <c r="H3153" s="88">
        <v>0</v>
      </c>
      <c r="I3153" s="88">
        <v>0</v>
      </c>
      <c r="J3153" s="88">
        <v>747602</v>
      </c>
      <c r="K3153" s="88">
        <v>810689</v>
      </c>
      <c r="L3153" s="88">
        <v>0</v>
      </c>
      <c r="M3153" s="88">
        <v>5885330</v>
      </c>
      <c r="N3153" s="88">
        <v>0</v>
      </c>
      <c r="O3153" s="88">
        <v>0</v>
      </c>
      <c r="P3153" s="88">
        <v>579119</v>
      </c>
      <c r="Q3153" s="89">
        <v>0</v>
      </c>
      <c r="R3153" s="89">
        <v>0</v>
      </c>
      <c r="S3153" s="89">
        <v>0</v>
      </c>
      <c r="T3153" s="89">
        <v>0</v>
      </c>
      <c r="U3153" s="89">
        <v>4.2436194344E-4</v>
      </c>
      <c r="V3153" s="89">
        <v>0</v>
      </c>
      <c r="W3153" s="89">
        <v>0</v>
      </c>
      <c r="X3153" s="89">
        <v>0</v>
      </c>
      <c r="Y3153" s="89">
        <v>0</v>
      </c>
      <c r="Z3153" s="89">
        <v>0</v>
      </c>
      <c r="AA3153" s="89">
        <v>3.7770888239999997E-5</v>
      </c>
    </row>
    <row r="3154" spans="1:27" x14ac:dyDescent="0.25">
      <c r="A3154" s="87">
        <v>63008</v>
      </c>
      <c r="B3154" s="134">
        <v>45473</v>
      </c>
      <c r="C3154" s="87">
        <v>17253</v>
      </c>
      <c r="D3154" s="86" t="s">
        <v>3481</v>
      </c>
      <c r="E3154" s="88">
        <v>21174230</v>
      </c>
      <c r="F3154" s="88">
        <v>8003455</v>
      </c>
      <c r="G3154" s="88">
        <v>0</v>
      </c>
      <c r="H3154" s="88">
        <v>0</v>
      </c>
      <c r="I3154" s="88">
        <v>0</v>
      </c>
      <c r="J3154" s="88">
        <v>0</v>
      </c>
      <c r="K3154" s="88">
        <v>0</v>
      </c>
      <c r="L3154" s="88">
        <v>0</v>
      </c>
      <c r="M3154" s="88">
        <v>0</v>
      </c>
      <c r="N3154" s="88">
        <v>0</v>
      </c>
      <c r="O3154" s="88">
        <v>0</v>
      </c>
      <c r="P3154" s="88">
        <v>8003455</v>
      </c>
      <c r="Q3154" s="89">
        <v>0</v>
      </c>
      <c r="R3154" s="89">
        <v>0</v>
      </c>
      <c r="S3154" s="89">
        <v>0</v>
      </c>
      <c r="T3154" s="89">
        <v>0</v>
      </c>
      <c r="U3154" s="89">
        <v>0</v>
      </c>
      <c r="V3154" s="89">
        <v>0</v>
      </c>
      <c r="W3154" s="89">
        <v>0</v>
      </c>
      <c r="X3154" s="89">
        <v>0</v>
      </c>
      <c r="Y3154" s="89">
        <v>0</v>
      </c>
      <c r="Z3154" s="89">
        <v>0</v>
      </c>
      <c r="AA3154" s="89">
        <v>0</v>
      </c>
    </row>
    <row r="3155" spans="1:27" x14ac:dyDescent="0.25">
      <c r="A3155" s="87">
        <v>63020</v>
      </c>
      <c r="B3155" s="134">
        <v>45473</v>
      </c>
      <c r="C3155" s="87">
        <v>17264</v>
      </c>
      <c r="D3155" s="86" t="s">
        <v>1189</v>
      </c>
      <c r="E3155" s="88">
        <v>338211628</v>
      </c>
      <c r="F3155" s="88">
        <v>214881704</v>
      </c>
      <c r="G3155" s="88">
        <v>11422645</v>
      </c>
      <c r="H3155" s="88">
        <v>0</v>
      </c>
      <c r="I3155" s="88">
        <v>0</v>
      </c>
      <c r="J3155" s="88">
        <v>9003880</v>
      </c>
      <c r="K3155" s="88">
        <v>70446173</v>
      </c>
      <c r="L3155" s="88">
        <v>0</v>
      </c>
      <c r="M3155" s="88">
        <v>80991927</v>
      </c>
      <c r="N3155" s="88">
        <v>23550245</v>
      </c>
      <c r="O3155" s="88">
        <v>0</v>
      </c>
      <c r="P3155" s="88">
        <v>19466834</v>
      </c>
      <c r="Q3155" s="89">
        <v>1.122657617466E-2</v>
      </c>
      <c r="R3155" s="89">
        <v>0</v>
      </c>
      <c r="S3155" s="89">
        <v>0</v>
      </c>
      <c r="T3155" s="89">
        <v>1.18190400417E-3</v>
      </c>
      <c r="U3155" s="89">
        <v>5.3119454007500002E-3</v>
      </c>
      <c r="V3155" s="89">
        <v>0</v>
      </c>
      <c r="W3155" s="89">
        <v>-8.1162109199999996E-4</v>
      </c>
      <c r="X3155" s="89">
        <v>0</v>
      </c>
      <c r="Y3155" s="89">
        <v>0</v>
      </c>
      <c r="Z3155" s="89">
        <v>2.820653140107E-2</v>
      </c>
      <c r="AA3155" s="89">
        <v>4.9519458949399998E-3</v>
      </c>
    </row>
    <row r="3156" spans="1:27" x14ac:dyDescent="0.25">
      <c r="A3156" s="87">
        <v>63042</v>
      </c>
      <c r="B3156" s="134">
        <v>45473</v>
      </c>
      <c r="C3156" s="87">
        <v>17284</v>
      </c>
      <c r="D3156" s="86" t="s">
        <v>3482</v>
      </c>
      <c r="E3156" s="88">
        <v>8862512</v>
      </c>
      <c r="F3156" s="88">
        <v>5367768</v>
      </c>
      <c r="G3156" s="88">
        <v>0</v>
      </c>
      <c r="H3156" s="88">
        <v>0</v>
      </c>
      <c r="I3156" s="88">
        <v>0</v>
      </c>
      <c r="J3156" s="88">
        <v>809208</v>
      </c>
      <c r="K3156" s="88">
        <v>3732348</v>
      </c>
      <c r="L3156" s="88">
        <v>0</v>
      </c>
      <c r="M3156" s="88">
        <v>0</v>
      </c>
      <c r="N3156" s="88">
        <v>0</v>
      </c>
      <c r="O3156" s="88">
        <v>0</v>
      </c>
      <c r="P3156" s="88">
        <v>826212</v>
      </c>
      <c r="Q3156" s="89">
        <v>0</v>
      </c>
      <c r="R3156" s="89">
        <v>0</v>
      </c>
      <c r="S3156" s="89">
        <v>0</v>
      </c>
      <c r="T3156" s="89">
        <v>0</v>
      </c>
      <c r="U3156" s="89">
        <v>1.4524443660999999E-4</v>
      </c>
      <c r="V3156" s="89">
        <v>0</v>
      </c>
      <c r="W3156" s="89">
        <v>0</v>
      </c>
      <c r="X3156" s="89">
        <v>0</v>
      </c>
      <c r="Y3156" s="89">
        <v>0</v>
      </c>
      <c r="Z3156" s="89">
        <v>5.5723902300099997E-3</v>
      </c>
      <c r="AA3156" s="89">
        <v>6.4161736566000003E-4</v>
      </c>
    </row>
    <row r="3157" spans="1:27" x14ac:dyDescent="0.25">
      <c r="A3157" s="87">
        <v>63055</v>
      </c>
      <c r="B3157" s="134">
        <v>45473</v>
      </c>
      <c r="C3157" s="87">
        <v>17297</v>
      </c>
      <c r="D3157" s="86" t="s">
        <v>3483</v>
      </c>
      <c r="E3157" s="88">
        <v>21341614</v>
      </c>
      <c r="F3157" s="88">
        <v>18334470</v>
      </c>
      <c r="G3157" s="88">
        <v>0</v>
      </c>
      <c r="H3157" s="88">
        <v>0</v>
      </c>
      <c r="I3157" s="88">
        <v>0</v>
      </c>
      <c r="J3157" s="88">
        <v>660405</v>
      </c>
      <c r="K3157" s="88">
        <v>1164944</v>
      </c>
      <c r="L3157" s="88">
        <v>0</v>
      </c>
      <c r="M3157" s="88">
        <v>15868114</v>
      </c>
      <c r="N3157" s="88">
        <v>0</v>
      </c>
      <c r="O3157" s="88">
        <v>0</v>
      </c>
      <c r="P3157" s="88">
        <v>641007</v>
      </c>
      <c r="Q3157" s="89">
        <v>0</v>
      </c>
      <c r="R3157" s="89">
        <v>0</v>
      </c>
      <c r="S3157" s="89">
        <v>0</v>
      </c>
      <c r="T3157" s="89">
        <v>0</v>
      </c>
      <c r="U3157" s="89">
        <v>0</v>
      </c>
      <c r="V3157" s="89">
        <v>0</v>
      </c>
      <c r="W3157" s="89">
        <v>0</v>
      </c>
      <c r="X3157" s="89">
        <v>0</v>
      </c>
      <c r="Y3157" s="89">
        <v>0</v>
      </c>
      <c r="Z3157" s="89">
        <v>0</v>
      </c>
      <c r="AA3157" s="89">
        <v>0</v>
      </c>
    </row>
    <row r="3158" spans="1:27" x14ac:dyDescent="0.25">
      <c r="A3158" s="87">
        <v>63058</v>
      </c>
      <c r="B3158" s="134">
        <v>45473</v>
      </c>
      <c r="C3158" s="87">
        <v>17300</v>
      </c>
      <c r="D3158" s="86" t="s">
        <v>3484</v>
      </c>
      <c r="E3158" s="88">
        <v>45048845</v>
      </c>
      <c r="F3158" s="88">
        <v>22592168</v>
      </c>
      <c r="G3158" s="88">
        <v>870894</v>
      </c>
      <c r="H3158" s="88">
        <v>0</v>
      </c>
      <c r="I3158" s="88">
        <v>0</v>
      </c>
      <c r="J3158" s="88">
        <v>2605475</v>
      </c>
      <c r="K3158" s="88">
        <v>7421860</v>
      </c>
      <c r="L3158" s="88">
        <v>0</v>
      </c>
      <c r="M3158" s="88">
        <v>9068290</v>
      </c>
      <c r="N3158" s="88">
        <v>0</v>
      </c>
      <c r="O3158" s="88">
        <v>0</v>
      </c>
      <c r="P3158" s="88">
        <v>2625649</v>
      </c>
      <c r="Q3158" s="89">
        <v>4.2421103365699996E-3</v>
      </c>
      <c r="R3158" s="89">
        <v>0</v>
      </c>
      <c r="S3158" s="89">
        <v>0</v>
      </c>
      <c r="T3158" s="89">
        <v>0</v>
      </c>
      <c r="U3158" s="89">
        <v>1.4889120157699999E-3</v>
      </c>
      <c r="V3158" s="89">
        <v>0</v>
      </c>
      <c r="W3158" s="89">
        <v>0</v>
      </c>
      <c r="X3158" s="89">
        <v>0</v>
      </c>
      <c r="Y3158" s="89">
        <v>0</v>
      </c>
      <c r="Z3158" s="89">
        <v>6.0878139527200002E-3</v>
      </c>
      <c r="AA3158" s="89">
        <v>1.3890676278999999E-3</v>
      </c>
    </row>
    <row r="3159" spans="1:27" x14ac:dyDescent="0.25">
      <c r="A3159" s="87">
        <v>63069</v>
      </c>
      <c r="B3159" s="134">
        <v>45473</v>
      </c>
      <c r="C3159" s="87">
        <v>17311</v>
      </c>
      <c r="D3159" s="86" t="s">
        <v>3485</v>
      </c>
      <c r="E3159" s="88">
        <v>49546940</v>
      </c>
      <c r="F3159" s="88">
        <v>28196317</v>
      </c>
      <c r="G3159" s="88">
        <v>1580054</v>
      </c>
      <c r="H3159" s="88">
        <v>0</v>
      </c>
      <c r="I3159" s="88">
        <v>0</v>
      </c>
      <c r="J3159" s="88">
        <v>3823734</v>
      </c>
      <c r="K3159" s="88">
        <v>4991032</v>
      </c>
      <c r="L3159" s="88">
        <v>0</v>
      </c>
      <c r="M3159" s="88">
        <v>11922577</v>
      </c>
      <c r="N3159" s="88">
        <v>1821313</v>
      </c>
      <c r="O3159" s="88">
        <v>528960</v>
      </c>
      <c r="P3159" s="88">
        <v>3528647</v>
      </c>
      <c r="Q3159" s="89">
        <v>6.9522010644599997E-3</v>
      </c>
      <c r="R3159" s="89">
        <v>0</v>
      </c>
      <c r="S3159" s="89">
        <v>0</v>
      </c>
      <c r="T3159" s="89">
        <v>6.7913638839999999E-4</v>
      </c>
      <c r="U3159" s="89">
        <v>2.41210748837E-3</v>
      </c>
      <c r="V3159" s="89">
        <v>0</v>
      </c>
      <c r="W3159" s="89">
        <v>0</v>
      </c>
      <c r="X3159" s="89">
        <v>0</v>
      </c>
      <c r="Y3159" s="89">
        <v>0</v>
      </c>
      <c r="Z3159" s="89">
        <v>3.5296151244099999E-3</v>
      </c>
      <c r="AA3159" s="89">
        <v>1.3516463149699999E-3</v>
      </c>
    </row>
    <row r="3160" spans="1:27" x14ac:dyDescent="0.25">
      <c r="A3160" s="87">
        <v>63090</v>
      </c>
      <c r="B3160" s="134">
        <v>45473</v>
      </c>
      <c r="C3160" s="87">
        <v>17332</v>
      </c>
      <c r="D3160" s="86" t="s">
        <v>3486</v>
      </c>
      <c r="E3160" s="88">
        <v>19903983</v>
      </c>
      <c r="F3160" s="88">
        <v>10701719</v>
      </c>
      <c r="G3160" s="88">
        <v>364207</v>
      </c>
      <c r="H3160" s="88">
        <v>0</v>
      </c>
      <c r="I3160" s="88">
        <v>0</v>
      </c>
      <c r="J3160" s="88">
        <v>979500</v>
      </c>
      <c r="K3160" s="88">
        <v>6102981</v>
      </c>
      <c r="L3160" s="88">
        <v>0</v>
      </c>
      <c r="M3160" s="88">
        <v>1794341</v>
      </c>
      <c r="N3160" s="88">
        <v>0</v>
      </c>
      <c r="O3160" s="88">
        <v>0</v>
      </c>
      <c r="P3160" s="88">
        <v>1460691</v>
      </c>
      <c r="Q3160" s="89">
        <v>5.9370896120200002E-3</v>
      </c>
      <c r="R3160" s="89">
        <v>0</v>
      </c>
      <c r="S3160" s="89">
        <v>0</v>
      </c>
      <c r="T3160" s="89">
        <v>4.2956207028399997E-3</v>
      </c>
      <c r="U3160" s="89">
        <v>9.2352401070999995E-4</v>
      </c>
      <c r="V3160" s="89">
        <v>0</v>
      </c>
      <c r="W3160" s="89">
        <v>0</v>
      </c>
      <c r="X3160" s="89">
        <v>0</v>
      </c>
      <c r="Y3160" s="89">
        <v>0</v>
      </c>
      <c r="Z3160" s="89">
        <v>3.60037267765E-3</v>
      </c>
      <c r="AA3160" s="89">
        <v>1.4947587989199999E-3</v>
      </c>
    </row>
    <row r="3161" spans="1:27" x14ac:dyDescent="0.25">
      <c r="A3161" s="87">
        <v>63098</v>
      </c>
      <c r="B3161" s="134">
        <v>45473</v>
      </c>
      <c r="C3161" s="87">
        <v>17340</v>
      </c>
      <c r="D3161" s="86" t="s">
        <v>3487</v>
      </c>
      <c r="E3161" s="88">
        <v>298590855</v>
      </c>
      <c r="F3161" s="88">
        <v>183052468</v>
      </c>
      <c r="G3161" s="88">
        <v>8748400</v>
      </c>
      <c r="H3161" s="88">
        <v>0</v>
      </c>
      <c r="I3161" s="88">
        <v>0</v>
      </c>
      <c r="J3161" s="88">
        <v>6430700</v>
      </c>
      <c r="K3161" s="88">
        <v>28880534</v>
      </c>
      <c r="L3161" s="88">
        <v>0</v>
      </c>
      <c r="M3161" s="88">
        <v>103943225</v>
      </c>
      <c r="N3161" s="88">
        <v>11508015</v>
      </c>
      <c r="O3161" s="88">
        <v>1281105</v>
      </c>
      <c r="P3161" s="88">
        <v>22260488</v>
      </c>
      <c r="Q3161" s="89">
        <v>4.9567693034900003E-3</v>
      </c>
      <c r="R3161" s="89">
        <v>0</v>
      </c>
      <c r="S3161" s="89">
        <v>0</v>
      </c>
      <c r="T3161" s="89">
        <v>1.3952428425E-4</v>
      </c>
      <c r="U3161" s="89">
        <v>3.5970000343999998E-4</v>
      </c>
      <c r="V3161" s="89">
        <v>0</v>
      </c>
      <c r="W3161" s="89">
        <v>-9.6938138399999996E-5</v>
      </c>
      <c r="X3161" s="89">
        <v>0</v>
      </c>
      <c r="Y3161" s="89">
        <v>0</v>
      </c>
      <c r="Z3161" s="89">
        <v>2.7494318480500001E-3</v>
      </c>
      <c r="AA3161" s="89">
        <v>5.6954284243000003E-4</v>
      </c>
    </row>
    <row r="3162" spans="1:27" x14ac:dyDescent="0.25">
      <c r="A3162" s="87">
        <v>63100</v>
      </c>
      <c r="B3162" s="134">
        <v>45473</v>
      </c>
      <c r="C3162" s="87">
        <v>17342</v>
      </c>
      <c r="D3162" s="86" t="s">
        <v>2514</v>
      </c>
      <c r="E3162" s="88">
        <v>70800395</v>
      </c>
      <c r="F3162" s="88">
        <v>26885437</v>
      </c>
      <c r="G3162" s="88">
        <v>845294</v>
      </c>
      <c r="H3162" s="88">
        <v>0</v>
      </c>
      <c r="I3162" s="88">
        <v>0</v>
      </c>
      <c r="J3162" s="88">
        <v>5871392</v>
      </c>
      <c r="K3162" s="88">
        <v>11341182</v>
      </c>
      <c r="L3162" s="88">
        <v>0</v>
      </c>
      <c r="M3162" s="88">
        <v>6722266</v>
      </c>
      <c r="N3162" s="88">
        <v>0</v>
      </c>
      <c r="O3162" s="88">
        <v>0</v>
      </c>
      <c r="P3162" s="88">
        <v>2105302</v>
      </c>
      <c r="Q3162" s="89">
        <v>4.0351184439999998E-3</v>
      </c>
      <c r="R3162" s="89">
        <v>0</v>
      </c>
      <c r="S3162" s="89">
        <v>0</v>
      </c>
      <c r="T3162" s="89">
        <v>2.0891232566499999E-3</v>
      </c>
      <c r="U3162" s="89">
        <v>1.8107305225100001E-3</v>
      </c>
      <c r="V3162" s="89">
        <v>0</v>
      </c>
      <c r="W3162" s="89">
        <v>7.7670989560000002E-5</v>
      </c>
      <c r="X3162" s="89">
        <v>0</v>
      </c>
      <c r="Y3162" s="89">
        <v>0</v>
      </c>
      <c r="Z3162" s="89">
        <v>1.3461036926299999E-2</v>
      </c>
      <c r="AA3162" s="89">
        <v>2.6247007992500002E-3</v>
      </c>
    </row>
    <row r="3163" spans="1:27" x14ac:dyDescent="0.25">
      <c r="A3163" s="87">
        <v>63103</v>
      </c>
      <c r="B3163" s="134">
        <v>45473</v>
      </c>
      <c r="C3163" s="87">
        <v>17345</v>
      </c>
      <c r="D3163" s="86" t="s">
        <v>3488</v>
      </c>
      <c r="E3163" s="88">
        <v>37593671</v>
      </c>
      <c r="F3163" s="88">
        <v>11496159</v>
      </c>
      <c r="G3163" s="88">
        <v>308974</v>
      </c>
      <c r="H3163" s="88">
        <v>0</v>
      </c>
      <c r="I3163" s="88">
        <v>0</v>
      </c>
      <c r="J3163" s="88">
        <v>3358438</v>
      </c>
      <c r="K3163" s="88">
        <v>5636031</v>
      </c>
      <c r="L3163" s="88">
        <v>0</v>
      </c>
      <c r="M3163" s="88">
        <v>0</v>
      </c>
      <c r="N3163" s="88">
        <v>0</v>
      </c>
      <c r="O3163" s="88">
        <v>0</v>
      </c>
      <c r="P3163" s="88">
        <v>2192716</v>
      </c>
      <c r="Q3163" s="89">
        <v>4.7376874062999997E-3</v>
      </c>
      <c r="R3163" s="89">
        <v>0</v>
      </c>
      <c r="S3163" s="89">
        <v>0</v>
      </c>
      <c r="T3163" s="89">
        <v>4.2800179161999998E-4</v>
      </c>
      <c r="U3163" s="89">
        <v>1.1350501541E-4</v>
      </c>
      <c r="V3163" s="89">
        <v>0</v>
      </c>
      <c r="W3163" s="89">
        <v>0</v>
      </c>
      <c r="X3163" s="89">
        <v>0</v>
      </c>
      <c r="Y3163" s="89">
        <v>0</v>
      </c>
      <c r="Z3163" s="89">
        <v>6.0091612595999998E-4</v>
      </c>
      <c r="AA3163" s="89">
        <v>4.2014240941000002E-4</v>
      </c>
    </row>
    <row r="3164" spans="1:27" x14ac:dyDescent="0.25">
      <c r="A3164" s="87">
        <v>63109</v>
      </c>
      <c r="B3164" s="134">
        <v>45473</v>
      </c>
      <c r="C3164" s="87">
        <v>17351</v>
      </c>
      <c r="D3164" s="86" t="s">
        <v>3489</v>
      </c>
      <c r="E3164" s="88">
        <v>34334348</v>
      </c>
      <c r="F3164" s="88">
        <v>16461165</v>
      </c>
      <c r="G3164" s="88">
        <v>506004</v>
      </c>
      <c r="H3164" s="88">
        <v>0</v>
      </c>
      <c r="I3164" s="88">
        <v>98722</v>
      </c>
      <c r="J3164" s="88">
        <v>5780342</v>
      </c>
      <c r="K3164" s="88">
        <v>3757469</v>
      </c>
      <c r="L3164" s="88">
        <v>0</v>
      </c>
      <c r="M3164" s="88">
        <v>1390913</v>
      </c>
      <c r="N3164" s="88">
        <v>0</v>
      </c>
      <c r="O3164" s="88">
        <v>54634</v>
      </c>
      <c r="P3164" s="88">
        <v>4873078</v>
      </c>
      <c r="Q3164" s="89">
        <v>2.940616536823E-2</v>
      </c>
      <c r="R3164" s="89">
        <v>0</v>
      </c>
      <c r="S3164" s="89">
        <v>6.9145872126000001E-4</v>
      </c>
      <c r="T3164" s="89">
        <v>0</v>
      </c>
      <c r="U3164" s="89">
        <v>6.0939234828200003E-3</v>
      </c>
      <c r="V3164" s="89">
        <v>0</v>
      </c>
      <c r="W3164" s="89">
        <v>0</v>
      </c>
      <c r="X3164" s="89">
        <v>0</v>
      </c>
      <c r="Y3164" s="89">
        <v>0</v>
      </c>
      <c r="Z3164" s="89">
        <v>1.6368934948840001E-2</v>
      </c>
      <c r="AA3164" s="89">
        <v>7.4715364328899999E-3</v>
      </c>
    </row>
    <row r="3165" spans="1:27" x14ac:dyDescent="0.25">
      <c r="A3165" s="87">
        <v>63116</v>
      </c>
      <c r="B3165" s="134">
        <v>45473</v>
      </c>
      <c r="C3165" s="87">
        <v>17358</v>
      </c>
      <c r="D3165" s="86" t="s">
        <v>3490</v>
      </c>
      <c r="E3165" s="88">
        <v>298879580</v>
      </c>
      <c r="F3165" s="88">
        <v>209133944</v>
      </c>
      <c r="G3165" s="88">
        <v>3764510</v>
      </c>
      <c r="H3165" s="88">
        <v>0</v>
      </c>
      <c r="I3165" s="88">
        <v>0</v>
      </c>
      <c r="J3165" s="88">
        <v>35429125</v>
      </c>
      <c r="K3165" s="88">
        <v>124486448</v>
      </c>
      <c r="L3165" s="88">
        <v>0</v>
      </c>
      <c r="M3165" s="88">
        <v>34748698</v>
      </c>
      <c r="N3165" s="88">
        <v>0</v>
      </c>
      <c r="O3165" s="88">
        <v>0</v>
      </c>
      <c r="P3165" s="88">
        <v>10705163</v>
      </c>
      <c r="Q3165" s="89">
        <v>3.4915056800399998E-3</v>
      </c>
      <c r="R3165" s="89">
        <v>0</v>
      </c>
      <c r="S3165" s="89">
        <v>0</v>
      </c>
      <c r="T3165" s="89">
        <v>1.5521940347800001E-3</v>
      </c>
      <c r="U3165" s="89">
        <v>3.3473306788999999E-3</v>
      </c>
      <c r="V3165" s="89">
        <v>0</v>
      </c>
      <c r="W3165" s="89">
        <v>-3.4871522300000001E-5</v>
      </c>
      <c r="X3165" s="89">
        <v>0</v>
      </c>
      <c r="Y3165" s="89">
        <v>0</v>
      </c>
      <c r="Z3165" s="89">
        <v>1.0914466736420001E-2</v>
      </c>
      <c r="AA3165" s="89">
        <v>2.7750974000999998E-3</v>
      </c>
    </row>
    <row r="3166" spans="1:27" x14ac:dyDescent="0.25">
      <c r="A3166" s="87">
        <v>63122</v>
      </c>
      <c r="B3166" s="134">
        <v>45473</v>
      </c>
      <c r="C3166" s="87">
        <v>17364</v>
      </c>
      <c r="D3166" s="86" t="s">
        <v>3491</v>
      </c>
      <c r="E3166" s="88">
        <v>108218187</v>
      </c>
      <c r="F3166" s="88">
        <v>72661848</v>
      </c>
      <c r="G3166" s="88">
        <v>509487</v>
      </c>
      <c r="H3166" s="88">
        <v>0</v>
      </c>
      <c r="I3166" s="88">
        <v>0</v>
      </c>
      <c r="J3166" s="88">
        <v>12934499</v>
      </c>
      <c r="K3166" s="88">
        <v>25130040</v>
      </c>
      <c r="L3166" s="88">
        <v>0</v>
      </c>
      <c r="M3166" s="88">
        <v>25832253</v>
      </c>
      <c r="N3166" s="88">
        <v>0</v>
      </c>
      <c r="O3166" s="88">
        <v>0</v>
      </c>
      <c r="P3166" s="88">
        <v>8255569</v>
      </c>
      <c r="Q3166" s="89">
        <v>1.9993791305990001E-2</v>
      </c>
      <c r="R3166" s="89">
        <v>0</v>
      </c>
      <c r="S3166" s="89">
        <v>0</v>
      </c>
      <c r="T3166" s="89">
        <v>9.2857743256999999E-4</v>
      </c>
      <c r="U3166" s="89">
        <v>4.76182256368E-3</v>
      </c>
      <c r="V3166" s="89">
        <v>0</v>
      </c>
      <c r="W3166" s="89">
        <v>-3.1442957999999998E-4</v>
      </c>
      <c r="X3166" s="89">
        <v>0</v>
      </c>
      <c r="Y3166" s="89">
        <v>0</v>
      </c>
      <c r="Z3166" s="89">
        <v>6.1337148489700004E-3</v>
      </c>
      <c r="AA3166" s="89">
        <v>2.9690643073000001E-3</v>
      </c>
    </row>
    <row r="3167" spans="1:27" x14ac:dyDescent="0.25">
      <c r="A3167" s="87">
        <v>63124</v>
      </c>
      <c r="B3167" s="134">
        <v>45473</v>
      </c>
      <c r="C3167" s="87">
        <v>17366</v>
      </c>
      <c r="D3167" s="86" t="s">
        <v>3492</v>
      </c>
      <c r="E3167" s="88">
        <v>159091993</v>
      </c>
      <c r="F3167" s="88">
        <v>133759043</v>
      </c>
      <c r="G3167" s="88">
        <v>0</v>
      </c>
      <c r="H3167" s="88">
        <v>0</v>
      </c>
      <c r="I3167" s="88">
        <v>0</v>
      </c>
      <c r="J3167" s="88">
        <v>15313993</v>
      </c>
      <c r="K3167" s="88">
        <v>32135640</v>
      </c>
      <c r="L3167" s="88">
        <v>0</v>
      </c>
      <c r="M3167" s="88">
        <v>69072976</v>
      </c>
      <c r="N3167" s="88">
        <v>9251721</v>
      </c>
      <c r="O3167" s="88">
        <v>0</v>
      </c>
      <c r="P3167" s="88">
        <v>7984713</v>
      </c>
      <c r="Q3167" s="89">
        <v>0</v>
      </c>
      <c r="R3167" s="89">
        <v>0</v>
      </c>
      <c r="S3167" s="89">
        <v>0</v>
      </c>
      <c r="T3167" s="89">
        <v>1.4412458488E-3</v>
      </c>
      <c r="U3167" s="89">
        <v>6.7718571805500003E-3</v>
      </c>
      <c r="V3167" s="89">
        <v>0</v>
      </c>
      <c r="W3167" s="89">
        <v>1.2407034598000001E-3</v>
      </c>
      <c r="X3167" s="89">
        <v>0</v>
      </c>
      <c r="Y3167" s="89">
        <v>0</v>
      </c>
      <c r="Z3167" s="89">
        <v>5.5232427757199998E-3</v>
      </c>
      <c r="AA3167" s="89">
        <v>2.8519459994599998E-3</v>
      </c>
    </row>
    <row r="3168" spans="1:27" x14ac:dyDescent="0.25">
      <c r="A3168" s="87">
        <v>63125</v>
      </c>
      <c r="B3168" s="134">
        <v>45473</v>
      </c>
      <c r="C3168" s="87">
        <v>17367</v>
      </c>
      <c r="D3168" s="86" t="s">
        <v>3493</v>
      </c>
      <c r="E3168" s="88">
        <v>21764030</v>
      </c>
      <c r="F3168" s="88">
        <v>10515375</v>
      </c>
      <c r="G3168" s="88">
        <v>498474</v>
      </c>
      <c r="H3168" s="88">
        <v>0</v>
      </c>
      <c r="I3168" s="88">
        <v>0</v>
      </c>
      <c r="J3168" s="88">
        <v>1378307</v>
      </c>
      <c r="K3168" s="88">
        <v>2650888</v>
      </c>
      <c r="L3168" s="88">
        <v>0</v>
      </c>
      <c r="M3168" s="88">
        <v>4688894</v>
      </c>
      <c r="N3168" s="88">
        <v>0</v>
      </c>
      <c r="O3168" s="88">
        <v>0</v>
      </c>
      <c r="P3168" s="88">
        <v>1298812</v>
      </c>
      <c r="Q3168" s="89">
        <v>2.21199863106E-3</v>
      </c>
      <c r="R3168" s="89">
        <v>0</v>
      </c>
      <c r="S3168" s="89">
        <v>0</v>
      </c>
      <c r="T3168" s="89">
        <v>-1.20188019E-5</v>
      </c>
      <c r="U3168" s="89">
        <v>4.5503372622000002E-4</v>
      </c>
      <c r="V3168" s="89">
        <v>0</v>
      </c>
      <c r="W3168" s="89">
        <v>0</v>
      </c>
      <c r="X3168" s="89">
        <v>0</v>
      </c>
      <c r="Y3168" s="89">
        <v>0</v>
      </c>
      <c r="Z3168" s="89">
        <v>3.2071841283200001E-3</v>
      </c>
      <c r="AA3168" s="89">
        <v>6.7390980181E-4</v>
      </c>
    </row>
    <row r="3169" spans="1:27" x14ac:dyDescent="0.25">
      <c r="A3169" s="87">
        <v>63133</v>
      </c>
      <c r="B3169" s="134">
        <v>45473</v>
      </c>
      <c r="C3169" s="87">
        <v>17375</v>
      </c>
      <c r="D3169" s="86" t="s">
        <v>648</v>
      </c>
      <c r="E3169" s="88">
        <v>480028132</v>
      </c>
      <c r="F3169" s="88">
        <v>384562387</v>
      </c>
      <c r="G3169" s="88">
        <v>11047506</v>
      </c>
      <c r="H3169" s="88">
        <v>0</v>
      </c>
      <c r="I3169" s="88">
        <v>8277390</v>
      </c>
      <c r="J3169" s="88">
        <v>16632178</v>
      </c>
      <c r="K3169" s="88">
        <v>55553290</v>
      </c>
      <c r="L3169" s="88">
        <v>0</v>
      </c>
      <c r="M3169" s="88">
        <v>261837472</v>
      </c>
      <c r="N3169" s="88">
        <v>9606564</v>
      </c>
      <c r="O3169" s="88">
        <v>1655018</v>
      </c>
      <c r="P3169" s="88">
        <v>19952971</v>
      </c>
      <c r="Q3169" s="89">
        <v>6.5205642994599997E-3</v>
      </c>
      <c r="R3169" s="89">
        <v>0</v>
      </c>
      <c r="S3169" s="89">
        <v>-2.171646668E-4</v>
      </c>
      <c r="T3169" s="89">
        <v>-4.6520043300000001E-5</v>
      </c>
      <c r="U3169" s="89">
        <v>-1.5276520390000001E-4</v>
      </c>
      <c r="V3169" s="89">
        <v>0</v>
      </c>
      <c r="W3169" s="89">
        <v>-3.73533556E-5</v>
      </c>
      <c r="X3169" s="89">
        <v>0</v>
      </c>
      <c r="Y3169" s="89">
        <v>0</v>
      </c>
      <c r="Z3169" s="89">
        <v>5.5398286956200001E-3</v>
      </c>
      <c r="AA3169" s="89">
        <v>4.0888186329000002E-4</v>
      </c>
    </row>
    <row r="3170" spans="1:27" x14ac:dyDescent="0.25">
      <c r="A3170" s="87">
        <v>63137</v>
      </c>
      <c r="B3170" s="134">
        <v>45473</v>
      </c>
      <c r="C3170" s="87">
        <v>17379</v>
      </c>
      <c r="D3170" s="86" t="s">
        <v>3494</v>
      </c>
      <c r="E3170" s="88">
        <v>94663778</v>
      </c>
      <c r="F3170" s="88">
        <v>80874982</v>
      </c>
      <c r="G3170" s="88">
        <v>0</v>
      </c>
      <c r="H3170" s="88">
        <v>0</v>
      </c>
      <c r="I3170" s="88">
        <v>0</v>
      </c>
      <c r="J3170" s="88">
        <v>0</v>
      </c>
      <c r="K3170" s="88">
        <v>0</v>
      </c>
      <c r="L3170" s="88">
        <v>0</v>
      </c>
      <c r="M3170" s="88">
        <v>16496</v>
      </c>
      <c r="N3170" s="88">
        <v>10358760</v>
      </c>
      <c r="O3170" s="88">
        <v>63177816</v>
      </c>
      <c r="P3170" s="88">
        <v>7321910</v>
      </c>
      <c r="Q3170" s="89">
        <v>0</v>
      </c>
      <c r="R3170" s="89">
        <v>0</v>
      </c>
      <c r="S3170" s="89">
        <v>0</v>
      </c>
      <c r="T3170" s="89">
        <v>0</v>
      </c>
      <c r="U3170" s="89">
        <v>0</v>
      </c>
      <c r="V3170" s="89">
        <v>0</v>
      </c>
      <c r="W3170" s="89">
        <v>0</v>
      </c>
      <c r="X3170" s="89">
        <v>0</v>
      </c>
      <c r="Y3170" s="89">
        <v>2.0292785340300002E-3</v>
      </c>
      <c r="Z3170" s="89">
        <v>0</v>
      </c>
      <c r="AA3170" s="89">
        <v>1.56979349399E-3</v>
      </c>
    </row>
    <row r="3171" spans="1:27" x14ac:dyDescent="0.25">
      <c r="A3171" s="87">
        <v>63142</v>
      </c>
      <c r="B3171" s="134">
        <v>45473</v>
      </c>
      <c r="C3171" s="87">
        <v>17384</v>
      </c>
      <c r="D3171" s="86" t="s">
        <v>3495</v>
      </c>
      <c r="E3171" s="88">
        <v>60539592</v>
      </c>
      <c r="F3171" s="88">
        <v>26742369</v>
      </c>
      <c r="G3171" s="88">
        <v>0</v>
      </c>
      <c r="H3171" s="88">
        <v>0</v>
      </c>
      <c r="I3171" s="88">
        <v>0</v>
      </c>
      <c r="J3171" s="88">
        <v>7157686</v>
      </c>
      <c r="K3171" s="88">
        <v>5460444</v>
      </c>
      <c r="L3171" s="88">
        <v>0</v>
      </c>
      <c r="M3171" s="88">
        <v>8535001</v>
      </c>
      <c r="N3171" s="88">
        <v>0</v>
      </c>
      <c r="O3171" s="88">
        <v>0</v>
      </c>
      <c r="P3171" s="88">
        <v>5589238</v>
      </c>
      <c r="Q3171" s="89">
        <v>0</v>
      </c>
      <c r="R3171" s="89">
        <v>0</v>
      </c>
      <c r="S3171" s="89">
        <v>0</v>
      </c>
      <c r="T3171" s="89">
        <v>-1.10761734E-5</v>
      </c>
      <c r="U3171" s="89">
        <v>2.31911617222E-3</v>
      </c>
      <c r="V3171" s="89">
        <v>0</v>
      </c>
      <c r="W3171" s="89">
        <v>0</v>
      </c>
      <c r="X3171" s="89">
        <v>0</v>
      </c>
      <c r="Y3171" s="89">
        <v>0</v>
      </c>
      <c r="Z3171" s="89">
        <v>6.4440204626200004E-3</v>
      </c>
      <c r="AA3171" s="89">
        <v>1.9084560615300001E-3</v>
      </c>
    </row>
    <row r="3172" spans="1:27" x14ac:dyDescent="0.25">
      <c r="A3172" s="87">
        <v>63143</v>
      </c>
      <c r="B3172" s="134">
        <v>45473</v>
      </c>
      <c r="C3172" s="87">
        <v>17385</v>
      </c>
      <c r="D3172" s="86" t="s">
        <v>3496</v>
      </c>
      <c r="E3172" s="88">
        <v>675647</v>
      </c>
      <c r="F3172" s="88">
        <v>118172</v>
      </c>
      <c r="G3172" s="88">
        <v>0</v>
      </c>
      <c r="H3172" s="88">
        <v>0</v>
      </c>
      <c r="I3172" s="88">
        <v>0</v>
      </c>
      <c r="J3172" s="88">
        <v>20360</v>
      </c>
      <c r="K3172" s="88">
        <v>18208</v>
      </c>
      <c r="L3172" s="88">
        <v>0</v>
      </c>
      <c r="M3172" s="88">
        <v>0</v>
      </c>
      <c r="N3172" s="88">
        <v>0</v>
      </c>
      <c r="O3172" s="88">
        <v>0</v>
      </c>
      <c r="P3172" s="88">
        <v>79604</v>
      </c>
      <c r="Q3172" s="89">
        <v>0</v>
      </c>
      <c r="R3172" s="89">
        <v>0</v>
      </c>
      <c r="S3172" s="89">
        <v>0</v>
      </c>
      <c r="T3172" s="89">
        <v>0</v>
      </c>
      <c r="U3172" s="89">
        <v>0</v>
      </c>
      <c r="V3172" s="89">
        <v>0</v>
      </c>
      <c r="W3172" s="89">
        <v>0</v>
      </c>
      <c r="X3172" s="89">
        <v>0</v>
      </c>
      <c r="Y3172" s="89">
        <v>0</v>
      </c>
      <c r="Z3172" s="89">
        <v>0</v>
      </c>
      <c r="AA3172" s="89">
        <v>0</v>
      </c>
    </row>
    <row r="3173" spans="1:27" x14ac:dyDescent="0.25">
      <c r="A3173" s="87">
        <v>63157</v>
      </c>
      <c r="B3173" s="134">
        <v>45473</v>
      </c>
      <c r="C3173" s="87">
        <v>17399</v>
      </c>
      <c r="D3173" s="86" t="s">
        <v>3497</v>
      </c>
      <c r="E3173" s="88">
        <v>51735962</v>
      </c>
      <c r="F3173" s="88">
        <v>25702527</v>
      </c>
      <c r="G3173" s="88">
        <v>2025762</v>
      </c>
      <c r="H3173" s="88">
        <v>0</v>
      </c>
      <c r="I3173" s="88">
        <v>0</v>
      </c>
      <c r="J3173" s="88">
        <v>9103467</v>
      </c>
      <c r="K3173" s="88">
        <v>4804613</v>
      </c>
      <c r="L3173" s="88">
        <v>0</v>
      </c>
      <c r="M3173" s="88">
        <v>3126271</v>
      </c>
      <c r="N3173" s="88">
        <v>0</v>
      </c>
      <c r="O3173" s="88">
        <v>0</v>
      </c>
      <c r="P3173" s="88">
        <v>6642414</v>
      </c>
      <c r="Q3173" s="89">
        <v>6.3518853334699997E-3</v>
      </c>
      <c r="R3173" s="89">
        <v>0</v>
      </c>
      <c r="S3173" s="89">
        <v>0</v>
      </c>
      <c r="T3173" s="89">
        <v>1.67508280619E-3</v>
      </c>
      <c r="U3173" s="89">
        <v>3.5015997160600001E-3</v>
      </c>
      <c r="V3173" s="89">
        <v>0</v>
      </c>
      <c r="W3173" s="89">
        <v>-4.4894787770000002E-4</v>
      </c>
      <c r="X3173" s="89">
        <v>0</v>
      </c>
      <c r="Y3173" s="89">
        <v>0</v>
      </c>
      <c r="Z3173" s="89">
        <v>9.0324001517700005E-3</v>
      </c>
      <c r="AA3173" s="89">
        <v>4.0444503027100001E-3</v>
      </c>
    </row>
    <row r="3174" spans="1:27" x14ac:dyDescent="0.25">
      <c r="A3174" s="87">
        <v>63159</v>
      </c>
      <c r="B3174" s="134">
        <v>45473</v>
      </c>
      <c r="C3174" s="87">
        <v>17401</v>
      </c>
      <c r="D3174" s="86" t="s">
        <v>3498</v>
      </c>
      <c r="E3174" s="88">
        <v>38399261</v>
      </c>
      <c r="F3174" s="88">
        <v>25689200</v>
      </c>
      <c r="G3174" s="88">
        <v>0</v>
      </c>
      <c r="H3174" s="88">
        <v>0</v>
      </c>
      <c r="I3174" s="88">
        <v>5658</v>
      </c>
      <c r="J3174" s="88">
        <v>2664301</v>
      </c>
      <c r="K3174" s="88">
        <v>12550465</v>
      </c>
      <c r="L3174" s="88">
        <v>0</v>
      </c>
      <c r="M3174" s="88">
        <v>4071989</v>
      </c>
      <c r="N3174" s="88">
        <v>0</v>
      </c>
      <c r="O3174" s="88">
        <v>0</v>
      </c>
      <c r="P3174" s="88">
        <v>6396787</v>
      </c>
      <c r="Q3174" s="89">
        <v>0</v>
      </c>
      <c r="R3174" s="89">
        <v>0</v>
      </c>
      <c r="S3174" s="89">
        <v>0</v>
      </c>
      <c r="T3174" s="89">
        <v>0</v>
      </c>
      <c r="U3174" s="89">
        <v>1.002800265365E-2</v>
      </c>
      <c r="V3174" s="89">
        <v>0</v>
      </c>
      <c r="W3174" s="89">
        <v>0</v>
      </c>
      <c r="X3174" s="89">
        <v>0</v>
      </c>
      <c r="Y3174" s="89">
        <v>0</v>
      </c>
      <c r="Z3174" s="89">
        <v>1.54957035803E-2</v>
      </c>
      <c r="AA3174" s="89">
        <v>8.7902701797000007E-3</v>
      </c>
    </row>
    <row r="3175" spans="1:27" x14ac:dyDescent="0.25">
      <c r="A3175" s="87">
        <v>63169</v>
      </c>
      <c r="B3175" s="134">
        <v>45473</v>
      </c>
      <c r="C3175" s="87">
        <v>17411</v>
      </c>
      <c r="D3175" s="86" t="s">
        <v>882</v>
      </c>
      <c r="E3175" s="88">
        <v>27551048</v>
      </c>
      <c r="F3175" s="88">
        <v>12378744</v>
      </c>
      <c r="G3175" s="88">
        <v>274073</v>
      </c>
      <c r="H3175" s="88">
        <v>0</v>
      </c>
      <c r="I3175" s="88">
        <v>0</v>
      </c>
      <c r="J3175" s="88">
        <v>2522240</v>
      </c>
      <c r="K3175" s="88">
        <v>5666017</v>
      </c>
      <c r="L3175" s="88">
        <v>0</v>
      </c>
      <c r="M3175" s="88">
        <v>2690103</v>
      </c>
      <c r="N3175" s="88">
        <v>0</v>
      </c>
      <c r="O3175" s="88">
        <v>0</v>
      </c>
      <c r="P3175" s="88">
        <v>1226311</v>
      </c>
      <c r="Q3175" s="89">
        <v>1.5892329018560001E-2</v>
      </c>
      <c r="R3175" s="89">
        <v>0</v>
      </c>
      <c r="S3175" s="89">
        <v>0</v>
      </c>
      <c r="T3175" s="89">
        <v>1.61419885545E-3</v>
      </c>
      <c r="U3175" s="89">
        <v>-9.0314716309999995E-4</v>
      </c>
      <c r="V3175" s="89">
        <v>0</v>
      </c>
      <c r="W3175" s="89">
        <v>1.0527784016999999E-4</v>
      </c>
      <c r="X3175" s="89">
        <v>0</v>
      </c>
      <c r="Y3175" s="89">
        <v>0</v>
      </c>
      <c r="Z3175" s="89">
        <v>-5.4305583899999998E-4</v>
      </c>
      <c r="AA3175" s="89">
        <v>4.6461695480000002E-4</v>
      </c>
    </row>
    <row r="3176" spans="1:27" x14ac:dyDescent="0.25">
      <c r="A3176" s="87">
        <v>63177</v>
      </c>
      <c r="B3176" s="134">
        <v>45473</v>
      </c>
      <c r="C3176" s="87">
        <v>17419</v>
      </c>
      <c r="D3176" s="86" t="s">
        <v>3499</v>
      </c>
      <c r="E3176" s="88">
        <v>11281473</v>
      </c>
      <c r="F3176" s="88">
        <v>5536269</v>
      </c>
      <c r="G3176" s="88">
        <v>242630</v>
      </c>
      <c r="H3176" s="88">
        <v>0</v>
      </c>
      <c r="I3176" s="88">
        <v>0</v>
      </c>
      <c r="J3176" s="88">
        <v>1440932</v>
      </c>
      <c r="K3176" s="88">
        <v>2067235</v>
      </c>
      <c r="L3176" s="88">
        <v>0</v>
      </c>
      <c r="M3176" s="88">
        <v>889575</v>
      </c>
      <c r="N3176" s="88">
        <v>0</v>
      </c>
      <c r="O3176" s="88">
        <v>275695</v>
      </c>
      <c r="P3176" s="88">
        <v>620202</v>
      </c>
      <c r="Q3176" s="89">
        <v>3.5863908968300001E-3</v>
      </c>
      <c r="R3176" s="89">
        <v>0</v>
      </c>
      <c r="S3176" s="89">
        <v>0</v>
      </c>
      <c r="T3176" s="89">
        <v>0</v>
      </c>
      <c r="U3176" s="89">
        <v>-1.5807977852E-3</v>
      </c>
      <c r="V3176" s="89">
        <v>0</v>
      </c>
      <c r="W3176" s="89">
        <v>-5.2145273740000005E-4</v>
      </c>
      <c r="X3176" s="89">
        <v>0</v>
      </c>
      <c r="Y3176" s="89">
        <v>0</v>
      </c>
      <c r="Z3176" s="89">
        <v>1.9540590614500002E-3</v>
      </c>
      <c r="AA3176" s="89">
        <v>-2.4677293800000002E-4</v>
      </c>
    </row>
    <row r="3177" spans="1:27" x14ac:dyDescent="0.25">
      <c r="A3177" s="87">
        <v>63183</v>
      </c>
      <c r="B3177" s="134">
        <v>45473</v>
      </c>
      <c r="C3177" s="87">
        <v>17425</v>
      </c>
      <c r="D3177" s="86" t="s">
        <v>3500</v>
      </c>
      <c r="E3177" s="88">
        <v>56674993</v>
      </c>
      <c r="F3177" s="88">
        <v>17343713</v>
      </c>
      <c r="G3177" s="88">
        <v>751798</v>
      </c>
      <c r="H3177" s="88">
        <v>0</v>
      </c>
      <c r="I3177" s="88">
        <v>0</v>
      </c>
      <c r="J3177" s="88">
        <v>3652900</v>
      </c>
      <c r="K3177" s="88">
        <v>7292570</v>
      </c>
      <c r="L3177" s="88">
        <v>0</v>
      </c>
      <c r="M3177" s="88">
        <v>1125814</v>
      </c>
      <c r="N3177" s="88">
        <v>0</v>
      </c>
      <c r="O3177" s="88">
        <v>0</v>
      </c>
      <c r="P3177" s="88">
        <v>4520631</v>
      </c>
      <c r="Q3177" s="89">
        <v>1.525182490537E-2</v>
      </c>
      <c r="R3177" s="89">
        <v>0</v>
      </c>
      <c r="S3177" s="89">
        <v>0</v>
      </c>
      <c r="T3177" s="89">
        <v>0</v>
      </c>
      <c r="U3177" s="89">
        <v>1.5168031362499999E-3</v>
      </c>
      <c r="V3177" s="89">
        <v>0</v>
      </c>
      <c r="W3177" s="89">
        <v>0</v>
      </c>
      <c r="X3177" s="89">
        <v>0</v>
      </c>
      <c r="Y3177" s="89">
        <v>0</v>
      </c>
      <c r="Z3177" s="89">
        <v>6.1450590171200003E-3</v>
      </c>
      <c r="AA3177" s="89">
        <v>3.09880530059E-3</v>
      </c>
    </row>
    <row r="3178" spans="1:27" x14ac:dyDescent="0.25">
      <c r="A3178" s="87">
        <v>63189</v>
      </c>
      <c r="B3178" s="134">
        <v>45473</v>
      </c>
      <c r="C3178" s="87">
        <v>17431</v>
      </c>
      <c r="D3178" s="86" t="s">
        <v>3501</v>
      </c>
      <c r="E3178" s="88">
        <v>143075943</v>
      </c>
      <c r="F3178" s="88">
        <v>96745715</v>
      </c>
      <c r="G3178" s="88">
        <v>1300736</v>
      </c>
      <c r="H3178" s="88">
        <v>0</v>
      </c>
      <c r="I3178" s="88">
        <v>0</v>
      </c>
      <c r="J3178" s="88">
        <v>6327706</v>
      </c>
      <c r="K3178" s="88">
        <v>52715935</v>
      </c>
      <c r="L3178" s="88">
        <v>0</v>
      </c>
      <c r="M3178" s="88">
        <v>21005372</v>
      </c>
      <c r="N3178" s="88">
        <v>0</v>
      </c>
      <c r="O3178" s="88">
        <v>0</v>
      </c>
      <c r="P3178" s="88">
        <v>15395965</v>
      </c>
      <c r="Q3178" s="89">
        <v>8.0235226818199997E-3</v>
      </c>
      <c r="R3178" s="89">
        <v>0</v>
      </c>
      <c r="S3178" s="89">
        <v>0</v>
      </c>
      <c r="T3178" s="89">
        <v>-1.1142052278999999E-3</v>
      </c>
      <c r="U3178" s="89">
        <v>1.09676914038E-3</v>
      </c>
      <c r="V3178" s="89">
        <v>0</v>
      </c>
      <c r="W3178" s="89">
        <v>5.9989188626000003E-4</v>
      </c>
      <c r="X3178" s="89">
        <v>0</v>
      </c>
      <c r="Y3178" s="89">
        <v>0</v>
      </c>
      <c r="Z3178" s="89">
        <v>3.72995768329E-3</v>
      </c>
      <c r="AA3178" s="89">
        <v>1.37847784806E-3</v>
      </c>
    </row>
    <row r="3179" spans="1:27" x14ac:dyDescent="0.25">
      <c r="A3179" s="87">
        <v>63199</v>
      </c>
      <c r="B3179" s="134">
        <v>45473</v>
      </c>
      <c r="C3179" s="87">
        <v>17441</v>
      </c>
      <c r="D3179" s="86" t="s">
        <v>4744</v>
      </c>
      <c r="E3179" s="88">
        <v>164068055</v>
      </c>
      <c r="F3179" s="88">
        <v>69928809</v>
      </c>
      <c r="G3179" s="88">
        <v>1183265</v>
      </c>
      <c r="H3179" s="88">
        <v>0</v>
      </c>
      <c r="I3179" s="88">
        <v>0</v>
      </c>
      <c r="J3179" s="88">
        <v>2559459</v>
      </c>
      <c r="K3179" s="88">
        <v>9495687</v>
      </c>
      <c r="L3179" s="88">
        <v>0</v>
      </c>
      <c r="M3179" s="88">
        <v>50753450</v>
      </c>
      <c r="N3179" s="88">
        <v>264771</v>
      </c>
      <c r="O3179" s="88">
        <v>79183</v>
      </c>
      <c r="P3179" s="88">
        <v>5592994</v>
      </c>
      <c r="Q3179" s="89">
        <v>2.5601575070200002E-3</v>
      </c>
      <c r="R3179" s="89">
        <v>0</v>
      </c>
      <c r="S3179" s="89">
        <v>0</v>
      </c>
      <c r="T3179" s="89">
        <v>0</v>
      </c>
      <c r="U3179" s="89">
        <v>-4.8716349809999998E-4</v>
      </c>
      <c r="V3179" s="89">
        <v>0</v>
      </c>
      <c r="W3179" s="89">
        <v>0</v>
      </c>
      <c r="X3179" s="89">
        <v>0</v>
      </c>
      <c r="Y3179" s="89">
        <v>0</v>
      </c>
      <c r="Z3179" s="89">
        <v>5.3315075737800002E-3</v>
      </c>
      <c r="AA3179" s="89">
        <v>4.7044313169000002E-4</v>
      </c>
    </row>
    <row r="3180" spans="1:27" x14ac:dyDescent="0.25">
      <c r="A3180" s="87">
        <v>63201</v>
      </c>
      <c r="B3180" s="134">
        <v>45473</v>
      </c>
      <c r="C3180" s="87">
        <v>17443</v>
      </c>
      <c r="D3180" s="86" t="s">
        <v>3502</v>
      </c>
      <c r="E3180" s="88">
        <v>209223552</v>
      </c>
      <c r="F3180" s="88">
        <v>152074956</v>
      </c>
      <c r="G3180" s="88">
        <v>1988392</v>
      </c>
      <c r="H3180" s="88">
        <v>0</v>
      </c>
      <c r="I3180" s="88">
        <v>0</v>
      </c>
      <c r="J3180" s="88">
        <v>15172361</v>
      </c>
      <c r="K3180" s="88">
        <v>71604573</v>
      </c>
      <c r="L3180" s="88">
        <v>0</v>
      </c>
      <c r="M3180" s="88">
        <v>43954127</v>
      </c>
      <c r="N3180" s="88">
        <v>2469795</v>
      </c>
      <c r="O3180" s="88">
        <v>112411</v>
      </c>
      <c r="P3180" s="88">
        <v>16773298</v>
      </c>
      <c r="Q3180" s="89">
        <v>1.3197449248719999E-2</v>
      </c>
      <c r="R3180" s="89">
        <v>0</v>
      </c>
      <c r="S3180" s="89">
        <v>0</v>
      </c>
      <c r="T3180" s="89">
        <v>1.66164724467E-3</v>
      </c>
      <c r="U3180" s="89">
        <v>7.4741924122300003E-3</v>
      </c>
      <c r="V3180" s="89">
        <v>0</v>
      </c>
      <c r="W3180" s="89">
        <v>-8.3023685500000006E-5</v>
      </c>
      <c r="X3180" s="89">
        <v>0</v>
      </c>
      <c r="Y3180" s="89">
        <v>1.67475524331E-3</v>
      </c>
      <c r="Z3180" s="89">
        <v>2.3214308545150001E-2</v>
      </c>
      <c r="AA3180" s="89">
        <v>6.3018941126400004E-3</v>
      </c>
    </row>
    <row r="3181" spans="1:27" x14ac:dyDescent="0.25">
      <c r="A3181" s="87">
        <v>63211</v>
      </c>
      <c r="B3181" s="134">
        <v>45473</v>
      </c>
      <c r="C3181" s="87">
        <v>17453</v>
      </c>
      <c r="D3181" s="86" t="s">
        <v>3503</v>
      </c>
      <c r="E3181" s="88">
        <v>23529648</v>
      </c>
      <c r="F3181" s="88">
        <v>20978604</v>
      </c>
      <c r="G3181" s="88">
        <v>467946</v>
      </c>
      <c r="H3181" s="88">
        <v>0</v>
      </c>
      <c r="I3181" s="88">
        <v>0</v>
      </c>
      <c r="J3181" s="88">
        <v>1447512</v>
      </c>
      <c r="K3181" s="88">
        <v>12421540</v>
      </c>
      <c r="L3181" s="88">
        <v>0</v>
      </c>
      <c r="M3181" s="88">
        <v>2143930</v>
      </c>
      <c r="N3181" s="88">
        <v>0</v>
      </c>
      <c r="O3181" s="88">
        <v>0</v>
      </c>
      <c r="P3181" s="88">
        <v>4497677</v>
      </c>
      <c r="Q3181" s="89">
        <v>3.5318228252179999E-2</v>
      </c>
      <c r="R3181" s="89">
        <v>0</v>
      </c>
      <c r="S3181" s="89">
        <v>0</v>
      </c>
      <c r="T3181" s="89">
        <v>5.4487586019900001E-3</v>
      </c>
      <c r="U3181" s="89">
        <v>1.429258400484E-2</v>
      </c>
      <c r="V3181" s="89">
        <v>0</v>
      </c>
      <c r="W3181" s="89">
        <v>3.2091135804700002E-3</v>
      </c>
      <c r="X3181" s="89">
        <v>0</v>
      </c>
      <c r="Y3181" s="89">
        <v>0</v>
      </c>
      <c r="Z3181" s="89">
        <v>1.522440069628E-2</v>
      </c>
      <c r="AA3181" s="89">
        <v>1.3197412814980001E-2</v>
      </c>
    </row>
    <row r="3182" spans="1:27" x14ac:dyDescent="0.25">
      <c r="A3182" s="87">
        <v>63213</v>
      </c>
      <c r="B3182" s="134">
        <v>45473</v>
      </c>
      <c r="C3182" s="87">
        <v>17455</v>
      </c>
      <c r="D3182" s="86" t="s">
        <v>3504</v>
      </c>
      <c r="E3182" s="88">
        <v>15115133</v>
      </c>
      <c r="F3182" s="88">
        <v>6394566</v>
      </c>
      <c r="G3182" s="88">
        <v>283564</v>
      </c>
      <c r="H3182" s="88">
        <v>0</v>
      </c>
      <c r="I3182" s="88">
        <v>0</v>
      </c>
      <c r="J3182" s="88">
        <v>1032036</v>
      </c>
      <c r="K3182" s="88">
        <v>3210981</v>
      </c>
      <c r="L3182" s="88">
        <v>0</v>
      </c>
      <c r="M3182" s="88">
        <v>542956</v>
      </c>
      <c r="N3182" s="88">
        <v>0</v>
      </c>
      <c r="O3182" s="88">
        <v>0</v>
      </c>
      <c r="P3182" s="88">
        <v>1325028</v>
      </c>
      <c r="Q3182" s="89">
        <v>6.7085219549899997E-3</v>
      </c>
      <c r="R3182" s="89">
        <v>0</v>
      </c>
      <c r="S3182" s="89">
        <v>0</v>
      </c>
      <c r="T3182" s="89">
        <v>0</v>
      </c>
      <c r="U3182" s="89">
        <v>0</v>
      </c>
      <c r="V3182" s="89">
        <v>0</v>
      </c>
      <c r="W3182" s="89">
        <v>0</v>
      </c>
      <c r="X3182" s="89">
        <v>0</v>
      </c>
      <c r="Y3182" s="89">
        <v>0</v>
      </c>
      <c r="Z3182" s="89">
        <v>1.61166833131E-3</v>
      </c>
      <c r="AA3182" s="89">
        <v>5.6564247511000005E-4</v>
      </c>
    </row>
    <row r="3183" spans="1:27" x14ac:dyDescent="0.25">
      <c r="A3183" s="87">
        <v>63217</v>
      </c>
      <c r="B3183" s="134">
        <v>45473</v>
      </c>
      <c r="C3183" s="87">
        <v>17459</v>
      </c>
      <c r="D3183" s="86" t="s">
        <v>3505</v>
      </c>
      <c r="E3183" s="88">
        <v>10915850</v>
      </c>
      <c r="F3183" s="88">
        <v>5811728</v>
      </c>
      <c r="G3183" s="88">
        <v>0</v>
      </c>
      <c r="H3183" s="88">
        <v>0</v>
      </c>
      <c r="I3183" s="88">
        <v>0</v>
      </c>
      <c r="J3183" s="88">
        <v>1400150</v>
      </c>
      <c r="K3183" s="88">
        <v>3159710</v>
      </c>
      <c r="L3183" s="88">
        <v>0</v>
      </c>
      <c r="M3183" s="88">
        <v>416297</v>
      </c>
      <c r="N3183" s="88">
        <v>0</v>
      </c>
      <c r="O3183" s="88">
        <v>0</v>
      </c>
      <c r="P3183" s="88">
        <v>835571</v>
      </c>
      <c r="Q3183" s="89">
        <v>0</v>
      </c>
      <c r="R3183" s="89">
        <v>0</v>
      </c>
      <c r="S3183" s="89">
        <v>0</v>
      </c>
      <c r="T3183" s="89">
        <v>0</v>
      </c>
      <c r="U3183" s="89">
        <v>-2.1997502425E-3</v>
      </c>
      <c r="V3183" s="89">
        <v>0</v>
      </c>
      <c r="W3183" s="89">
        <v>0</v>
      </c>
      <c r="X3183" s="89">
        <v>0</v>
      </c>
      <c r="Y3183" s="89">
        <v>0</v>
      </c>
      <c r="Z3183" s="89">
        <v>8.1639550034999996E-4</v>
      </c>
      <c r="AA3183" s="89">
        <v>-1.0835979941E-3</v>
      </c>
    </row>
    <row r="3184" spans="1:27" x14ac:dyDescent="0.25">
      <c r="A3184" s="87">
        <v>63218</v>
      </c>
      <c r="B3184" s="134">
        <v>45473</v>
      </c>
      <c r="C3184" s="87">
        <v>17460</v>
      </c>
      <c r="D3184" s="86" t="s">
        <v>3506</v>
      </c>
      <c r="E3184" s="88">
        <v>144862837</v>
      </c>
      <c r="F3184" s="88">
        <v>121124816</v>
      </c>
      <c r="G3184" s="88">
        <v>2813469</v>
      </c>
      <c r="H3184" s="88">
        <v>0</v>
      </c>
      <c r="I3184" s="88">
        <v>0</v>
      </c>
      <c r="J3184" s="88">
        <v>17593716</v>
      </c>
      <c r="K3184" s="88">
        <v>78184505</v>
      </c>
      <c r="L3184" s="88">
        <v>0</v>
      </c>
      <c r="M3184" s="88">
        <v>13990659</v>
      </c>
      <c r="N3184" s="88">
        <v>0</v>
      </c>
      <c r="O3184" s="88">
        <v>0</v>
      </c>
      <c r="P3184" s="88">
        <v>8542467</v>
      </c>
      <c r="Q3184" s="89">
        <v>8.5316615453899999E-3</v>
      </c>
      <c r="R3184" s="89">
        <v>0</v>
      </c>
      <c r="S3184" s="89">
        <v>0</v>
      </c>
      <c r="T3184" s="89">
        <v>-3.1442932979999999E-4</v>
      </c>
      <c r="U3184" s="89">
        <v>8.4934085306E-4</v>
      </c>
      <c r="V3184" s="89">
        <v>0</v>
      </c>
      <c r="W3184" s="89">
        <v>0</v>
      </c>
      <c r="X3184" s="89">
        <v>0</v>
      </c>
      <c r="Y3184" s="89">
        <v>0</v>
      </c>
      <c r="Z3184" s="89">
        <v>4.25508240951E-3</v>
      </c>
      <c r="AA3184" s="89">
        <v>1.0396676804399999E-3</v>
      </c>
    </row>
    <row r="3185" spans="1:27" x14ac:dyDescent="0.25">
      <c r="A3185" s="87">
        <v>63249</v>
      </c>
      <c r="B3185" s="134">
        <v>45473</v>
      </c>
      <c r="C3185" s="87">
        <v>17490</v>
      </c>
      <c r="D3185" s="86" t="s">
        <v>3507</v>
      </c>
      <c r="E3185" s="88">
        <v>74415698</v>
      </c>
      <c r="F3185" s="88">
        <v>50684073</v>
      </c>
      <c r="G3185" s="88">
        <v>2637457</v>
      </c>
      <c r="H3185" s="88">
        <v>0</v>
      </c>
      <c r="I3185" s="88">
        <v>1130922</v>
      </c>
      <c r="J3185" s="88">
        <v>3283079</v>
      </c>
      <c r="K3185" s="88">
        <v>7033800</v>
      </c>
      <c r="L3185" s="88">
        <v>0</v>
      </c>
      <c r="M3185" s="88">
        <v>32491234</v>
      </c>
      <c r="N3185" s="88">
        <v>82054</v>
      </c>
      <c r="O3185" s="88">
        <v>0</v>
      </c>
      <c r="P3185" s="88">
        <v>4025527</v>
      </c>
      <c r="Q3185" s="89">
        <v>1.457994543744E-2</v>
      </c>
      <c r="R3185" s="89">
        <v>0</v>
      </c>
      <c r="S3185" s="89">
        <v>3.9171169389799997E-3</v>
      </c>
      <c r="T3185" s="89">
        <v>1.3366409252499999E-3</v>
      </c>
      <c r="U3185" s="89">
        <v>1.4677165858800001E-3</v>
      </c>
      <c r="V3185" s="89">
        <v>0</v>
      </c>
      <c r="W3185" s="89">
        <v>1.007088815E-5</v>
      </c>
      <c r="X3185" s="89">
        <v>0</v>
      </c>
      <c r="Y3185" s="89">
        <v>0</v>
      </c>
      <c r="Z3185" s="89">
        <v>7.0365808125500001E-3</v>
      </c>
      <c r="AA3185" s="89">
        <v>1.6280491785199999E-3</v>
      </c>
    </row>
    <row r="3186" spans="1:27" x14ac:dyDescent="0.25">
      <c r="A3186" s="87">
        <v>63258</v>
      </c>
      <c r="B3186" s="134">
        <v>45473</v>
      </c>
      <c r="C3186" s="87">
        <v>17499</v>
      </c>
      <c r="D3186" s="86" t="s">
        <v>3508</v>
      </c>
      <c r="E3186" s="88">
        <v>7148877</v>
      </c>
      <c r="F3186" s="88">
        <v>5010811</v>
      </c>
      <c r="G3186" s="88">
        <v>0</v>
      </c>
      <c r="H3186" s="88">
        <v>0</v>
      </c>
      <c r="I3186" s="88">
        <v>0</v>
      </c>
      <c r="J3186" s="88">
        <v>378376</v>
      </c>
      <c r="K3186" s="88">
        <v>3677465</v>
      </c>
      <c r="L3186" s="88">
        <v>0</v>
      </c>
      <c r="M3186" s="88">
        <v>0</v>
      </c>
      <c r="N3186" s="88">
        <v>0</v>
      </c>
      <c r="O3186" s="88">
        <v>0</v>
      </c>
      <c r="P3186" s="88">
        <v>954971</v>
      </c>
      <c r="Q3186" s="89">
        <v>0</v>
      </c>
      <c r="R3186" s="89">
        <v>0</v>
      </c>
      <c r="S3186" s="89">
        <v>0</v>
      </c>
      <c r="T3186" s="89">
        <v>0</v>
      </c>
      <c r="U3186" s="89">
        <v>2.15153265278E-3</v>
      </c>
      <c r="V3186" s="89">
        <v>0</v>
      </c>
      <c r="W3186" s="89">
        <v>0</v>
      </c>
      <c r="X3186" s="89">
        <v>0</v>
      </c>
      <c r="Y3186" s="89">
        <v>0</v>
      </c>
      <c r="Z3186" s="89">
        <v>6.2660667748699996E-3</v>
      </c>
      <c r="AA3186" s="89">
        <v>2.7479941926899999E-3</v>
      </c>
    </row>
    <row r="3187" spans="1:27" x14ac:dyDescent="0.25">
      <c r="A3187" s="87">
        <v>63262</v>
      </c>
      <c r="B3187" s="134">
        <v>45473</v>
      </c>
      <c r="C3187" s="87">
        <v>17503</v>
      </c>
      <c r="D3187" s="86" t="s">
        <v>4745</v>
      </c>
      <c r="E3187" s="88">
        <v>167506585</v>
      </c>
      <c r="F3187" s="88">
        <v>110738429</v>
      </c>
      <c r="G3187" s="88">
        <v>5123010</v>
      </c>
      <c r="H3187" s="88">
        <v>0</v>
      </c>
      <c r="I3187" s="88">
        <v>0</v>
      </c>
      <c r="J3187" s="88">
        <v>26952564</v>
      </c>
      <c r="K3187" s="88">
        <v>28014137</v>
      </c>
      <c r="L3187" s="88">
        <v>0</v>
      </c>
      <c r="M3187" s="88">
        <v>8764977</v>
      </c>
      <c r="N3187" s="88">
        <v>0</v>
      </c>
      <c r="O3187" s="88">
        <v>27563171</v>
      </c>
      <c r="P3187" s="88">
        <v>14320570</v>
      </c>
      <c r="Q3187" s="89">
        <v>8.57587944166E-3</v>
      </c>
      <c r="R3187" s="89">
        <v>0</v>
      </c>
      <c r="S3187" s="89">
        <v>0</v>
      </c>
      <c r="T3187" s="89">
        <v>2.0559217692300001E-3</v>
      </c>
      <c r="U3187" s="89">
        <v>1.0670011632609999E-2</v>
      </c>
      <c r="V3187" s="89">
        <v>0</v>
      </c>
      <c r="W3187" s="89">
        <v>0</v>
      </c>
      <c r="X3187" s="89">
        <v>0</v>
      </c>
      <c r="Y3187" s="89">
        <v>0</v>
      </c>
      <c r="Z3187" s="89">
        <v>1.5482161889169999E-2</v>
      </c>
      <c r="AA3187" s="89">
        <v>5.4653032813699997E-3</v>
      </c>
    </row>
    <row r="3188" spans="1:27" x14ac:dyDescent="0.25">
      <c r="A3188" s="87">
        <v>63268</v>
      </c>
      <c r="B3188" s="134">
        <v>45473</v>
      </c>
      <c r="C3188" s="87">
        <v>17509</v>
      </c>
      <c r="D3188" s="86" t="s">
        <v>3509</v>
      </c>
      <c r="E3188" s="88">
        <v>534114802</v>
      </c>
      <c r="F3188" s="88">
        <v>400371559</v>
      </c>
      <c r="G3188" s="88">
        <v>16130769</v>
      </c>
      <c r="H3188" s="88">
        <v>0</v>
      </c>
      <c r="I3188" s="88">
        <v>282266</v>
      </c>
      <c r="J3188" s="88">
        <v>25238471</v>
      </c>
      <c r="K3188" s="88">
        <v>83800827</v>
      </c>
      <c r="L3188" s="88">
        <v>0</v>
      </c>
      <c r="M3188" s="88">
        <v>201369587</v>
      </c>
      <c r="N3188" s="88">
        <v>42407351</v>
      </c>
      <c r="O3188" s="88">
        <v>3523486</v>
      </c>
      <c r="P3188" s="88">
        <v>27618802</v>
      </c>
      <c r="Q3188" s="89">
        <v>1.4052577279210001E-2</v>
      </c>
      <c r="R3188" s="89">
        <v>0</v>
      </c>
      <c r="S3188" s="89">
        <v>-0.10395189141989999</v>
      </c>
      <c r="T3188" s="89">
        <v>1.2760724847900001E-3</v>
      </c>
      <c r="U3188" s="89">
        <v>6.5775182492099999E-3</v>
      </c>
      <c r="V3188" s="89">
        <v>0</v>
      </c>
      <c r="W3188" s="89">
        <v>2.4465367155000002E-4</v>
      </c>
      <c r="X3188" s="89">
        <v>3.8323226274000001E-4</v>
      </c>
      <c r="Y3188" s="89">
        <v>0</v>
      </c>
      <c r="Z3188" s="89">
        <v>1.9315488956339999E-2</v>
      </c>
      <c r="AA3188" s="89">
        <v>3.59071051038E-3</v>
      </c>
    </row>
    <row r="3189" spans="1:27" x14ac:dyDescent="0.25">
      <c r="A3189" s="87">
        <v>63272</v>
      </c>
      <c r="B3189" s="134">
        <v>45473</v>
      </c>
      <c r="C3189" s="87">
        <v>17513</v>
      </c>
      <c r="D3189" s="86" t="s">
        <v>3510</v>
      </c>
      <c r="E3189" s="88">
        <v>697041831</v>
      </c>
      <c r="F3189" s="88">
        <v>484151697</v>
      </c>
      <c r="G3189" s="88">
        <v>0</v>
      </c>
      <c r="H3189" s="88">
        <v>0</v>
      </c>
      <c r="I3189" s="88">
        <v>0</v>
      </c>
      <c r="J3189" s="88">
        <v>23061697</v>
      </c>
      <c r="K3189" s="88">
        <v>117323402</v>
      </c>
      <c r="L3189" s="88">
        <v>0</v>
      </c>
      <c r="M3189" s="88">
        <v>228785104</v>
      </c>
      <c r="N3189" s="88">
        <v>19842986</v>
      </c>
      <c r="O3189" s="88">
        <v>686167</v>
      </c>
      <c r="P3189" s="88">
        <v>94452341</v>
      </c>
      <c r="Q3189" s="89">
        <v>0</v>
      </c>
      <c r="R3189" s="89">
        <v>0</v>
      </c>
      <c r="S3189" s="89">
        <v>0</v>
      </c>
      <c r="T3189" s="89">
        <v>-9.2053360800000005E-5</v>
      </c>
      <c r="U3189" s="89">
        <v>1.9565611597099999E-3</v>
      </c>
      <c r="V3189" s="89">
        <v>0</v>
      </c>
      <c r="W3189" s="89">
        <v>-2.2614998300000001E-4</v>
      </c>
      <c r="X3189" s="89">
        <v>0</v>
      </c>
      <c r="Y3189" s="89">
        <v>0</v>
      </c>
      <c r="Z3189" s="89">
        <v>8.3355640714200003E-3</v>
      </c>
      <c r="AA3189" s="89">
        <v>1.8346379549199999E-3</v>
      </c>
    </row>
    <row r="3190" spans="1:27" x14ac:dyDescent="0.25">
      <c r="A3190" s="87">
        <v>63286</v>
      </c>
      <c r="B3190" s="134">
        <v>45473</v>
      </c>
      <c r="C3190" s="87">
        <v>17527</v>
      </c>
      <c r="D3190" s="86" t="s">
        <v>3511</v>
      </c>
      <c r="E3190" s="88">
        <v>48107436</v>
      </c>
      <c r="F3190" s="88">
        <v>19274387</v>
      </c>
      <c r="G3190" s="88">
        <v>1561265</v>
      </c>
      <c r="H3190" s="88">
        <v>0</v>
      </c>
      <c r="I3190" s="88">
        <v>0</v>
      </c>
      <c r="J3190" s="88">
        <v>4537320</v>
      </c>
      <c r="K3190" s="88">
        <v>3924770</v>
      </c>
      <c r="L3190" s="88">
        <v>0</v>
      </c>
      <c r="M3190" s="88">
        <v>7579402</v>
      </c>
      <c r="N3190" s="88">
        <v>0</v>
      </c>
      <c r="O3190" s="88">
        <v>0</v>
      </c>
      <c r="P3190" s="88">
        <v>1671630</v>
      </c>
      <c r="Q3190" s="89">
        <v>2.2150851137309999E-2</v>
      </c>
      <c r="R3190" s="89">
        <v>0</v>
      </c>
      <c r="S3190" s="89">
        <v>0</v>
      </c>
      <c r="T3190" s="89">
        <v>2.3704396020000002E-5</v>
      </c>
      <c r="U3190" s="89">
        <v>5.9453358456000001E-3</v>
      </c>
      <c r="V3190" s="89">
        <v>0</v>
      </c>
      <c r="W3190" s="89">
        <v>0</v>
      </c>
      <c r="X3190" s="89">
        <v>0</v>
      </c>
      <c r="Y3190" s="89">
        <v>0</v>
      </c>
      <c r="Z3190" s="89">
        <v>8.2901459527099999E-3</v>
      </c>
      <c r="AA3190" s="89">
        <v>4.0226745275300001E-3</v>
      </c>
    </row>
    <row r="3191" spans="1:27" x14ac:dyDescent="0.25">
      <c r="A3191" s="87">
        <v>63299</v>
      </c>
      <c r="B3191" s="134">
        <v>45473</v>
      </c>
      <c r="C3191" s="87">
        <v>17538</v>
      </c>
      <c r="D3191" s="86" t="s">
        <v>1479</v>
      </c>
      <c r="E3191" s="88">
        <v>158633797</v>
      </c>
      <c r="F3191" s="88">
        <v>87983411</v>
      </c>
      <c r="G3191" s="88">
        <v>0</v>
      </c>
      <c r="H3191" s="88">
        <v>0</v>
      </c>
      <c r="I3191" s="88">
        <v>0</v>
      </c>
      <c r="J3191" s="88">
        <v>13037009</v>
      </c>
      <c r="K3191" s="88">
        <v>39920384</v>
      </c>
      <c r="L3191" s="88">
        <v>0</v>
      </c>
      <c r="M3191" s="88">
        <v>20921852</v>
      </c>
      <c r="N3191" s="88">
        <v>1454562</v>
      </c>
      <c r="O3191" s="88">
        <v>1689867</v>
      </c>
      <c r="P3191" s="88">
        <v>10959737</v>
      </c>
      <c r="Q3191" s="89">
        <v>0</v>
      </c>
      <c r="R3191" s="89">
        <v>0</v>
      </c>
      <c r="S3191" s="89">
        <v>0</v>
      </c>
      <c r="T3191" s="89">
        <v>3.22614419504E-3</v>
      </c>
      <c r="U3191" s="89">
        <v>3.8330412298100002E-3</v>
      </c>
      <c r="V3191" s="89">
        <v>0</v>
      </c>
      <c r="W3191" s="89">
        <v>2.1480348520000001E-4</v>
      </c>
      <c r="X3191" s="89">
        <v>0</v>
      </c>
      <c r="Y3191" s="89">
        <v>0</v>
      </c>
      <c r="Z3191" s="89">
        <v>1.385516908058E-2</v>
      </c>
      <c r="AA3191" s="89">
        <v>3.9397303401599998E-3</v>
      </c>
    </row>
    <row r="3192" spans="1:27" x14ac:dyDescent="0.25">
      <c r="A3192" s="87">
        <v>63300</v>
      </c>
      <c r="B3192" s="134">
        <v>45473</v>
      </c>
      <c r="C3192" s="87">
        <v>17539</v>
      </c>
      <c r="D3192" s="86" t="s">
        <v>3512</v>
      </c>
      <c r="E3192" s="88">
        <v>400428924</v>
      </c>
      <c r="F3192" s="88">
        <v>197703369</v>
      </c>
      <c r="G3192" s="88">
        <v>9494356</v>
      </c>
      <c r="H3192" s="88">
        <v>0</v>
      </c>
      <c r="I3192" s="88">
        <v>1007799</v>
      </c>
      <c r="J3192" s="88">
        <v>21001271</v>
      </c>
      <c r="K3192" s="88">
        <v>86559556</v>
      </c>
      <c r="L3192" s="88">
        <v>0</v>
      </c>
      <c r="M3192" s="88">
        <v>57808114</v>
      </c>
      <c r="N3192" s="88">
        <v>5845622</v>
      </c>
      <c r="O3192" s="88">
        <v>548096</v>
      </c>
      <c r="P3192" s="88">
        <v>15438556</v>
      </c>
      <c r="Q3192" s="89">
        <v>3.8125306122400002E-3</v>
      </c>
      <c r="R3192" s="89">
        <v>0</v>
      </c>
      <c r="S3192" s="89">
        <v>0</v>
      </c>
      <c r="T3192" s="89">
        <v>-6.4950775389999995E-4</v>
      </c>
      <c r="U3192" s="89">
        <v>2.4202030174600001E-3</v>
      </c>
      <c r="V3192" s="89">
        <v>0</v>
      </c>
      <c r="W3192" s="89">
        <v>0</v>
      </c>
      <c r="X3192" s="89">
        <v>0</v>
      </c>
      <c r="Y3192" s="89">
        <v>0</v>
      </c>
      <c r="Z3192" s="89">
        <v>5.47149931079E-3</v>
      </c>
      <c r="AA3192" s="89">
        <v>1.44067279803E-3</v>
      </c>
    </row>
    <row r="3193" spans="1:27" x14ac:dyDescent="0.25">
      <c r="A3193" s="87">
        <v>63306</v>
      </c>
      <c r="B3193" s="134">
        <v>45473</v>
      </c>
      <c r="C3193" s="87">
        <v>17545</v>
      </c>
      <c r="D3193" s="86" t="s">
        <v>2667</v>
      </c>
      <c r="E3193" s="88">
        <v>82697705</v>
      </c>
      <c r="F3193" s="88">
        <v>64487472</v>
      </c>
      <c r="G3193" s="88">
        <v>738031</v>
      </c>
      <c r="H3193" s="88">
        <v>0</v>
      </c>
      <c r="I3193" s="88">
        <v>0</v>
      </c>
      <c r="J3193" s="88">
        <v>24068006</v>
      </c>
      <c r="K3193" s="88">
        <v>21315592</v>
      </c>
      <c r="L3193" s="88">
        <v>0</v>
      </c>
      <c r="M3193" s="88">
        <v>12527990</v>
      </c>
      <c r="N3193" s="88">
        <v>0</v>
      </c>
      <c r="O3193" s="88">
        <v>0</v>
      </c>
      <c r="P3193" s="88">
        <v>5837853</v>
      </c>
      <c r="Q3193" s="89">
        <v>2.2105637888920001E-2</v>
      </c>
      <c r="R3193" s="89">
        <v>0</v>
      </c>
      <c r="S3193" s="89">
        <v>0</v>
      </c>
      <c r="T3193" s="89">
        <v>5.3285725109E-4</v>
      </c>
      <c r="U3193" s="89">
        <v>1.2918315505300001E-3</v>
      </c>
      <c r="V3193" s="89">
        <v>0</v>
      </c>
      <c r="W3193" s="89">
        <v>0</v>
      </c>
      <c r="X3193" s="89">
        <v>0</v>
      </c>
      <c r="Y3193" s="89">
        <v>0</v>
      </c>
      <c r="Z3193" s="89">
        <v>2.8815285292199998E-3</v>
      </c>
      <c r="AA3193" s="89">
        <v>1.22239686516E-3</v>
      </c>
    </row>
    <row r="3194" spans="1:27" x14ac:dyDescent="0.25">
      <c r="A3194" s="87">
        <v>63315</v>
      </c>
      <c r="B3194" s="134">
        <v>45473</v>
      </c>
      <c r="C3194" s="87">
        <v>17554</v>
      </c>
      <c r="D3194" s="86" t="s">
        <v>3513</v>
      </c>
      <c r="E3194" s="88">
        <v>258910298</v>
      </c>
      <c r="F3194" s="88">
        <v>60879988</v>
      </c>
      <c r="G3194" s="88">
        <v>4387182</v>
      </c>
      <c r="H3194" s="88">
        <v>0</v>
      </c>
      <c r="I3194" s="88">
        <v>0</v>
      </c>
      <c r="J3194" s="88">
        <v>12436738</v>
      </c>
      <c r="K3194" s="88">
        <v>6390840</v>
      </c>
      <c r="L3194" s="88">
        <v>0</v>
      </c>
      <c r="M3194" s="88">
        <v>33993385</v>
      </c>
      <c r="N3194" s="88">
        <v>0</v>
      </c>
      <c r="O3194" s="88">
        <v>0</v>
      </c>
      <c r="P3194" s="88">
        <v>3671843</v>
      </c>
      <c r="Q3194" s="89">
        <v>1.527336506832E-2</v>
      </c>
      <c r="R3194" s="89">
        <v>0</v>
      </c>
      <c r="S3194" s="89">
        <v>0</v>
      </c>
      <c r="T3194" s="89">
        <v>2.0697882360999999E-4</v>
      </c>
      <c r="U3194" s="89">
        <v>5.1615725572500002E-3</v>
      </c>
      <c r="V3194" s="89">
        <v>0</v>
      </c>
      <c r="W3194" s="89">
        <v>2.1691445609700001E-7</v>
      </c>
      <c r="X3194" s="89">
        <v>0</v>
      </c>
      <c r="Y3194" s="89">
        <v>0</v>
      </c>
      <c r="Z3194" s="89">
        <v>7.5573713956400002E-3</v>
      </c>
      <c r="AA3194" s="89">
        <v>1.7666215273399999E-3</v>
      </c>
    </row>
    <row r="3195" spans="1:27" x14ac:dyDescent="0.25">
      <c r="A3195" s="87">
        <v>63319</v>
      </c>
      <c r="B3195" s="134">
        <v>45473</v>
      </c>
      <c r="C3195" s="87">
        <v>17558</v>
      </c>
      <c r="D3195" s="86" t="s">
        <v>3514</v>
      </c>
      <c r="E3195" s="88">
        <v>35321604</v>
      </c>
      <c r="F3195" s="88">
        <v>12113952</v>
      </c>
      <c r="G3195" s="88">
        <v>200556</v>
      </c>
      <c r="H3195" s="88">
        <v>0</v>
      </c>
      <c r="I3195" s="88">
        <v>0</v>
      </c>
      <c r="J3195" s="88">
        <v>971379</v>
      </c>
      <c r="K3195" s="88">
        <v>7158181</v>
      </c>
      <c r="L3195" s="88">
        <v>0</v>
      </c>
      <c r="M3195" s="88">
        <v>2455032</v>
      </c>
      <c r="N3195" s="88">
        <v>0</v>
      </c>
      <c r="O3195" s="88">
        <v>0</v>
      </c>
      <c r="P3195" s="88">
        <v>1328804</v>
      </c>
      <c r="Q3195" s="89">
        <v>-2.1115472005999998E-3</v>
      </c>
      <c r="R3195" s="89">
        <v>0</v>
      </c>
      <c r="S3195" s="89">
        <v>0</v>
      </c>
      <c r="T3195" s="89">
        <v>0</v>
      </c>
      <c r="U3195" s="89">
        <v>1.0192184646600001E-3</v>
      </c>
      <c r="V3195" s="89">
        <v>0</v>
      </c>
      <c r="W3195" s="89">
        <v>0</v>
      </c>
      <c r="X3195" s="89">
        <v>0</v>
      </c>
      <c r="Y3195" s="89">
        <v>0</v>
      </c>
      <c r="Z3195" s="89">
        <v>2.7712555250300002E-3</v>
      </c>
      <c r="AA3195" s="89">
        <v>8.7572904897999996E-4</v>
      </c>
    </row>
    <row r="3196" spans="1:27" x14ac:dyDescent="0.25">
      <c r="A3196" s="87">
        <v>63340</v>
      </c>
      <c r="B3196" s="134">
        <v>45473</v>
      </c>
      <c r="C3196" s="87">
        <v>17579</v>
      </c>
      <c r="D3196" s="86" t="s">
        <v>3515</v>
      </c>
      <c r="E3196" s="88">
        <v>1349657</v>
      </c>
      <c r="F3196" s="88">
        <v>987449</v>
      </c>
      <c r="G3196" s="88">
        <v>0</v>
      </c>
      <c r="H3196" s="88">
        <v>0</v>
      </c>
      <c r="I3196" s="88">
        <v>0</v>
      </c>
      <c r="J3196" s="88">
        <v>61616</v>
      </c>
      <c r="K3196" s="88">
        <v>618439</v>
      </c>
      <c r="L3196" s="88">
        <v>0</v>
      </c>
      <c r="M3196" s="88">
        <v>0</v>
      </c>
      <c r="N3196" s="88">
        <v>0</v>
      </c>
      <c r="O3196" s="88">
        <v>0</v>
      </c>
      <c r="P3196" s="88">
        <v>307393</v>
      </c>
      <c r="Q3196" s="89">
        <v>0</v>
      </c>
      <c r="R3196" s="89">
        <v>0</v>
      </c>
      <c r="S3196" s="89">
        <v>0</v>
      </c>
      <c r="T3196" s="89">
        <v>0</v>
      </c>
      <c r="U3196" s="89">
        <v>-4.1342950669999998E-4</v>
      </c>
      <c r="V3196" s="89">
        <v>0</v>
      </c>
      <c r="W3196" s="89">
        <v>0</v>
      </c>
      <c r="X3196" s="89">
        <v>0</v>
      </c>
      <c r="Y3196" s="89">
        <v>0</v>
      </c>
      <c r="Z3196" s="89">
        <v>3.2219251253200001E-3</v>
      </c>
      <c r="AA3196" s="89">
        <v>5.3416716931000004E-4</v>
      </c>
    </row>
    <row r="3197" spans="1:27" x14ac:dyDescent="0.25">
      <c r="A3197" s="87">
        <v>63342</v>
      </c>
      <c r="B3197" s="134">
        <v>45473</v>
      </c>
      <c r="C3197" s="87">
        <v>17581</v>
      </c>
      <c r="D3197" s="86" t="s">
        <v>2697</v>
      </c>
      <c r="E3197" s="88">
        <v>106015170</v>
      </c>
      <c r="F3197" s="88">
        <v>47633915</v>
      </c>
      <c r="G3197" s="88">
        <v>1999115</v>
      </c>
      <c r="H3197" s="88">
        <v>0</v>
      </c>
      <c r="I3197" s="88">
        <v>0</v>
      </c>
      <c r="J3197" s="88">
        <v>9372379</v>
      </c>
      <c r="K3197" s="88">
        <v>19326930</v>
      </c>
      <c r="L3197" s="88">
        <v>0</v>
      </c>
      <c r="M3197" s="88">
        <v>9880583</v>
      </c>
      <c r="N3197" s="88">
        <v>119291</v>
      </c>
      <c r="O3197" s="88">
        <v>0</v>
      </c>
      <c r="P3197" s="88">
        <v>6935617</v>
      </c>
      <c r="Q3197" s="89">
        <v>1.1092936266810001E-2</v>
      </c>
      <c r="R3197" s="89">
        <v>0</v>
      </c>
      <c r="S3197" s="89">
        <v>0</v>
      </c>
      <c r="T3197" s="89">
        <v>1.76446668423E-3</v>
      </c>
      <c r="U3197" s="89">
        <v>1.97608862017E-3</v>
      </c>
      <c r="V3197" s="89">
        <v>0</v>
      </c>
      <c r="W3197" s="89">
        <v>1.0059207592400001E-3</v>
      </c>
      <c r="X3197" s="89">
        <v>0</v>
      </c>
      <c r="Y3197" s="89">
        <v>0</v>
      </c>
      <c r="Z3197" s="89">
        <v>1.2170638702489999E-2</v>
      </c>
      <c r="AA3197" s="89">
        <v>3.7813694652500001E-3</v>
      </c>
    </row>
    <row r="3198" spans="1:27" x14ac:dyDescent="0.25">
      <c r="A3198" s="87">
        <v>63368</v>
      </c>
      <c r="B3198" s="134">
        <v>45473</v>
      </c>
      <c r="C3198" s="87">
        <v>17607</v>
      </c>
      <c r="D3198" s="86" t="s">
        <v>3516</v>
      </c>
      <c r="E3198" s="88">
        <v>90002824</v>
      </c>
      <c r="F3198" s="88">
        <v>70947975</v>
      </c>
      <c r="G3198" s="88">
        <v>3938815</v>
      </c>
      <c r="H3198" s="88">
        <v>0</v>
      </c>
      <c r="I3198" s="88">
        <v>0</v>
      </c>
      <c r="J3198" s="88">
        <v>3003031</v>
      </c>
      <c r="K3198" s="88">
        <v>21789247</v>
      </c>
      <c r="L3198" s="88">
        <v>0</v>
      </c>
      <c r="M3198" s="88">
        <v>34414994</v>
      </c>
      <c r="N3198" s="88">
        <v>0</v>
      </c>
      <c r="O3198" s="88">
        <v>0</v>
      </c>
      <c r="P3198" s="88">
        <v>7801888</v>
      </c>
      <c r="Q3198" s="89">
        <v>9.3271778014599998E-3</v>
      </c>
      <c r="R3198" s="89">
        <v>0</v>
      </c>
      <c r="S3198" s="89">
        <v>0</v>
      </c>
      <c r="T3198" s="89">
        <v>0</v>
      </c>
      <c r="U3198" s="89">
        <v>2.1387248876100001E-3</v>
      </c>
      <c r="V3198" s="89">
        <v>0</v>
      </c>
      <c r="W3198" s="89">
        <v>2.3461867334999999E-4</v>
      </c>
      <c r="X3198" s="89">
        <v>0</v>
      </c>
      <c r="Y3198" s="89">
        <v>0</v>
      </c>
      <c r="Z3198" s="89">
        <v>1.200571019078E-2</v>
      </c>
      <c r="AA3198" s="89">
        <v>2.8262471349799999E-3</v>
      </c>
    </row>
    <row r="3199" spans="1:27" x14ac:dyDescent="0.25">
      <c r="A3199" s="87">
        <v>63373</v>
      </c>
      <c r="B3199" s="134">
        <v>45473</v>
      </c>
      <c r="C3199" s="87">
        <v>17611</v>
      </c>
      <c r="D3199" s="86" t="s">
        <v>3517</v>
      </c>
      <c r="E3199" s="88">
        <v>120937576</v>
      </c>
      <c r="F3199" s="88">
        <v>100665434</v>
      </c>
      <c r="G3199" s="88">
        <v>384235</v>
      </c>
      <c r="H3199" s="88">
        <v>0</v>
      </c>
      <c r="I3199" s="88">
        <v>8915</v>
      </c>
      <c r="J3199" s="88">
        <v>553573</v>
      </c>
      <c r="K3199" s="88">
        <v>428712</v>
      </c>
      <c r="L3199" s="88">
        <v>0</v>
      </c>
      <c r="M3199" s="88">
        <v>70489622</v>
      </c>
      <c r="N3199" s="88">
        <v>15692047</v>
      </c>
      <c r="O3199" s="88">
        <v>0</v>
      </c>
      <c r="P3199" s="88">
        <v>13108330</v>
      </c>
      <c r="Q3199" s="89">
        <v>1.139565541985E-2</v>
      </c>
      <c r="R3199" s="89">
        <v>0</v>
      </c>
      <c r="S3199" s="89">
        <v>0</v>
      </c>
      <c r="T3199" s="89">
        <v>0</v>
      </c>
      <c r="U3199" s="89">
        <v>0</v>
      </c>
      <c r="V3199" s="89">
        <v>0</v>
      </c>
      <c r="W3199" s="89">
        <v>0</v>
      </c>
      <c r="X3199" s="89">
        <v>0</v>
      </c>
      <c r="Y3199" s="89">
        <v>0</v>
      </c>
      <c r="Z3199" s="89">
        <v>1.4424162246E-4</v>
      </c>
      <c r="AA3199" s="89">
        <v>9.9534331460000004E-5</v>
      </c>
    </row>
    <row r="3200" spans="1:27" x14ac:dyDescent="0.25">
      <c r="A3200" s="87">
        <v>63374</v>
      </c>
      <c r="B3200" s="134">
        <v>45473</v>
      </c>
      <c r="C3200" s="87">
        <v>17612</v>
      </c>
      <c r="D3200" s="86" t="s">
        <v>3518</v>
      </c>
      <c r="E3200" s="88">
        <v>98312879</v>
      </c>
      <c r="F3200" s="88">
        <v>61455889</v>
      </c>
      <c r="G3200" s="88">
        <v>0</v>
      </c>
      <c r="H3200" s="88">
        <v>0</v>
      </c>
      <c r="I3200" s="88">
        <v>3924</v>
      </c>
      <c r="J3200" s="88">
        <v>1853664</v>
      </c>
      <c r="K3200" s="88">
        <v>9743592</v>
      </c>
      <c r="L3200" s="88">
        <v>0</v>
      </c>
      <c r="M3200" s="88">
        <v>9751950</v>
      </c>
      <c r="N3200" s="88">
        <v>23919210</v>
      </c>
      <c r="O3200" s="88">
        <v>13288835</v>
      </c>
      <c r="P3200" s="88">
        <v>2894714</v>
      </c>
      <c r="Q3200" s="89">
        <v>0</v>
      </c>
      <c r="R3200" s="89">
        <v>0</v>
      </c>
      <c r="S3200" s="89">
        <v>0</v>
      </c>
      <c r="T3200" s="89">
        <v>0</v>
      </c>
      <c r="U3200" s="89">
        <v>-1.6603932976E-3</v>
      </c>
      <c r="V3200" s="89">
        <v>0</v>
      </c>
      <c r="W3200" s="89">
        <v>4.3589946831E-4</v>
      </c>
      <c r="X3200" s="89">
        <v>0</v>
      </c>
      <c r="Y3200" s="89">
        <v>-2.3696733626E-3</v>
      </c>
      <c r="Z3200" s="89">
        <v>3.1416831694399999E-3</v>
      </c>
      <c r="AA3200" s="89">
        <v>-4.7260028089999998E-4</v>
      </c>
    </row>
    <row r="3201" spans="1:27" x14ac:dyDescent="0.25">
      <c r="A3201" s="87">
        <v>63375</v>
      </c>
      <c r="B3201" s="134">
        <v>45473</v>
      </c>
      <c r="C3201" s="87">
        <v>17613</v>
      </c>
      <c r="D3201" s="86" t="s">
        <v>3519</v>
      </c>
      <c r="E3201" s="88">
        <v>78694397</v>
      </c>
      <c r="F3201" s="88">
        <v>46961684</v>
      </c>
      <c r="G3201" s="88">
        <v>2362104</v>
      </c>
      <c r="H3201" s="88">
        <v>0</v>
      </c>
      <c r="I3201" s="88">
        <v>0</v>
      </c>
      <c r="J3201" s="88">
        <v>5637036</v>
      </c>
      <c r="K3201" s="88">
        <v>16021942</v>
      </c>
      <c r="L3201" s="88">
        <v>0</v>
      </c>
      <c r="M3201" s="88">
        <v>17271351</v>
      </c>
      <c r="N3201" s="88">
        <v>0</v>
      </c>
      <c r="O3201" s="88">
        <v>0</v>
      </c>
      <c r="P3201" s="88">
        <v>5669251</v>
      </c>
      <c r="Q3201" s="89">
        <v>1.271984984876E-2</v>
      </c>
      <c r="R3201" s="89">
        <v>0</v>
      </c>
      <c r="S3201" s="89">
        <v>0</v>
      </c>
      <c r="T3201" s="89">
        <v>8.0002630301000003E-4</v>
      </c>
      <c r="U3201" s="89">
        <v>2.0776471749900001E-3</v>
      </c>
      <c r="V3201" s="89">
        <v>0</v>
      </c>
      <c r="W3201" s="89">
        <v>0</v>
      </c>
      <c r="X3201" s="89">
        <v>0.10395396953468</v>
      </c>
      <c r="Y3201" s="89">
        <v>0</v>
      </c>
      <c r="Z3201" s="89">
        <v>4.1028910646200003E-3</v>
      </c>
      <c r="AA3201" s="89">
        <v>2.21854195073E-3</v>
      </c>
    </row>
    <row r="3202" spans="1:27" x14ac:dyDescent="0.25">
      <c r="A3202" s="87">
        <v>63377</v>
      </c>
      <c r="B3202" s="134">
        <v>45473</v>
      </c>
      <c r="C3202" s="87">
        <v>17615</v>
      </c>
      <c r="D3202" s="86" t="s">
        <v>3520</v>
      </c>
      <c r="E3202" s="88">
        <v>642601616</v>
      </c>
      <c r="F3202" s="88">
        <v>417423892</v>
      </c>
      <c r="G3202" s="88">
        <v>12912205</v>
      </c>
      <c r="H3202" s="88">
        <v>0</v>
      </c>
      <c r="I3202" s="88">
        <v>945631</v>
      </c>
      <c r="J3202" s="88">
        <v>29229563</v>
      </c>
      <c r="K3202" s="88">
        <v>137699041</v>
      </c>
      <c r="L3202" s="88">
        <v>0</v>
      </c>
      <c r="M3202" s="88">
        <v>142247482</v>
      </c>
      <c r="N3202" s="88">
        <v>41547243</v>
      </c>
      <c r="O3202" s="88">
        <v>6277664</v>
      </c>
      <c r="P3202" s="88">
        <v>46565064</v>
      </c>
      <c r="Q3202" s="89">
        <v>9.0903018121500003E-3</v>
      </c>
      <c r="R3202" s="89">
        <v>0</v>
      </c>
      <c r="S3202" s="89">
        <v>0</v>
      </c>
      <c r="T3202" s="89">
        <v>2.0168594185799998E-3</v>
      </c>
      <c r="U3202" s="89">
        <v>7.1113197608099997E-3</v>
      </c>
      <c r="V3202" s="89">
        <v>0</v>
      </c>
      <c r="W3202" s="89">
        <v>2.1587335949999998E-5</v>
      </c>
      <c r="X3202" s="89">
        <v>0</v>
      </c>
      <c r="Y3202" s="89">
        <v>0</v>
      </c>
      <c r="Z3202" s="89">
        <v>8.3822443952399992E-3</v>
      </c>
      <c r="AA3202" s="89">
        <v>3.7086552563800001E-3</v>
      </c>
    </row>
    <row r="3203" spans="1:27" x14ac:dyDescent="0.25">
      <c r="A3203" s="87">
        <v>63378</v>
      </c>
      <c r="B3203" s="134">
        <v>45473</v>
      </c>
      <c r="C3203" s="87">
        <v>17616</v>
      </c>
      <c r="D3203" s="86" t="s">
        <v>3521</v>
      </c>
      <c r="E3203" s="88">
        <v>2483062</v>
      </c>
      <c r="F3203" s="88">
        <v>906379</v>
      </c>
      <c r="G3203" s="88">
        <v>130962</v>
      </c>
      <c r="H3203" s="88">
        <v>0</v>
      </c>
      <c r="I3203" s="88">
        <v>0</v>
      </c>
      <c r="J3203" s="88">
        <v>323948</v>
      </c>
      <c r="K3203" s="88">
        <v>354779</v>
      </c>
      <c r="L3203" s="88">
        <v>0</v>
      </c>
      <c r="M3203" s="88">
        <v>0</v>
      </c>
      <c r="N3203" s="88">
        <v>0</v>
      </c>
      <c r="O3203" s="88">
        <v>0</v>
      </c>
      <c r="P3203" s="88">
        <v>96690</v>
      </c>
      <c r="Q3203" s="89">
        <v>0</v>
      </c>
      <c r="R3203" s="89">
        <v>0</v>
      </c>
      <c r="S3203" s="89">
        <v>0</v>
      </c>
      <c r="T3203" s="89">
        <v>0</v>
      </c>
      <c r="U3203" s="89">
        <v>-4.8888160999999999E-4</v>
      </c>
      <c r="V3203" s="89">
        <v>0</v>
      </c>
      <c r="W3203" s="89">
        <v>0</v>
      </c>
      <c r="X3203" s="89">
        <v>0</v>
      </c>
      <c r="Y3203" s="89">
        <v>0</v>
      </c>
      <c r="Z3203" s="89">
        <v>0</v>
      </c>
      <c r="AA3203" s="89">
        <v>-1.4446159519999999E-4</v>
      </c>
    </row>
    <row r="3204" spans="1:27" x14ac:dyDescent="0.25">
      <c r="A3204" s="87">
        <v>63386</v>
      </c>
      <c r="B3204" s="134">
        <v>45473</v>
      </c>
      <c r="C3204" s="87">
        <v>17624</v>
      </c>
      <c r="D3204" s="86" t="s">
        <v>3522</v>
      </c>
      <c r="E3204" s="88">
        <v>13969011</v>
      </c>
      <c r="F3204" s="88">
        <v>8512455</v>
      </c>
      <c r="G3204" s="88">
        <v>500540</v>
      </c>
      <c r="H3204" s="88">
        <v>0</v>
      </c>
      <c r="I3204" s="88">
        <v>0</v>
      </c>
      <c r="J3204" s="88">
        <v>2057679</v>
      </c>
      <c r="K3204" s="88">
        <v>4566768</v>
      </c>
      <c r="L3204" s="88">
        <v>0</v>
      </c>
      <c r="M3204" s="88">
        <v>0</v>
      </c>
      <c r="N3204" s="88">
        <v>0</v>
      </c>
      <c r="O3204" s="88">
        <v>0</v>
      </c>
      <c r="P3204" s="88">
        <v>1387468</v>
      </c>
      <c r="Q3204" s="89">
        <v>6.0313474701300003E-3</v>
      </c>
      <c r="R3204" s="89">
        <v>0</v>
      </c>
      <c r="S3204" s="89">
        <v>0</v>
      </c>
      <c r="T3204" s="89">
        <v>-1.0941792589999999E-4</v>
      </c>
      <c r="U3204" s="89">
        <v>-8.8542661770000001E-4</v>
      </c>
      <c r="V3204" s="89">
        <v>0</v>
      </c>
      <c r="W3204" s="89">
        <v>-0.13912919327930001</v>
      </c>
      <c r="X3204" s="89">
        <v>0</v>
      </c>
      <c r="Y3204" s="89">
        <v>0</v>
      </c>
      <c r="Z3204" s="89">
        <v>1.095649795334E-2</v>
      </c>
      <c r="AA3204" s="89">
        <v>1.04318735658E-3</v>
      </c>
    </row>
    <row r="3205" spans="1:27" x14ac:dyDescent="0.25">
      <c r="A3205" s="87">
        <v>63388</v>
      </c>
      <c r="B3205" s="134">
        <v>45473</v>
      </c>
      <c r="C3205" s="87">
        <v>17626</v>
      </c>
      <c r="D3205" s="86" t="s">
        <v>3523</v>
      </c>
      <c r="E3205" s="88">
        <v>57957492</v>
      </c>
      <c r="F3205" s="88">
        <v>47432633</v>
      </c>
      <c r="G3205" s="88">
        <v>480343</v>
      </c>
      <c r="H3205" s="88">
        <v>0</v>
      </c>
      <c r="I3205" s="88">
        <v>0</v>
      </c>
      <c r="J3205" s="88">
        <v>4299346</v>
      </c>
      <c r="K3205" s="88">
        <v>4633098</v>
      </c>
      <c r="L3205" s="88">
        <v>0</v>
      </c>
      <c r="M3205" s="88">
        <v>28861683</v>
      </c>
      <c r="N3205" s="88">
        <v>3741236</v>
      </c>
      <c r="O3205" s="88">
        <v>3279268</v>
      </c>
      <c r="P3205" s="88">
        <v>2137659</v>
      </c>
      <c r="Q3205" s="89">
        <v>2.86296452968E-2</v>
      </c>
      <c r="R3205" s="89">
        <v>0</v>
      </c>
      <c r="S3205" s="89">
        <v>0</v>
      </c>
      <c r="T3205" s="89">
        <v>4.0234362182399999E-3</v>
      </c>
      <c r="U3205" s="89">
        <v>6.72298497098E-3</v>
      </c>
      <c r="V3205" s="89">
        <v>0</v>
      </c>
      <c r="W3205" s="89">
        <v>0</v>
      </c>
      <c r="X3205" s="89">
        <v>0</v>
      </c>
      <c r="Y3205" s="89">
        <v>0</v>
      </c>
      <c r="Z3205" s="89">
        <v>2.1680654873480001E-2</v>
      </c>
      <c r="AA3205" s="89">
        <v>2.5442703359799998E-3</v>
      </c>
    </row>
    <row r="3206" spans="1:27" x14ac:dyDescent="0.25">
      <c r="A3206" s="87">
        <v>63389</v>
      </c>
      <c r="B3206" s="134">
        <v>45473</v>
      </c>
      <c r="C3206" s="87">
        <v>17627</v>
      </c>
      <c r="D3206" s="86" t="s">
        <v>3524</v>
      </c>
      <c r="E3206" s="88">
        <v>88669976</v>
      </c>
      <c r="F3206" s="88">
        <v>56026293</v>
      </c>
      <c r="G3206" s="88">
        <v>2910463</v>
      </c>
      <c r="H3206" s="88">
        <v>0</v>
      </c>
      <c r="I3206" s="88">
        <v>0</v>
      </c>
      <c r="J3206" s="88">
        <v>7374541</v>
      </c>
      <c r="K3206" s="88">
        <v>22923897</v>
      </c>
      <c r="L3206" s="88">
        <v>0</v>
      </c>
      <c r="M3206" s="88">
        <v>19226606</v>
      </c>
      <c r="N3206" s="88">
        <v>222709</v>
      </c>
      <c r="O3206" s="88">
        <v>0</v>
      </c>
      <c r="P3206" s="88">
        <v>3368077</v>
      </c>
      <c r="Q3206" s="89">
        <v>1.011204444894E-2</v>
      </c>
      <c r="R3206" s="89">
        <v>0</v>
      </c>
      <c r="S3206" s="89">
        <v>0</v>
      </c>
      <c r="T3206" s="89">
        <v>1.61184906878E-3</v>
      </c>
      <c r="U3206" s="89">
        <v>1.30601511043E-3</v>
      </c>
      <c r="V3206" s="89">
        <v>0</v>
      </c>
      <c r="W3206" s="89">
        <v>4.8362453017000001E-4</v>
      </c>
      <c r="X3206" s="89">
        <v>0</v>
      </c>
      <c r="Y3206" s="89">
        <v>0</v>
      </c>
      <c r="Z3206" s="89">
        <v>4.3281748089600003E-3</v>
      </c>
      <c r="AA3206" s="89">
        <v>1.7004608899299999E-3</v>
      </c>
    </row>
    <row r="3207" spans="1:27" x14ac:dyDescent="0.25">
      <c r="A3207" s="87">
        <v>63398</v>
      </c>
      <c r="B3207" s="134">
        <v>45473</v>
      </c>
      <c r="C3207" s="87">
        <v>17636</v>
      </c>
      <c r="D3207" s="86" t="s">
        <v>3525</v>
      </c>
      <c r="E3207" s="88">
        <v>64991555</v>
      </c>
      <c r="F3207" s="88">
        <v>23820928</v>
      </c>
      <c r="G3207" s="88">
        <v>289395</v>
      </c>
      <c r="H3207" s="88">
        <v>0</v>
      </c>
      <c r="I3207" s="88">
        <v>0</v>
      </c>
      <c r="J3207" s="88">
        <v>1753194</v>
      </c>
      <c r="K3207" s="88">
        <v>5265279</v>
      </c>
      <c r="L3207" s="88">
        <v>0</v>
      </c>
      <c r="M3207" s="88">
        <v>12932590</v>
      </c>
      <c r="N3207" s="88">
        <v>8437</v>
      </c>
      <c r="O3207" s="88">
        <v>0</v>
      </c>
      <c r="P3207" s="88">
        <v>3572033</v>
      </c>
      <c r="Q3207" s="89">
        <v>8.3330839855099998E-3</v>
      </c>
      <c r="R3207" s="89">
        <v>0</v>
      </c>
      <c r="S3207" s="89">
        <v>0</v>
      </c>
      <c r="T3207" s="89">
        <v>0</v>
      </c>
      <c r="U3207" s="89">
        <v>-3.70469714E-5</v>
      </c>
      <c r="V3207" s="89">
        <v>0</v>
      </c>
      <c r="W3207" s="89">
        <v>-1.7875144404E-7</v>
      </c>
      <c r="X3207" s="89">
        <v>0</v>
      </c>
      <c r="Y3207" s="89">
        <v>0</v>
      </c>
      <c r="Z3207" s="89">
        <v>1.56830460753E-3</v>
      </c>
      <c r="AA3207" s="89">
        <v>3.4449290501999998E-4</v>
      </c>
    </row>
    <row r="3208" spans="1:27" x14ac:dyDescent="0.25">
      <c r="A3208" s="87">
        <v>63405</v>
      </c>
      <c r="B3208" s="134">
        <v>45473</v>
      </c>
      <c r="C3208" s="87">
        <v>17643</v>
      </c>
      <c r="D3208" s="86" t="s">
        <v>4746</v>
      </c>
      <c r="E3208" s="88">
        <v>55073395</v>
      </c>
      <c r="F3208" s="88">
        <v>40059904</v>
      </c>
      <c r="G3208" s="88">
        <v>752580</v>
      </c>
      <c r="H3208" s="88">
        <v>0</v>
      </c>
      <c r="I3208" s="88">
        <v>0</v>
      </c>
      <c r="J3208" s="88">
        <v>9407352</v>
      </c>
      <c r="K3208" s="88">
        <v>11225052</v>
      </c>
      <c r="L3208" s="88">
        <v>0</v>
      </c>
      <c r="M3208" s="88">
        <v>10202488</v>
      </c>
      <c r="N3208" s="88">
        <v>0</v>
      </c>
      <c r="O3208" s="88">
        <v>0</v>
      </c>
      <c r="P3208" s="88">
        <v>8472432</v>
      </c>
      <c r="Q3208" s="89">
        <v>3.0891170993390001E-2</v>
      </c>
      <c r="R3208" s="89">
        <v>0</v>
      </c>
      <c r="S3208" s="89">
        <v>0</v>
      </c>
      <c r="T3208" s="89">
        <v>1.15725429614E-3</v>
      </c>
      <c r="U3208" s="89">
        <v>-2.6934928779999998E-4</v>
      </c>
      <c r="V3208" s="89">
        <v>0</v>
      </c>
      <c r="W3208" s="89">
        <v>0</v>
      </c>
      <c r="X3208" s="89">
        <v>0</v>
      </c>
      <c r="Y3208" s="89">
        <v>0</v>
      </c>
      <c r="Z3208" s="89">
        <v>3.0936707419999999E-4</v>
      </c>
      <c r="AA3208" s="89">
        <v>6.4249767540999997E-4</v>
      </c>
    </row>
    <row r="3209" spans="1:27" x14ac:dyDescent="0.25">
      <c r="A3209" s="87">
        <v>63411</v>
      </c>
      <c r="B3209" s="134">
        <v>45473</v>
      </c>
      <c r="C3209" s="87">
        <v>17649</v>
      </c>
      <c r="D3209" s="86" t="s">
        <v>3526</v>
      </c>
      <c r="E3209" s="88">
        <v>182768875</v>
      </c>
      <c r="F3209" s="88">
        <v>112544560</v>
      </c>
      <c r="G3209" s="88">
        <v>2326015</v>
      </c>
      <c r="H3209" s="88">
        <v>0</v>
      </c>
      <c r="I3209" s="88">
        <v>0</v>
      </c>
      <c r="J3209" s="88">
        <v>9509016</v>
      </c>
      <c r="K3209" s="88">
        <v>26720140</v>
      </c>
      <c r="L3209" s="88">
        <v>0</v>
      </c>
      <c r="M3209" s="88">
        <v>31496285</v>
      </c>
      <c r="N3209" s="88">
        <v>32826520</v>
      </c>
      <c r="O3209" s="88">
        <v>3168220</v>
      </c>
      <c r="P3209" s="88">
        <v>6498364</v>
      </c>
      <c r="Q3209" s="89">
        <v>9.9344153951300002E-3</v>
      </c>
      <c r="R3209" s="89">
        <v>0</v>
      </c>
      <c r="S3209" s="89">
        <v>0</v>
      </c>
      <c r="T3209" s="89">
        <v>3.6951069797000002E-4</v>
      </c>
      <c r="U3209" s="89">
        <v>6.7104057050000005E-5</v>
      </c>
      <c r="V3209" s="89">
        <v>0</v>
      </c>
      <c r="W3209" s="89">
        <v>0</v>
      </c>
      <c r="X3209" s="89">
        <v>0</v>
      </c>
      <c r="Y3209" s="89">
        <v>0</v>
      </c>
      <c r="Z3209" s="89">
        <v>9.4934234623999993E-3</v>
      </c>
      <c r="AA3209" s="89">
        <v>9.7017245853999996E-4</v>
      </c>
    </row>
    <row r="3210" spans="1:27" x14ac:dyDescent="0.25">
      <c r="A3210" s="87">
        <v>63420</v>
      </c>
      <c r="B3210" s="134">
        <v>45473</v>
      </c>
      <c r="C3210" s="87">
        <v>17658</v>
      </c>
      <c r="D3210" s="86" t="s">
        <v>3527</v>
      </c>
      <c r="E3210" s="88">
        <v>31909041</v>
      </c>
      <c r="F3210" s="88">
        <v>6884813</v>
      </c>
      <c r="G3210" s="88">
        <v>0</v>
      </c>
      <c r="H3210" s="88">
        <v>0</v>
      </c>
      <c r="I3210" s="88">
        <v>0</v>
      </c>
      <c r="J3210" s="88">
        <v>1455548</v>
      </c>
      <c r="K3210" s="88">
        <v>3522738</v>
      </c>
      <c r="L3210" s="88">
        <v>0</v>
      </c>
      <c r="M3210" s="88">
        <v>530928</v>
      </c>
      <c r="N3210" s="88">
        <v>0</v>
      </c>
      <c r="O3210" s="88">
        <v>0</v>
      </c>
      <c r="P3210" s="88">
        <v>1375599</v>
      </c>
      <c r="Q3210" s="89">
        <v>1.7769903355500001E-2</v>
      </c>
      <c r="R3210" s="89">
        <v>0</v>
      </c>
      <c r="S3210" s="89">
        <v>0</v>
      </c>
      <c r="T3210" s="89">
        <v>0</v>
      </c>
      <c r="U3210" s="89">
        <v>0</v>
      </c>
      <c r="V3210" s="89">
        <v>0</v>
      </c>
      <c r="W3210" s="89">
        <v>0</v>
      </c>
      <c r="X3210" s="89">
        <v>0</v>
      </c>
      <c r="Y3210" s="89">
        <v>0</v>
      </c>
      <c r="Z3210" s="89">
        <v>4.3062586265200003E-3</v>
      </c>
      <c r="AA3210" s="89">
        <v>1.06538178654E-3</v>
      </c>
    </row>
    <row r="3211" spans="1:27" x14ac:dyDescent="0.25">
      <c r="A3211" s="87">
        <v>63425</v>
      </c>
      <c r="B3211" s="134">
        <v>45473</v>
      </c>
      <c r="C3211" s="87">
        <v>17663</v>
      </c>
      <c r="D3211" s="86" t="s">
        <v>3528</v>
      </c>
      <c r="E3211" s="88">
        <v>120556861</v>
      </c>
      <c r="F3211" s="88">
        <v>69600748</v>
      </c>
      <c r="G3211" s="88">
        <v>2600094</v>
      </c>
      <c r="H3211" s="88">
        <v>0</v>
      </c>
      <c r="I3211" s="88">
        <v>0</v>
      </c>
      <c r="J3211" s="88">
        <v>5571411</v>
      </c>
      <c r="K3211" s="88">
        <v>18790118</v>
      </c>
      <c r="L3211" s="88">
        <v>0</v>
      </c>
      <c r="M3211" s="88">
        <v>38915742</v>
      </c>
      <c r="N3211" s="88">
        <v>0</v>
      </c>
      <c r="O3211" s="88">
        <v>0</v>
      </c>
      <c r="P3211" s="88">
        <v>3723381</v>
      </c>
      <c r="Q3211" s="89">
        <v>2.0050948897149999E-2</v>
      </c>
      <c r="R3211" s="89">
        <v>0</v>
      </c>
      <c r="S3211" s="89">
        <v>0</v>
      </c>
      <c r="T3211" s="89">
        <v>7.36236434326E-3</v>
      </c>
      <c r="U3211" s="89">
        <v>4.7839178867699998E-3</v>
      </c>
      <c r="V3211" s="89">
        <v>0</v>
      </c>
      <c r="W3211" s="89">
        <v>2.6669429296E-4</v>
      </c>
      <c r="X3211" s="89">
        <v>0</v>
      </c>
      <c r="Y3211" s="89">
        <v>0</v>
      </c>
      <c r="Z3211" s="89">
        <v>1.3169247585729999E-2</v>
      </c>
      <c r="AA3211" s="89">
        <v>3.4164217618099998E-3</v>
      </c>
    </row>
    <row r="3212" spans="1:27" x14ac:dyDescent="0.25">
      <c r="A3212" s="87">
        <v>63442</v>
      </c>
      <c r="B3212" s="134">
        <v>45473</v>
      </c>
      <c r="C3212" s="87">
        <v>17680</v>
      </c>
      <c r="D3212" s="86" t="s">
        <v>3529</v>
      </c>
      <c r="E3212" s="88">
        <v>29998493</v>
      </c>
      <c r="F3212" s="88">
        <v>9942457</v>
      </c>
      <c r="G3212" s="88">
        <v>257241</v>
      </c>
      <c r="H3212" s="88">
        <v>0</v>
      </c>
      <c r="I3212" s="88">
        <v>0</v>
      </c>
      <c r="J3212" s="88">
        <v>2173060</v>
      </c>
      <c r="K3212" s="88">
        <v>5334511</v>
      </c>
      <c r="L3212" s="88">
        <v>0</v>
      </c>
      <c r="M3212" s="88">
        <v>0</v>
      </c>
      <c r="N3212" s="88">
        <v>0</v>
      </c>
      <c r="O3212" s="88">
        <v>0</v>
      </c>
      <c r="P3212" s="88">
        <v>2177644</v>
      </c>
      <c r="Q3212" s="89">
        <v>2.1307425965599999E-3</v>
      </c>
      <c r="R3212" s="89">
        <v>0</v>
      </c>
      <c r="S3212" s="89">
        <v>0</v>
      </c>
      <c r="T3212" s="89">
        <v>-2.1990120799999999E-5</v>
      </c>
      <c r="U3212" s="89">
        <v>1.5437459190399999E-3</v>
      </c>
      <c r="V3212" s="89">
        <v>0</v>
      </c>
      <c r="W3212" s="89">
        <v>0</v>
      </c>
      <c r="X3212" s="89">
        <v>0</v>
      </c>
      <c r="Y3212" s="89">
        <v>0</v>
      </c>
      <c r="Z3212" s="89">
        <v>6.8464733679999999E-3</v>
      </c>
      <c r="AA3212" s="89">
        <v>2.3812243396400001E-3</v>
      </c>
    </row>
    <row r="3213" spans="1:27" x14ac:dyDescent="0.25">
      <c r="A3213" s="87">
        <v>63445</v>
      </c>
      <c r="B3213" s="134">
        <v>45473</v>
      </c>
      <c r="C3213" s="87">
        <v>17683</v>
      </c>
      <c r="D3213" s="86" t="s">
        <v>3530</v>
      </c>
      <c r="E3213" s="88">
        <v>17947293</v>
      </c>
      <c r="F3213" s="88">
        <v>9039495</v>
      </c>
      <c r="G3213" s="88">
        <v>0</v>
      </c>
      <c r="H3213" s="88">
        <v>0</v>
      </c>
      <c r="I3213" s="88">
        <v>0</v>
      </c>
      <c r="J3213" s="88">
        <v>1294624</v>
      </c>
      <c r="K3213" s="88">
        <v>2386340</v>
      </c>
      <c r="L3213" s="88">
        <v>0</v>
      </c>
      <c r="M3213" s="88">
        <v>4724687</v>
      </c>
      <c r="N3213" s="88">
        <v>0</v>
      </c>
      <c r="O3213" s="88">
        <v>0</v>
      </c>
      <c r="P3213" s="88">
        <v>633844</v>
      </c>
      <c r="Q3213" s="89">
        <v>0</v>
      </c>
      <c r="R3213" s="89">
        <v>0</v>
      </c>
      <c r="S3213" s="89">
        <v>0</v>
      </c>
      <c r="T3213" s="89">
        <v>1.7498503878E-4</v>
      </c>
      <c r="U3213" s="89">
        <v>6.6170849686500001E-3</v>
      </c>
      <c r="V3213" s="89">
        <v>0</v>
      </c>
      <c r="W3213" s="89">
        <v>0</v>
      </c>
      <c r="X3213" s="89">
        <v>0</v>
      </c>
      <c r="Y3213" s="89">
        <v>0</v>
      </c>
      <c r="Z3213" s="89">
        <v>1.443739091343E-2</v>
      </c>
      <c r="AA3213" s="89">
        <v>2.40629296677E-3</v>
      </c>
    </row>
    <row r="3214" spans="1:27" x14ac:dyDescent="0.25">
      <c r="A3214" s="87">
        <v>63446</v>
      </c>
      <c r="B3214" s="134">
        <v>45473</v>
      </c>
      <c r="C3214" s="87">
        <v>17684</v>
      </c>
      <c r="D3214" s="86" t="s">
        <v>3531</v>
      </c>
      <c r="E3214" s="88">
        <v>10883021</v>
      </c>
      <c r="F3214" s="88">
        <v>4948643</v>
      </c>
      <c r="G3214" s="88">
        <v>0</v>
      </c>
      <c r="H3214" s="88">
        <v>0</v>
      </c>
      <c r="I3214" s="88">
        <v>0</v>
      </c>
      <c r="J3214" s="88">
        <v>908208</v>
      </c>
      <c r="K3214" s="88">
        <v>1591349</v>
      </c>
      <c r="L3214" s="88">
        <v>0</v>
      </c>
      <c r="M3214" s="88">
        <v>1802024</v>
      </c>
      <c r="N3214" s="88">
        <v>0</v>
      </c>
      <c r="O3214" s="88">
        <v>0</v>
      </c>
      <c r="P3214" s="88">
        <v>647061</v>
      </c>
      <c r="Q3214" s="89">
        <v>0</v>
      </c>
      <c r="R3214" s="89">
        <v>0</v>
      </c>
      <c r="S3214" s="89">
        <v>0</v>
      </c>
      <c r="T3214" s="89">
        <v>1.7235357539E-4</v>
      </c>
      <c r="U3214" s="89">
        <v>1.0951491877400001E-3</v>
      </c>
      <c r="V3214" s="89">
        <v>0</v>
      </c>
      <c r="W3214" s="89">
        <v>0</v>
      </c>
      <c r="X3214" s="89">
        <v>0</v>
      </c>
      <c r="Y3214" s="89">
        <v>0</v>
      </c>
      <c r="Z3214" s="89">
        <v>2.16541711366E-3</v>
      </c>
      <c r="AA3214" s="89">
        <v>6.7688035644999998E-4</v>
      </c>
    </row>
    <row r="3215" spans="1:27" x14ac:dyDescent="0.25">
      <c r="A3215" s="87">
        <v>63447</v>
      </c>
      <c r="B3215" s="134">
        <v>45473</v>
      </c>
      <c r="C3215" s="87">
        <v>17685</v>
      </c>
      <c r="D3215" s="86" t="s">
        <v>1195</v>
      </c>
      <c r="E3215" s="88">
        <v>100039641</v>
      </c>
      <c r="F3215" s="88">
        <v>84332145</v>
      </c>
      <c r="G3215" s="88">
        <v>964899</v>
      </c>
      <c r="H3215" s="88">
        <v>0</v>
      </c>
      <c r="I3215" s="88">
        <v>0</v>
      </c>
      <c r="J3215" s="88">
        <v>5587647</v>
      </c>
      <c r="K3215" s="88">
        <v>39500467</v>
      </c>
      <c r="L3215" s="88">
        <v>0</v>
      </c>
      <c r="M3215" s="88">
        <v>22584556</v>
      </c>
      <c r="N3215" s="88">
        <v>3791814</v>
      </c>
      <c r="O3215" s="88">
        <v>0</v>
      </c>
      <c r="P3215" s="88">
        <v>11902762</v>
      </c>
      <c r="Q3215" s="89">
        <v>2.128453216149E-2</v>
      </c>
      <c r="R3215" s="89">
        <v>0</v>
      </c>
      <c r="S3215" s="89">
        <v>0</v>
      </c>
      <c r="T3215" s="89">
        <v>1.0425212497299999E-3</v>
      </c>
      <c r="U3215" s="89">
        <v>4.9310252768800002E-3</v>
      </c>
      <c r="V3215" s="89">
        <v>0</v>
      </c>
      <c r="W3215" s="89">
        <v>-2.05633065E-4</v>
      </c>
      <c r="X3215" s="89">
        <v>0</v>
      </c>
      <c r="Y3215" s="89">
        <v>0</v>
      </c>
      <c r="Z3215" s="89">
        <v>5.3567225621999996E-3</v>
      </c>
      <c r="AA3215" s="89">
        <v>3.1437670199900001E-3</v>
      </c>
    </row>
    <row r="3216" spans="1:27" x14ac:dyDescent="0.25">
      <c r="A3216" s="87">
        <v>63459</v>
      </c>
      <c r="B3216" s="134">
        <v>45473</v>
      </c>
      <c r="C3216" s="87">
        <v>17697</v>
      </c>
      <c r="D3216" s="86" t="s">
        <v>3532</v>
      </c>
      <c r="E3216" s="88">
        <v>2390860</v>
      </c>
      <c r="F3216" s="88">
        <v>1856432</v>
      </c>
      <c r="G3216" s="88">
        <v>0</v>
      </c>
      <c r="H3216" s="88">
        <v>0</v>
      </c>
      <c r="I3216" s="88">
        <v>0</v>
      </c>
      <c r="J3216" s="88">
        <v>268704</v>
      </c>
      <c r="K3216" s="88">
        <v>1291267</v>
      </c>
      <c r="L3216" s="88">
        <v>0</v>
      </c>
      <c r="M3216" s="88">
        <v>0</v>
      </c>
      <c r="N3216" s="88">
        <v>0</v>
      </c>
      <c r="O3216" s="88">
        <v>0</v>
      </c>
      <c r="P3216" s="88">
        <v>296461</v>
      </c>
      <c r="Q3216" s="89">
        <v>0</v>
      </c>
      <c r="R3216" s="89">
        <v>0</v>
      </c>
      <c r="S3216" s="89">
        <v>0</v>
      </c>
      <c r="T3216" s="89">
        <v>0</v>
      </c>
      <c r="U3216" s="89">
        <v>-7.4276600710000001E-4</v>
      </c>
      <c r="V3216" s="89">
        <v>0</v>
      </c>
      <c r="W3216" s="89">
        <v>0</v>
      </c>
      <c r="X3216" s="89">
        <v>0</v>
      </c>
      <c r="Y3216" s="89">
        <v>0</v>
      </c>
      <c r="Z3216" s="89">
        <v>8.9231201809499994E-3</v>
      </c>
      <c r="AA3216" s="89">
        <v>9.60461303E-4</v>
      </c>
    </row>
    <row r="3217" spans="1:27" x14ac:dyDescent="0.25">
      <c r="A3217" s="87">
        <v>63468</v>
      </c>
      <c r="B3217" s="134">
        <v>45473</v>
      </c>
      <c r="C3217" s="87">
        <v>17705</v>
      </c>
      <c r="D3217" s="86" t="s">
        <v>3533</v>
      </c>
      <c r="E3217" s="88">
        <v>5771218</v>
      </c>
      <c r="F3217" s="88">
        <v>4696643</v>
      </c>
      <c r="G3217" s="88">
        <v>0</v>
      </c>
      <c r="H3217" s="88">
        <v>0</v>
      </c>
      <c r="I3217" s="88">
        <v>0</v>
      </c>
      <c r="J3217" s="88">
        <v>498320</v>
      </c>
      <c r="K3217" s="88">
        <v>3023999</v>
      </c>
      <c r="L3217" s="88">
        <v>0</v>
      </c>
      <c r="M3217" s="88">
        <v>1089092</v>
      </c>
      <c r="N3217" s="88">
        <v>0</v>
      </c>
      <c r="O3217" s="88">
        <v>0</v>
      </c>
      <c r="P3217" s="88">
        <v>85232</v>
      </c>
      <c r="Q3217" s="89">
        <v>0</v>
      </c>
      <c r="R3217" s="89">
        <v>0</v>
      </c>
      <c r="S3217" s="89">
        <v>0</v>
      </c>
      <c r="T3217" s="89">
        <v>0</v>
      </c>
      <c r="U3217" s="89">
        <v>7.9617844913000004E-4</v>
      </c>
      <c r="V3217" s="89">
        <v>0</v>
      </c>
      <c r="W3217" s="89">
        <v>0</v>
      </c>
      <c r="X3217" s="89">
        <v>0</v>
      </c>
      <c r="Y3217" s="89">
        <v>0</v>
      </c>
      <c r="Z3217" s="89">
        <v>4.5620158598900003E-3</v>
      </c>
      <c r="AA3217" s="89">
        <v>6.0008981561999997E-4</v>
      </c>
    </row>
    <row r="3218" spans="1:27" x14ac:dyDescent="0.25">
      <c r="A3218" s="87">
        <v>63476</v>
      </c>
      <c r="B3218" s="134">
        <v>45473</v>
      </c>
      <c r="C3218" s="87">
        <v>17713</v>
      </c>
      <c r="D3218" s="86" t="s">
        <v>3534</v>
      </c>
      <c r="E3218" s="88">
        <v>29145678</v>
      </c>
      <c r="F3218" s="88">
        <v>21592618</v>
      </c>
      <c r="G3218" s="88">
        <v>349967</v>
      </c>
      <c r="H3218" s="88">
        <v>0</v>
      </c>
      <c r="I3218" s="88">
        <v>0</v>
      </c>
      <c r="J3218" s="88">
        <v>3290923</v>
      </c>
      <c r="K3218" s="88">
        <v>1940154</v>
      </c>
      <c r="L3218" s="88">
        <v>0</v>
      </c>
      <c r="M3218" s="88">
        <v>13785320</v>
      </c>
      <c r="N3218" s="88">
        <v>0</v>
      </c>
      <c r="O3218" s="88">
        <v>0</v>
      </c>
      <c r="P3218" s="88">
        <v>2226255</v>
      </c>
      <c r="Q3218" s="89">
        <v>2.2183053670700001E-3</v>
      </c>
      <c r="R3218" s="89">
        <v>0</v>
      </c>
      <c r="S3218" s="89">
        <v>0</v>
      </c>
      <c r="T3218" s="89">
        <v>0</v>
      </c>
      <c r="U3218" s="89">
        <v>-1.5610937000000001E-5</v>
      </c>
      <c r="V3218" s="89">
        <v>0</v>
      </c>
      <c r="W3218" s="89">
        <v>3.7121536032000001E-4</v>
      </c>
      <c r="X3218" s="89">
        <v>0</v>
      </c>
      <c r="Y3218" s="89">
        <v>0</v>
      </c>
      <c r="Z3218" s="89">
        <v>-1.4372186600000001E-5</v>
      </c>
      <c r="AA3218" s="89">
        <v>2.8277490011E-4</v>
      </c>
    </row>
    <row r="3219" spans="1:27" x14ac:dyDescent="0.25">
      <c r="A3219" s="87">
        <v>63507</v>
      </c>
      <c r="B3219" s="134">
        <v>45473</v>
      </c>
      <c r="C3219" s="87">
        <v>17744</v>
      </c>
      <c r="D3219" s="86" t="s">
        <v>3535</v>
      </c>
      <c r="E3219" s="88">
        <v>20706044</v>
      </c>
      <c r="F3219" s="88">
        <v>17497024</v>
      </c>
      <c r="G3219" s="88">
        <v>0</v>
      </c>
      <c r="H3219" s="88">
        <v>0</v>
      </c>
      <c r="I3219" s="88">
        <v>0</v>
      </c>
      <c r="J3219" s="88">
        <v>3434766</v>
      </c>
      <c r="K3219" s="88">
        <v>9149601</v>
      </c>
      <c r="L3219" s="88">
        <v>0</v>
      </c>
      <c r="M3219" s="88">
        <v>1540453</v>
      </c>
      <c r="N3219" s="88">
        <v>0</v>
      </c>
      <c r="O3219" s="88">
        <v>0</v>
      </c>
      <c r="P3219" s="88">
        <v>3372204</v>
      </c>
      <c r="Q3219" s="89">
        <v>0</v>
      </c>
      <c r="R3219" s="89">
        <v>0</v>
      </c>
      <c r="S3219" s="89">
        <v>0</v>
      </c>
      <c r="T3219" s="89">
        <v>0</v>
      </c>
      <c r="U3219" s="89">
        <v>1.53860757625E-3</v>
      </c>
      <c r="V3219" s="89">
        <v>0</v>
      </c>
      <c r="W3219" s="89">
        <v>0</v>
      </c>
      <c r="X3219" s="89">
        <v>0</v>
      </c>
      <c r="Y3219" s="89">
        <v>0</v>
      </c>
      <c r="Z3219" s="89">
        <v>4.9924447138500003E-3</v>
      </c>
      <c r="AA3219" s="89">
        <v>1.8144035807900001E-3</v>
      </c>
    </row>
    <row r="3220" spans="1:27" x14ac:dyDescent="0.25">
      <c r="A3220" s="87">
        <v>63519</v>
      </c>
      <c r="B3220" s="134">
        <v>45473</v>
      </c>
      <c r="C3220" s="87">
        <v>17756</v>
      </c>
      <c r="D3220" s="86" t="s">
        <v>3536</v>
      </c>
      <c r="E3220" s="88">
        <v>29629531</v>
      </c>
      <c r="F3220" s="88">
        <v>19557575</v>
      </c>
      <c r="G3220" s="88">
        <v>1571012</v>
      </c>
      <c r="H3220" s="88">
        <v>0</v>
      </c>
      <c r="I3220" s="88">
        <v>0</v>
      </c>
      <c r="J3220" s="88">
        <v>3717297</v>
      </c>
      <c r="K3220" s="88">
        <v>9560190</v>
      </c>
      <c r="L3220" s="88">
        <v>0</v>
      </c>
      <c r="M3220" s="88">
        <v>1476475</v>
      </c>
      <c r="N3220" s="88">
        <v>0</v>
      </c>
      <c r="O3220" s="88">
        <v>0</v>
      </c>
      <c r="P3220" s="88">
        <v>3232601</v>
      </c>
      <c r="Q3220" s="89">
        <v>1.6686087125789999E-2</v>
      </c>
      <c r="R3220" s="89">
        <v>0</v>
      </c>
      <c r="S3220" s="89">
        <v>0</v>
      </c>
      <c r="T3220" s="89">
        <v>-2.4139688016000002E-3</v>
      </c>
      <c r="U3220" s="89">
        <v>1.3096115749900001E-3</v>
      </c>
      <c r="V3220" s="89">
        <v>0</v>
      </c>
      <c r="W3220" s="89">
        <v>-3.0783768019999999E-4</v>
      </c>
      <c r="X3220" s="89">
        <v>0</v>
      </c>
      <c r="Y3220" s="89">
        <v>0</v>
      </c>
      <c r="Z3220" s="89">
        <v>3.2544011158600001E-3</v>
      </c>
      <c r="AA3220" s="89">
        <v>2.1036298919700001E-3</v>
      </c>
    </row>
    <row r="3221" spans="1:27" x14ac:dyDescent="0.25">
      <c r="A3221" s="87">
        <v>63532</v>
      </c>
      <c r="B3221" s="134">
        <v>45473</v>
      </c>
      <c r="C3221" s="87">
        <v>17769</v>
      </c>
      <c r="D3221" s="86" t="s">
        <v>3537</v>
      </c>
      <c r="E3221" s="88">
        <v>635928739</v>
      </c>
      <c r="F3221" s="88">
        <v>516611112</v>
      </c>
      <c r="G3221" s="88">
        <v>9074507</v>
      </c>
      <c r="H3221" s="88">
        <v>0</v>
      </c>
      <c r="I3221" s="88">
        <v>0</v>
      </c>
      <c r="J3221" s="88">
        <v>67133599</v>
      </c>
      <c r="K3221" s="88">
        <v>156324099</v>
      </c>
      <c r="L3221" s="88">
        <v>0</v>
      </c>
      <c r="M3221" s="88">
        <v>191715618</v>
      </c>
      <c r="N3221" s="88">
        <v>47230102</v>
      </c>
      <c r="O3221" s="88">
        <v>9296727</v>
      </c>
      <c r="P3221" s="88">
        <v>35836460</v>
      </c>
      <c r="Q3221" s="89">
        <v>1.291274689436E-2</v>
      </c>
      <c r="R3221" s="89">
        <v>0</v>
      </c>
      <c r="S3221" s="89">
        <v>0</v>
      </c>
      <c r="T3221" s="89">
        <v>1.5263853500499999E-3</v>
      </c>
      <c r="U3221" s="89">
        <v>2.40549803438E-3</v>
      </c>
      <c r="V3221" s="89">
        <v>0</v>
      </c>
      <c r="W3221" s="89">
        <v>2.84829707639E-7</v>
      </c>
      <c r="X3221" s="89">
        <v>0</v>
      </c>
      <c r="Y3221" s="89">
        <v>0</v>
      </c>
      <c r="Z3221" s="89">
        <v>1.256600832606E-2</v>
      </c>
      <c r="AA3221" s="89">
        <v>2.0211980311100001E-3</v>
      </c>
    </row>
    <row r="3222" spans="1:27" x14ac:dyDescent="0.25">
      <c r="A3222" s="87">
        <v>63541</v>
      </c>
      <c r="B3222" s="134">
        <v>45473</v>
      </c>
      <c r="C3222" s="87">
        <v>17778</v>
      </c>
      <c r="D3222" s="86" t="s">
        <v>4747</v>
      </c>
      <c r="E3222" s="88">
        <v>83133663</v>
      </c>
      <c r="F3222" s="88">
        <v>61455117</v>
      </c>
      <c r="G3222" s="88">
        <v>1353923</v>
      </c>
      <c r="H3222" s="88">
        <v>0</v>
      </c>
      <c r="I3222" s="88">
        <v>0</v>
      </c>
      <c r="J3222" s="88">
        <v>6871612</v>
      </c>
      <c r="K3222" s="88">
        <v>29334059</v>
      </c>
      <c r="L3222" s="88">
        <v>0</v>
      </c>
      <c r="M3222" s="88">
        <v>11597715</v>
      </c>
      <c r="N3222" s="88">
        <v>5308578</v>
      </c>
      <c r="O3222" s="88">
        <v>218214</v>
      </c>
      <c r="P3222" s="88">
        <v>6771016</v>
      </c>
      <c r="Q3222" s="89">
        <v>1.8374398667869999E-2</v>
      </c>
      <c r="R3222" s="89">
        <v>0</v>
      </c>
      <c r="S3222" s="89">
        <v>0</v>
      </c>
      <c r="T3222" s="89">
        <v>1.75805940477E-3</v>
      </c>
      <c r="U3222" s="89">
        <v>1.4444562424100001E-3</v>
      </c>
      <c r="V3222" s="89">
        <v>0</v>
      </c>
      <c r="W3222" s="89">
        <v>6.4012257318000001E-4</v>
      </c>
      <c r="X3222" s="89">
        <v>0</v>
      </c>
      <c r="Y3222" s="89">
        <v>0</v>
      </c>
      <c r="Z3222" s="89">
        <v>2.1222217298890001E-2</v>
      </c>
      <c r="AA3222" s="89">
        <v>4.03883218917E-3</v>
      </c>
    </row>
    <row r="3223" spans="1:27" x14ac:dyDescent="0.25">
      <c r="A3223" s="87">
        <v>63545</v>
      </c>
      <c r="B3223" s="134">
        <v>45473</v>
      </c>
      <c r="C3223" s="87">
        <v>17782</v>
      </c>
      <c r="D3223" s="86" t="s">
        <v>3538</v>
      </c>
      <c r="E3223" s="88">
        <v>369544002</v>
      </c>
      <c r="F3223" s="88">
        <v>216247627</v>
      </c>
      <c r="G3223" s="88">
        <v>4324970</v>
      </c>
      <c r="H3223" s="88">
        <v>0</v>
      </c>
      <c r="I3223" s="88">
        <v>0</v>
      </c>
      <c r="J3223" s="88">
        <v>34327847</v>
      </c>
      <c r="K3223" s="88">
        <v>61655065</v>
      </c>
      <c r="L3223" s="88">
        <v>0</v>
      </c>
      <c r="M3223" s="88">
        <v>99640698</v>
      </c>
      <c r="N3223" s="88">
        <v>11300233</v>
      </c>
      <c r="O3223" s="88">
        <v>0</v>
      </c>
      <c r="P3223" s="88">
        <v>4998814</v>
      </c>
      <c r="Q3223" s="89">
        <v>8.6747356499199992E-3</v>
      </c>
      <c r="R3223" s="89">
        <v>0</v>
      </c>
      <c r="S3223" s="89">
        <v>0</v>
      </c>
      <c r="T3223" s="89">
        <v>-9.8217053300000005E-5</v>
      </c>
      <c r="U3223" s="89">
        <v>2.59054883279E-3</v>
      </c>
      <c r="V3223" s="89">
        <v>0</v>
      </c>
      <c r="W3223" s="89">
        <v>-3.48882314E-4</v>
      </c>
      <c r="X3223" s="89">
        <v>0</v>
      </c>
      <c r="Y3223" s="89">
        <v>0</v>
      </c>
      <c r="Z3223" s="89">
        <v>2.1081035719959999E-2</v>
      </c>
      <c r="AA3223" s="89">
        <v>1.39666911088E-3</v>
      </c>
    </row>
    <row r="3224" spans="1:27" x14ac:dyDescent="0.25">
      <c r="A3224" s="87">
        <v>63566</v>
      </c>
      <c r="B3224" s="134">
        <v>45473</v>
      </c>
      <c r="C3224" s="87">
        <v>17801</v>
      </c>
      <c r="D3224" s="86" t="s">
        <v>3539</v>
      </c>
      <c r="E3224" s="88">
        <v>51705394</v>
      </c>
      <c r="F3224" s="88">
        <v>22204927</v>
      </c>
      <c r="G3224" s="88">
        <v>205276</v>
      </c>
      <c r="H3224" s="88">
        <v>0</v>
      </c>
      <c r="I3224" s="88">
        <v>0</v>
      </c>
      <c r="J3224" s="88">
        <v>6288632</v>
      </c>
      <c r="K3224" s="88">
        <v>8621022</v>
      </c>
      <c r="L3224" s="88">
        <v>0</v>
      </c>
      <c r="M3224" s="88">
        <v>2183398</v>
      </c>
      <c r="N3224" s="88">
        <v>0</v>
      </c>
      <c r="O3224" s="88">
        <v>0</v>
      </c>
      <c r="P3224" s="88">
        <v>4906599</v>
      </c>
      <c r="Q3224" s="89">
        <v>7.6532705132300004E-3</v>
      </c>
      <c r="R3224" s="89">
        <v>0</v>
      </c>
      <c r="S3224" s="89">
        <v>0</v>
      </c>
      <c r="T3224" s="89">
        <v>0</v>
      </c>
      <c r="U3224" s="89">
        <v>0</v>
      </c>
      <c r="V3224" s="89">
        <v>0</v>
      </c>
      <c r="W3224" s="89">
        <v>0</v>
      </c>
      <c r="X3224" s="89">
        <v>0</v>
      </c>
      <c r="Y3224" s="89">
        <v>0</v>
      </c>
      <c r="Z3224" s="89">
        <v>-4.8463797670000001E-4</v>
      </c>
      <c r="AA3224" s="89">
        <v>-2.2544245599999999E-5</v>
      </c>
    </row>
    <row r="3225" spans="1:27" x14ac:dyDescent="0.25">
      <c r="A3225" s="87">
        <v>63589</v>
      </c>
      <c r="B3225" s="134">
        <v>45473</v>
      </c>
      <c r="C3225" s="87">
        <v>17823</v>
      </c>
      <c r="D3225" s="86" t="s">
        <v>3541</v>
      </c>
      <c r="E3225" s="88">
        <v>60600598</v>
      </c>
      <c r="F3225" s="88">
        <v>14336908</v>
      </c>
      <c r="G3225" s="88">
        <v>283713</v>
      </c>
      <c r="H3225" s="88">
        <v>0</v>
      </c>
      <c r="I3225" s="88">
        <v>0</v>
      </c>
      <c r="J3225" s="88">
        <v>7574983</v>
      </c>
      <c r="K3225" s="88">
        <v>1959448</v>
      </c>
      <c r="L3225" s="88">
        <v>177398</v>
      </c>
      <c r="M3225" s="88">
        <v>4019681</v>
      </c>
      <c r="N3225" s="88">
        <v>0</v>
      </c>
      <c r="O3225" s="88">
        <v>0</v>
      </c>
      <c r="P3225" s="88">
        <v>321685</v>
      </c>
      <c r="Q3225" s="89">
        <v>2.3402760354909999E-2</v>
      </c>
      <c r="R3225" s="89">
        <v>0</v>
      </c>
      <c r="S3225" s="89">
        <v>0</v>
      </c>
      <c r="T3225" s="89">
        <v>8.1746998064000001E-4</v>
      </c>
      <c r="U3225" s="89">
        <v>-2.9675106050000002E-4</v>
      </c>
      <c r="V3225" s="89">
        <v>0</v>
      </c>
      <c r="W3225" s="89">
        <v>0</v>
      </c>
      <c r="X3225" s="89">
        <v>0</v>
      </c>
      <c r="Y3225" s="89">
        <v>0</v>
      </c>
      <c r="Z3225" s="89">
        <v>-7.1665241414999997E-3</v>
      </c>
      <c r="AA3225" s="89">
        <v>7.6033050881999995E-4</v>
      </c>
    </row>
    <row r="3226" spans="1:27" x14ac:dyDescent="0.25">
      <c r="A3226" s="87">
        <v>63595</v>
      </c>
      <c r="B3226" s="134">
        <v>45473</v>
      </c>
      <c r="C3226" s="87">
        <v>17829</v>
      </c>
      <c r="D3226" s="86" t="s">
        <v>3542</v>
      </c>
      <c r="E3226" s="88">
        <v>142926</v>
      </c>
      <c r="F3226" s="88">
        <v>10270</v>
      </c>
      <c r="G3226" s="88">
        <v>0</v>
      </c>
      <c r="H3226" s="88">
        <v>0</v>
      </c>
      <c r="I3226" s="88">
        <v>0</v>
      </c>
      <c r="J3226" s="88">
        <v>0</v>
      </c>
      <c r="K3226" s="88">
        <v>0</v>
      </c>
      <c r="L3226" s="88">
        <v>0</v>
      </c>
      <c r="M3226" s="88">
        <v>0</v>
      </c>
      <c r="N3226" s="88">
        <v>0</v>
      </c>
      <c r="O3226" s="88">
        <v>0</v>
      </c>
      <c r="P3226" s="88">
        <v>10270</v>
      </c>
      <c r="Q3226" s="89">
        <v>0</v>
      </c>
      <c r="R3226" s="89">
        <v>0</v>
      </c>
      <c r="S3226" s="89">
        <v>0</v>
      </c>
      <c r="T3226" s="89">
        <v>0</v>
      </c>
      <c r="U3226" s="89">
        <v>0</v>
      </c>
      <c r="V3226" s="89">
        <v>0</v>
      </c>
      <c r="W3226" s="89">
        <v>0</v>
      </c>
      <c r="X3226" s="89">
        <v>0</v>
      </c>
      <c r="Y3226" s="89">
        <v>0</v>
      </c>
      <c r="Z3226" s="89">
        <v>0</v>
      </c>
      <c r="AA3226" s="89">
        <v>0</v>
      </c>
    </row>
    <row r="3227" spans="1:27" x14ac:dyDescent="0.25">
      <c r="A3227" s="87">
        <v>63597</v>
      </c>
      <c r="B3227" s="134">
        <v>45473</v>
      </c>
      <c r="C3227" s="87">
        <v>17831</v>
      </c>
      <c r="D3227" s="86" t="s">
        <v>3066</v>
      </c>
      <c r="E3227" s="88">
        <v>273033027</v>
      </c>
      <c r="F3227" s="88">
        <v>214520032</v>
      </c>
      <c r="G3227" s="88">
        <v>8786528</v>
      </c>
      <c r="H3227" s="88">
        <v>0</v>
      </c>
      <c r="I3227" s="88">
        <v>2233817</v>
      </c>
      <c r="J3227" s="88">
        <v>32981255</v>
      </c>
      <c r="K3227" s="88">
        <v>84272237</v>
      </c>
      <c r="L3227" s="88">
        <v>0</v>
      </c>
      <c r="M3227" s="88">
        <v>37921173</v>
      </c>
      <c r="N3227" s="88">
        <v>4554875</v>
      </c>
      <c r="O3227" s="88">
        <v>531541</v>
      </c>
      <c r="P3227" s="88">
        <v>43238606</v>
      </c>
      <c r="Q3227" s="89">
        <v>9.9409924152099993E-3</v>
      </c>
      <c r="R3227" s="89">
        <v>0</v>
      </c>
      <c r="S3227" s="89">
        <v>4.8715484521399998E-3</v>
      </c>
      <c r="T3227" s="89">
        <v>5.0577523162999999E-4</v>
      </c>
      <c r="U3227" s="89">
        <v>3.2202783109500002E-3</v>
      </c>
      <c r="V3227" s="89">
        <v>0</v>
      </c>
      <c r="W3227" s="89">
        <v>0</v>
      </c>
      <c r="X3227" s="89">
        <v>0</v>
      </c>
      <c r="Y3227" s="89">
        <v>0</v>
      </c>
      <c r="Z3227" s="89">
        <v>9.5231750391400003E-3</v>
      </c>
      <c r="AA3227" s="89">
        <v>3.62589236787E-3</v>
      </c>
    </row>
    <row r="3228" spans="1:27" x14ac:dyDescent="0.25">
      <c r="A3228" s="87">
        <v>63598</v>
      </c>
      <c r="B3228" s="134">
        <v>45473</v>
      </c>
      <c r="C3228" s="87">
        <v>17832</v>
      </c>
      <c r="D3228" s="86" t="s">
        <v>3543</v>
      </c>
      <c r="E3228" s="88">
        <v>52596799</v>
      </c>
      <c r="F3228" s="88">
        <v>20481443</v>
      </c>
      <c r="G3228" s="88">
        <v>902135</v>
      </c>
      <c r="H3228" s="88">
        <v>0</v>
      </c>
      <c r="I3228" s="88">
        <v>0</v>
      </c>
      <c r="J3228" s="88">
        <v>6079829</v>
      </c>
      <c r="K3228" s="88">
        <v>5610599</v>
      </c>
      <c r="L3228" s="88">
        <v>0</v>
      </c>
      <c r="M3228" s="88">
        <v>7148161</v>
      </c>
      <c r="N3228" s="88">
        <v>0</v>
      </c>
      <c r="O3228" s="88">
        <v>0</v>
      </c>
      <c r="P3228" s="88">
        <v>740718</v>
      </c>
      <c r="Q3228" s="89">
        <v>3.3906566015019998E-2</v>
      </c>
      <c r="R3228" s="89">
        <v>0</v>
      </c>
      <c r="S3228" s="89">
        <v>0</v>
      </c>
      <c r="T3228" s="89">
        <v>9.2775800818999999E-4</v>
      </c>
      <c r="U3228" s="89">
        <v>2.3702718721E-3</v>
      </c>
      <c r="V3228" s="89">
        <v>0</v>
      </c>
      <c r="W3228" s="89">
        <v>0</v>
      </c>
      <c r="X3228" s="89">
        <v>0</v>
      </c>
      <c r="Y3228" s="89">
        <v>0</v>
      </c>
      <c r="Z3228" s="89">
        <v>3.104996343152E-2</v>
      </c>
      <c r="AA3228" s="89">
        <v>3.6871833868000001E-3</v>
      </c>
    </row>
    <row r="3229" spans="1:27" x14ac:dyDescent="0.25">
      <c r="A3229" s="87">
        <v>63602</v>
      </c>
      <c r="B3229" s="134">
        <v>45473</v>
      </c>
      <c r="C3229" s="87">
        <v>17836</v>
      </c>
      <c r="D3229" s="86" t="s">
        <v>3544</v>
      </c>
      <c r="E3229" s="88">
        <v>667232539</v>
      </c>
      <c r="F3229" s="88">
        <v>573093330</v>
      </c>
      <c r="G3229" s="88">
        <v>15910987</v>
      </c>
      <c r="H3229" s="88">
        <v>0</v>
      </c>
      <c r="I3229" s="88">
        <v>299864</v>
      </c>
      <c r="J3229" s="88">
        <v>65990758</v>
      </c>
      <c r="K3229" s="88">
        <v>96909686</v>
      </c>
      <c r="L3229" s="88">
        <v>0</v>
      </c>
      <c r="M3229" s="88">
        <v>237060917</v>
      </c>
      <c r="N3229" s="88">
        <v>19648285</v>
      </c>
      <c r="O3229" s="88">
        <v>1000456</v>
      </c>
      <c r="P3229" s="88">
        <v>136272377</v>
      </c>
      <c r="Q3229" s="89">
        <v>1.3710947918190001E-2</v>
      </c>
      <c r="R3229" s="89">
        <v>0</v>
      </c>
      <c r="S3229" s="89">
        <v>-3.1146415959999998E-3</v>
      </c>
      <c r="T3229" s="89">
        <v>1.6854373006E-4</v>
      </c>
      <c r="U3229" s="89">
        <v>1.6669630718399999E-3</v>
      </c>
      <c r="V3229" s="89">
        <v>0</v>
      </c>
      <c r="W3229" s="89">
        <v>5.5724238748000002E-4</v>
      </c>
      <c r="X3229" s="89">
        <v>0</v>
      </c>
      <c r="Y3229" s="89">
        <v>-3.3675816390000001E-4</v>
      </c>
      <c r="Z3229" s="89">
        <v>3.4478128291700002E-3</v>
      </c>
      <c r="AA3229" s="89">
        <v>1.6005448486699999E-3</v>
      </c>
    </row>
    <row r="3230" spans="1:27" x14ac:dyDescent="0.25">
      <c r="A3230" s="87">
        <v>63606</v>
      </c>
      <c r="B3230" s="134">
        <v>45473</v>
      </c>
      <c r="C3230" s="87">
        <v>17839</v>
      </c>
      <c r="D3230" s="86" t="s">
        <v>3545</v>
      </c>
      <c r="E3230" s="88">
        <v>80449178</v>
      </c>
      <c r="F3230" s="88">
        <v>60690924</v>
      </c>
      <c r="G3230" s="88">
        <v>286760</v>
      </c>
      <c r="H3230" s="88">
        <v>0</v>
      </c>
      <c r="I3230" s="88">
        <v>0</v>
      </c>
      <c r="J3230" s="88">
        <v>7893035</v>
      </c>
      <c r="K3230" s="88">
        <v>36463262</v>
      </c>
      <c r="L3230" s="88">
        <v>0</v>
      </c>
      <c r="M3230" s="88">
        <v>5768122</v>
      </c>
      <c r="N3230" s="88">
        <v>0</v>
      </c>
      <c r="O3230" s="88">
        <v>0</v>
      </c>
      <c r="P3230" s="88">
        <v>10279745</v>
      </c>
      <c r="Q3230" s="89">
        <v>-3.1760088130999998E-3</v>
      </c>
      <c r="R3230" s="89">
        <v>0</v>
      </c>
      <c r="S3230" s="89">
        <v>0</v>
      </c>
      <c r="T3230" s="89">
        <v>4.4495133873999999E-4</v>
      </c>
      <c r="U3230" s="89">
        <v>3.6593195217100001E-3</v>
      </c>
      <c r="V3230" s="89">
        <v>0</v>
      </c>
      <c r="W3230" s="89">
        <v>1.6342366802500001E-3</v>
      </c>
      <c r="X3230" s="89">
        <v>0</v>
      </c>
      <c r="Y3230" s="89">
        <v>0</v>
      </c>
      <c r="Z3230" s="89">
        <v>5.4759470782500003E-3</v>
      </c>
      <c r="AA3230" s="89">
        <v>3.3946577890400001E-3</v>
      </c>
    </row>
    <row r="3231" spans="1:27" x14ac:dyDescent="0.25">
      <c r="A3231" s="87">
        <v>63613</v>
      </c>
      <c r="B3231" s="134">
        <v>45473</v>
      </c>
      <c r="C3231" s="87">
        <v>17846</v>
      </c>
      <c r="D3231" s="86" t="s">
        <v>1672</v>
      </c>
      <c r="E3231" s="88">
        <v>93448050</v>
      </c>
      <c r="F3231" s="88">
        <v>80073683</v>
      </c>
      <c r="G3231" s="88">
        <v>2728255</v>
      </c>
      <c r="H3231" s="88">
        <v>0</v>
      </c>
      <c r="I3231" s="88">
        <v>0</v>
      </c>
      <c r="J3231" s="88">
        <v>2575642</v>
      </c>
      <c r="K3231" s="88">
        <v>14125114</v>
      </c>
      <c r="L3231" s="88">
        <v>0</v>
      </c>
      <c r="M3231" s="88">
        <v>25295678</v>
      </c>
      <c r="N3231" s="88">
        <v>16101606</v>
      </c>
      <c r="O3231" s="88">
        <v>12085460</v>
      </c>
      <c r="P3231" s="88">
        <v>7161928</v>
      </c>
      <c r="Q3231" s="89">
        <v>1.10837790089E-3</v>
      </c>
      <c r="R3231" s="89">
        <v>0</v>
      </c>
      <c r="S3231" s="89">
        <v>0</v>
      </c>
      <c r="T3231" s="89">
        <v>0</v>
      </c>
      <c r="U3231" s="89">
        <v>1.0451677723000001E-4</v>
      </c>
      <c r="V3231" s="89">
        <v>0</v>
      </c>
      <c r="W3231" s="89">
        <v>0</v>
      </c>
      <c r="X3231" s="89">
        <v>0</v>
      </c>
      <c r="Y3231" s="89">
        <v>0</v>
      </c>
      <c r="Z3231" s="89">
        <v>1.1698197707999999E-4</v>
      </c>
      <c r="AA3231" s="89">
        <v>6.6349275039999996E-5</v>
      </c>
    </row>
    <row r="3232" spans="1:27" x14ac:dyDescent="0.25">
      <c r="A3232" s="87">
        <v>63614</v>
      </c>
      <c r="B3232" s="134">
        <v>45473</v>
      </c>
      <c r="C3232" s="87">
        <v>17847</v>
      </c>
      <c r="D3232" s="86" t="s">
        <v>3546</v>
      </c>
      <c r="E3232" s="88">
        <v>49664882</v>
      </c>
      <c r="F3232" s="88">
        <v>26602837</v>
      </c>
      <c r="G3232" s="88">
        <v>756854</v>
      </c>
      <c r="H3232" s="88">
        <v>0</v>
      </c>
      <c r="I3232" s="88">
        <v>0</v>
      </c>
      <c r="J3232" s="88">
        <v>2047090</v>
      </c>
      <c r="K3232" s="88">
        <v>6461651</v>
      </c>
      <c r="L3232" s="88">
        <v>0</v>
      </c>
      <c r="M3232" s="88">
        <v>13712777</v>
      </c>
      <c r="N3232" s="88">
        <v>0</v>
      </c>
      <c r="O3232" s="88">
        <v>0</v>
      </c>
      <c r="P3232" s="88">
        <v>3624464</v>
      </c>
      <c r="Q3232" s="89">
        <v>6.0905158883300002E-3</v>
      </c>
      <c r="R3232" s="89">
        <v>0</v>
      </c>
      <c r="S3232" s="89">
        <v>0</v>
      </c>
      <c r="T3232" s="89">
        <v>4.6058947811200004E-3</v>
      </c>
      <c r="U3232" s="89">
        <v>2.9193833685800001E-3</v>
      </c>
      <c r="V3232" s="89">
        <v>0</v>
      </c>
      <c r="W3232" s="89">
        <v>2.3287246435000001E-4</v>
      </c>
      <c r="X3232" s="89">
        <v>0</v>
      </c>
      <c r="Y3232" s="89">
        <v>0</v>
      </c>
      <c r="Z3232" s="89">
        <v>2.9046384886400002E-3</v>
      </c>
      <c r="AA3232" s="89">
        <v>1.7357680546999999E-3</v>
      </c>
    </row>
    <row r="3233" spans="1:27" x14ac:dyDescent="0.25">
      <c r="A3233" s="87">
        <v>63627</v>
      </c>
      <c r="B3233" s="134">
        <v>45473</v>
      </c>
      <c r="C3233" s="87">
        <v>17860</v>
      </c>
      <c r="D3233" s="86" t="s">
        <v>3547</v>
      </c>
      <c r="E3233" s="88">
        <v>15278330</v>
      </c>
      <c r="F3233" s="88">
        <v>10949794</v>
      </c>
      <c r="G3233" s="88">
        <v>0</v>
      </c>
      <c r="H3233" s="88">
        <v>0</v>
      </c>
      <c r="I3233" s="88">
        <v>0</v>
      </c>
      <c r="J3233" s="88">
        <v>3521837</v>
      </c>
      <c r="K3233" s="88">
        <v>5488043</v>
      </c>
      <c r="L3233" s="88">
        <v>0</v>
      </c>
      <c r="M3233" s="88">
        <v>1003809</v>
      </c>
      <c r="N3233" s="88">
        <v>0</v>
      </c>
      <c r="O3233" s="88">
        <v>0</v>
      </c>
      <c r="P3233" s="88">
        <v>936105</v>
      </c>
      <c r="Q3233" s="89">
        <v>0</v>
      </c>
      <c r="R3233" s="89">
        <v>0</v>
      </c>
      <c r="S3233" s="89">
        <v>0</v>
      </c>
      <c r="T3233" s="89">
        <v>1.6664647324000001E-4</v>
      </c>
      <c r="U3233" s="89">
        <v>1.0847087990399999E-3</v>
      </c>
      <c r="V3233" s="89">
        <v>0</v>
      </c>
      <c r="W3233" s="89">
        <v>0</v>
      </c>
      <c r="X3233" s="89">
        <v>0</v>
      </c>
      <c r="Y3233" s="89">
        <v>0</v>
      </c>
      <c r="Z3233" s="89">
        <v>4.11418993663E-3</v>
      </c>
      <c r="AA3233" s="89">
        <v>1.1353494028199999E-3</v>
      </c>
    </row>
    <row r="3234" spans="1:27" x14ac:dyDescent="0.25">
      <c r="A3234" s="87">
        <v>63630</v>
      </c>
      <c r="B3234" s="134">
        <v>45473</v>
      </c>
      <c r="C3234" s="87">
        <v>17863</v>
      </c>
      <c r="D3234" s="86" t="s">
        <v>3548</v>
      </c>
      <c r="E3234" s="88">
        <v>12641732</v>
      </c>
      <c r="F3234" s="88">
        <v>7808758</v>
      </c>
      <c r="G3234" s="88">
        <v>0</v>
      </c>
      <c r="H3234" s="88">
        <v>0</v>
      </c>
      <c r="I3234" s="88">
        <v>0</v>
      </c>
      <c r="J3234" s="88">
        <v>1882586</v>
      </c>
      <c r="K3234" s="88">
        <v>3806478</v>
      </c>
      <c r="L3234" s="88">
        <v>0</v>
      </c>
      <c r="M3234" s="88">
        <v>0</v>
      </c>
      <c r="N3234" s="88">
        <v>0</v>
      </c>
      <c r="O3234" s="88">
        <v>0</v>
      </c>
      <c r="P3234" s="88">
        <v>2119694</v>
      </c>
      <c r="Q3234" s="89">
        <v>0</v>
      </c>
      <c r="R3234" s="89">
        <v>0</v>
      </c>
      <c r="S3234" s="89">
        <v>0</v>
      </c>
      <c r="T3234" s="89">
        <v>1.2055849439299999E-3</v>
      </c>
      <c r="U3234" s="89">
        <v>1.1630302605000001E-3</v>
      </c>
      <c r="V3234" s="89">
        <v>0</v>
      </c>
      <c r="W3234" s="89">
        <v>0</v>
      </c>
      <c r="X3234" s="89">
        <v>0</v>
      </c>
      <c r="Y3234" s="89">
        <v>0</v>
      </c>
      <c r="Z3234" s="89">
        <v>1.044581183567E-2</v>
      </c>
      <c r="AA3234" s="89">
        <v>3.7678091503499998E-3</v>
      </c>
    </row>
    <row r="3235" spans="1:27" x14ac:dyDescent="0.25">
      <c r="A3235" s="87">
        <v>63639</v>
      </c>
      <c r="B3235" s="134">
        <v>45473</v>
      </c>
      <c r="C3235" s="87">
        <v>17872</v>
      </c>
      <c r="D3235" s="86" t="s">
        <v>3549</v>
      </c>
      <c r="E3235" s="88">
        <v>518034003</v>
      </c>
      <c r="F3235" s="88">
        <v>327332890</v>
      </c>
      <c r="G3235" s="88">
        <v>5418129</v>
      </c>
      <c r="H3235" s="88">
        <v>0</v>
      </c>
      <c r="I3235" s="88">
        <v>0</v>
      </c>
      <c r="J3235" s="88">
        <v>22804829</v>
      </c>
      <c r="K3235" s="88">
        <v>94284758</v>
      </c>
      <c r="L3235" s="88">
        <v>0</v>
      </c>
      <c r="M3235" s="88">
        <v>123962273</v>
      </c>
      <c r="N3235" s="88">
        <v>11088913</v>
      </c>
      <c r="O3235" s="88">
        <v>1105044</v>
      </c>
      <c r="P3235" s="88">
        <v>68668944</v>
      </c>
      <c r="Q3235" s="89">
        <v>1.2494333654090001E-2</v>
      </c>
      <c r="R3235" s="89">
        <v>0</v>
      </c>
      <c r="S3235" s="89">
        <v>0</v>
      </c>
      <c r="T3235" s="89">
        <v>9.4504261574E-4</v>
      </c>
      <c r="U3235" s="89">
        <v>4.05066941548E-3</v>
      </c>
      <c r="V3235" s="89">
        <v>0</v>
      </c>
      <c r="W3235" s="89">
        <v>-1.480295961E-4</v>
      </c>
      <c r="X3235" s="89">
        <v>0</v>
      </c>
      <c r="Y3235" s="89">
        <v>0</v>
      </c>
      <c r="Z3235" s="89">
        <v>2.8773351955100001E-3</v>
      </c>
      <c r="AA3235" s="89">
        <v>1.9912969182200001E-3</v>
      </c>
    </row>
    <row r="3236" spans="1:27" x14ac:dyDescent="0.25">
      <c r="A3236" s="87">
        <v>63648</v>
      </c>
      <c r="B3236" s="134">
        <v>45473</v>
      </c>
      <c r="C3236" s="87">
        <v>17880</v>
      </c>
      <c r="D3236" s="86" t="s">
        <v>3550</v>
      </c>
      <c r="E3236" s="88">
        <v>133274958</v>
      </c>
      <c r="F3236" s="88">
        <v>71146367</v>
      </c>
      <c r="G3236" s="88">
        <v>3428485</v>
      </c>
      <c r="H3236" s="88">
        <v>0</v>
      </c>
      <c r="I3236" s="88">
        <v>6752772</v>
      </c>
      <c r="J3236" s="88">
        <v>11714416</v>
      </c>
      <c r="K3236" s="88">
        <v>29667572</v>
      </c>
      <c r="L3236" s="88">
        <v>0</v>
      </c>
      <c r="M3236" s="88">
        <v>10586211</v>
      </c>
      <c r="N3236" s="88">
        <v>0</v>
      </c>
      <c r="O3236" s="88">
        <v>0</v>
      </c>
      <c r="P3236" s="88">
        <v>8996911</v>
      </c>
      <c r="Q3236" s="89">
        <v>1.024311518271E-2</v>
      </c>
      <c r="R3236" s="89">
        <v>0</v>
      </c>
      <c r="S3236" s="89">
        <v>7.1207065450199997E-3</v>
      </c>
      <c r="T3236" s="89">
        <v>9.0707213377999997E-4</v>
      </c>
      <c r="U3236" s="89">
        <v>3.87335007667E-3</v>
      </c>
      <c r="V3236" s="89">
        <v>0</v>
      </c>
      <c r="W3236" s="89">
        <v>3.162285379E-5</v>
      </c>
      <c r="X3236" s="89">
        <v>0</v>
      </c>
      <c r="Y3236" s="89">
        <v>0</v>
      </c>
      <c r="Z3236" s="89">
        <v>1.237262160176E-2</v>
      </c>
      <c r="AA3236" s="89">
        <v>4.9166818247699997E-3</v>
      </c>
    </row>
    <row r="3237" spans="1:27" x14ac:dyDescent="0.25">
      <c r="A3237" s="87">
        <v>63672</v>
      </c>
      <c r="B3237" s="134">
        <v>45473</v>
      </c>
      <c r="C3237" s="87">
        <v>17903</v>
      </c>
      <c r="D3237" s="86" t="s">
        <v>3551</v>
      </c>
      <c r="E3237" s="88">
        <v>26257070</v>
      </c>
      <c r="F3237" s="88">
        <v>6254446</v>
      </c>
      <c r="G3237" s="88">
        <v>0</v>
      </c>
      <c r="H3237" s="88">
        <v>0</v>
      </c>
      <c r="I3237" s="88">
        <v>41009</v>
      </c>
      <c r="J3237" s="88">
        <v>1904610</v>
      </c>
      <c r="K3237" s="88">
        <v>3870427</v>
      </c>
      <c r="L3237" s="88">
        <v>0</v>
      </c>
      <c r="M3237" s="88">
        <v>16323</v>
      </c>
      <c r="N3237" s="88">
        <v>0</v>
      </c>
      <c r="O3237" s="88">
        <v>0</v>
      </c>
      <c r="P3237" s="88">
        <v>422077</v>
      </c>
      <c r="Q3237" s="89">
        <v>0</v>
      </c>
      <c r="R3237" s="89">
        <v>0</v>
      </c>
      <c r="S3237" s="89">
        <v>0</v>
      </c>
      <c r="T3237" s="89">
        <v>1.6725708257099999E-3</v>
      </c>
      <c r="U3237" s="89">
        <v>1.1843036429499999E-3</v>
      </c>
      <c r="V3237" s="89">
        <v>0</v>
      </c>
      <c r="W3237" s="89">
        <v>-0.1339616003271</v>
      </c>
      <c r="X3237" s="89">
        <v>0</v>
      </c>
      <c r="Y3237" s="89">
        <v>0</v>
      </c>
      <c r="Z3237" s="89">
        <v>-5.7269423613999998E-3</v>
      </c>
      <c r="AA3237" s="89">
        <v>-8.3959981140000004E-4</v>
      </c>
    </row>
    <row r="3238" spans="1:27" x14ac:dyDescent="0.25">
      <c r="A3238" s="87">
        <v>63676</v>
      </c>
      <c r="B3238" s="134">
        <v>45473</v>
      </c>
      <c r="C3238" s="87">
        <v>17907</v>
      </c>
      <c r="D3238" s="86" t="s">
        <v>3552</v>
      </c>
      <c r="E3238" s="88">
        <v>7574285</v>
      </c>
      <c r="F3238" s="88">
        <v>2627967</v>
      </c>
      <c r="G3238" s="88">
        <v>0</v>
      </c>
      <c r="H3238" s="88">
        <v>0</v>
      </c>
      <c r="I3238" s="88">
        <v>0</v>
      </c>
      <c r="J3238" s="88">
        <v>1133304</v>
      </c>
      <c r="K3238" s="88">
        <v>897158</v>
      </c>
      <c r="L3238" s="88">
        <v>0</v>
      </c>
      <c r="M3238" s="88">
        <v>0</v>
      </c>
      <c r="N3238" s="88">
        <v>0</v>
      </c>
      <c r="O3238" s="88">
        <v>0</v>
      </c>
      <c r="P3238" s="88">
        <v>597505</v>
      </c>
      <c r="Q3238" s="89">
        <v>0</v>
      </c>
      <c r="R3238" s="89">
        <v>0</v>
      </c>
      <c r="S3238" s="89">
        <v>0</v>
      </c>
      <c r="T3238" s="89">
        <v>0</v>
      </c>
      <c r="U3238" s="89">
        <v>3.8502025007399999E-3</v>
      </c>
      <c r="V3238" s="89">
        <v>0</v>
      </c>
      <c r="W3238" s="89">
        <v>0</v>
      </c>
      <c r="X3238" s="89">
        <v>0</v>
      </c>
      <c r="Y3238" s="89">
        <v>0</v>
      </c>
      <c r="Z3238" s="89">
        <v>3.1512294822899998E-3</v>
      </c>
      <c r="AA3238" s="89">
        <v>2.0427797744099999E-3</v>
      </c>
    </row>
    <row r="3239" spans="1:27" x14ac:dyDescent="0.25">
      <c r="A3239" s="87">
        <v>63679</v>
      </c>
      <c r="B3239" s="134">
        <v>45473</v>
      </c>
      <c r="C3239" s="87">
        <v>17910</v>
      </c>
      <c r="D3239" s="86" t="s">
        <v>3553</v>
      </c>
      <c r="E3239" s="88">
        <v>43945530</v>
      </c>
      <c r="F3239" s="88">
        <v>22132723</v>
      </c>
      <c r="G3239" s="88">
        <v>467449</v>
      </c>
      <c r="H3239" s="88">
        <v>0</v>
      </c>
      <c r="I3239" s="88">
        <v>0</v>
      </c>
      <c r="J3239" s="88">
        <v>4227449</v>
      </c>
      <c r="K3239" s="88">
        <v>11543778</v>
      </c>
      <c r="L3239" s="88">
        <v>0</v>
      </c>
      <c r="M3239" s="88">
        <v>3014504</v>
      </c>
      <c r="N3239" s="88">
        <v>0</v>
      </c>
      <c r="O3239" s="88">
        <v>0</v>
      </c>
      <c r="P3239" s="88">
        <v>2879543</v>
      </c>
      <c r="Q3239" s="89">
        <v>1.380819208746E-2</v>
      </c>
      <c r="R3239" s="89">
        <v>0</v>
      </c>
      <c r="S3239" s="89">
        <v>0</v>
      </c>
      <c r="T3239" s="89">
        <v>2.4054483845E-4</v>
      </c>
      <c r="U3239" s="89">
        <v>7.9411928377000004E-4</v>
      </c>
      <c r="V3239" s="89">
        <v>0</v>
      </c>
      <c r="W3239" s="89">
        <v>0</v>
      </c>
      <c r="X3239" s="89">
        <v>0</v>
      </c>
      <c r="Y3239" s="89">
        <v>0</v>
      </c>
      <c r="Z3239" s="89">
        <v>1.02435352154E-3</v>
      </c>
      <c r="AA3239" s="89">
        <v>8.5220236591000004E-4</v>
      </c>
    </row>
    <row r="3240" spans="1:27" x14ac:dyDescent="0.25">
      <c r="A3240" s="87">
        <v>63704</v>
      </c>
      <c r="B3240" s="134">
        <v>45473</v>
      </c>
      <c r="C3240" s="87">
        <v>17934</v>
      </c>
      <c r="D3240" s="86" t="s">
        <v>3554</v>
      </c>
      <c r="E3240" s="88">
        <v>33074966</v>
      </c>
      <c r="F3240" s="88">
        <v>16706649</v>
      </c>
      <c r="G3240" s="88">
        <v>157984</v>
      </c>
      <c r="H3240" s="88">
        <v>0</v>
      </c>
      <c r="I3240" s="88">
        <v>0</v>
      </c>
      <c r="J3240" s="88">
        <v>2723469</v>
      </c>
      <c r="K3240" s="88">
        <v>3294205</v>
      </c>
      <c r="L3240" s="88">
        <v>0</v>
      </c>
      <c r="M3240" s="88">
        <v>8455717</v>
      </c>
      <c r="N3240" s="88">
        <v>996356</v>
      </c>
      <c r="O3240" s="88">
        <v>0</v>
      </c>
      <c r="P3240" s="88">
        <v>1078919</v>
      </c>
      <c r="Q3240" s="89">
        <v>4.3274868005999997E-3</v>
      </c>
      <c r="R3240" s="89">
        <v>0</v>
      </c>
      <c r="S3240" s="89">
        <v>0</v>
      </c>
      <c r="T3240" s="89">
        <v>-2.0308326020000001E-4</v>
      </c>
      <c r="U3240" s="89">
        <v>9.9629957985700006E-3</v>
      </c>
      <c r="V3240" s="89">
        <v>0</v>
      </c>
      <c r="W3240" s="89">
        <v>0</v>
      </c>
      <c r="X3240" s="89">
        <v>0</v>
      </c>
      <c r="Y3240" s="89">
        <v>0</v>
      </c>
      <c r="Z3240" s="89">
        <v>5.7386150841900003E-3</v>
      </c>
      <c r="AA3240" s="89">
        <v>2.2803099964000002E-3</v>
      </c>
    </row>
    <row r="3241" spans="1:27" x14ac:dyDescent="0.25">
      <c r="A3241" s="87">
        <v>63715</v>
      </c>
      <c r="B3241" s="134">
        <v>45473</v>
      </c>
      <c r="C3241" s="87">
        <v>17944</v>
      </c>
      <c r="D3241" s="86" t="s">
        <v>3555</v>
      </c>
      <c r="E3241" s="88">
        <v>5909061</v>
      </c>
      <c r="F3241" s="88">
        <v>1149688</v>
      </c>
      <c r="G3241" s="88">
        <v>0</v>
      </c>
      <c r="H3241" s="88">
        <v>0</v>
      </c>
      <c r="I3241" s="88">
        <v>0</v>
      </c>
      <c r="J3241" s="88">
        <v>485663</v>
      </c>
      <c r="K3241" s="88">
        <v>244741</v>
      </c>
      <c r="L3241" s="88">
        <v>0</v>
      </c>
      <c r="M3241" s="88">
        <v>0</v>
      </c>
      <c r="N3241" s="88">
        <v>0</v>
      </c>
      <c r="O3241" s="88">
        <v>0</v>
      </c>
      <c r="P3241" s="88">
        <v>419284</v>
      </c>
      <c r="Q3241" s="89">
        <v>0</v>
      </c>
      <c r="R3241" s="89">
        <v>0</v>
      </c>
      <c r="S3241" s="89">
        <v>0</v>
      </c>
      <c r="T3241" s="89">
        <v>0</v>
      </c>
      <c r="U3241" s="89">
        <v>0</v>
      </c>
      <c r="V3241" s="89">
        <v>0</v>
      </c>
      <c r="W3241" s="89">
        <v>0</v>
      </c>
      <c r="X3241" s="89">
        <v>0</v>
      </c>
      <c r="Y3241" s="89">
        <v>0</v>
      </c>
      <c r="Z3241" s="89">
        <v>0</v>
      </c>
      <c r="AA3241" s="89">
        <v>0</v>
      </c>
    </row>
    <row r="3242" spans="1:27" x14ac:dyDescent="0.25">
      <c r="A3242" s="87">
        <v>63716</v>
      </c>
      <c r="B3242" s="134">
        <v>45473</v>
      </c>
      <c r="C3242" s="87">
        <v>17945</v>
      </c>
      <c r="D3242" s="86" t="s">
        <v>3556</v>
      </c>
      <c r="E3242" s="88">
        <v>450819746</v>
      </c>
      <c r="F3242" s="88">
        <v>305524576</v>
      </c>
      <c r="G3242" s="88">
        <v>14182700</v>
      </c>
      <c r="H3242" s="88">
        <v>0</v>
      </c>
      <c r="I3242" s="88">
        <v>0</v>
      </c>
      <c r="J3242" s="88">
        <v>25769487</v>
      </c>
      <c r="K3242" s="88">
        <v>100905783</v>
      </c>
      <c r="L3242" s="88">
        <v>0</v>
      </c>
      <c r="M3242" s="88">
        <v>84095352</v>
      </c>
      <c r="N3242" s="88">
        <v>37419539</v>
      </c>
      <c r="O3242" s="88">
        <v>10212924</v>
      </c>
      <c r="P3242" s="88">
        <v>32938791</v>
      </c>
      <c r="Q3242" s="89">
        <v>1.184297554793E-2</v>
      </c>
      <c r="R3242" s="89">
        <v>0</v>
      </c>
      <c r="S3242" s="89">
        <v>0</v>
      </c>
      <c r="T3242" s="89">
        <v>3.4458821804999999E-4</v>
      </c>
      <c r="U3242" s="89">
        <v>4.3728313029400001E-3</v>
      </c>
      <c r="V3242" s="89">
        <v>0</v>
      </c>
      <c r="W3242" s="89">
        <v>1.6918769693999999E-4</v>
      </c>
      <c r="X3242" s="89">
        <v>0</v>
      </c>
      <c r="Y3242" s="89">
        <v>0</v>
      </c>
      <c r="Z3242" s="89">
        <v>1.488045333729E-2</v>
      </c>
      <c r="AA3242" s="89">
        <v>4.1872489176700001E-3</v>
      </c>
    </row>
    <row r="3243" spans="1:27" x14ac:dyDescent="0.25">
      <c r="A3243" s="87">
        <v>63757</v>
      </c>
      <c r="B3243" s="134">
        <v>45473</v>
      </c>
      <c r="C3243" s="87">
        <v>17985</v>
      </c>
      <c r="D3243" s="86" t="s">
        <v>3557</v>
      </c>
      <c r="E3243" s="88">
        <v>452330836</v>
      </c>
      <c r="F3243" s="88">
        <v>358842661</v>
      </c>
      <c r="G3243" s="88">
        <v>9610173</v>
      </c>
      <c r="H3243" s="88">
        <v>0</v>
      </c>
      <c r="I3243" s="88">
        <v>0</v>
      </c>
      <c r="J3243" s="88">
        <v>23033037</v>
      </c>
      <c r="K3243" s="88">
        <v>110430600</v>
      </c>
      <c r="L3243" s="88">
        <v>0</v>
      </c>
      <c r="M3243" s="88">
        <v>167058971</v>
      </c>
      <c r="N3243" s="88">
        <v>13451277</v>
      </c>
      <c r="O3243" s="88">
        <v>0</v>
      </c>
      <c r="P3243" s="88">
        <v>35258603</v>
      </c>
      <c r="Q3243" s="89">
        <v>1.23206691408E-2</v>
      </c>
      <c r="R3243" s="89">
        <v>0</v>
      </c>
      <c r="S3243" s="89">
        <v>0</v>
      </c>
      <c r="T3243" s="89">
        <v>1.5106548835000001E-4</v>
      </c>
      <c r="U3243" s="89">
        <v>3.4051789006299999E-3</v>
      </c>
      <c r="V3243" s="89">
        <v>0</v>
      </c>
      <c r="W3243" s="89">
        <v>1.1550440390999999E-4</v>
      </c>
      <c r="X3243" s="89">
        <v>0</v>
      </c>
      <c r="Y3243" s="89">
        <v>0</v>
      </c>
      <c r="Z3243" s="89">
        <v>8.2380092945999999E-3</v>
      </c>
      <c r="AA3243" s="89">
        <v>2.2283154714099998E-3</v>
      </c>
    </row>
    <row r="3244" spans="1:27" x14ac:dyDescent="0.25">
      <c r="A3244" s="87">
        <v>63783</v>
      </c>
      <c r="B3244" s="134">
        <v>45473</v>
      </c>
      <c r="C3244" s="87">
        <v>18011</v>
      </c>
      <c r="D3244" s="86" t="s">
        <v>3558</v>
      </c>
      <c r="E3244" s="88">
        <v>172550692</v>
      </c>
      <c r="F3244" s="88">
        <v>102756511</v>
      </c>
      <c r="G3244" s="88">
        <v>4142967</v>
      </c>
      <c r="H3244" s="88">
        <v>0</v>
      </c>
      <c r="I3244" s="88">
        <v>0</v>
      </c>
      <c r="J3244" s="88">
        <v>25984990</v>
      </c>
      <c r="K3244" s="88">
        <v>38501185</v>
      </c>
      <c r="L3244" s="88">
        <v>0</v>
      </c>
      <c r="M3244" s="88">
        <v>14323318</v>
      </c>
      <c r="N3244" s="88">
        <v>0</v>
      </c>
      <c r="O3244" s="88">
        <v>3192355</v>
      </c>
      <c r="P3244" s="88">
        <v>16611695</v>
      </c>
      <c r="Q3244" s="89">
        <v>5.3512645704500003E-3</v>
      </c>
      <c r="R3244" s="89">
        <v>0</v>
      </c>
      <c r="S3244" s="89">
        <v>0</v>
      </c>
      <c r="T3244" s="89">
        <v>-1.5760724849999999E-4</v>
      </c>
      <c r="U3244" s="89">
        <v>2.0645057207299999E-3</v>
      </c>
      <c r="V3244" s="89">
        <v>0</v>
      </c>
      <c r="W3244" s="89">
        <v>7.0416554108100003E-6</v>
      </c>
      <c r="X3244" s="89">
        <v>0</v>
      </c>
      <c r="Y3244" s="89">
        <v>0</v>
      </c>
      <c r="Z3244" s="89">
        <v>5.5682854120199998E-3</v>
      </c>
      <c r="AA3244" s="89">
        <v>1.9177349348500001E-3</v>
      </c>
    </row>
    <row r="3245" spans="1:27" x14ac:dyDescent="0.25">
      <c r="A3245" s="87">
        <v>63789</v>
      </c>
      <c r="B3245" s="134">
        <v>45473</v>
      </c>
      <c r="C3245" s="87">
        <v>18017</v>
      </c>
      <c r="D3245" s="86" t="s">
        <v>3559</v>
      </c>
      <c r="E3245" s="88">
        <v>390251723</v>
      </c>
      <c r="F3245" s="88">
        <v>346600775</v>
      </c>
      <c r="G3245" s="88">
        <v>392192</v>
      </c>
      <c r="H3245" s="88">
        <v>0</v>
      </c>
      <c r="I3245" s="88">
        <v>1033786</v>
      </c>
      <c r="J3245" s="88">
        <v>20816102</v>
      </c>
      <c r="K3245" s="88">
        <v>63135198</v>
      </c>
      <c r="L3245" s="88">
        <v>0</v>
      </c>
      <c r="M3245" s="88">
        <v>210443117</v>
      </c>
      <c r="N3245" s="88">
        <v>21415452</v>
      </c>
      <c r="O3245" s="88">
        <v>2859895</v>
      </c>
      <c r="P3245" s="88">
        <v>26505034</v>
      </c>
      <c r="Q3245" s="89">
        <v>5.0420896943999998E-3</v>
      </c>
      <c r="R3245" s="89">
        <v>0</v>
      </c>
      <c r="S3245" s="89">
        <v>6.1180644346999998E-4</v>
      </c>
      <c r="T3245" s="89">
        <v>2.9788298701600002E-3</v>
      </c>
      <c r="U3245" s="89">
        <v>3.8819072583899999E-3</v>
      </c>
      <c r="V3245" s="89">
        <v>0</v>
      </c>
      <c r="W3245" s="89">
        <v>-6.8151898299999996E-5</v>
      </c>
      <c r="X3245" s="89">
        <v>2.6636517104E-4</v>
      </c>
      <c r="Y3245" s="89">
        <v>2.29689819091E-3</v>
      </c>
      <c r="Z3245" s="89">
        <v>1.4396756334909999E-2</v>
      </c>
      <c r="AA3245" s="89">
        <v>2.0954578944400002E-3</v>
      </c>
    </row>
    <row r="3246" spans="1:27" x14ac:dyDescent="0.25">
      <c r="A3246" s="87">
        <v>63791</v>
      </c>
      <c r="B3246" s="134">
        <v>45473</v>
      </c>
      <c r="C3246" s="87">
        <v>18019</v>
      </c>
      <c r="D3246" s="86" t="s">
        <v>841</v>
      </c>
      <c r="E3246" s="88">
        <v>41822777</v>
      </c>
      <c r="F3246" s="88">
        <v>19805323</v>
      </c>
      <c r="G3246" s="88">
        <v>953984</v>
      </c>
      <c r="H3246" s="88">
        <v>0</v>
      </c>
      <c r="I3246" s="88">
        <v>0</v>
      </c>
      <c r="J3246" s="88">
        <v>5921491</v>
      </c>
      <c r="K3246" s="88">
        <v>6437995</v>
      </c>
      <c r="L3246" s="88">
        <v>0</v>
      </c>
      <c r="M3246" s="88">
        <v>3492278</v>
      </c>
      <c r="N3246" s="88">
        <v>0</v>
      </c>
      <c r="O3246" s="88">
        <v>0</v>
      </c>
      <c r="P3246" s="88">
        <v>2999574</v>
      </c>
      <c r="Q3246" s="89">
        <v>6.5535756103399997E-3</v>
      </c>
      <c r="R3246" s="89">
        <v>0</v>
      </c>
      <c r="S3246" s="89">
        <v>0</v>
      </c>
      <c r="T3246" s="89">
        <v>-1.9815701989999998E-3</v>
      </c>
      <c r="U3246" s="89">
        <v>-4.2777129279999998E-4</v>
      </c>
      <c r="V3246" s="89">
        <v>0</v>
      </c>
      <c r="W3246" s="89">
        <v>0</v>
      </c>
      <c r="X3246" s="89">
        <v>0</v>
      </c>
      <c r="Y3246" s="89">
        <v>0</v>
      </c>
      <c r="Z3246" s="89">
        <v>2.3495336731399999E-3</v>
      </c>
      <c r="AA3246" s="89">
        <v>7.001109908E-5</v>
      </c>
    </row>
    <row r="3247" spans="1:27" x14ac:dyDescent="0.25">
      <c r="A3247" s="87">
        <v>63793</v>
      </c>
      <c r="B3247" s="134">
        <v>45473</v>
      </c>
      <c r="C3247" s="87">
        <v>18021</v>
      </c>
      <c r="D3247" s="86" t="s">
        <v>3560</v>
      </c>
      <c r="E3247" s="88">
        <v>2644989</v>
      </c>
      <c r="F3247" s="88">
        <v>1184760</v>
      </c>
      <c r="G3247" s="88">
        <v>0</v>
      </c>
      <c r="H3247" s="88">
        <v>0</v>
      </c>
      <c r="I3247" s="88">
        <v>0</v>
      </c>
      <c r="J3247" s="88">
        <v>394782</v>
      </c>
      <c r="K3247" s="88">
        <v>492914</v>
      </c>
      <c r="L3247" s="88">
        <v>0</v>
      </c>
      <c r="M3247" s="88">
        <v>0</v>
      </c>
      <c r="N3247" s="88">
        <v>0</v>
      </c>
      <c r="O3247" s="88">
        <v>0</v>
      </c>
      <c r="P3247" s="88">
        <v>297064</v>
      </c>
      <c r="Q3247" s="89">
        <v>0</v>
      </c>
      <c r="R3247" s="89">
        <v>0</v>
      </c>
      <c r="S3247" s="89">
        <v>0</v>
      </c>
      <c r="T3247" s="89">
        <v>0</v>
      </c>
      <c r="U3247" s="89">
        <v>2.352478486489E-2</v>
      </c>
      <c r="V3247" s="89">
        <v>0</v>
      </c>
      <c r="W3247" s="89">
        <v>0</v>
      </c>
      <c r="X3247" s="89">
        <v>0</v>
      </c>
      <c r="Y3247" s="89">
        <v>0</v>
      </c>
      <c r="Z3247" s="89">
        <v>1.164276908874E-2</v>
      </c>
      <c r="AA3247" s="89">
        <v>1.194378584978E-2</v>
      </c>
    </row>
    <row r="3248" spans="1:27" x14ac:dyDescent="0.25">
      <c r="A3248" s="87">
        <v>63802</v>
      </c>
      <c r="B3248" s="134">
        <v>45473</v>
      </c>
      <c r="C3248" s="87">
        <v>18030</v>
      </c>
      <c r="D3248" s="86" t="s">
        <v>2038</v>
      </c>
      <c r="E3248" s="88">
        <v>8051558</v>
      </c>
      <c r="F3248" s="88">
        <v>5019019</v>
      </c>
      <c r="G3248" s="88">
        <v>361828</v>
      </c>
      <c r="H3248" s="88">
        <v>0</v>
      </c>
      <c r="I3248" s="88">
        <v>0</v>
      </c>
      <c r="J3248" s="88">
        <v>1721496</v>
      </c>
      <c r="K3248" s="88">
        <v>2317169</v>
      </c>
      <c r="L3248" s="88">
        <v>0</v>
      </c>
      <c r="M3248" s="88">
        <v>547</v>
      </c>
      <c r="N3248" s="88">
        <v>0</v>
      </c>
      <c r="O3248" s="88">
        <v>0</v>
      </c>
      <c r="P3248" s="88">
        <v>617979</v>
      </c>
      <c r="Q3248" s="89">
        <v>9.28498646596E-3</v>
      </c>
      <c r="R3248" s="89">
        <v>0</v>
      </c>
      <c r="S3248" s="89">
        <v>0</v>
      </c>
      <c r="T3248" s="89">
        <v>0</v>
      </c>
      <c r="U3248" s="89">
        <v>0</v>
      </c>
      <c r="V3248" s="89">
        <v>0</v>
      </c>
      <c r="W3248" s="89">
        <v>0</v>
      </c>
      <c r="X3248" s="89">
        <v>0</v>
      </c>
      <c r="Y3248" s="89">
        <v>0</v>
      </c>
      <c r="Z3248" s="89">
        <v>8.0489627271600004E-3</v>
      </c>
      <c r="AA3248" s="89">
        <v>1.9364605971599999E-3</v>
      </c>
    </row>
    <row r="3249" spans="1:27" x14ac:dyDescent="0.25">
      <c r="A3249" s="87">
        <v>63805</v>
      </c>
      <c r="B3249" s="134">
        <v>45473</v>
      </c>
      <c r="C3249" s="87">
        <v>18033</v>
      </c>
      <c r="D3249" s="86" t="s">
        <v>3561</v>
      </c>
      <c r="E3249" s="88">
        <v>847893640</v>
      </c>
      <c r="F3249" s="88">
        <v>589666955</v>
      </c>
      <c r="G3249" s="88">
        <v>24474737</v>
      </c>
      <c r="H3249" s="88">
        <v>0</v>
      </c>
      <c r="I3249" s="88">
        <v>0</v>
      </c>
      <c r="J3249" s="88">
        <v>27370458</v>
      </c>
      <c r="K3249" s="88">
        <v>106361830</v>
      </c>
      <c r="L3249" s="88">
        <v>0</v>
      </c>
      <c r="M3249" s="88">
        <v>223064183</v>
      </c>
      <c r="N3249" s="88">
        <v>114416566</v>
      </c>
      <c r="O3249" s="88">
        <v>2751365</v>
      </c>
      <c r="P3249" s="88">
        <v>91227816</v>
      </c>
      <c r="Q3249" s="89">
        <v>1.6504091233899999E-2</v>
      </c>
      <c r="R3249" s="89">
        <v>0</v>
      </c>
      <c r="S3249" s="89">
        <v>0</v>
      </c>
      <c r="T3249" s="89">
        <v>3.3213197481000002E-4</v>
      </c>
      <c r="U3249" s="89">
        <v>1.0375375231300001E-3</v>
      </c>
      <c r="V3249" s="89">
        <v>0</v>
      </c>
      <c r="W3249" s="89">
        <v>-2.90971934E-5</v>
      </c>
      <c r="X3249" s="89">
        <v>-1.7726026650000001E-4</v>
      </c>
      <c r="Y3249" s="89">
        <v>0</v>
      </c>
      <c r="Z3249" s="89">
        <v>3.8483056692899999E-3</v>
      </c>
      <c r="AA3249" s="89">
        <v>1.44400410527E-3</v>
      </c>
    </row>
    <row r="3250" spans="1:27" x14ac:dyDescent="0.25">
      <c r="A3250" s="87">
        <v>63828</v>
      </c>
      <c r="B3250" s="134">
        <v>45473</v>
      </c>
      <c r="C3250" s="87">
        <v>18056</v>
      </c>
      <c r="D3250" s="86" t="s">
        <v>3562</v>
      </c>
      <c r="E3250" s="88">
        <v>408669215</v>
      </c>
      <c r="F3250" s="88">
        <v>304669343</v>
      </c>
      <c r="G3250" s="88">
        <v>0</v>
      </c>
      <c r="H3250" s="88">
        <v>0</v>
      </c>
      <c r="I3250" s="88">
        <v>1985079</v>
      </c>
      <c r="J3250" s="88">
        <v>6659787</v>
      </c>
      <c r="K3250" s="88">
        <v>64387862</v>
      </c>
      <c r="L3250" s="88">
        <v>0</v>
      </c>
      <c r="M3250" s="88">
        <v>169562007</v>
      </c>
      <c r="N3250" s="88">
        <v>36982892</v>
      </c>
      <c r="O3250" s="88">
        <v>1363611</v>
      </c>
      <c r="P3250" s="88">
        <v>23728105</v>
      </c>
      <c r="Q3250" s="89">
        <v>0</v>
      </c>
      <c r="R3250" s="89">
        <v>0</v>
      </c>
      <c r="S3250" s="89">
        <v>3.9814996233000002E-4</v>
      </c>
      <c r="T3250" s="89">
        <v>4.6918208758999999E-4</v>
      </c>
      <c r="U3250" s="89">
        <v>5.7610133557500004E-3</v>
      </c>
      <c r="V3250" s="89">
        <v>0</v>
      </c>
      <c r="W3250" s="89">
        <v>5.0278623039999999E-5</v>
      </c>
      <c r="X3250" s="89">
        <v>0</v>
      </c>
      <c r="Y3250" s="89">
        <v>1.3024773301099999E-3</v>
      </c>
      <c r="Z3250" s="89">
        <v>2.0138645908240001E-2</v>
      </c>
      <c r="AA3250" s="89">
        <v>3.14285468767E-3</v>
      </c>
    </row>
    <row r="3251" spans="1:27" x14ac:dyDescent="0.25">
      <c r="A3251" s="87">
        <v>63830</v>
      </c>
      <c r="B3251" s="134">
        <v>45473</v>
      </c>
      <c r="C3251" s="87">
        <v>18058</v>
      </c>
      <c r="D3251" s="86" t="s">
        <v>3563</v>
      </c>
      <c r="E3251" s="88">
        <v>5107516</v>
      </c>
      <c r="F3251" s="88">
        <v>2788235</v>
      </c>
      <c r="G3251" s="88">
        <v>0</v>
      </c>
      <c r="H3251" s="88">
        <v>0</v>
      </c>
      <c r="I3251" s="88">
        <v>0</v>
      </c>
      <c r="J3251" s="88">
        <v>1058296</v>
      </c>
      <c r="K3251" s="88">
        <v>1147192</v>
      </c>
      <c r="L3251" s="88">
        <v>0</v>
      </c>
      <c r="M3251" s="88">
        <v>0</v>
      </c>
      <c r="N3251" s="88">
        <v>0</v>
      </c>
      <c r="O3251" s="88">
        <v>0</v>
      </c>
      <c r="P3251" s="88">
        <v>582747</v>
      </c>
      <c r="Q3251" s="89">
        <v>0</v>
      </c>
      <c r="R3251" s="89">
        <v>0</v>
      </c>
      <c r="S3251" s="89">
        <v>0</v>
      </c>
      <c r="T3251" s="89">
        <v>0</v>
      </c>
      <c r="U3251" s="89">
        <v>1.3947954702600001E-3</v>
      </c>
      <c r="V3251" s="89">
        <v>0</v>
      </c>
      <c r="W3251" s="89">
        <v>0</v>
      </c>
      <c r="X3251" s="89">
        <v>0</v>
      </c>
      <c r="Y3251" s="89">
        <v>0</v>
      </c>
      <c r="Z3251" s="89">
        <v>3.1244655435809999E-2</v>
      </c>
      <c r="AA3251" s="89">
        <v>6.4135953719200002E-3</v>
      </c>
    </row>
    <row r="3252" spans="1:27" x14ac:dyDescent="0.25">
      <c r="A3252" s="87">
        <v>63834</v>
      </c>
      <c r="B3252" s="134">
        <v>45473</v>
      </c>
      <c r="C3252" s="87">
        <v>18062</v>
      </c>
      <c r="D3252" s="86" t="s">
        <v>3564</v>
      </c>
      <c r="E3252" s="88">
        <v>74207445</v>
      </c>
      <c r="F3252" s="88">
        <v>45758959</v>
      </c>
      <c r="G3252" s="88">
        <v>761696</v>
      </c>
      <c r="H3252" s="88">
        <v>0</v>
      </c>
      <c r="I3252" s="88">
        <v>0</v>
      </c>
      <c r="J3252" s="88">
        <v>1316370</v>
      </c>
      <c r="K3252" s="88">
        <v>15454789</v>
      </c>
      <c r="L3252" s="88">
        <v>0</v>
      </c>
      <c r="M3252" s="88">
        <v>16317840</v>
      </c>
      <c r="N3252" s="88">
        <v>0</v>
      </c>
      <c r="O3252" s="88">
        <v>0</v>
      </c>
      <c r="P3252" s="88">
        <v>11908264</v>
      </c>
      <c r="Q3252" s="89">
        <v>8.0441263701799999E-3</v>
      </c>
      <c r="R3252" s="89">
        <v>0</v>
      </c>
      <c r="S3252" s="89">
        <v>0</v>
      </c>
      <c r="T3252" s="89">
        <v>0</v>
      </c>
      <c r="U3252" s="89">
        <v>6.7775987599399999E-3</v>
      </c>
      <c r="V3252" s="89">
        <v>0</v>
      </c>
      <c r="W3252" s="89">
        <v>3.6147754490000002E-5</v>
      </c>
      <c r="X3252" s="89">
        <v>0</v>
      </c>
      <c r="Y3252" s="89">
        <v>0</v>
      </c>
      <c r="Z3252" s="89">
        <v>1.8535506354429999E-2</v>
      </c>
      <c r="AA3252" s="89">
        <v>6.3422301197399999E-3</v>
      </c>
    </row>
    <row r="3253" spans="1:27" x14ac:dyDescent="0.25">
      <c r="A3253" s="87">
        <v>63837</v>
      </c>
      <c r="B3253" s="134">
        <v>45473</v>
      </c>
      <c r="C3253" s="87">
        <v>18065</v>
      </c>
      <c r="D3253" s="86" t="s">
        <v>3565</v>
      </c>
      <c r="E3253" s="88">
        <v>568720886</v>
      </c>
      <c r="F3253" s="88">
        <v>459751288</v>
      </c>
      <c r="G3253" s="88">
        <v>2952461</v>
      </c>
      <c r="H3253" s="88">
        <v>0</v>
      </c>
      <c r="I3253" s="88">
        <v>0</v>
      </c>
      <c r="J3253" s="88">
        <v>62434633</v>
      </c>
      <c r="K3253" s="88">
        <v>31613101</v>
      </c>
      <c r="L3253" s="88">
        <v>0</v>
      </c>
      <c r="M3253" s="88">
        <v>6827412</v>
      </c>
      <c r="N3253" s="88">
        <v>302476518</v>
      </c>
      <c r="O3253" s="88">
        <v>486531</v>
      </c>
      <c r="P3253" s="88">
        <v>52960633</v>
      </c>
      <c r="Q3253" s="89">
        <v>1.532341639883E-2</v>
      </c>
      <c r="R3253" s="89">
        <v>0</v>
      </c>
      <c r="S3253" s="89">
        <v>0</v>
      </c>
      <c r="T3253" s="89">
        <v>2.0478585732999999E-4</v>
      </c>
      <c r="U3253" s="89">
        <v>3.5936202422900002E-3</v>
      </c>
      <c r="V3253" s="89">
        <v>0</v>
      </c>
      <c r="W3253" s="89">
        <v>-9.4435742190000001E-4</v>
      </c>
      <c r="X3253" s="89">
        <v>6.7455526233000003E-4</v>
      </c>
      <c r="Y3253" s="89">
        <v>0</v>
      </c>
      <c r="Z3253" s="89">
        <v>8.0879709012499999E-3</v>
      </c>
      <c r="AA3253" s="89">
        <v>1.9219429370300001E-3</v>
      </c>
    </row>
    <row r="3254" spans="1:27" x14ac:dyDescent="0.25">
      <c r="A3254" s="87">
        <v>63844</v>
      </c>
      <c r="B3254" s="134">
        <v>45473</v>
      </c>
      <c r="C3254" s="87">
        <v>18072</v>
      </c>
      <c r="D3254" s="86" t="s">
        <v>1582</v>
      </c>
      <c r="E3254" s="88">
        <v>56157252</v>
      </c>
      <c r="F3254" s="88">
        <v>39394694</v>
      </c>
      <c r="G3254" s="88">
        <v>383810</v>
      </c>
      <c r="H3254" s="88">
        <v>0</v>
      </c>
      <c r="I3254" s="88">
        <v>0</v>
      </c>
      <c r="J3254" s="88">
        <v>7790604</v>
      </c>
      <c r="K3254" s="88">
        <v>27507908</v>
      </c>
      <c r="L3254" s="88">
        <v>0</v>
      </c>
      <c r="M3254" s="88">
        <v>404931</v>
      </c>
      <c r="N3254" s="88">
        <v>182035</v>
      </c>
      <c r="O3254" s="88">
        <v>259638</v>
      </c>
      <c r="P3254" s="88">
        <v>2865768</v>
      </c>
      <c r="Q3254" s="89">
        <v>-4.4894460469999998E-4</v>
      </c>
      <c r="R3254" s="89">
        <v>0</v>
      </c>
      <c r="S3254" s="89">
        <v>0</v>
      </c>
      <c r="T3254" s="89">
        <v>2.7338142361999998E-4</v>
      </c>
      <c r="U3254" s="89">
        <v>2.0945744314600002E-3</v>
      </c>
      <c r="V3254" s="89">
        <v>0</v>
      </c>
      <c r="W3254" s="89">
        <v>0</v>
      </c>
      <c r="X3254" s="89">
        <v>0</v>
      </c>
      <c r="Y3254" s="89">
        <v>0</v>
      </c>
      <c r="Z3254" s="89">
        <v>6.50616550424E-3</v>
      </c>
      <c r="AA3254" s="89">
        <v>1.91527826833E-3</v>
      </c>
    </row>
    <row r="3255" spans="1:27" x14ac:dyDescent="0.25">
      <c r="A3255" s="87">
        <v>63851</v>
      </c>
      <c r="B3255" s="134">
        <v>45473</v>
      </c>
      <c r="C3255" s="87">
        <v>18079</v>
      </c>
      <c r="D3255" s="86" t="s">
        <v>3566</v>
      </c>
      <c r="E3255" s="88">
        <v>7698850</v>
      </c>
      <c r="F3255" s="88">
        <v>4188104</v>
      </c>
      <c r="G3255" s="88">
        <v>0</v>
      </c>
      <c r="H3255" s="88">
        <v>0</v>
      </c>
      <c r="I3255" s="88">
        <v>0</v>
      </c>
      <c r="J3255" s="88">
        <v>2287677</v>
      </c>
      <c r="K3255" s="88">
        <v>714277</v>
      </c>
      <c r="L3255" s="88">
        <v>0</v>
      </c>
      <c r="M3255" s="88">
        <v>0</v>
      </c>
      <c r="N3255" s="88">
        <v>0</v>
      </c>
      <c r="O3255" s="88">
        <v>0</v>
      </c>
      <c r="P3255" s="88">
        <v>1186150</v>
      </c>
      <c r="Q3255" s="89">
        <v>0</v>
      </c>
      <c r="R3255" s="89">
        <v>0</v>
      </c>
      <c r="S3255" s="89">
        <v>0</v>
      </c>
      <c r="T3255" s="89">
        <v>0</v>
      </c>
      <c r="U3255" s="89">
        <v>0</v>
      </c>
      <c r="V3255" s="89">
        <v>0</v>
      </c>
      <c r="W3255" s="89">
        <v>0</v>
      </c>
      <c r="X3255" s="89">
        <v>0</v>
      </c>
      <c r="Y3255" s="89">
        <v>0</v>
      </c>
      <c r="Z3255" s="89">
        <v>0</v>
      </c>
      <c r="AA3255" s="89">
        <v>0</v>
      </c>
    </row>
    <row r="3256" spans="1:27" x14ac:dyDescent="0.25">
      <c r="A3256" s="87">
        <v>63859</v>
      </c>
      <c r="B3256" s="134">
        <v>45473</v>
      </c>
      <c r="C3256" s="87">
        <v>18087</v>
      </c>
      <c r="D3256" s="86" t="s">
        <v>3567</v>
      </c>
      <c r="E3256" s="88">
        <v>100168878</v>
      </c>
      <c r="F3256" s="88">
        <v>85701705</v>
      </c>
      <c r="G3256" s="88">
        <v>857556</v>
      </c>
      <c r="H3256" s="88">
        <v>0</v>
      </c>
      <c r="I3256" s="88">
        <v>0</v>
      </c>
      <c r="J3256" s="88">
        <v>1785771</v>
      </c>
      <c r="K3256" s="88">
        <v>4477349</v>
      </c>
      <c r="L3256" s="88">
        <v>0</v>
      </c>
      <c r="M3256" s="88">
        <v>68850844</v>
      </c>
      <c r="N3256" s="88">
        <v>2313718</v>
      </c>
      <c r="O3256" s="88">
        <v>1143785</v>
      </c>
      <c r="P3256" s="88">
        <v>6272682</v>
      </c>
      <c r="Q3256" s="89">
        <v>1.571823759974E-2</v>
      </c>
      <c r="R3256" s="89">
        <v>0</v>
      </c>
      <c r="S3256" s="89">
        <v>0</v>
      </c>
      <c r="T3256" s="89">
        <v>-7.8953011289999999E-4</v>
      </c>
      <c r="U3256" s="89">
        <v>8.1653569059299998E-3</v>
      </c>
      <c r="V3256" s="89">
        <v>0</v>
      </c>
      <c r="W3256" s="89">
        <v>1.7743882077999999E-4</v>
      </c>
      <c r="X3256" s="89">
        <v>0</v>
      </c>
      <c r="Y3256" s="89">
        <v>0</v>
      </c>
      <c r="Z3256" s="89">
        <v>5.0514634710100001E-3</v>
      </c>
      <c r="AA3256" s="89">
        <v>1.2139788362599999E-3</v>
      </c>
    </row>
    <row r="3257" spans="1:27" x14ac:dyDescent="0.25">
      <c r="A3257" s="87">
        <v>63868</v>
      </c>
      <c r="B3257" s="134">
        <v>45473</v>
      </c>
      <c r="C3257" s="87">
        <v>18096</v>
      </c>
      <c r="D3257" s="86" t="s">
        <v>3568</v>
      </c>
      <c r="E3257" s="88">
        <v>6873918</v>
      </c>
      <c r="F3257" s="88">
        <v>4461339</v>
      </c>
      <c r="G3257" s="88">
        <v>75336</v>
      </c>
      <c r="H3257" s="88">
        <v>0</v>
      </c>
      <c r="I3257" s="88">
        <v>0</v>
      </c>
      <c r="J3257" s="88">
        <v>2518621</v>
      </c>
      <c r="K3257" s="88">
        <v>1030655</v>
      </c>
      <c r="L3257" s="88">
        <v>0</v>
      </c>
      <c r="M3257" s="88">
        <v>0</v>
      </c>
      <c r="N3257" s="88">
        <v>0</v>
      </c>
      <c r="O3257" s="88">
        <v>0</v>
      </c>
      <c r="P3257" s="88">
        <v>836727</v>
      </c>
      <c r="Q3257" s="89">
        <v>0</v>
      </c>
      <c r="R3257" s="89">
        <v>0</v>
      </c>
      <c r="S3257" s="89">
        <v>0</v>
      </c>
      <c r="T3257" s="89">
        <v>1.16647972338E-3</v>
      </c>
      <c r="U3257" s="89">
        <v>4.1053342482099998E-3</v>
      </c>
      <c r="V3257" s="89">
        <v>0</v>
      </c>
      <c r="W3257" s="89">
        <v>0</v>
      </c>
      <c r="X3257" s="89">
        <v>0</v>
      </c>
      <c r="Y3257" s="89">
        <v>0</v>
      </c>
      <c r="Z3257" s="89">
        <v>1.9632684014399999E-3</v>
      </c>
      <c r="AA3257" s="89">
        <v>2.0456972142000002E-3</v>
      </c>
    </row>
    <row r="3258" spans="1:27" x14ac:dyDescent="0.25">
      <c r="A3258" s="87">
        <v>63891</v>
      </c>
      <c r="B3258" s="134">
        <v>45473</v>
      </c>
      <c r="C3258" s="87">
        <v>18119</v>
      </c>
      <c r="D3258" s="86" t="s">
        <v>2351</v>
      </c>
      <c r="E3258" s="88">
        <v>5495731</v>
      </c>
      <c r="F3258" s="88">
        <v>4531313</v>
      </c>
      <c r="G3258" s="88">
        <v>0</v>
      </c>
      <c r="H3258" s="88">
        <v>0</v>
      </c>
      <c r="I3258" s="88">
        <v>0</v>
      </c>
      <c r="J3258" s="88">
        <v>885172</v>
      </c>
      <c r="K3258" s="88">
        <v>2309675</v>
      </c>
      <c r="L3258" s="88">
        <v>0</v>
      </c>
      <c r="M3258" s="88">
        <v>943827</v>
      </c>
      <c r="N3258" s="88">
        <v>0</v>
      </c>
      <c r="O3258" s="88">
        <v>0</v>
      </c>
      <c r="P3258" s="88">
        <v>392640</v>
      </c>
      <c r="Q3258" s="89">
        <v>0</v>
      </c>
      <c r="R3258" s="89">
        <v>0</v>
      </c>
      <c r="S3258" s="89">
        <v>0</v>
      </c>
      <c r="T3258" s="89">
        <v>0</v>
      </c>
      <c r="U3258" s="89">
        <v>6.9960070755100004E-3</v>
      </c>
      <c r="V3258" s="89">
        <v>0</v>
      </c>
      <c r="W3258" s="89">
        <v>0</v>
      </c>
      <c r="X3258" s="89">
        <v>0</v>
      </c>
      <c r="Y3258" s="89">
        <v>0</v>
      </c>
      <c r="Z3258" s="89">
        <v>2.571886745453E-2</v>
      </c>
      <c r="AA3258" s="89">
        <v>6.1165784072899996E-3</v>
      </c>
    </row>
    <row r="3259" spans="1:27" x14ac:dyDescent="0.25">
      <c r="A3259" s="87">
        <v>63896</v>
      </c>
      <c r="B3259" s="134">
        <v>45473</v>
      </c>
      <c r="C3259" s="87">
        <v>18124</v>
      </c>
      <c r="D3259" s="86" t="s">
        <v>3569</v>
      </c>
      <c r="E3259" s="88">
        <v>74694540</v>
      </c>
      <c r="F3259" s="88">
        <v>44628842</v>
      </c>
      <c r="G3259" s="88">
        <v>952701</v>
      </c>
      <c r="H3259" s="88">
        <v>0</v>
      </c>
      <c r="I3259" s="88">
        <v>0</v>
      </c>
      <c r="J3259" s="88">
        <v>4047365</v>
      </c>
      <c r="K3259" s="88">
        <v>8432138</v>
      </c>
      <c r="L3259" s="88">
        <v>0</v>
      </c>
      <c r="M3259" s="88">
        <v>29965601</v>
      </c>
      <c r="N3259" s="88">
        <v>0</v>
      </c>
      <c r="O3259" s="88">
        <v>159377</v>
      </c>
      <c r="P3259" s="88">
        <v>1071660</v>
      </c>
      <c r="Q3259" s="89">
        <v>3.26400800419E-3</v>
      </c>
      <c r="R3259" s="89">
        <v>0</v>
      </c>
      <c r="S3259" s="89">
        <v>0</v>
      </c>
      <c r="T3259" s="89">
        <v>0</v>
      </c>
      <c r="U3259" s="89">
        <v>5.0339734907999998E-4</v>
      </c>
      <c r="V3259" s="89">
        <v>0</v>
      </c>
      <c r="W3259" s="89">
        <v>0</v>
      </c>
      <c r="X3259" s="89">
        <v>0</v>
      </c>
      <c r="Y3259" s="89">
        <v>0</v>
      </c>
      <c r="Z3259" s="89">
        <v>2.25191497843E-3</v>
      </c>
      <c r="AA3259" s="89">
        <v>2.0769660041000001E-4</v>
      </c>
    </row>
    <row r="3260" spans="1:27" x14ac:dyDescent="0.25">
      <c r="A3260" s="87">
        <v>63899</v>
      </c>
      <c r="B3260" s="134">
        <v>45473</v>
      </c>
      <c r="C3260" s="87">
        <v>18127</v>
      </c>
      <c r="D3260" s="86" t="s">
        <v>3430</v>
      </c>
      <c r="E3260" s="88">
        <v>17236769</v>
      </c>
      <c r="F3260" s="88">
        <v>15448012</v>
      </c>
      <c r="G3260" s="88">
        <v>1220407</v>
      </c>
      <c r="H3260" s="88">
        <v>0</v>
      </c>
      <c r="I3260" s="88">
        <v>0</v>
      </c>
      <c r="J3260" s="88">
        <v>2781926</v>
      </c>
      <c r="K3260" s="88">
        <v>2728483</v>
      </c>
      <c r="L3260" s="88">
        <v>0</v>
      </c>
      <c r="M3260" s="88">
        <v>7963329</v>
      </c>
      <c r="N3260" s="88">
        <v>0</v>
      </c>
      <c r="O3260" s="88">
        <v>0</v>
      </c>
      <c r="P3260" s="88">
        <v>753867</v>
      </c>
      <c r="Q3260" s="89">
        <v>1.1244886347690001E-2</v>
      </c>
      <c r="R3260" s="89">
        <v>0</v>
      </c>
      <c r="S3260" s="89">
        <v>0</v>
      </c>
      <c r="T3260" s="89">
        <v>0</v>
      </c>
      <c r="U3260" s="89">
        <v>-1.8976399949000001E-3</v>
      </c>
      <c r="V3260" s="89">
        <v>0</v>
      </c>
      <c r="W3260" s="89">
        <v>0</v>
      </c>
      <c r="X3260" s="89">
        <v>0</v>
      </c>
      <c r="Y3260" s="89">
        <v>0</v>
      </c>
      <c r="Z3260" s="89">
        <v>-6.3290231500000001E-4</v>
      </c>
      <c r="AA3260" s="89">
        <v>1.12839052615E-3</v>
      </c>
    </row>
    <row r="3261" spans="1:27" x14ac:dyDescent="0.25">
      <c r="A3261" s="87">
        <v>63903</v>
      </c>
      <c r="B3261" s="134">
        <v>45473</v>
      </c>
      <c r="C3261" s="87">
        <v>18131</v>
      </c>
      <c r="D3261" s="86" t="s">
        <v>3570</v>
      </c>
      <c r="E3261" s="88">
        <v>3391708</v>
      </c>
      <c r="F3261" s="88">
        <v>778258</v>
      </c>
      <c r="G3261" s="88">
        <v>0</v>
      </c>
      <c r="H3261" s="88">
        <v>0</v>
      </c>
      <c r="I3261" s="88">
        <v>0</v>
      </c>
      <c r="J3261" s="88">
        <v>38548</v>
      </c>
      <c r="K3261" s="88">
        <v>113233</v>
      </c>
      <c r="L3261" s="88">
        <v>0</v>
      </c>
      <c r="M3261" s="88">
        <v>0</v>
      </c>
      <c r="N3261" s="88">
        <v>0</v>
      </c>
      <c r="O3261" s="88">
        <v>0</v>
      </c>
      <c r="P3261" s="88">
        <v>626476</v>
      </c>
      <c r="Q3261" s="89">
        <v>0</v>
      </c>
      <c r="R3261" s="89">
        <v>0</v>
      </c>
      <c r="S3261" s="89">
        <v>0</v>
      </c>
      <c r="T3261" s="89">
        <v>0</v>
      </c>
      <c r="U3261" s="89">
        <v>0</v>
      </c>
      <c r="V3261" s="89">
        <v>0</v>
      </c>
      <c r="W3261" s="89">
        <v>0</v>
      </c>
      <c r="X3261" s="89">
        <v>0</v>
      </c>
      <c r="Y3261" s="89">
        <v>0</v>
      </c>
      <c r="Z3261" s="89">
        <v>2.2840837714299999E-3</v>
      </c>
      <c r="AA3261" s="89">
        <v>2.1111397216E-3</v>
      </c>
    </row>
    <row r="3262" spans="1:27" x14ac:dyDescent="0.25">
      <c r="A3262" s="87">
        <v>63923</v>
      </c>
      <c r="B3262" s="134">
        <v>45473</v>
      </c>
      <c r="C3262" s="87">
        <v>18151</v>
      </c>
      <c r="D3262" s="86" t="s">
        <v>3571</v>
      </c>
      <c r="E3262" s="88">
        <v>245272859</v>
      </c>
      <c r="F3262" s="88">
        <v>189208509</v>
      </c>
      <c r="G3262" s="88">
        <v>6180088</v>
      </c>
      <c r="H3262" s="88">
        <v>0</v>
      </c>
      <c r="I3262" s="88">
        <v>0</v>
      </c>
      <c r="J3262" s="88">
        <v>15120326</v>
      </c>
      <c r="K3262" s="88">
        <v>56642652</v>
      </c>
      <c r="L3262" s="88">
        <v>0</v>
      </c>
      <c r="M3262" s="88">
        <v>72457068</v>
      </c>
      <c r="N3262" s="88">
        <v>12725173</v>
      </c>
      <c r="O3262" s="88">
        <v>1313127</v>
      </c>
      <c r="P3262" s="88">
        <v>24770076</v>
      </c>
      <c r="Q3262" s="89">
        <v>2.559843691133E-2</v>
      </c>
      <c r="R3262" s="89">
        <v>0</v>
      </c>
      <c r="S3262" s="89">
        <v>0</v>
      </c>
      <c r="T3262" s="89">
        <v>3.3987588891399999E-3</v>
      </c>
      <c r="U3262" s="89">
        <v>6.0574719153200004E-3</v>
      </c>
      <c r="V3262" s="89">
        <v>0</v>
      </c>
      <c r="W3262" s="89">
        <v>0</v>
      </c>
      <c r="X3262" s="89">
        <v>0</v>
      </c>
      <c r="Y3262" s="89">
        <v>0</v>
      </c>
      <c r="Z3262" s="89">
        <v>4.5958849722700004E-3</v>
      </c>
      <c r="AA3262" s="89">
        <v>3.5484172109099999E-3</v>
      </c>
    </row>
    <row r="3263" spans="1:27" x14ac:dyDescent="0.25">
      <c r="A3263" s="87">
        <v>63932</v>
      </c>
      <c r="B3263" s="134">
        <v>45473</v>
      </c>
      <c r="C3263" s="87">
        <v>18160</v>
      </c>
      <c r="D3263" s="86" t="s">
        <v>3572</v>
      </c>
      <c r="E3263" s="88">
        <v>964490813</v>
      </c>
      <c r="F3263" s="88">
        <v>800792619</v>
      </c>
      <c r="G3263" s="88">
        <v>36788541</v>
      </c>
      <c r="H3263" s="88">
        <v>0</v>
      </c>
      <c r="I3263" s="88">
        <v>0</v>
      </c>
      <c r="J3263" s="88">
        <v>115328963</v>
      </c>
      <c r="K3263" s="88">
        <v>294981892</v>
      </c>
      <c r="L3263" s="88">
        <v>0</v>
      </c>
      <c r="M3263" s="88">
        <v>238315512</v>
      </c>
      <c r="N3263" s="88">
        <v>75468324</v>
      </c>
      <c r="O3263" s="88">
        <v>11157782</v>
      </c>
      <c r="P3263" s="88">
        <v>28751605</v>
      </c>
      <c r="Q3263" s="89">
        <v>1.447920740185E-2</v>
      </c>
      <c r="R3263" s="89">
        <v>0</v>
      </c>
      <c r="S3263" s="89">
        <v>0</v>
      </c>
      <c r="T3263" s="89">
        <v>1.7084682995300001E-3</v>
      </c>
      <c r="U3263" s="89">
        <v>2.1236265348199999E-3</v>
      </c>
      <c r="V3263" s="89">
        <v>0</v>
      </c>
      <c r="W3263" s="89">
        <v>5.5904395234E-4</v>
      </c>
      <c r="X3263" s="89">
        <v>1.66083289915E-3</v>
      </c>
      <c r="Y3263" s="89">
        <v>4.7587571560000003E-5</v>
      </c>
      <c r="Z3263" s="89">
        <v>2.5074275015299998E-3</v>
      </c>
      <c r="AA3263" s="89">
        <v>2.2299854609300002E-3</v>
      </c>
    </row>
    <row r="3264" spans="1:27" x14ac:dyDescent="0.25">
      <c r="A3264" s="87">
        <v>63940</v>
      </c>
      <c r="B3264" s="134">
        <v>45473</v>
      </c>
      <c r="C3264" s="87">
        <v>18168</v>
      </c>
      <c r="D3264" s="86" t="s">
        <v>3573</v>
      </c>
      <c r="E3264" s="88">
        <v>43079437</v>
      </c>
      <c r="F3264" s="88">
        <v>19528472</v>
      </c>
      <c r="G3264" s="88">
        <v>1632047</v>
      </c>
      <c r="H3264" s="88">
        <v>0</v>
      </c>
      <c r="I3264" s="88">
        <v>0</v>
      </c>
      <c r="J3264" s="88">
        <v>3570185</v>
      </c>
      <c r="K3264" s="88">
        <v>4848368</v>
      </c>
      <c r="L3264" s="88">
        <v>0</v>
      </c>
      <c r="M3264" s="88">
        <v>5838693</v>
      </c>
      <c r="N3264" s="88">
        <v>0</v>
      </c>
      <c r="O3264" s="88">
        <v>0</v>
      </c>
      <c r="P3264" s="88">
        <v>3639179</v>
      </c>
      <c r="Q3264" s="89">
        <v>8.4500674980400002E-3</v>
      </c>
      <c r="R3264" s="89">
        <v>0</v>
      </c>
      <c r="S3264" s="89">
        <v>0</v>
      </c>
      <c r="T3264" s="89">
        <v>0</v>
      </c>
      <c r="U3264" s="89">
        <v>2.8158288130939998E-2</v>
      </c>
      <c r="V3264" s="89">
        <v>0</v>
      </c>
      <c r="W3264" s="89">
        <v>0</v>
      </c>
      <c r="X3264" s="89">
        <v>0</v>
      </c>
      <c r="Y3264" s="89">
        <v>0</v>
      </c>
      <c r="Z3264" s="89">
        <v>4.7803367747220001E-2</v>
      </c>
      <c r="AA3264" s="89">
        <v>2.4052304039449999E-2</v>
      </c>
    </row>
    <row r="3265" spans="1:27" x14ac:dyDescent="0.25">
      <c r="A3265" s="87">
        <v>63943</v>
      </c>
      <c r="B3265" s="134">
        <v>45473</v>
      </c>
      <c r="C3265" s="87">
        <v>18171</v>
      </c>
      <c r="D3265" s="86" t="s">
        <v>3574</v>
      </c>
      <c r="E3265" s="88">
        <v>50271339</v>
      </c>
      <c r="F3265" s="88">
        <v>11053566</v>
      </c>
      <c r="G3265" s="88">
        <v>457787</v>
      </c>
      <c r="H3265" s="88">
        <v>0</v>
      </c>
      <c r="I3265" s="88">
        <v>1784960</v>
      </c>
      <c r="J3265" s="88">
        <v>2122509</v>
      </c>
      <c r="K3265" s="88">
        <v>3280267</v>
      </c>
      <c r="L3265" s="88">
        <v>0</v>
      </c>
      <c r="M3265" s="88">
        <v>2431010</v>
      </c>
      <c r="N3265" s="88">
        <v>0</v>
      </c>
      <c r="O3265" s="88">
        <v>0</v>
      </c>
      <c r="P3265" s="88">
        <v>977034</v>
      </c>
      <c r="Q3265" s="89">
        <v>5.70207205835E-3</v>
      </c>
      <c r="R3265" s="89">
        <v>0</v>
      </c>
      <c r="S3265" s="89">
        <v>-4.1558901752000001E-3</v>
      </c>
      <c r="T3265" s="89">
        <v>0</v>
      </c>
      <c r="U3265" s="89">
        <v>0</v>
      </c>
      <c r="V3265" s="89">
        <v>0</v>
      </c>
      <c r="W3265" s="89">
        <v>0</v>
      </c>
      <c r="X3265" s="89">
        <v>0</v>
      </c>
      <c r="Y3265" s="89">
        <v>0</v>
      </c>
      <c r="Z3265" s="89">
        <v>1.626079052512E-2</v>
      </c>
      <c r="AA3265" s="89">
        <v>1.5103158855999999E-3</v>
      </c>
    </row>
    <row r="3266" spans="1:27" x14ac:dyDescent="0.25">
      <c r="A3266" s="87">
        <v>63965</v>
      </c>
      <c r="B3266" s="134">
        <v>45473</v>
      </c>
      <c r="C3266" s="87">
        <v>18193</v>
      </c>
      <c r="D3266" s="86" t="s">
        <v>3575</v>
      </c>
      <c r="E3266" s="88">
        <v>40637477</v>
      </c>
      <c r="F3266" s="88">
        <v>26386555</v>
      </c>
      <c r="G3266" s="88">
        <v>373835</v>
      </c>
      <c r="H3266" s="88">
        <v>0</v>
      </c>
      <c r="I3266" s="88">
        <v>0</v>
      </c>
      <c r="J3266" s="88">
        <v>4043911</v>
      </c>
      <c r="K3266" s="88">
        <v>9066470</v>
      </c>
      <c r="L3266" s="88">
        <v>0</v>
      </c>
      <c r="M3266" s="88">
        <v>9372984</v>
      </c>
      <c r="N3266" s="88">
        <v>344295</v>
      </c>
      <c r="O3266" s="88">
        <v>150000</v>
      </c>
      <c r="P3266" s="88">
        <v>3035060</v>
      </c>
      <c r="Q3266" s="89">
        <v>1.422290405883E-2</v>
      </c>
      <c r="R3266" s="89">
        <v>0</v>
      </c>
      <c r="S3266" s="89">
        <v>0</v>
      </c>
      <c r="T3266" s="89">
        <v>3.5683430409000003E-4</v>
      </c>
      <c r="U3266" s="89">
        <v>1.58522398417E-3</v>
      </c>
      <c r="V3266" s="89">
        <v>0</v>
      </c>
      <c r="W3266" s="89">
        <v>0</v>
      </c>
      <c r="X3266" s="89">
        <v>0</v>
      </c>
      <c r="Y3266" s="89">
        <v>0</v>
      </c>
      <c r="Z3266" s="89">
        <v>5.05570647209E-3</v>
      </c>
      <c r="AA3266" s="89">
        <v>1.3576322933800001E-3</v>
      </c>
    </row>
    <row r="3267" spans="1:27" x14ac:dyDescent="0.25">
      <c r="A3267" s="87">
        <v>63971</v>
      </c>
      <c r="B3267" s="134">
        <v>45473</v>
      </c>
      <c r="C3267" s="87">
        <v>18199</v>
      </c>
      <c r="D3267" s="86" t="s">
        <v>3576</v>
      </c>
      <c r="E3267" s="88">
        <v>109829448</v>
      </c>
      <c r="F3267" s="88">
        <v>84468155</v>
      </c>
      <c r="G3267" s="88">
        <v>6853547</v>
      </c>
      <c r="H3267" s="88">
        <v>0</v>
      </c>
      <c r="I3267" s="88">
        <v>0</v>
      </c>
      <c r="J3267" s="88">
        <v>19850172</v>
      </c>
      <c r="K3267" s="88">
        <v>9965493</v>
      </c>
      <c r="L3267" s="88">
        <v>0</v>
      </c>
      <c r="M3267" s="88">
        <v>44119532</v>
      </c>
      <c r="N3267" s="88">
        <v>0</v>
      </c>
      <c r="O3267" s="88">
        <v>0</v>
      </c>
      <c r="P3267" s="88">
        <v>3679411</v>
      </c>
      <c r="Q3267" s="89">
        <v>8.8800391732700001E-3</v>
      </c>
      <c r="R3267" s="89">
        <v>0</v>
      </c>
      <c r="S3267" s="89">
        <v>0</v>
      </c>
      <c r="T3267" s="89">
        <v>1.21842254186E-3</v>
      </c>
      <c r="U3267" s="89">
        <v>6.5964226680299996E-3</v>
      </c>
      <c r="V3267" s="89">
        <v>0</v>
      </c>
      <c r="W3267" s="89">
        <v>-1.0017160067000001E-3</v>
      </c>
      <c r="X3267" s="89">
        <v>0</v>
      </c>
      <c r="Y3267" s="89">
        <v>0</v>
      </c>
      <c r="Z3267" s="89">
        <v>5.4669165714300002E-3</v>
      </c>
      <c r="AA3267" s="89">
        <v>1.9595903978000002E-3</v>
      </c>
    </row>
    <row r="3268" spans="1:27" x14ac:dyDescent="0.25">
      <c r="A3268" s="87">
        <v>63977</v>
      </c>
      <c r="B3268" s="134">
        <v>45473</v>
      </c>
      <c r="C3268" s="87">
        <v>18205</v>
      </c>
      <c r="D3268" s="86" t="s">
        <v>3577</v>
      </c>
      <c r="E3268" s="88">
        <v>38809723</v>
      </c>
      <c r="F3268" s="88">
        <v>25878167</v>
      </c>
      <c r="G3268" s="88">
        <v>620988</v>
      </c>
      <c r="H3268" s="88">
        <v>0</v>
      </c>
      <c r="I3268" s="88">
        <v>60230</v>
      </c>
      <c r="J3268" s="88">
        <v>6816392</v>
      </c>
      <c r="K3268" s="88">
        <v>4356091</v>
      </c>
      <c r="L3268" s="88">
        <v>0</v>
      </c>
      <c r="M3268" s="88">
        <v>10557259</v>
      </c>
      <c r="N3268" s="88">
        <v>1018518</v>
      </c>
      <c r="O3268" s="88">
        <v>0</v>
      </c>
      <c r="P3268" s="88">
        <v>2448689</v>
      </c>
      <c r="Q3268" s="89">
        <v>1.36714201116E-2</v>
      </c>
      <c r="R3268" s="89">
        <v>0</v>
      </c>
      <c r="S3268" s="89">
        <v>-3.0102038345800001E-2</v>
      </c>
      <c r="T3268" s="89">
        <v>1.32252758613E-3</v>
      </c>
      <c r="U3268" s="89">
        <v>1.14697108552E-3</v>
      </c>
      <c r="V3268" s="89">
        <v>0</v>
      </c>
      <c r="W3268" s="89">
        <v>0</v>
      </c>
      <c r="X3268" s="89">
        <v>0</v>
      </c>
      <c r="Y3268" s="89">
        <v>0</v>
      </c>
      <c r="Z3268" s="89">
        <v>2.87469584247E-3</v>
      </c>
      <c r="AA3268" s="89">
        <v>1.0680274547500001E-3</v>
      </c>
    </row>
    <row r="3269" spans="1:27" x14ac:dyDescent="0.25">
      <c r="A3269" s="87">
        <v>63988</v>
      </c>
      <c r="B3269" s="134">
        <v>45473</v>
      </c>
      <c r="C3269" s="87">
        <v>18216</v>
      </c>
      <c r="D3269" s="86" t="s">
        <v>3578</v>
      </c>
      <c r="E3269" s="88">
        <v>8723249</v>
      </c>
      <c r="F3269" s="88">
        <v>5253617</v>
      </c>
      <c r="G3269" s="88">
        <v>256733</v>
      </c>
      <c r="H3269" s="88">
        <v>0</v>
      </c>
      <c r="I3269" s="88">
        <v>0</v>
      </c>
      <c r="J3269" s="88">
        <v>1943940</v>
      </c>
      <c r="K3269" s="88">
        <v>1647265</v>
      </c>
      <c r="L3269" s="88">
        <v>0</v>
      </c>
      <c r="M3269" s="88">
        <v>612008</v>
      </c>
      <c r="N3269" s="88">
        <v>0</v>
      </c>
      <c r="O3269" s="88">
        <v>0</v>
      </c>
      <c r="P3269" s="88">
        <v>793671</v>
      </c>
      <c r="Q3269" s="89">
        <v>1.095497252453E-2</v>
      </c>
      <c r="R3269" s="89">
        <v>0</v>
      </c>
      <c r="S3269" s="89">
        <v>0</v>
      </c>
      <c r="T3269" s="89">
        <v>0</v>
      </c>
      <c r="U3269" s="89">
        <v>1.2399503817999999E-3</v>
      </c>
      <c r="V3269" s="89">
        <v>0</v>
      </c>
      <c r="W3269" s="89">
        <v>0</v>
      </c>
      <c r="X3269" s="89">
        <v>0</v>
      </c>
      <c r="Y3269" s="89">
        <v>0</v>
      </c>
      <c r="Z3269" s="89">
        <v>7.4115806729899997E-3</v>
      </c>
      <c r="AA3269" s="89">
        <v>2.1335352686900001E-3</v>
      </c>
    </row>
    <row r="3270" spans="1:27" x14ac:dyDescent="0.25">
      <c r="A3270" s="87">
        <v>63996</v>
      </c>
      <c r="B3270" s="134">
        <v>45473</v>
      </c>
      <c r="C3270" s="87">
        <v>18224</v>
      </c>
      <c r="D3270" s="86" t="s">
        <v>3579</v>
      </c>
      <c r="E3270" s="88">
        <v>353712220</v>
      </c>
      <c r="F3270" s="88">
        <v>289758548</v>
      </c>
      <c r="G3270" s="88">
        <v>11997997</v>
      </c>
      <c r="H3270" s="88">
        <v>0</v>
      </c>
      <c r="I3270" s="88">
        <v>0</v>
      </c>
      <c r="J3270" s="88">
        <v>28120421</v>
      </c>
      <c r="K3270" s="88">
        <v>108228394</v>
      </c>
      <c r="L3270" s="88">
        <v>0</v>
      </c>
      <c r="M3270" s="88">
        <v>92289219</v>
      </c>
      <c r="N3270" s="88">
        <v>8406381</v>
      </c>
      <c r="O3270" s="88">
        <v>463672</v>
      </c>
      <c r="P3270" s="88">
        <v>40252464</v>
      </c>
      <c r="Q3270" s="89">
        <v>1.8363273495659999E-2</v>
      </c>
      <c r="R3270" s="89">
        <v>0</v>
      </c>
      <c r="S3270" s="89">
        <v>0</v>
      </c>
      <c r="T3270" s="89">
        <v>1.3268917038E-3</v>
      </c>
      <c r="U3270" s="89">
        <v>5.4856679772900003E-3</v>
      </c>
      <c r="V3270" s="89">
        <v>0</v>
      </c>
      <c r="W3270" s="89">
        <v>-9.7485446699999994E-5</v>
      </c>
      <c r="X3270" s="89">
        <v>0</v>
      </c>
      <c r="Y3270" s="89">
        <v>0</v>
      </c>
      <c r="Z3270" s="89">
        <v>1.607839427722E-2</v>
      </c>
      <c r="AA3270" s="89">
        <v>5.4573768890199999E-3</v>
      </c>
    </row>
    <row r="3271" spans="1:27" x14ac:dyDescent="0.25">
      <c r="A3271" s="87">
        <v>64029</v>
      </c>
      <c r="B3271" s="134">
        <v>45473</v>
      </c>
      <c r="C3271" s="87">
        <v>18257</v>
      </c>
      <c r="D3271" s="86" t="s">
        <v>3580</v>
      </c>
      <c r="E3271" s="88">
        <v>191758472</v>
      </c>
      <c r="F3271" s="88">
        <v>152096566</v>
      </c>
      <c r="G3271" s="88">
        <v>5445268</v>
      </c>
      <c r="H3271" s="88">
        <v>0</v>
      </c>
      <c r="I3271" s="88">
        <v>221806</v>
      </c>
      <c r="J3271" s="88">
        <v>10128581</v>
      </c>
      <c r="K3271" s="88">
        <v>35900773</v>
      </c>
      <c r="L3271" s="88">
        <v>0</v>
      </c>
      <c r="M3271" s="88">
        <v>82664464</v>
      </c>
      <c r="N3271" s="88">
        <v>7530827</v>
      </c>
      <c r="O3271" s="88">
        <v>2767793</v>
      </c>
      <c r="P3271" s="88">
        <v>7437053</v>
      </c>
      <c r="Q3271" s="89">
        <v>1.8602555367659999E-2</v>
      </c>
      <c r="R3271" s="89">
        <v>0</v>
      </c>
      <c r="S3271" s="89">
        <v>7.8138647639299993E-3</v>
      </c>
      <c r="T3271" s="89">
        <v>3.0302621651199999E-3</v>
      </c>
      <c r="U3271" s="89">
        <v>1.191453233155E-2</v>
      </c>
      <c r="V3271" s="89">
        <v>0</v>
      </c>
      <c r="W3271" s="89">
        <v>6.8474991908000005E-4</v>
      </c>
      <c r="X3271" s="89">
        <v>0</v>
      </c>
      <c r="Y3271" s="89">
        <v>3.79887404763E-3</v>
      </c>
      <c r="Z3271" s="89">
        <v>7.7813888379100003E-3</v>
      </c>
      <c r="AA3271" s="89">
        <v>4.8223759464400004E-3</v>
      </c>
    </row>
    <row r="3272" spans="1:27" x14ac:dyDescent="0.25">
      <c r="A3272" s="87">
        <v>64030</v>
      </c>
      <c r="B3272" s="134">
        <v>45473</v>
      </c>
      <c r="C3272" s="87">
        <v>18258</v>
      </c>
      <c r="D3272" s="86" t="s">
        <v>2797</v>
      </c>
      <c r="E3272" s="88">
        <v>129037567</v>
      </c>
      <c r="F3272" s="88">
        <v>79895835</v>
      </c>
      <c r="G3272" s="88">
        <v>1395780</v>
      </c>
      <c r="H3272" s="88">
        <v>0</v>
      </c>
      <c r="I3272" s="88">
        <v>0</v>
      </c>
      <c r="J3272" s="88">
        <v>3933798</v>
      </c>
      <c r="K3272" s="88">
        <v>46817437</v>
      </c>
      <c r="L3272" s="88">
        <v>0</v>
      </c>
      <c r="M3272" s="88">
        <v>16444753</v>
      </c>
      <c r="N3272" s="88">
        <v>2060371</v>
      </c>
      <c r="O3272" s="88">
        <v>82242</v>
      </c>
      <c r="P3272" s="88">
        <v>9161454</v>
      </c>
      <c r="Q3272" s="89">
        <v>1.050098128313E-2</v>
      </c>
      <c r="R3272" s="89">
        <v>0</v>
      </c>
      <c r="S3272" s="89">
        <v>0</v>
      </c>
      <c r="T3272" s="89">
        <v>4.1623102879499996E-3</v>
      </c>
      <c r="U3272" s="89">
        <v>1.4049546572840001E-2</v>
      </c>
      <c r="V3272" s="89">
        <v>0</v>
      </c>
      <c r="W3272" s="89">
        <v>-2.4035432269999999E-4</v>
      </c>
      <c r="X3272" s="89">
        <v>0</v>
      </c>
      <c r="Y3272" s="89">
        <v>0</v>
      </c>
      <c r="Z3272" s="89">
        <v>1.1258195730160001E-2</v>
      </c>
      <c r="AA3272" s="89">
        <v>1.0031405337789999E-2</v>
      </c>
    </row>
    <row r="3273" spans="1:27" x14ac:dyDescent="0.25">
      <c r="A3273" s="87">
        <v>64034</v>
      </c>
      <c r="B3273" s="134">
        <v>45473</v>
      </c>
      <c r="C3273" s="87">
        <v>18262</v>
      </c>
      <c r="D3273" s="86" t="s">
        <v>3581</v>
      </c>
      <c r="E3273" s="88">
        <v>14084946</v>
      </c>
      <c r="F3273" s="88">
        <v>8707392</v>
      </c>
      <c r="G3273" s="88">
        <v>0</v>
      </c>
      <c r="H3273" s="88">
        <v>0</v>
      </c>
      <c r="I3273" s="88">
        <v>0</v>
      </c>
      <c r="J3273" s="88">
        <v>439289</v>
      </c>
      <c r="K3273" s="88">
        <v>1397266</v>
      </c>
      <c r="L3273" s="88">
        <v>0</v>
      </c>
      <c r="M3273" s="88">
        <v>6038403</v>
      </c>
      <c r="N3273" s="88">
        <v>0</v>
      </c>
      <c r="O3273" s="88">
        <v>0</v>
      </c>
      <c r="P3273" s="88">
        <v>832434</v>
      </c>
      <c r="Q3273" s="89">
        <v>0</v>
      </c>
      <c r="R3273" s="89">
        <v>0</v>
      </c>
      <c r="S3273" s="89">
        <v>0</v>
      </c>
      <c r="T3273" s="89">
        <v>0</v>
      </c>
      <c r="U3273" s="89">
        <v>1.534746487549E-2</v>
      </c>
      <c r="V3273" s="89">
        <v>0</v>
      </c>
      <c r="W3273" s="89">
        <v>0</v>
      </c>
      <c r="X3273" s="89">
        <v>0</v>
      </c>
      <c r="Y3273" s="89">
        <v>0</v>
      </c>
      <c r="Z3273" s="89">
        <v>4.3039790505270001E-2</v>
      </c>
      <c r="AA3273" s="89">
        <v>7.1665140301000003E-3</v>
      </c>
    </row>
    <row r="3274" spans="1:27" x14ac:dyDescent="0.25">
      <c r="A3274" s="87">
        <v>64036</v>
      </c>
      <c r="B3274" s="134">
        <v>45473</v>
      </c>
      <c r="C3274" s="87">
        <v>18264</v>
      </c>
      <c r="D3274" s="86" t="s">
        <v>3582</v>
      </c>
      <c r="E3274" s="88">
        <v>76833106</v>
      </c>
      <c r="F3274" s="88">
        <v>66738567</v>
      </c>
      <c r="G3274" s="88">
        <v>539681</v>
      </c>
      <c r="H3274" s="88">
        <v>0</v>
      </c>
      <c r="I3274" s="88">
        <v>0</v>
      </c>
      <c r="J3274" s="88">
        <v>16506603</v>
      </c>
      <c r="K3274" s="88">
        <v>27149806</v>
      </c>
      <c r="L3274" s="88">
        <v>0</v>
      </c>
      <c r="M3274" s="88">
        <v>18222121</v>
      </c>
      <c r="N3274" s="88">
        <v>628697</v>
      </c>
      <c r="O3274" s="88">
        <v>0</v>
      </c>
      <c r="P3274" s="88">
        <v>3691661</v>
      </c>
      <c r="Q3274" s="89">
        <v>3.7088547334700002E-3</v>
      </c>
      <c r="R3274" s="89">
        <v>0</v>
      </c>
      <c r="S3274" s="89">
        <v>0</v>
      </c>
      <c r="T3274" s="89">
        <v>2.6795161953099998E-3</v>
      </c>
      <c r="U3274" s="89">
        <v>4.1680828347299996E-3</v>
      </c>
      <c r="V3274" s="89">
        <v>0</v>
      </c>
      <c r="W3274" s="89">
        <v>1.1160085130999999E-4</v>
      </c>
      <c r="X3274" s="89">
        <v>0</v>
      </c>
      <c r="Y3274" s="89">
        <v>0</v>
      </c>
      <c r="Z3274" s="89">
        <v>5.0131454975500004E-3</v>
      </c>
      <c r="AA3274" s="89">
        <v>2.63919533602E-3</v>
      </c>
    </row>
    <row r="3275" spans="1:27" x14ac:dyDescent="0.25">
      <c r="A3275" s="87">
        <v>64037</v>
      </c>
      <c r="B3275" s="134">
        <v>45473</v>
      </c>
      <c r="C3275" s="87">
        <v>18265</v>
      </c>
      <c r="D3275" s="86" t="s">
        <v>3583</v>
      </c>
      <c r="E3275" s="88">
        <v>115118280</v>
      </c>
      <c r="F3275" s="88">
        <v>61820987</v>
      </c>
      <c r="G3275" s="88">
        <v>2790084</v>
      </c>
      <c r="H3275" s="88">
        <v>0</v>
      </c>
      <c r="I3275" s="88">
        <v>0</v>
      </c>
      <c r="J3275" s="88">
        <v>1768023</v>
      </c>
      <c r="K3275" s="88">
        <v>22582175</v>
      </c>
      <c r="L3275" s="88">
        <v>0</v>
      </c>
      <c r="M3275" s="88">
        <v>22771098</v>
      </c>
      <c r="N3275" s="88">
        <v>10588</v>
      </c>
      <c r="O3275" s="88">
        <v>0</v>
      </c>
      <c r="P3275" s="88">
        <v>11899019</v>
      </c>
      <c r="Q3275" s="89">
        <v>1.3219006700840001E-2</v>
      </c>
      <c r="R3275" s="89">
        <v>0</v>
      </c>
      <c r="S3275" s="89">
        <v>0</v>
      </c>
      <c r="T3275" s="89">
        <v>6.7347187258899998E-3</v>
      </c>
      <c r="U3275" s="89">
        <v>6.5882986879500002E-3</v>
      </c>
      <c r="V3275" s="89">
        <v>0</v>
      </c>
      <c r="W3275" s="89">
        <v>0</v>
      </c>
      <c r="X3275" s="89">
        <v>0</v>
      </c>
      <c r="Y3275" s="89">
        <v>0</v>
      </c>
      <c r="Z3275" s="89">
        <v>7.7712155289099997E-3</v>
      </c>
      <c r="AA3275" s="89">
        <v>5.0369740877200002E-3</v>
      </c>
    </row>
    <row r="3276" spans="1:27" x14ac:dyDescent="0.25">
      <c r="A3276" s="87">
        <v>64038</v>
      </c>
      <c r="B3276" s="134">
        <v>45473</v>
      </c>
      <c r="C3276" s="87">
        <v>18266</v>
      </c>
      <c r="D3276" s="86" t="s">
        <v>3584</v>
      </c>
      <c r="E3276" s="88">
        <v>22961379</v>
      </c>
      <c r="F3276" s="88">
        <v>7020069</v>
      </c>
      <c r="G3276" s="88">
        <v>520227</v>
      </c>
      <c r="H3276" s="88">
        <v>0</v>
      </c>
      <c r="I3276" s="88">
        <v>0</v>
      </c>
      <c r="J3276" s="88">
        <v>2598632</v>
      </c>
      <c r="K3276" s="88">
        <v>2860598</v>
      </c>
      <c r="L3276" s="88">
        <v>0</v>
      </c>
      <c r="M3276" s="88">
        <v>0</v>
      </c>
      <c r="N3276" s="88">
        <v>0</v>
      </c>
      <c r="O3276" s="88">
        <v>0</v>
      </c>
      <c r="P3276" s="88">
        <v>1040612</v>
      </c>
      <c r="Q3276" s="89">
        <v>1.02511183391E-2</v>
      </c>
      <c r="R3276" s="89">
        <v>0</v>
      </c>
      <c r="S3276" s="89">
        <v>0</v>
      </c>
      <c r="T3276" s="89">
        <v>0</v>
      </c>
      <c r="U3276" s="89">
        <v>0</v>
      </c>
      <c r="V3276" s="89">
        <v>0</v>
      </c>
      <c r="W3276" s="89">
        <v>0</v>
      </c>
      <c r="X3276" s="89">
        <v>0</v>
      </c>
      <c r="Y3276" s="89">
        <v>0</v>
      </c>
      <c r="Z3276" s="89">
        <v>-3.8100424663999998E-3</v>
      </c>
      <c r="AA3276" s="89">
        <v>3.2792544278999999E-4</v>
      </c>
    </row>
    <row r="3277" spans="1:27" x14ac:dyDescent="0.25">
      <c r="A3277" s="87">
        <v>64056</v>
      </c>
      <c r="B3277" s="134">
        <v>45473</v>
      </c>
      <c r="C3277" s="87">
        <v>18284</v>
      </c>
      <c r="D3277" s="86" t="s">
        <v>3585</v>
      </c>
      <c r="E3277" s="88">
        <v>24921235</v>
      </c>
      <c r="F3277" s="88">
        <v>11914864</v>
      </c>
      <c r="G3277" s="88">
        <v>530794</v>
      </c>
      <c r="H3277" s="88">
        <v>0</v>
      </c>
      <c r="I3277" s="88">
        <v>0</v>
      </c>
      <c r="J3277" s="88">
        <v>1876255</v>
      </c>
      <c r="K3277" s="88">
        <v>4166933</v>
      </c>
      <c r="L3277" s="88">
        <v>0</v>
      </c>
      <c r="M3277" s="88">
        <v>2496620</v>
      </c>
      <c r="N3277" s="88">
        <v>0</v>
      </c>
      <c r="O3277" s="88">
        <v>0</v>
      </c>
      <c r="P3277" s="88">
        <v>2844262</v>
      </c>
      <c r="Q3277" s="89">
        <v>2.580710756004E-2</v>
      </c>
      <c r="R3277" s="89">
        <v>0</v>
      </c>
      <c r="S3277" s="89">
        <v>0</v>
      </c>
      <c r="T3277" s="89">
        <v>5.8265552019300003E-3</v>
      </c>
      <c r="U3277" s="89">
        <v>7.1672779569599996E-3</v>
      </c>
      <c r="V3277" s="89">
        <v>0</v>
      </c>
      <c r="W3277" s="89">
        <v>0</v>
      </c>
      <c r="X3277" s="89">
        <v>0</v>
      </c>
      <c r="Y3277" s="89">
        <v>0</v>
      </c>
      <c r="Z3277" s="89">
        <v>3.651538990461E-2</v>
      </c>
      <c r="AA3277" s="89">
        <v>1.2242470372770001E-2</v>
      </c>
    </row>
    <row r="3278" spans="1:27" x14ac:dyDescent="0.25">
      <c r="A3278" s="87">
        <v>64059</v>
      </c>
      <c r="B3278" s="134">
        <v>45473</v>
      </c>
      <c r="C3278" s="87">
        <v>18287</v>
      </c>
      <c r="D3278" s="86" t="s">
        <v>3586</v>
      </c>
      <c r="E3278" s="88">
        <v>65221767</v>
      </c>
      <c r="F3278" s="88">
        <v>32557848</v>
      </c>
      <c r="G3278" s="88">
        <v>858432</v>
      </c>
      <c r="H3278" s="88">
        <v>0</v>
      </c>
      <c r="I3278" s="88">
        <v>24439</v>
      </c>
      <c r="J3278" s="88">
        <v>3024289</v>
      </c>
      <c r="K3278" s="88">
        <v>1969269</v>
      </c>
      <c r="L3278" s="88">
        <v>0</v>
      </c>
      <c r="M3278" s="88">
        <v>25058737</v>
      </c>
      <c r="N3278" s="88">
        <v>0</v>
      </c>
      <c r="O3278" s="88">
        <v>0</v>
      </c>
      <c r="P3278" s="88">
        <v>1622682</v>
      </c>
      <c r="Q3278" s="89">
        <v>3.2842109165900002E-3</v>
      </c>
      <c r="R3278" s="89">
        <v>0</v>
      </c>
      <c r="S3278" s="89">
        <v>0</v>
      </c>
      <c r="T3278" s="89">
        <v>0</v>
      </c>
      <c r="U3278" s="89">
        <v>0</v>
      </c>
      <c r="V3278" s="89">
        <v>0</v>
      </c>
      <c r="W3278" s="89">
        <v>0</v>
      </c>
      <c r="X3278" s="89">
        <v>0</v>
      </c>
      <c r="Y3278" s="89">
        <v>0</v>
      </c>
      <c r="Z3278" s="89">
        <v>7.4067751977999999E-4</v>
      </c>
      <c r="AA3278" s="89">
        <v>1.2157011298000001E-4</v>
      </c>
    </row>
    <row r="3279" spans="1:27" x14ac:dyDescent="0.25">
      <c r="A3279" s="87">
        <v>64062</v>
      </c>
      <c r="B3279" s="134">
        <v>45473</v>
      </c>
      <c r="C3279" s="87">
        <v>18290</v>
      </c>
      <c r="D3279" s="86" t="s">
        <v>3587</v>
      </c>
      <c r="E3279" s="88">
        <v>73845964</v>
      </c>
      <c r="F3279" s="88">
        <v>29258719</v>
      </c>
      <c r="G3279" s="88">
        <v>0</v>
      </c>
      <c r="H3279" s="88">
        <v>0</v>
      </c>
      <c r="I3279" s="88">
        <v>0</v>
      </c>
      <c r="J3279" s="88">
        <v>2546554</v>
      </c>
      <c r="K3279" s="88">
        <v>6724808</v>
      </c>
      <c r="L3279" s="88">
        <v>0</v>
      </c>
      <c r="M3279" s="88">
        <v>17120723</v>
      </c>
      <c r="N3279" s="88">
        <v>0</v>
      </c>
      <c r="O3279" s="88">
        <v>0</v>
      </c>
      <c r="P3279" s="88">
        <v>2866634</v>
      </c>
      <c r="Q3279" s="89">
        <v>0</v>
      </c>
      <c r="R3279" s="89">
        <v>0</v>
      </c>
      <c r="S3279" s="89">
        <v>0</v>
      </c>
      <c r="T3279" s="89">
        <v>0</v>
      </c>
      <c r="U3279" s="89">
        <v>1.0621815561E-4</v>
      </c>
      <c r="V3279" s="89">
        <v>0</v>
      </c>
      <c r="W3279" s="89">
        <v>1.186930367E-5</v>
      </c>
      <c r="X3279" s="89">
        <v>0</v>
      </c>
      <c r="Y3279" s="89">
        <v>0</v>
      </c>
      <c r="Z3279" s="89">
        <v>9.3837406307999995E-4</v>
      </c>
      <c r="AA3279" s="89">
        <v>1.3130829508E-4</v>
      </c>
    </row>
    <row r="3280" spans="1:27" x14ac:dyDescent="0.25">
      <c r="A3280" s="87">
        <v>64067</v>
      </c>
      <c r="B3280" s="134">
        <v>45473</v>
      </c>
      <c r="C3280" s="87">
        <v>18295</v>
      </c>
      <c r="D3280" s="86" t="s">
        <v>3588</v>
      </c>
      <c r="E3280" s="88">
        <v>21783929</v>
      </c>
      <c r="F3280" s="88">
        <v>7817814</v>
      </c>
      <c r="G3280" s="88">
        <v>0</v>
      </c>
      <c r="H3280" s="88">
        <v>0</v>
      </c>
      <c r="I3280" s="88">
        <v>0</v>
      </c>
      <c r="J3280" s="88">
        <v>1583783</v>
      </c>
      <c r="K3280" s="88">
        <v>3714145</v>
      </c>
      <c r="L3280" s="88">
        <v>0</v>
      </c>
      <c r="M3280" s="88">
        <v>1641765</v>
      </c>
      <c r="N3280" s="88">
        <v>0</v>
      </c>
      <c r="O3280" s="88">
        <v>0</v>
      </c>
      <c r="P3280" s="88">
        <v>878121</v>
      </c>
      <c r="Q3280" s="89">
        <v>0</v>
      </c>
      <c r="R3280" s="89">
        <v>0</v>
      </c>
      <c r="S3280" s="89">
        <v>0</v>
      </c>
      <c r="T3280" s="89">
        <v>0</v>
      </c>
      <c r="U3280" s="89">
        <v>-4.0473607200000001E-5</v>
      </c>
      <c r="V3280" s="89">
        <v>0</v>
      </c>
      <c r="W3280" s="89">
        <v>0</v>
      </c>
      <c r="X3280" s="89">
        <v>0</v>
      </c>
      <c r="Y3280" s="89">
        <v>0</v>
      </c>
      <c r="Z3280" s="89">
        <v>6.4837047386999999E-4</v>
      </c>
      <c r="AA3280" s="89">
        <v>8.2471156979999993E-5</v>
      </c>
    </row>
    <row r="3281" spans="1:27" x14ac:dyDescent="0.25">
      <c r="A3281" s="87">
        <v>64084</v>
      </c>
      <c r="B3281" s="134">
        <v>45473</v>
      </c>
      <c r="C3281" s="87">
        <v>18312</v>
      </c>
      <c r="D3281" s="86" t="s">
        <v>3589</v>
      </c>
      <c r="E3281" s="88">
        <v>973886503</v>
      </c>
      <c r="F3281" s="88">
        <v>714998764</v>
      </c>
      <c r="G3281" s="88">
        <v>24040413</v>
      </c>
      <c r="H3281" s="88">
        <v>0</v>
      </c>
      <c r="I3281" s="88">
        <v>0</v>
      </c>
      <c r="J3281" s="88">
        <v>60966685</v>
      </c>
      <c r="K3281" s="88">
        <v>269655304</v>
      </c>
      <c r="L3281" s="88">
        <v>0</v>
      </c>
      <c r="M3281" s="88">
        <v>254685032</v>
      </c>
      <c r="N3281" s="88">
        <v>36294337</v>
      </c>
      <c r="O3281" s="88">
        <v>7763708</v>
      </c>
      <c r="P3281" s="88">
        <v>61593285</v>
      </c>
      <c r="Q3281" s="89">
        <v>1.8388396531340001E-2</v>
      </c>
      <c r="R3281" s="89">
        <v>0</v>
      </c>
      <c r="S3281" s="89">
        <v>0</v>
      </c>
      <c r="T3281" s="89">
        <v>7.6050970487200002E-3</v>
      </c>
      <c r="U3281" s="89">
        <v>7.7312270644699999E-3</v>
      </c>
      <c r="V3281" s="89">
        <v>0</v>
      </c>
      <c r="W3281" s="89">
        <v>1.0053989889599999E-6</v>
      </c>
      <c r="X3281" s="89">
        <v>0</v>
      </c>
      <c r="Y3281" s="89">
        <v>-1.159610686E-4</v>
      </c>
      <c r="Z3281" s="89">
        <v>2.2334082099409999E-2</v>
      </c>
      <c r="AA3281" s="89">
        <v>5.89182735479E-3</v>
      </c>
    </row>
    <row r="3282" spans="1:27" x14ac:dyDescent="0.25">
      <c r="A3282" s="87">
        <v>64089</v>
      </c>
      <c r="B3282" s="134">
        <v>45473</v>
      </c>
      <c r="C3282" s="87">
        <v>18317</v>
      </c>
      <c r="D3282" s="86" t="s">
        <v>3590</v>
      </c>
      <c r="E3282" s="88">
        <v>9530054</v>
      </c>
      <c r="F3282" s="88">
        <v>6103702</v>
      </c>
      <c r="G3282" s="88">
        <v>0</v>
      </c>
      <c r="H3282" s="88">
        <v>0</v>
      </c>
      <c r="I3282" s="88">
        <v>0</v>
      </c>
      <c r="J3282" s="88">
        <v>1124553</v>
      </c>
      <c r="K3282" s="88">
        <v>1866876</v>
      </c>
      <c r="L3282" s="88">
        <v>0</v>
      </c>
      <c r="M3282" s="88">
        <v>1092304</v>
      </c>
      <c r="N3282" s="88">
        <v>0</v>
      </c>
      <c r="O3282" s="88">
        <v>0</v>
      </c>
      <c r="P3282" s="88">
        <v>2019969</v>
      </c>
      <c r="Q3282" s="89">
        <v>0</v>
      </c>
      <c r="R3282" s="89">
        <v>0</v>
      </c>
      <c r="S3282" s="89">
        <v>0</v>
      </c>
      <c r="T3282" s="89">
        <v>0</v>
      </c>
      <c r="U3282" s="89">
        <v>6.0504567726999998E-4</v>
      </c>
      <c r="V3282" s="89">
        <v>0</v>
      </c>
      <c r="W3282" s="89">
        <v>0</v>
      </c>
      <c r="X3282" s="89">
        <v>0</v>
      </c>
      <c r="Y3282" s="89">
        <v>0</v>
      </c>
      <c r="Z3282" s="89">
        <v>8.2857884614000003E-4</v>
      </c>
      <c r="AA3282" s="89">
        <v>4.2086151101999999E-4</v>
      </c>
    </row>
    <row r="3283" spans="1:27" x14ac:dyDescent="0.25">
      <c r="A3283" s="87">
        <v>64103</v>
      </c>
      <c r="B3283" s="134">
        <v>45473</v>
      </c>
      <c r="C3283" s="87">
        <v>18331</v>
      </c>
      <c r="D3283" s="86" t="s">
        <v>3591</v>
      </c>
      <c r="E3283" s="88">
        <v>98950614</v>
      </c>
      <c r="F3283" s="88">
        <v>64462471</v>
      </c>
      <c r="G3283" s="88">
        <v>1638389</v>
      </c>
      <c r="H3283" s="88">
        <v>0</v>
      </c>
      <c r="I3283" s="88">
        <v>0</v>
      </c>
      <c r="J3283" s="88">
        <v>5444833</v>
      </c>
      <c r="K3283" s="88">
        <v>11758269</v>
      </c>
      <c r="L3283" s="88">
        <v>0</v>
      </c>
      <c r="M3283" s="88">
        <v>34511141</v>
      </c>
      <c r="N3283" s="88">
        <v>0</v>
      </c>
      <c r="O3283" s="88">
        <v>0</v>
      </c>
      <c r="P3283" s="88">
        <v>11109839</v>
      </c>
      <c r="Q3283" s="89">
        <v>6.1014946904E-3</v>
      </c>
      <c r="R3283" s="89">
        <v>0</v>
      </c>
      <c r="S3283" s="89">
        <v>0</v>
      </c>
      <c r="T3283" s="89">
        <v>6.8152899156000005E-4</v>
      </c>
      <c r="U3283" s="89">
        <v>1.4627726963899999E-3</v>
      </c>
      <c r="V3283" s="89">
        <v>0</v>
      </c>
      <c r="W3283" s="89">
        <v>2.8098648053000001E-6</v>
      </c>
      <c r="X3283" s="89">
        <v>0</v>
      </c>
      <c r="Y3283" s="89">
        <v>0</v>
      </c>
      <c r="Z3283" s="89">
        <v>1.0303561348479999E-2</v>
      </c>
      <c r="AA3283" s="89">
        <v>2.20721396293E-3</v>
      </c>
    </row>
    <row r="3284" spans="1:27" x14ac:dyDescent="0.25">
      <c r="A3284" s="87">
        <v>64108</v>
      </c>
      <c r="B3284" s="134">
        <v>45473</v>
      </c>
      <c r="C3284" s="87">
        <v>18336</v>
      </c>
      <c r="D3284" s="86" t="s">
        <v>3592</v>
      </c>
      <c r="E3284" s="88">
        <v>2335279</v>
      </c>
      <c r="F3284" s="88">
        <v>1209499</v>
      </c>
      <c r="G3284" s="88">
        <v>0</v>
      </c>
      <c r="H3284" s="88">
        <v>0</v>
      </c>
      <c r="I3284" s="88">
        <v>0</v>
      </c>
      <c r="J3284" s="88">
        <v>450783</v>
      </c>
      <c r="K3284" s="88">
        <v>430677</v>
      </c>
      <c r="L3284" s="88">
        <v>0</v>
      </c>
      <c r="M3284" s="88">
        <v>0</v>
      </c>
      <c r="N3284" s="88">
        <v>0</v>
      </c>
      <c r="O3284" s="88">
        <v>0</v>
      </c>
      <c r="P3284" s="88">
        <v>328039</v>
      </c>
      <c r="Q3284" s="89">
        <v>0</v>
      </c>
      <c r="R3284" s="89">
        <v>0</v>
      </c>
      <c r="S3284" s="89">
        <v>0</v>
      </c>
      <c r="T3284" s="89">
        <v>0</v>
      </c>
      <c r="U3284" s="89">
        <v>0</v>
      </c>
      <c r="V3284" s="89">
        <v>0</v>
      </c>
      <c r="W3284" s="89">
        <v>0</v>
      </c>
      <c r="X3284" s="89">
        <v>0</v>
      </c>
      <c r="Y3284" s="89">
        <v>0</v>
      </c>
      <c r="Z3284" s="89">
        <v>1.2309511013560001E-2</v>
      </c>
      <c r="AA3284" s="89">
        <v>4.2640650645400001E-3</v>
      </c>
    </row>
    <row r="3285" spans="1:27" x14ac:dyDescent="0.25">
      <c r="A3285" s="87">
        <v>64110</v>
      </c>
      <c r="B3285" s="134">
        <v>45473</v>
      </c>
      <c r="C3285" s="87">
        <v>18338</v>
      </c>
      <c r="D3285" s="86" t="s">
        <v>3593</v>
      </c>
      <c r="E3285" s="88">
        <v>164150908</v>
      </c>
      <c r="F3285" s="88">
        <v>131178898</v>
      </c>
      <c r="G3285" s="88">
        <v>3474143</v>
      </c>
      <c r="H3285" s="88">
        <v>0</v>
      </c>
      <c r="I3285" s="88">
        <v>0</v>
      </c>
      <c r="J3285" s="88">
        <v>4166368</v>
      </c>
      <c r="K3285" s="88">
        <v>73994861</v>
      </c>
      <c r="L3285" s="88">
        <v>0</v>
      </c>
      <c r="M3285" s="88">
        <v>43915891</v>
      </c>
      <c r="N3285" s="88">
        <v>1340948</v>
      </c>
      <c r="O3285" s="88">
        <v>0</v>
      </c>
      <c r="P3285" s="88">
        <v>4286687</v>
      </c>
      <c r="Q3285" s="89">
        <v>3.1734922836439999E-2</v>
      </c>
      <c r="R3285" s="89">
        <v>0</v>
      </c>
      <c r="S3285" s="89">
        <v>0</v>
      </c>
      <c r="T3285" s="89">
        <v>0</v>
      </c>
      <c r="U3285" s="89">
        <v>9.0512989171200008E-3</v>
      </c>
      <c r="V3285" s="89">
        <v>0</v>
      </c>
      <c r="W3285" s="89">
        <v>0</v>
      </c>
      <c r="X3285" s="89">
        <v>0</v>
      </c>
      <c r="Y3285" s="89">
        <v>0</v>
      </c>
      <c r="Z3285" s="89">
        <v>2.0384127126209999E-2</v>
      </c>
      <c r="AA3285" s="89">
        <v>7.0677283497399997E-3</v>
      </c>
    </row>
    <row r="3286" spans="1:27" x14ac:dyDescent="0.25">
      <c r="A3286" s="87">
        <v>64122</v>
      </c>
      <c r="B3286" s="134">
        <v>45473</v>
      </c>
      <c r="C3286" s="87">
        <v>18350</v>
      </c>
      <c r="D3286" s="86" t="s">
        <v>3594</v>
      </c>
      <c r="E3286" s="88">
        <v>78284383</v>
      </c>
      <c r="F3286" s="88">
        <v>57705478</v>
      </c>
      <c r="G3286" s="88">
        <v>3286712</v>
      </c>
      <c r="H3286" s="88">
        <v>0</v>
      </c>
      <c r="I3286" s="88">
        <v>0</v>
      </c>
      <c r="J3286" s="88">
        <v>10867740</v>
      </c>
      <c r="K3286" s="88">
        <v>22284462</v>
      </c>
      <c r="L3286" s="88">
        <v>0</v>
      </c>
      <c r="M3286" s="88">
        <v>13545579</v>
      </c>
      <c r="N3286" s="88">
        <v>0</v>
      </c>
      <c r="O3286" s="88">
        <v>0</v>
      </c>
      <c r="P3286" s="88">
        <v>7720985</v>
      </c>
      <c r="Q3286" s="89">
        <v>2.277295022689E-2</v>
      </c>
      <c r="R3286" s="89">
        <v>0</v>
      </c>
      <c r="S3286" s="89">
        <v>0</v>
      </c>
      <c r="T3286" s="89">
        <v>0</v>
      </c>
      <c r="U3286" s="89">
        <v>5.7462699019999998E-5</v>
      </c>
      <c r="V3286" s="89">
        <v>0</v>
      </c>
      <c r="W3286" s="89">
        <v>-5.2024546400000002E-5</v>
      </c>
      <c r="X3286" s="89">
        <v>0</v>
      </c>
      <c r="Y3286" s="89">
        <v>0</v>
      </c>
      <c r="Z3286" s="89">
        <v>1.46537454451E-2</v>
      </c>
      <c r="AA3286" s="89">
        <v>3.5605909618900001E-3</v>
      </c>
    </row>
    <row r="3287" spans="1:27" x14ac:dyDescent="0.25">
      <c r="A3287" s="87">
        <v>64140</v>
      </c>
      <c r="B3287" s="134">
        <v>45473</v>
      </c>
      <c r="C3287" s="87">
        <v>18368</v>
      </c>
      <c r="D3287" s="86" t="s">
        <v>2246</v>
      </c>
      <c r="E3287" s="88">
        <v>87531202</v>
      </c>
      <c r="F3287" s="88">
        <v>63761030</v>
      </c>
      <c r="G3287" s="88">
        <v>844450</v>
      </c>
      <c r="H3287" s="88">
        <v>0</v>
      </c>
      <c r="I3287" s="88">
        <v>0</v>
      </c>
      <c r="J3287" s="88">
        <v>5148738</v>
      </c>
      <c r="K3287" s="88">
        <v>34408127</v>
      </c>
      <c r="L3287" s="88">
        <v>0</v>
      </c>
      <c r="M3287" s="88">
        <v>18616562</v>
      </c>
      <c r="N3287" s="88">
        <v>97320</v>
      </c>
      <c r="O3287" s="88">
        <v>404979</v>
      </c>
      <c r="P3287" s="88">
        <v>4240854</v>
      </c>
      <c r="Q3287" s="89">
        <v>3.6515473404630003E-2</v>
      </c>
      <c r="R3287" s="89">
        <v>0</v>
      </c>
      <c r="S3287" s="89">
        <v>0</v>
      </c>
      <c r="T3287" s="89">
        <v>4.2300733208100001E-3</v>
      </c>
      <c r="U3287" s="89">
        <v>9.5182762189799999E-3</v>
      </c>
      <c r="V3287" s="89">
        <v>0</v>
      </c>
      <c r="W3287" s="89">
        <v>-1.68810857E-4</v>
      </c>
      <c r="X3287" s="89">
        <v>0</v>
      </c>
      <c r="Y3287" s="89">
        <v>0</v>
      </c>
      <c r="Z3287" s="89">
        <v>1.609778175828E-2</v>
      </c>
      <c r="AA3287" s="89">
        <v>7.0730882134899999E-3</v>
      </c>
    </row>
    <row r="3288" spans="1:27" x14ac:dyDescent="0.25">
      <c r="A3288" s="87">
        <v>64144</v>
      </c>
      <c r="B3288" s="134">
        <v>45473</v>
      </c>
      <c r="C3288" s="87">
        <v>18372</v>
      </c>
      <c r="D3288" s="86" t="s">
        <v>3595</v>
      </c>
      <c r="E3288" s="88">
        <v>99154827</v>
      </c>
      <c r="F3288" s="88">
        <v>59644826</v>
      </c>
      <c r="G3288" s="88">
        <v>1031555</v>
      </c>
      <c r="H3288" s="88">
        <v>0</v>
      </c>
      <c r="I3288" s="88">
        <v>1505475</v>
      </c>
      <c r="J3288" s="88">
        <v>2227863</v>
      </c>
      <c r="K3288" s="88">
        <v>4013956</v>
      </c>
      <c r="L3288" s="88">
        <v>0</v>
      </c>
      <c r="M3288" s="88">
        <v>47819641</v>
      </c>
      <c r="N3288" s="88">
        <v>0</v>
      </c>
      <c r="O3288" s="88">
        <v>0</v>
      </c>
      <c r="P3288" s="88">
        <v>3046337</v>
      </c>
      <c r="Q3288" s="89">
        <v>4.255125189095E-2</v>
      </c>
      <c r="R3288" s="89">
        <v>0</v>
      </c>
      <c r="S3288" s="89">
        <v>-5.7907511120000002E-4</v>
      </c>
      <c r="T3288" s="89">
        <v>0</v>
      </c>
      <c r="U3288" s="89">
        <v>-4.89323231E-5</v>
      </c>
      <c r="V3288" s="89">
        <v>0</v>
      </c>
      <c r="W3288" s="89">
        <v>-2.3016446400000001E-5</v>
      </c>
      <c r="X3288" s="89">
        <v>0</v>
      </c>
      <c r="Y3288" s="89">
        <v>0</v>
      </c>
      <c r="Z3288" s="89">
        <v>1.447303911019E-2</v>
      </c>
      <c r="AA3288" s="89">
        <v>1.5999445312299999E-3</v>
      </c>
    </row>
    <row r="3289" spans="1:27" x14ac:dyDescent="0.25">
      <c r="A3289" s="87">
        <v>64145</v>
      </c>
      <c r="B3289" s="134">
        <v>45473</v>
      </c>
      <c r="C3289" s="87">
        <v>18373</v>
      </c>
      <c r="D3289" s="86" t="s">
        <v>3596</v>
      </c>
      <c r="E3289" s="88">
        <v>77240800</v>
      </c>
      <c r="F3289" s="88">
        <v>56792861</v>
      </c>
      <c r="G3289" s="88">
        <v>283612</v>
      </c>
      <c r="H3289" s="88">
        <v>0</v>
      </c>
      <c r="I3289" s="88">
        <v>0</v>
      </c>
      <c r="J3289" s="88">
        <v>25835482</v>
      </c>
      <c r="K3289" s="88">
        <v>13032733</v>
      </c>
      <c r="L3289" s="88">
        <v>0</v>
      </c>
      <c r="M3289" s="88">
        <v>8934452</v>
      </c>
      <c r="N3289" s="88">
        <v>0</v>
      </c>
      <c r="O3289" s="88">
        <v>0</v>
      </c>
      <c r="P3289" s="88">
        <v>8706582</v>
      </c>
      <c r="Q3289" s="89">
        <v>2.9419127576000002E-3</v>
      </c>
      <c r="R3289" s="89">
        <v>0</v>
      </c>
      <c r="S3289" s="89">
        <v>0</v>
      </c>
      <c r="T3289" s="89">
        <v>1.99585484782E-3</v>
      </c>
      <c r="U3289" s="89">
        <v>1.20806230528E-3</v>
      </c>
      <c r="V3289" s="89">
        <v>0</v>
      </c>
      <c r="W3289" s="89">
        <v>0</v>
      </c>
      <c r="X3289" s="89">
        <v>0</v>
      </c>
      <c r="Y3289" s="89">
        <v>0</v>
      </c>
      <c r="Z3289" s="89">
        <v>4.12147568387E-3</v>
      </c>
      <c r="AA3289" s="89">
        <v>1.90246189065E-3</v>
      </c>
    </row>
    <row r="3290" spans="1:27" x14ac:dyDescent="0.25">
      <c r="A3290" s="87">
        <v>64168</v>
      </c>
      <c r="B3290" s="134">
        <v>45473</v>
      </c>
      <c r="C3290" s="87">
        <v>18396</v>
      </c>
      <c r="D3290" s="86" t="s">
        <v>3337</v>
      </c>
      <c r="E3290" s="88">
        <v>189890064</v>
      </c>
      <c r="F3290" s="88">
        <v>118369451</v>
      </c>
      <c r="G3290" s="88">
        <v>5564617</v>
      </c>
      <c r="H3290" s="88">
        <v>0</v>
      </c>
      <c r="I3290" s="88">
        <v>0</v>
      </c>
      <c r="J3290" s="88">
        <v>7552070</v>
      </c>
      <c r="K3290" s="88">
        <v>33005682</v>
      </c>
      <c r="L3290" s="88">
        <v>0</v>
      </c>
      <c r="M3290" s="88">
        <v>60244565</v>
      </c>
      <c r="N3290" s="88">
        <v>0</v>
      </c>
      <c r="O3290" s="88">
        <v>0</v>
      </c>
      <c r="P3290" s="88">
        <v>12002517</v>
      </c>
      <c r="Q3290" s="89">
        <v>9.3835929920799994E-3</v>
      </c>
      <c r="R3290" s="89">
        <v>0</v>
      </c>
      <c r="S3290" s="89">
        <v>0</v>
      </c>
      <c r="T3290" s="89">
        <v>2.0003044468999999E-4</v>
      </c>
      <c r="U3290" s="89">
        <v>1.4950406988999999E-3</v>
      </c>
      <c r="V3290" s="89">
        <v>0</v>
      </c>
      <c r="W3290" s="89">
        <v>3.8407787030000002E-5</v>
      </c>
      <c r="X3290" s="89">
        <v>0</v>
      </c>
      <c r="Y3290" s="89">
        <v>0</v>
      </c>
      <c r="Z3290" s="89">
        <v>3.4332946090399998E-3</v>
      </c>
      <c r="AA3290" s="89">
        <v>1.1129321686500001E-3</v>
      </c>
    </row>
    <row r="3291" spans="1:27" x14ac:dyDescent="0.25">
      <c r="A3291" s="87">
        <v>64169</v>
      </c>
      <c r="B3291" s="134">
        <v>45473</v>
      </c>
      <c r="C3291" s="87">
        <v>18397</v>
      </c>
      <c r="D3291" s="86" t="s">
        <v>519</v>
      </c>
      <c r="E3291" s="88">
        <v>109481799</v>
      </c>
      <c r="F3291" s="88">
        <v>86764797</v>
      </c>
      <c r="G3291" s="88">
        <v>2515001</v>
      </c>
      <c r="H3291" s="88">
        <v>0</v>
      </c>
      <c r="I3291" s="88">
        <v>0</v>
      </c>
      <c r="J3291" s="88">
        <v>6482210</v>
      </c>
      <c r="K3291" s="88">
        <v>23517794</v>
      </c>
      <c r="L3291" s="88">
        <v>0</v>
      </c>
      <c r="M3291" s="88">
        <v>30914675</v>
      </c>
      <c r="N3291" s="88">
        <v>4397490</v>
      </c>
      <c r="O3291" s="88">
        <v>3736772</v>
      </c>
      <c r="P3291" s="88">
        <v>15200854</v>
      </c>
      <c r="Q3291" s="89">
        <v>2.1045269992790001E-2</v>
      </c>
      <c r="R3291" s="89">
        <v>0</v>
      </c>
      <c r="S3291" s="89">
        <v>0</v>
      </c>
      <c r="T3291" s="89">
        <v>-7.7293859699999998E-5</v>
      </c>
      <c r="U3291" s="89">
        <v>4.8772301205000004E-3</v>
      </c>
      <c r="V3291" s="89">
        <v>0</v>
      </c>
      <c r="W3291" s="89">
        <v>-3.3686332249999998E-4</v>
      </c>
      <c r="X3291" s="89">
        <v>0</v>
      </c>
      <c r="Y3291" s="89">
        <v>0</v>
      </c>
      <c r="Z3291" s="89">
        <v>1.6956443758360001E-2</v>
      </c>
      <c r="AA3291" s="89">
        <v>5.0856838720100004E-3</v>
      </c>
    </row>
    <row r="3292" spans="1:27" x14ac:dyDescent="0.25">
      <c r="A3292" s="87">
        <v>64186</v>
      </c>
      <c r="B3292" s="134">
        <v>45473</v>
      </c>
      <c r="C3292" s="87">
        <v>18414</v>
      </c>
      <c r="D3292" s="86" t="s">
        <v>3597</v>
      </c>
      <c r="E3292" s="88">
        <v>11081724</v>
      </c>
      <c r="F3292" s="88">
        <v>6499795</v>
      </c>
      <c r="G3292" s="88">
        <v>249306</v>
      </c>
      <c r="H3292" s="88">
        <v>0</v>
      </c>
      <c r="I3292" s="88">
        <v>0</v>
      </c>
      <c r="J3292" s="88">
        <v>451727</v>
      </c>
      <c r="K3292" s="88">
        <v>2936673</v>
      </c>
      <c r="L3292" s="88">
        <v>0</v>
      </c>
      <c r="M3292" s="88">
        <v>1132121</v>
      </c>
      <c r="N3292" s="88">
        <v>0</v>
      </c>
      <c r="O3292" s="88">
        <v>0</v>
      </c>
      <c r="P3292" s="88">
        <v>1729968</v>
      </c>
      <c r="Q3292" s="89">
        <v>0</v>
      </c>
      <c r="R3292" s="89">
        <v>0</v>
      </c>
      <c r="S3292" s="89">
        <v>0</v>
      </c>
      <c r="T3292" s="89">
        <v>0</v>
      </c>
      <c r="U3292" s="89">
        <v>0</v>
      </c>
      <c r="V3292" s="89">
        <v>0</v>
      </c>
      <c r="W3292" s="89">
        <v>0</v>
      </c>
      <c r="X3292" s="89">
        <v>0</v>
      </c>
      <c r="Y3292" s="89">
        <v>0</v>
      </c>
      <c r="Z3292" s="89">
        <v>0</v>
      </c>
      <c r="AA3292" s="89">
        <v>0</v>
      </c>
    </row>
    <row r="3293" spans="1:27" x14ac:dyDescent="0.25">
      <c r="A3293" s="87">
        <v>64191</v>
      </c>
      <c r="B3293" s="134">
        <v>45473</v>
      </c>
      <c r="C3293" s="87">
        <v>18419</v>
      </c>
      <c r="D3293" s="86" t="s">
        <v>3598</v>
      </c>
      <c r="E3293" s="88">
        <v>117588520</v>
      </c>
      <c r="F3293" s="88">
        <v>105011505</v>
      </c>
      <c r="G3293" s="88">
        <v>777728</v>
      </c>
      <c r="H3293" s="88">
        <v>0</v>
      </c>
      <c r="I3293" s="88">
        <v>0</v>
      </c>
      <c r="J3293" s="88">
        <v>18390698</v>
      </c>
      <c r="K3293" s="88">
        <v>51432161</v>
      </c>
      <c r="L3293" s="88">
        <v>0</v>
      </c>
      <c r="M3293" s="88">
        <v>23186966</v>
      </c>
      <c r="N3293" s="88">
        <v>456348</v>
      </c>
      <c r="O3293" s="88">
        <v>863716</v>
      </c>
      <c r="P3293" s="88">
        <v>9903886</v>
      </c>
      <c r="Q3293" s="89">
        <v>5.7774512668099997E-3</v>
      </c>
      <c r="R3293" s="89">
        <v>0</v>
      </c>
      <c r="S3293" s="89">
        <v>0</v>
      </c>
      <c r="T3293" s="89">
        <v>6.1606985586999999E-4</v>
      </c>
      <c r="U3293" s="89">
        <v>1.33553951505E-3</v>
      </c>
      <c r="V3293" s="89">
        <v>0</v>
      </c>
      <c r="W3293" s="89">
        <v>1.0227299438499999E-3</v>
      </c>
      <c r="X3293" s="89">
        <v>0</v>
      </c>
      <c r="Y3293" s="89">
        <v>0</v>
      </c>
      <c r="Z3293" s="89">
        <v>5.2395271815999995E-4</v>
      </c>
      <c r="AA3293" s="89">
        <v>1.10523514735E-3</v>
      </c>
    </row>
    <row r="3294" spans="1:27" x14ac:dyDescent="0.25">
      <c r="A3294" s="87">
        <v>64196</v>
      </c>
      <c r="B3294" s="134">
        <v>45473</v>
      </c>
      <c r="C3294" s="87">
        <v>18424</v>
      </c>
      <c r="D3294" s="86" t="s">
        <v>3599</v>
      </c>
      <c r="E3294" s="88">
        <v>50531269</v>
      </c>
      <c r="F3294" s="88">
        <v>16938742</v>
      </c>
      <c r="G3294" s="88">
        <v>475134</v>
      </c>
      <c r="H3294" s="88">
        <v>0</v>
      </c>
      <c r="I3294" s="88">
        <v>0</v>
      </c>
      <c r="J3294" s="88">
        <v>3388927</v>
      </c>
      <c r="K3294" s="88">
        <v>3662176</v>
      </c>
      <c r="L3294" s="88">
        <v>0</v>
      </c>
      <c r="M3294" s="88">
        <v>3805616</v>
      </c>
      <c r="N3294" s="88">
        <v>3913718</v>
      </c>
      <c r="O3294" s="88">
        <v>0</v>
      </c>
      <c r="P3294" s="88">
        <v>1693171</v>
      </c>
      <c r="Q3294" s="89">
        <v>1.6436210018349998E-2</v>
      </c>
      <c r="R3294" s="89">
        <v>0</v>
      </c>
      <c r="S3294" s="89">
        <v>0</v>
      </c>
      <c r="T3294" s="89">
        <v>2.375414497E-4</v>
      </c>
      <c r="U3294" s="89">
        <v>4.01007539913E-3</v>
      </c>
      <c r="V3294" s="89">
        <v>0</v>
      </c>
      <c r="W3294" s="89">
        <v>0</v>
      </c>
      <c r="X3294" s="89">
        <v>0</v>
      </c>
      <c r="Y3294" s="89">
        <v>0</v>
      </c>
      <c r="Z3294" s="89">
        <v>2.3098175878799999E-3</v>
      </c>
      <c r="AA3294" s="89">
        <v>1.62324192198E-3</v>
      </c>
    </row>
    <row r="3295" spans="1:27" x14ac:dyDescent="0.25">
      <c r="A3295" s="87">
        <v>64199</v>
      </c>
      <c r="B3295" s="134">
        <v>45473</v>
      </c>
      <c r="C3295" s="87">
        <v>18427</v>
      </c>
      <c r="D3295" s="86" t="s">
        <v>3600</v>
      </c>
      <c r="E3295" s="88">
        <v>156286179</v>
      </c>
      <c r="F3295" s="88">
        <v>120793939</v>
      </c>
      <c r="G3295" s="88">
        <v>2944163</v>
      </c>
      <c r="H3295" s="88">
        <v>0</v>
      </c>
      <c r="I3295" s="88">
        <v>1799656</v>
      </c>
      <c r="J3295" s="88">
        <v>11564517</v>
      </c>
      <c r="K3295" s="88">
        <v>35005684</v>
      </c>
      <c r="L3295" s="88">
        <v>0</v>
      </c>
      <c r="M3295" s="88">
        <v>61761680</v>
      </c>
      <c r="N3295" s="88">
        <v>3033591</v>
      </c>
      <c r="O3295" s="88">
        <v>281567</v>
      </c>
      <c r="P3295" s="88">
        <v>4403081</v>
      </c>
      <c r="Q3295" s="89">
        <v>-1.6801018670000001E-4</v>
      </c>
      <c r="R3295" s="89">
        <v>0</v>
      </c>
      <c r="S3295" s="89">
        <v>0</v>
      </c>
      <c r="T3295" s="89">
        <v>5.3181497354000005E-4</v>
      </c>
      <c r="U3295" s="89">
        <v>4.1607720098999997E-4</v>
      </c>
      <c r="V3295" s="89">
        <v>0</v>
      </c>
      <c r="W3295" s="89">
        <v>3.4575805717000001E-4</v>
      </c>
      <c r="X3295" s="89">
        <v>0</v>
      </c>
      <c r="Y3295" s="89">
        <v>0</v>
      </c>
      <c r="Z3295" s="89">
        <v>-2.8030281910000003E-4</v>
      </c>
      <c r="AA3295" s="89">
        <v>3.2648998385000002E-4</v>
      </c>
    </row>
    <row r="3296" spans="1:27" x14ac:dyDescent="0.25">
      <c r="A3296" s="87">
        <v>64203</v>
      </c>
      <c r="B3296" s="134">
        <v>45473</v>
      </c>
      <c r="C3296" s="87">
        <v>18431</v>
      </c>
      <c r="D3296" s="86" t="s">
        <v>3601</v>
      </c>
      <c r="E3296" s="88">
        <v>644335476</v>
      </c>
      <c r="F3296" s="88">
        <v>547721257</v>
      </c>
      <c r="G3296" s="88">
        <v>12758395</v>
      </c>
      <c r="H3296" s="88">
        <v>0</v>
      </c>
      <c r="I3296" s="88">
        <v>0</v>
      </c>
      <c r="J3296" s="88">
        <v>140228409</v>
      </c>
      <c r="K3296" s="88">
        <v>170204143</v>
      </c>
      <c r="L3296" s="88">
        <v>0</v>
      </c>
      <c r="M3296" s="88">
        <v>168675132</v>
      </c>
      <c r="N3296" s="88">
        <v>34810202</v>
      </c>
      <c r="O3296" s="88">
        <v>3101867</v>
      </c>
      <c r="P3296" s="88">
        <v>17943108</v>
      </c>
      <c r="Q3296" s="89">
        <v>2.4153062090810001E-2</v>
      </c>
      <c r="R3296" s="89">
        <v>0</v>
      </c>
      <c r="S3296" s="89">
        <v>0</v>
      </c>
      <c r="T3296" s="89">
        <v>7.3059932348000002E-4</v>
      </c>
      <c r="U3296" s="89">
        <v>2.9736998897799999E-3</v>
      </c>
      <c r="V3296" s="89">
        <v>0</v>
      </c>
      <c r="W3296" s="89">
        <v>1.5231414746999999E-4</v>
      </c>
      <c r="X3296" s="89">
        <v>0</v>
      </c>
      <c r="Y3296" s="89">
        <v>0</v>
      </c>
      <c r="Z3296" s="89">
        <v>2.3710916684709999E-2</v>
      </c>
      <c r="AA3296" s="89">
        <v>2.47106549344E-3</v>
      </c>
    </row>
    <row r="3297" spans="1:27" x14ac:dyDescent="0.25">
      <c r="A3297" s="87">
        <v>64208</v>
      </c>
      <c r="B3297" s="134">
        <v>45473</v>
      </c>
      <c r="C3297" s="87">
        <v>18436</v>
      </c>
      <c r="D3297" s="86" t="s">
        <v>3602</v>
      </c>
      <c r="E3297" s="88">
        <v>7959132</v>
      </c>
      <c r="F3297" s="88">
        <v>7101417</v>
      </c>
      <c r="G3297" s="88">
        <v>0</v>
      </c>
      <c r="H3297" s="88">
        <v>0</v>
      </c>
      <c r="I3297" s="88">
        <v>0</v>
      </c>
      <c r="J3297" s="88">
        <v>690038</v>
      </c>
      <c r="K3297" s="88">
        <v>4808172</v>
      </c>
      <c r="L3297" s="88">
        <v>0</v>
      </c>
      <c r="M3297" s="88">
        <v>0</v>
      </c>
      <c r="N3297" s="88">
        <v>0</v>
      </c>
      <c r="O3297" s="88">
        <v>0</v>
      </c>
      <c r="P3297" s="88">
        <v>1603207</v>
      </c>
      <c r="Q3297" s="89">
        <v>0</v>
      </c>
      <c r="R3297" s="89">
        <v>0</v>
      </c>
      <c r="S3297" s="89">
        <v>0</v>
      </c>
      <c r="T3297" s="89">
        <v>0</v>
      </c>
      <c r="U3297" s="89">
        <v>4.98509838319E-3</v>
      </c>
      <c r="V3297" s="89">
        <v>0</v>
      </c>
      <c r="W3297" s="89">
        <v>0</v>
      </c>
      <c r="X3297" s="89">
        <v>0</v>
      </c>
      <c r="Y3297" s="89">
        <v>0</v>
      </c>
      <c r="Z3297" s="89">
        <v>1.008550022885E-2</v>
      </c>
      <c r="AA3297" s="89">
        <v>5.5407787213799997E-3</v>
      </c>
    </row>
    <row r="3298" spans="1:27" x14ac:dyDescent="0.25">
      <c r="A3298" s="87">
        <v>64212</v>
      </c>
      <c r="B3298" s="134">
        <v>45473</v>
      </c>
      <c r="C3298" s="87">
        <v>18440</v>
      </c>
      <c r="D3298" s="86" t="s">
        <v>3603</v>
      </c>
      <c r="E3298" s="88">
        <v>33585432</v>
      </c>
      <c r="F3298" s="88">
        <v>15042157</v>
      </c>
      <c r="G3298" s="88">
        <v>136689</v>
      </c>
      <c r="H3298" s="88">
        <v>0</v>
      </c>
      <c r="I3298" s="88">
        <v>0</v>
      </c>
      <c r="J3298" s="88">
        <v>1306435</v>
      </c>
      <c r="K3298" s="88">
        <v>4432576</v>
      </c>
      <c r="L3298" s="88">
        <v>0</v>
      </c>
      <c r="M3298" s="88">
        <v>4018144</v>
      </c>
      <c r="N3298" s="88">
        <v>3138342</v>
      </c>
      <c r="O3298" s="88">
        <v>0</v>
      </c>
      <c r="P3298" s="88">
        <v>2009971</v>
      </c>
      <c r="Q3298" s="89">
        <v>6.1042228002400004E-3</v>
      </c>
      <c r="R3298" s="89">
        <v>0</v>
      </c>
      <c r="S3298" s="89">
        <v>0</v>
      </c>
      <c r="T3298" s="89">
        <v>-2.5763841600000001E-5</v>
      </c>
      <c r="U3298" s="89">
        <v>-8.2178955490000004E-4</v>
      </c>
      <c r="V3298" s="89">
        <v>0</v>
      </c>
      <c r="W3298" s="89">
        <v>0</v>
      </c>
      <c r="X3298" s="89">
        <v>0</v>
      </c>
      <c r="Y3298" s="89">
        <v>0</v>
      </c>
      <c r="Z3298" s="89">
        <v>2.5669716643499998E-3</v>
      </c>
      <c r="AA3298" s="89">
        <v>1.3853831827999999E-4</v>
      </c>
    </row>
    <row r="3299" spans="1:27" x14ac:dyDescent="0.25">
      <c r="A3299" s="87">
        <v>64222</v>
      </c>
      <c r="B3299" s="134">
        <v>45473</v>
      </c>
      <c r="C3299" s="87">
        <v>18450</v>
      </c>
      <c r="D3299" s="86" t="s">
        <v>3604</v>
      </c>
      <c r="E3299" s="88">
        <v>9842395</v>
      </c>
      <c r="F3299" s="88">
        <v>4954099</v>
      </c>
      <c r="G3299" s="88">
        <v>0</v>
      </c>
      <c r="H3299" s="88">
        <v>0</v>
      </c>
      <c r="I3299" s="88">
        <v>0</v>
      </c>
      <c r="J3299" s="88">
        <v>1819351</v>
      </c>
      <c r="K3299" s="88">
        <v>1931819</v>
      </c>
      <c r="L3299" s="88">
        <v>0</v>
      </c>
      <c r="M3299" s="88">
        <v>0</v>
      </c>
      <c r="N3299" s="88">
        <v>0</v>
      </c>
      <c r="O3299" s="88">
        <v>0</v>
      </c>
      <c r="P3299" s="88">
        <v>1202929</v>
      </c>
      <c r="Q3299" s="89">
        <v>0</v>
      </c>
      <c r="R3299" s="89">
        <v>0</v>
      </c>
      <c r="S3299" s="89">
        <v>0</v>
      </c>
      <c r="T3299" s="89">
        <v>0</v>
      </c>
      <c r="U3299" s="89">
        <v>0</v>
      </c>
      <c r="V3299" s="89">
        <v>0</v>
      </c>
      <c r="W3299" s="89">
        <v>0</v>
      </c>
      <c r="X3299" s="89">
        <v>0</v>
      </c>
      <c r="Y3299" s="89">
        <v>0</v>
      </c>
      <c r="Z3299" s="89">
        <v>1.1938509657E-3</v>
      </c>
      <c r="AA3299" s="89">
        <v>2.9806364646999998E-4</v>
      </c>
    </row>
    <row r="3300" spans="1:27" x14ac:dyDescent="0.25">
      <c r="A3300" s="87">
        <v>64231</v>
      </c>
      <c r="B3300" s="134">
        <v>45473</v>
      </c>
      <c r="C3300" s="87">
        <v>18459</v>
      </c>
      <c r="D3300" s="86" t="s">
        <v>3605</v>
      </c>
      <c r="E3300" s="88">
        <v>93403291</v>
      </c>
      <c r="F3300" s="88">
        <v>38928013</v>
      </c>
      <c r="G3300" s="88">
        <v>0</v>
      </c>
      <c r="H3300" s="88">
        <v>0</v>
      </c>
      <c r="I3300" s="88">
        <v>0</v>
      </c>
      <c r="J3300" s="88">
        <v>4161122</v>
      </c>
      <c r="K3300" s="88">
        <v>18218204</v>
      </c>
      <c r="L3300" s="88">
        <v>0</v>
      </c>
      <c r="M3300" s="88">
        <v>11893133</v>
      </c>
      <c r="N3300" s="88">
        <v>1829473</v>
      </c>
      <c r="O3300" s="88">
        <v>0</v>
      </c>
      <c r="P3300" s="88">
        <v>2826081</v>
      </c>
      <c r="Q3300" s="89">
        <v>0</v>
      </c>
      <c r="R3300" s="89">
        <v>0</v>
      </c>
      <c r="S3300" s="89">
        <v>0</v>
      </c>
      <c r="T3300" s="89">
        <v>-1.125393413E-4</v>
      </c>
      <c r="U3300" s="89">
        <v>4.7311037590299998E-3</v>
      </c>
      <c r="V3300" s="89">
        <v>0</v>
      </c>
      <c r="W3300" s="89">
        <v>1.6061789676600001E-3</v>
      </c>
      <c r="X3300" s="89">
        <v>0</v>
      </c>
      <c r="Y3300" s="89">
        <v>0</v>
      </c>
      <c r="Z3300" s="89">
        <v>8.5423530236299998E-3</v>
      </c>
      <c r="AA3300" s="89">
        <v>3.5183809164999998E-3</v>
      </c>
    </row>
    <row r="3301" spans="1:27" x14ac:dyDescent="0.25">
      <c r="A3301" s="87">
        <v>64234</v>
      </c>
      <c r="B3301" s="134">
        <v>45473</v>
      </c>
      <c r="C3301" s="87">
        <v>18462</v>
      </c>
      <c r="D3301" s="86" t="s">
        <v>3606</v>
      </c>
      <c r="E3301" s="88">
        <v>61173419</v>
      </c>
      <c r="F3301" s="88">
        <v>39794515</v>
      </c>
      <c r="G3301" s="88">
        <v>572451</v>
      </c>
      <c r="H3301" s="88">
        <v>0</v>
      </c>
      <c r="I3301" s="88">
        <v>0</v>
      </c>
      <c r="J3301" s="88">
        <v>10507336</v>
      </c>
      <c r="K3301" s="88">
        <v>19739253</v>
      </c>
      <c r="L3301" s="88">
        <v>0</v>
      </c>
      <c r="M3301" s="88">
        <v>4468184</v>
      </c>
      <c r="N3301" s="88">
        <v>1481064</v>
      </c>
      <c r="O3301" s="88">
        <v>0</v>
      </c>
      <c r="P3301" s="88">
        <v>3026227</v>
      </c>
      <c r="Q3301" s="89">
        <v>1.8612262927300001E-3</v>
      </c>
      <c r="R3301" s="89">
        <v>0</v>
      </c>
      <c r="S3301" s="89">
        <v>0</v>
      </c>
      <c r="T3301" s="89">
        <v>1.1414806607599999E-3</v>
      </c>
      <c r="U3301" s="89">
        <v>1.0756009780799999E-3</v>
      </c>
      <c r="V3301" s="89">
        <v>0</v>
      </c>
      <c r="W3301" s="89">
        <v>0</v>
      </c>
      <c r="X3301" s="89">
        <v>0</v>
      </c>
      <c r="Y3301" s="89">
        <v>0</v>
      </c>
      <c r="Z3301" s="89">
        <v>3.8282842450899999E-3</v>
      </c>
      <c r="AA3301" s="89">
        <v>1.12843574537E-3</v>
      </c>
    </row>
    <row r="3302" spans="1:27" x14ac:dyDescent="0.25">
      <c r="A3302" s="87">
        <v>64240</v>
      </c>
      <c r="B3302" s="134">
        <v>45473</v>
      </c>
      <c r="C3302" s="87">
        <v>18468</v>
      </c>
      <c r="D3302" s="86" t="s">
        <v>3607</v>
      </c>
      <c r="E3302" s="88">
        <v>13366878</v>
      </c>
      <c r="F3302" s="88">
        <v>8553455</v>
      </c>
      <c r="G3302" s="88">
        <v>0</v>
      </c>
      <c r="H3302" s="88">
        <v>0</v>
      </c>
      <c r="I3302" s="88">
        <v>0</v>
      </c>
      <c r="J3302" s="88">
        <v>0</v>
      </c>
      <c r="K3302" s="88">
        <v>1255394</v>
      </c>
      <c r="L3302" s="88">
        <v>0</v>
      </c>
      <c r="M3302" s="88">
        <v>4301566</v>
      </c>
      <c r="N3302" s="88">
        <v>734414</v>
      </c>
      <c r="O3302" s="88">
        <v>1117972</v>
      </c>
      <c r="P3302" s="88">
        <v>1144109</v>
      </c>
      <c r="Q3302" s="89">
        <v>0</v>
      </c>
      <c r="R3302" s="89">
        <v>0</v>
      </c>
      <c r="S3302" s="89">
        <v>0</v>
      </c>
      <c r="T3302" s="89">
        <v>0</v>
      </c>
      <c r="U3302" s="89">
        <v>0</v>
      </c>
      <c r="V3302" s="89">
        <v>0</v>
      </c>
      <c r="W3302" s="89">
        <v>0</v>
      </c>
      <c r="X3302" s="89">
        <v>0</v>
      </c>
      <c r="Y3302" s="89">
        <v>0</v>
      </c>
      <c r="Z3302" s="89">
        <v>-1.4235073905999999E-3</v>
      </c>
      <c r="AA3302" s="89">
        <v>-3.1478737850000003E-4</v>
      </c>
    </row>
    <row r="3303" spans="1:27" x14ac:dyDescent="0.25">
      <c r="A3303" s="87">
        <v>64242</v>
      </c>
      <c r="B3303" s="134">
        <v>45473</v>
      </c>
      <c r="C3303" s="87">
        <v>18470</v>
      </c>
      <c r="D3303" s="86" t="s">
        <v>3608</v>
      </c>
      <c r="E3303" s="88">
        <v>10375147</v>
      </c>
      <c r="F3303" s="88">
        <v>6539235</v>
      </c>
      <c r="G3303" s="88">
        <v>0</v>
      </c>
      <c r="H3303" s="88">
        <v>0</v>
      </c>
      <c r="I3303" s="88">
        <v>0</v>
      </c>
      <c r="J3303" s="88">
        <v>1580865</v>
      </c>
      <c r="K3303" s="88">
        <v>3368791</v>
      </c>
      <c r="L3303" s="88">
        <v>0</v>
      </c>
      <c r="M3303" s="88">
        <v>0</v>
      </c>
      <c r="N3303" s="88">
        <v>0</v>
      </c>
      <c r="O3303" s="88">
        <v>0</v>
      </c>
      <c r="P3303" s="88">
        <v>1589579</v>
      </c>
      <c r="Q3303" s="89">
        <v>0</v>
      </c>
      <c r="R3303" s="89">
        <v>0</v>
      </c>
      <c r="S3303" s="89">
        <v>0</v>
      </c>
      <c r="T3303" s="89">
        <v>0</v>
      </c>
      <c r="U3303" s="89">
        <v>1.67215594531E-3</v>
      </c>
      <c r="V3303" s="89">
        <v>0</v>
      </c>
      <c r="W3303" s="89">
        <v>0</v>
      </c>
      <c r="X3303" s="89">
        <v>0</v>
      </c>
      <c r="Y3303" s="89">
        <v>0</v>
      </c>
      <c r="Z3303" s="89">
        <v>-6.3108469659999998E-4</v>
      </c>
      <c r="AA3303" s="89">
        <v>6.8853020031999998E-4</v>
      </c>
    </row>
    <row r="3304" spans="1:27" x14ac:dyDescent="0.25">
      <c r="A3304" s="87">
        <v>64252</v>
      </c>
      <c r="B3304" s="134">
        <v>45473</v>
      </c>
      <c r="C3304" s="87">
        <v>18480</v>
      </c>
      <c r="D3304" s="86" t="s">
        <v>3609</v>
      </c>
      <c r="E3304" s="88">
        <v>713899</v>
      </c>
      <c r="F3304" s="88">
        <v>190260</v>
      </c>
      <c r="G3304" s="88">
        <v>16404</v>
      </c>
      <c r="H3304" s="88">
        <v>0</v>
      </c>
      <c r="I3304" s="88">
        <v>0</v>
      </c>
      <c r="J3304" s="88">
        <v>0</v>
      </c>
      <c r="K3304" s="88">
        <v>109415</v>
      </c>
      <c r="L3304" s="88">
        <v>0</v>
      </c>
      <c r="M3304" s="88">
        <v>0</v>
      </c>
      <c r="N3304" s="88">
        <v>0</v>
      </c>
      <c r="O3304" s="88">
        <v>0</v>
      </c>
      <c r="P3304" s="88">
        <v>64441</v>
      </c>
      <c r="Q3304" s="89">
        <v>0</v>
      </c>
      <c r="R3304" s="89">
        <v>0</v>
      </c>
      <c r="S3304" s="89">
        <v>0</v>
      </c>
      <c r="T3304" s="89">
        <v>0</v>
      </c>
      <c r="U3304" s="89">
        <v>0</v>
      </c>
      <c r="V3304" s="89">
        <v>0</v>
      </c>
      <c r="W3304" s="89">
        <v>0</v>
      </c>
      <c r="X3304" s="89">
        <v>0</v>
      </c>
      <c r="Y3304" s="89">
        <v>0</v>
      </c>
      <c r="Z3304" s="89">
        <v>1.526056048238E-2</v>
      </c>
      <c r="AA3304" s="89">
        <v>5.0366453612399999E-3</v>
      </c>
    </row>
    <row r="3305" spans="1:27" x14ac:dyDescent="0.25">
      <c r="A3305" s="87">
        <v>64267</v>
      </c>
      <c r="B3305" s="134">
        <v>45473</v>
      </c>
      <c r="C3305" s="87">
        <v>18495</v>
      </c>
      <c r="D3305" s="86" t="s">
        <v>3610</v>
      </c>
      <c r="E3305" s="88">
        <v>19797590</v>
      </c>
      <c r="F3305" s="88">
        <v>5700786</v>
      </c>
      <c r="G3305" s="88">
        <v>220276</v>
      </c>
      <c r="H3305" s="88">
        <v>0</v>
      </c>
      <c r="I3305" s="88">
        <v>0</v>
      </c>
      <c r="J3305" s="88">
        <v>1469646</v>
      </c>
      <c r="K3305" s="88">
        <v>2817186</v>
      </c>
      <c r="L3305" s="88">
        <v>0</v>
      </c>
      <c r="M3305" s="88">
        <v>0</v>
      </c>
      <c r="N3305" s="88">
        <v>0</v>
      </c>
      <c r="O3305" s="88">
        <v>0</v>
      </c>
      <c r="P3305" s="88">
        <v>1193678</v>
      </c>
      <c r="Q3305" s="89">
        <v>0</v>
      </c>
      <c r="R3305" s="89">
        <v>0</v>
      </c>
      <c r="S3305" s="89">
        <v>0</v>
      </c>
      <c r="T3305" s="89">
        <v>0</v>
      </c>
      <c r="U3305" s="89">
        <v>-8.2196537710000001E-4</v>
      </c>
      <c r="V3305" s="89">
        <v>0</v>
      </c>
      <c r="W3305" s="89">
        <v>0</v>
      </c>
      <c r="X3305" s="89">
        <v>0</v>
      </c>
      <c r="Y3305" s="89">
        <v>0</v>
      </c>
      <c r="Z3305" s="89">
        <v>9.1179707826000004E-4</v>
      </c>
      <c r="AA3305" s="89">
        <v>-1.4409368610000001E-4</v>
      </c>
    </row>
    <row r="3306" spans="1:27" x14ac:dyDescent="0.25">
      <c r="A3306" s="87">
        <v>64269</v>
      </c>
      <c r="B3306" s="134">
        <v>45473</v>
      </c>
      <c r="C3306" s="87">
        <v>18497</v>
      </c>
      <c r="D3306" s="86" t="s">
        <v>3611</v>
      </c>
      <c r="E3306" s="88">
        <v>1792006</v>
      </c>
      <c r="F3306" s="88">
        <v>1180745</v>
      </c>
      <c r="G3306" s="88">
        <v>0</v>
      </c>
      <c r="H3306" s="88">
        <v>0</v>
      </c>
      <c r="I3306" s="88">
        <v>0</v>
      </c>
      <c r="J3306" s="88">
        <v>286828</v>
      </c>
      <c r="K3306" s="88">
        <v>821353</v>
      </c>
      <c r="L3306" s="88">
        <v>0</v>
      </c>
      <c r="M3306" s="88">
        <v>0</v>
      </c>
      <c r="N3306" s="88">
        <v>0</v>
      </c>
      <c r="O3306" s="88">
        <v>0</v>
      </c>
      <c r="P3306" s="88">
        <v>72564</v>
      </c>
      <c r="Q3306" s="89">
        <v>0</v>
      </c>
      <c r="R3306" s="89">
        <v>0</v>
      </c>
      <c r="S3306" s="89">
        <v>0</v>
      </c>
      <c r="T3306" s="89">
        <v>0</v>
      </c>
      <c r="U3306" s="89">
        <v>-2.134042517E-4</v>
      </c>
      <c r="V3306" s="89">
        <v>0</v>
      </c>
      <c r="W3306" s="89">
        <v>0</v>
      </c>
      <c r="X3306" s="89">
        <v>0</v>
      </c>
      <c r="Y3306" s="89">
        <v>0</v>
      </c>
      <c r="Z3306" s="89">
        <v>0</v>
      </c>
      <c r="AA3306" s="89">
        <v>-1.4775847030000001E-4</v>
      </c>
    </row>
    <row r="3307" spans="1:27" x14ac:dyDescent="0.25">
      <c r="A3307" s="87">
        <v>64271</v>
      </c>
      <c r="B3307" s="134">
        <v>45473</v>
      </c>
      <c r="C3307" s="87">
        <v>18499</v>
      </c>
      <c r="D3307" s="86" t="s">
        <v>3612</v>
      </c>
      <c r="E3307" s="88">
        <v>302821445</v>
      </c>
      <c r="F3307" s="88">
        <v>275399606</v>
      </c>
      <c r="G3307" s="88">
        <v>9307505</v>
      </c>
      <c r="H3307" s="88">
        <v>0</v>
      </c>
      <c r="I3307" s="88">
        <v>1884385</v>
      </c>
      <c r="J3307" s="88">
        <v>48032399</v>
      </c>
      <c r="K3307" s="88">
        <v>21313179</v>
      </c>
      <c r="L3307" s="88">
        <v>0</v>
      </c>
      <c r="M3307" s="88">
        <v>188483981</v>
      </c>
      <c r="N3307" s="88">
        <v>2459256</v>
      </c>
      <c r="O3307" s="88">
        <v>0</v>
      </c>
      <c r="P3307" s="88">
        <v>3918901</v>
      </c>
      <c r="Q3307" s="89">
        <v>1.3009443894420001E-2</v>
      </c>
      <c r="R3307" s="89">
        <v>0</v>
      </c>
      <c r="S3307" s="89">
        <v>1.9540665003259999E-2</v>
      </c>
      <c r="T3307" s="89">
        <v>2.5435476555E-4</v>
      </c>
      <c r="U3307" s="89">
        <v>1.3226497805199999E-3</v>
      </c>
      <c r="V3307" s="89">
        <v>0</v>
      </c>
      <c r="W3307" s="89">
        <v>-4.5575105768999998E-6</v>
      </c>
      <c r="X3307" s="89">
        <v>0</v>
      </c>
      <c r="Y3307" s="89">
        <v>0</v>
      </c>
      <c r="Z3307" s="89">
        <v>4.0795150779000004E-3</v>
      </c>
      <c r="AA3307" s="89">
        <v>7.9209001926000002E-4</v>
      </c>
    </row>
    <row r="3308" spans="1:27" x14ac:dyDescent="0.25">
      <c r="A3308" s="87">
        <v>64275</v>
      </c>
      <c r="B3308" s="134">
        <v>45473</v>
      </c>
      <c r="C3308" s="87">
        <v>18503</v>
      </c>
      <c r="D3308" s="86" t="s">
        <v>3613</v>
      </c>
      <c r="E3308" s="88">
        <v>78921165</v>
      </c>
      <c r="F3308" s="88">
        <v>47688016</v>
      </c>
      <c r="G3308" s="88">
        <v>2823012</v>
      </c>
      <c r="H3308" s="88">
        <v>0</v>
      </c>
      <c r="I3308" s="88">
        <v>0</v>
      </c>
      <c r="J3308" s="88">
        <v>3620208</v>
      </c>
      <c r="K3308" s="88">
        <v>16066726</v>
      </c>
      <c r="L3308" s="88">
        <v>0</v>
      </c>
      <c r="M3308" s="88">
        <v>18327502</v>
      </c>
      <c r="N3308" s="88">
        <v>0</v>
      </c>
      <c r="O3308" s="88">
        <v>0</v>
      </c>
      <c r="P3308" s="88">
        <v>6850568</v>
      </c>
      <c r="Q3308" s="89">
        <v>1.112214971207E-2</v>
      </c>
      <c r="R3308" s="89">
        <v>0</v>
      </c>
      <c r="S3308" s="89">
        <v>0</v>
      </c>
      <c r="T3308" s="89">
        <v>0</v>
      </c>
      <c r="U3308" s="89">
        <v>2.1404936672299998E-3</v>
      </c>
      <c r="V3308" s="89">
        <v>0</v>
      </c>
      <c r="W3308" s="89">
        <v>-1.9048860059999999E-4</v>
      </c>
      <c r="X3308" s="89">
        <v>0</v>
      </c>
      <c r="Y3308" s="89">
        <v>0</v>
      </c>
      <c r="Z3308" s="89">
        <v>8.2306388616100006E-3</v>
      </c>
      <c r="AA3308" s="89">
        <v>2.34447322956E-3</v>
      </c>
    </row>
    <row r="3309" spans="1:27" x14ac:dyDescent="0.25">
      <c r="A3309" s="87">
        <v>64281</v>
      </c>
      <c r="B3309" s="134">
        <v>45473</v>
      </c>
      <c r="C3309" s="87">
        <v>18509</v>
      </c>
      <c r="D3309" s="86" t="s">
        <v>3614</v>
      </c>
      <c r="E3309" s="88">
        <v>99800554</v>
      </c>
      <c r="F3309" s="88">
        <v>80132398</v>
      </c>
      <c r="G3309" s="88">
        <v>413690</v>
      </c>
      <c r="H3309" s="88">
        <v>0</v>
      </c>
      <c r="I3309" s="88">
        <v>0</v>
      </c>
      <c r="J3309" s="88">
        <v>7050515</v>
      </c>
      <c r="K3309" s="88">
        <v>43755911</v>
      </c>
      <c r="L3309" s="88">
        <v>0</v>
      </c>
      <c r="M3309" s="88">
        <v>13581310</v>
      </c>
      <c r="N3309" s="88">
        <v>8330306</v>
      </c>
      <c r="O3309" s="88">
        <v>1939712</v>
      </c>
      <c r="P3309" s="88">
        <v>5060954</v>
      </c>
      <c r="Q3309" s="89">
        <v>1.8121843105880001E-2</v>
      </c>
      <c r="R3309" s="89">
        <v>0</v>
      </c>
      <c r="S3309" s="89">
        <v>0</v>
      </c>
      <c r="T3309" s="89">
        <v>1.2544673089E-3</v>
      </c>
      <c r="U3309" s="89">
        <v>5.8745505372099997E-3</v>
      </c>
      <c r="V3309" s="89">
        <v>0</v>
      </c>
      <c r="W3309" s="89">
        <v>0</v>
      </c>
      <c r="X3309" s="89">
        <v>0</v>
      </c>
      <c r="Y3309" s="89">
        <v>0</v>
      </c>
      <c r="Z3309" s="89">
        <v>7.9035196404199995E-3</v>
      </c>
      <c r="AA3309" s="89">
        <v>4.2246686251500003E-3</v>
      </c>
    </row>
    <row r="3310" spans="1:27" x14ac:dyDescent="0.25">
      <c r="A3310" s="87">
        <v>64282</v>
      </c>
      <c r="B3310" s="134">
        <v>45473</v>
      </c>
      <c r="C3310" s="87">
        <v>18510</v>
      </c>
      <c r="D3310" s="86" t="s">
        <v>3615</v>
      </c>
      <c r="E3310" s="88">
        <v>9826854</v>
      </c>
      <c r="F3310" s="88">
        <v>5045239</v>
      </c>
      <c r="G3310" s="88">
        <v>0</v>
      </c>
      <c r="H3310" s="88">
        <v>0</v>
      </c>
      <c r="I3310" s="88">
        <v>0</v>
      </c>
      <c r="J3310" s="88">
        <v>1768704</v>
      </c>
      <c r="K3310" s="88">
        <v>2068862</v>
      </c>
      <c r="L3310" s="88">
        <v>0</v>
      </c>
      <c r="M3310" s="88">
        <v>0</v>
      </c>
      <c r="N3310" s="88">
        <v>0</v>
      </c>
      <c r="O3310" s="88">
        <v>0</v>
      </c>
      <c r="P3310" s="88">
        <v>1207673</v>
      </c>
      <c r="Q3310" s="89">
        <v>0</v>
      </c>
      <c r="R3310" s="89">
        <v>0</v>
      </c>
      <c r="S3310" s="89">
        <v>0</v>
      </c>
      <c r="T3310" s="89">
        <v>1.84991222873E-3</v>
      </c>
      <c r="U3310" s="89">
        <v>4.2881792761E-4</v>
      </c>
      <c r="V3310" s="89">
        <v>0</v>
      </c>
      <c r="W3310" s="89">
        <v>0</v>
      </c>
      <c r="X3310" s="89">
        <v>0</v>
      </c>
      <c r="Y3310" s="89">
        <v>0</v>
      </c>
      <c r="Z3310" s="89">
        <v>2.0754443459099999E-3</v>
      </c>
      <c r="AA3310" s="89">
        <v>1.3153201301200001E-3</v>
      </c>
    </row>
    <row r="3311" spans="1:27" x14ac:dyDescent="0.25">
      <c r="A3311" s="87">
        <v>64294</v>
      </c>
      <c r="B3311" s="134">
        <v>45473</v>
      </c>
      <c r="C3311" s="87">
        <v>18522</v>
      </c>
      <c r="D3311" s="86" t="s">
        <v>3616</v>
      </c>
      <c r="E3311" s="88">
        <v>25929752</v>
      </c>
      <c r="F3311" s="88">
        <v>18122151</v>
      </c>
      <c r="G3311" s="88">
        <v>0</v>
      </c>
      <c r="H3311" s="88">
        <v>0</v>
      </c>
      <c r="I3311" s="88">
        <v>0</v>
      </c>
      <c r="J3311" s="88">
        <v>5947783</v>
      </c>
      <c r="K3311" s="88">
        <v>3445161</v>
      </c>
      <c r="L3311" s="88">
        <v>0</v>
      </c>
      <c r="M3311" s="88">
        <v>5468592</v>
      </c>
      <c r="N3311" s="88">
        <v>0</v>
      </c>
      <c r="O3311" s="88">
        <v>0</v>
      </c>
      <c r="P3311" s="88">
        <v>3260615</v>
      </c>
      <c r="Q3311" s="89">
        <v>0</v>
      </c>
      <c r="R3311" s="89">
        <v>0</v>
      </c>
      <c r="S3311" s="89">
        <v>0</v>
      </c>
      <c r="T3311" s="89">
        <v>0</v>
      </c>
      <c r="U3311" s="89">
        <v>8.6654487159899991E-3</v>
      </c>
      <c r="V3311" s="89">
        <v>0</v>
      </c>
      <c r="W3311" s="89">
        <v>0</v>
      </c>
      <c r="X3311" s="89">
        <v>0</v>
      </c>
      <c r="Y3311" s="89">
        <v>0</v>
      </c>
      <c r="Z3311" s="89">
        <v>6.7925304291099999E-3</v>
      </c>
      <c r="AA3311" s="89">
        <v>3.2110128192799998E-3</v>
      </c>
    </row>
    <row r="3312" spans="1:27" x14ac:dyDescent="0.25">
      <c r="A3312" s="87">
        <v>64304</v>
      </c>
      <c r="B3312" s="134">
        <v>45473</v>
      </c>
      <c r="C3312" s="87">
        <v>18532</v>
      </c>
      <c r="D3312" s="86" t="s">
        <v>3617</v>
      </c>
      <c r="E3312" s="88">
        <v>8829055</v>
      </c>
      <c r="F3312" s="88">
        <v>8268303</v>
      </c>
      <c r="G3312" s="88">
        <v>0</v>
      </c>
      <c r="H3312" s="88">
        <v>0</v>
      </c>
      <c r="I3312" s="88">
        <v>0</v>
      </c>
      <c r="J3312" s="88">
        <v>1032435</v>
      </c>
      <c r="K3312" s="88">
        <v>4295706</v>
      </c>
      <c r="L3312" s="88">
        <v>0</v>
      </c>
      <c r="M3312" s="88">
        <v>1428151</v>
      </c>
      <c r="N3312" s="88">
        <v>0</v>
      </c>
      <c r="O3312" s="88">
        <v>0</v>
      </c>
      <c r="P3312" s="88">
        <v>1512011</v>
      </c>
      <c r="Q3312" s="89">
        <v>0</v>
      </c>
      <c r="R3312" s="89">
        <v>0</v>
      </c>
      <c r="S3312" s="89">
        <v>0</v>
      </c>
      <c r="T3312" s="89">
        <v>0</v>
      </c>
      <c r="U3312" s="89">
        <v>2.3059271103999999E-4</v>
      </c>
      <c r="V3312" s="89">
        <v>0</v>
      </c>
      <c r="W3312" s="89">
        <v>0</v>
      </c>
      <c r="X3312" s="89">
        <v>0</v>
      </c>
      <c r="Y3312" s="89">
        <v>0</v>
      </c>
      <c r="Z3312" s="89">
        <v>4.4476368593000001E-4</v>
      </c>
      <c r="AA3312" s="89">
        <v>2.0227145929000001E-4</v>
      </c>
    </row>
    <row r="3313" spans="1:27" x14ac:dyDescent="0.25">
      <c r="A3313" s="87">
        <v>64323</v>
      </c>
      <c r="B3313" s="134">
        <v>45473</v>
      </c>
      <c r="C3313" s="87">
        <v>18551</v>
      </c>
      <c r="D3313" s="86" t="s">
        <v>3618</v>
      </c>
      <c r="E3313" s="88">
        <v>7100774</v>
      </c>
      <c r="F3313" s="88">
        <v>2446043</v>
      </c>
      <c r="G3313" s="88">
        <v>0</v>
      </c>
      <c r="H3313" s="88">
        <v>0</v>
      </c>
      <c r="I3313" s="88">
        <v>0</v>
      </c>
      <c r="J3313" s="88">
        <v>754820</v>
      </c>
      <c r="K3313" s="88">
        <v>880687</v>
      </c>
      <c r="L3313" s="88">
        <v>0</v>
      </c>
      <c r="M3313" s="88">
        <v>670003</v>
      </c>
      <c r="N3313" s="88">
        <v>0</v>
      </c>
      <c r="O3313" s="88">
        <v>0</v>
      </c>
      <c r="P3313" s="88">
        <v>140533</v>
      </c>
      <c r="Q3313" s="89">
        <v>0</v>
      </c>
      <c r="R3313" s="89">
        <v>0</v>
      </c>
      <c r="S3313" s="89">
        <v>0</v>
      </c>
      <c r="T3313" s="89">
        <v>0</v>
      </c>
      <c r="U3313" s="89">
        <v>8.3114636280000006E-5</v>
      </c>
      <c r="V3313" s="89">
        <v>0</v>
      </c>
      <c r="W3313" s="89">
        <v>0</v>
      </c>
      <c r="X3313" s="89">
        <v>0</v>
      </c>
      <c r="Y3313" s="89">
        <v>0</v>
      </c>
      <c r="Z3313" s="89">
        <v>0</v>
      </c>
      <c r="AA3313" s="89">
        <v>7.2972669279999997E-5</v>
      </c>
    </row>
    <row r="3314" spans="1:27" x14ac:dyDescent="0.25">
      <c r="A3314" s="87">
        <v>64332</v>
      </c>
      <c r="B3314" s="134">
        <v>45473</v>
      </c>
      <c r="C3314" s="87">
        <v>18560</v>
      </c>
      <c r="D3314" s="86" t="s">
        <v>3619</v>
      </c>
      <c r="E3314" s="88">
        <v>313242318</v>
      </c>
      <c r="F3314" s="88">
        <v>212006501</v>
      </c>
      <c r="G3314" s="88">
        <v>6418783</v>
      </c>
      <c r="H3314" s="88">
        <v>0</v>
      </c>
      <c r="I3314" s="88">
        <v>0</v>
      </c>
      <c r="J3314" s="88">
        <v>18914731</v>
      </c>
      <c r="K3314" s="88">
        <v>80134758</v>
      </c>
      <c r="L3314" s="88">
        <v>0</v>
      </c>
      <c r="M3314" s="88">
        <v>95441287</v>
      </c>
      <c r="N3314" s="88">
        <v>1650179</v>
      </c>
      <c r="O3314" s="88">
        <v>1020360</v>
      </c>
      <c r="P3314" s="88">
        <v>8426403</v>
      </c>
      <c r="Q3314" s="89">
        <v>1.6018096535600001E-2</v>
      </c>
      <c r="R3314" s="89">
        <v>0</v>
      </c>
      <c r="S3314" s="89">
        <v>0</v>
      </c>
      <c r="T3314" s="89">
        <v>0</v>
      </c>
      <c r="U3314" s="89">
        <v>2.6216134657300002E-3</v>
      </c>
      <c r="V3314" s="89">
        <v>0</v>
      </c>
      <c r="W3314" s="89">
        <v>0</v>
      </c>
      <c r="X3314" s="89">
        <v>0</v>
      </c>
      <c r="Y3314" s="89">
        <v>0</v>
      </c>
      <c r="Z3314" s="89">
        <v>8.7328653238699996E-3</v>
      </c>
      <c r="AA3314" s="89">
        <v>1.9058544775899999E-3</v>
      </c>
    </row>
    <row r="3315" spans="1:27" x14ac:dyDescent="0.25">
      <c r="A3315" s="87">
        <v>64340</v>
      </c>
      <c r="B3315" s="134">
        <v>45473</v>
      </c>
      <c r="C3315" s="87">
        <v>18568</v>
      </c>
      <c r="D3315" s="86" t="s">
        <v>3620</v>
      </c>
      <c r="E3315" s="88">
        <v>8408419</v>
      </c>
      <c r="F3315" s="88">
        <v>5635927</v>
      </c>
      <c r="G3315" s="88">
        <v>476379</v>
      </c>
      <c r="H3315" s="88">
        <v>0</v>
      </c>
      <c r="I3315" s="88">
        <v>0</v>
      </c>
      <c r="J3315" s="88">
        <v>1178190</v>
      </c>
      <c r="K3315" s="88">
        <v>2716755</v>
      </c>
      <c r="L3315" s="88">
        <v>0</v>
      </c>
      <c r="M3315" s="88">
        <v>0</v>
      </c>
      <c r="N3315" s="88">
        <v>0</v>
      </c>
      <c r="O3315" s="88">
        <v>0</v>
      </c>
      <c r="P3315" s="88">
        <v>1264603</v>
      </c>
      <c r="Q3315" s="89">
        <v>7.0112355500100004E-3</v>
      </c>
      <c r="R3315" s="89">
        <v>0</v>
      </c>
      <c r="S3315" s="89">
        <v>0</v>
      </c>
      <c r="T3315" s="89">
        <v>0</v>
      </c>
      <c r="U3315" s="89">
        <v>3.5521948177799998E-3</v>
      </c>
      <c r="V3315" s="89">
        <v>0</v>
      </c>
      <c r="W3315" s="89">
        <v>0</v>
      </c>
      <c r="X3315" s="89">
        <v>0</v>
      </c>
      <c r="Y3315" s="89">
        <v>0</v>
      </c>
      <c r="Z3315" s="89">
        <v>2.6158028862000001E-3</v>
      </c>
      <c r="AA3315" s="89">
        <v>3.08539174018E-3</v>
      </c>
    </row>
    <row r="3316" spans="1:27" x14ac:dyDescent="0.25">
      <c r="A3316" s="87">
        <v>64359</v>
      </c>
      <c r="B3316" s="134">
        <v>45473</v>
      </c>
      <c r="C3316" s="87">
        <v>18587</v>
      </c>
      <c r="D3316" s="86" t="s">
        <v>3621</v>
      </c>
      <c r="E3316" s="88">
        <v>8967289</v>
      </c>
      <c r="F3316" s="88">
        <v>4879864</v>
      </c>
      <c r="G3316" s="88">
        <v>0</v>
      </c>
      <c r="H3316" s="88">
        <v>0</v>
      </c>
      <c r="I3316" s="88">
        <v>0</v>
      </c>
      <c r="J3316" s="88">
        <v>1284968</v>
      </c>
      <c r="K3316" s="88">
        <v>2679875</v>
      </c>
      <c r="L3316" s="88">
        <v>0</v>
      </c>
      <c r="M3316" s="88">
        <v>0</v>
      </c>
      <c r="N3316" s="88">
        <v>0</v>
      </c>
      <c r="O3316" s="88">
        <v>0</v>
      </c>
      <c r="P3316" s="88">
        <v>915021</v>
      </c>
      <c r="Q3316" s="89">
        <v>0</v>
      </c>
      <c r="R3316" s="89">
        <v>0</v>
      </c>
      <c r="S3316" s="89">
        <v>0</v>
      </c>
      <c r="T3316" s="89">
        <v>0</v>
      </c>
      <c r="U3316" s="89">
        <v>0</v>
      </c>
      <c r="V3316" s="89">
        <v>0</v>
      </c>
      <c r="W3316" s="89">
        <v>0</v>
      </c>
      <c r="X3316" s="89">
        <v>0</v>
      </c>
      <c r="Y3316" s="89">
        <v>0</v>
      </c>
      <c r="Z3316" s="89">
        <v>0</v>
      </c>
      <c r="AA3316" s="89">
        <v>0</v>
      </c>
    </row>
    <row r="3317" spans="1:27" x14ac:dyDescent="0.25">
      <c r="A3317" s="87">
        <v>64361</v>
      </c>
      <c r="B3317" s="134">
        <v>45473</v>
      </c>
      <c r="C3317" s="87">
        <v>18589</v>
      </c>
      <c r="D3317" s="86" t="s">
        <v>2549</v>
      </c>
      <c r="E3317" s="88">
        <v>84078284</v>
      </c>
      <c r="F3317" s="88">
        <v>48626820</v>
      </c>
      <c r="G3317" s="88">
        <v>876051</v>
      </c>
      <c r="H3317" s="88">
        <v>0</v>
      </c>
      <c r="I3317" s="88">
        <v>0</v>
      </c>
      <c r="J3317" s="88">
        <v>5940975</v>
      </c>
      <c r="K3317" s="88">
        <v>17894954</v>
      </c>
      <c r="L3317" s="88">
        <v>0</v>
      </c>
      <c r="M3317" s="88">
        <v>13379784</v>
      </c>
      <c r="N3317" s="88">
        <v>3310425</v>
      </c>
      <c r="O3317" s="88">
        <v>0</v>
      </c>
      <c r="P3317" s="88">
        <v>7224631</v>
      </c>
      <c r="Q3317" s="89">
        <v>1.424034619827E-2</v>
      </c>
      <c r="R3317" s="89">
        <v>0</v>
      </c>
      <c r="S3317" s="89">
        <v>0</v>
      </c>
      <c r="T3317" s="89">
        <v>3.1370627802E-4</v>
      </c>
      <c r="U3317" s="89">
        <v>5.1395929230000003E-3</v>
      </c>
      <c r="V3317" s="89">
        <v>0</v>
      </c>
      <c r="W3317" s="89">
        <v>-1.966236608E-4</v>
      </c>
      <c r="X3317" s="89">
        <v>0</v>
      </c>
      <c r="Y3317" s="89">
        <v>0</v>
      </c>
      <c r="Z3317" s="89">
        <v>3.87314556598E-3</v>
      </c>
      <c r="AA3317" s="89">
        <v>2.80026703878E-3</v>
      </c>
    </row>
    <row r="3318" spans="1:27" x14ac:dyDescent="0.25">
      <c r="A3318" s="87">
        <v>64380</v>
      </c>
      <c r="B3318" s="134">
        <v>45473</v>
      </c>
      <c r="C3318" s="87">
        <v>18608</v>
      </c>
      <c r="D3318" s="86" t="s">
        <v>3622</v>
      </c>
      <c r="E3318" s="88">
        <v>69348336</v>
      </c>
      <c r="F3318" s="88">
        <v>37484617</v>
      </c>
      <c r="G3318" s="88">
        <v>1242203</v>
      </c>
      <c r="H3318" s="88">
        <v>0</v>
      </c>
      <c r="I3318" s="88">
        <v>0</v>
      </c>
      <c r="J3318" s="88">
        <v>1694935</v>
      </c>
      <c r="K3318" s="88">
        <v>11394778</v>
      </c>
      <c r="L3318" s="88">
        <v>0</v>
      </c>
      <c r="M3318" s="88">
        <v>15122389</v>
      </c>
      <c r="N3318" s="88">
        <v>6121009</v>
      </c>
      <c r="O3318" s="88">
        <v>0</v>
      </c>
      <c r="P3318" s="88">
        <v>1909303</v>
      </c>
      <c r="Q3318" s="89">
        <v>3.0389324538349999E-2</v>
      </c>
      <c r="R3318" s="89">
        <v>0</v>
      </c>
      <c r="S3318" s="89">
        <v>0</v>
      </c>
      <c r="T3318" s="89">
        <v>0</v>
      </c>
      <c r="U3318" s="89">
        <v>5.7195735806599996E-3</v>
      </c>
      <c r="V3318" s="89">
        <v>0</v>
      </c>
      <c r="W3318" s="89">
        <v>0</v>
      </c>
      <c r="X3318" s="89">
        <v>0</v>
      </c>
      <c r="Y3318" s="89">
        <v>0</v>
      </c>
      <c r="Z3318" s="89">
        <v>1.5751819970660001E-2</v>
      </c>
      <c r="AA3318" s="89">
        <v>3.4294969721000001E-3</v>
      </c>
    </row>
    <row r="3319" spans="1:27" x14ac:dyDescent="0.25">
      <c r="A3319" s="87">
        <v>64390</v>
      </c>
      <c r="B3319" s="134">
        <v>45473</v>
      </c>
      <c r="C3319" s="87">
        <v>18618</v>
      </c>
      <c r="D3319" s="86" t="s">
        <v>3623</v>
      </c>
      <c r="E3319" s="88">
        <v>35120226</v>
      </c>
      <c r="F3319" s="88">
        <v>12795803</v>
      </c>
      <c r="G3319" s="88">
        <v>109189</v>
      </c>
      <c r="H3319" s="88">
        <v>0</v>
      </c>
      <c r="I3319" s="88">
        <v>0</v>
      </c>
      <c r="J3319" s="88">
        <v>2604352</v>
      </c>
      <c r="K3319" s="88">
        <v>4161023</v>
      </c>
      <c r="L3319" s="88">
        <v>0</v>
      </c>
      <c r="M3319" s="88">
        <v>3468499</v>
      </c>
      <c r="N3319" s="88">
        <v>0</v>
      </c>
      <c r="O3319" s="88">
        <v>0</v>
      </c>
      <c r="P3319" s="88">
        <v>2452740</v>
      </c>
      <c r="Q3319" s="89">
        <v>7.9008534707500008E-3</v>
      </c>
      <c r="R3319" s="89">
        <v>0</v>
      </c>
      <c r="S3319" s="89">
        <v>0</v>
      </c>
      <c r="T3319" s="89">
        <v>0</v>
      </c>
      <c r="U3319" s="89">
        <v>0</v>
      </c>
      <c r="V3319" s="89">
        <v>0</v>
      </c>
      <c r="W3319" s="89">
        <v>0</v>
      </c>
      <c r="X3319" s="89">
        <v>0</v>
      </c>
      <c r="Y3319" s="89">
        <v>0</v>
      </c>
      <c r="Z3319" s="89">
        <v>0</v>
      </c>
      <c r="AA3319" s="89">
        <v>7.3880885089999993E-5</v>
      </c>
    </row>
    <row r="3320" spans="1:27" x14ac:dyDescent="0.25">
      <c r="A3320" s="87">
        <v>64394</v>
      </c>
      <c r="B3320" s="134">
        <v>45473</v>
      </c>
      <c r="C3320" s="87">
        <v>18622</v>
      </c>
      <c r="D3320" s="86" t="s">
        <v>3624</v>
      </c>
      <c r="E3320" s="88">
        <v>21320141</v>
      </c>
      <c r="F3320" s="88">
        <v>14135140</v>
      </c>
      <c r="G3320" s="88">
        <v>115448</v>
      </c>
      <c r="H3320" s="88">
        <v>0</v>
      </c>
      <c r="I3320" s="88">
        <v>0</v>
      </c>
      <c r="J3320" s="88">
        <v>4872812</v>
      </c>
      <c r="K3320" s="88">
        <v>7475944</v>
      </c>
      <c r="L3320" s="88">
        <v>0</v>
      </c>
      <c r="M3320" s="88">
        <v>43789</v>
      </c>
      <c r="N3320" s="88">
        <v>0</v>
      </c>
      <c r="O3320" s="88">
        <v>0</v>
      </c>
      <c r="P3320" s="88">
        <v>1627147</v>
      </c>
      <c r="Q3320" s="89">
        <v>0</v>
      </c>
      <c r="R3320" s="89">
        <v>0</v>
      </c>
      <c r="S3320" s="89">
        <v>0</v>
      </c>
      <c r="T3320" s="89">
        <v>7.8056458597999996E-4</v>
      </c>
      <c r="U3320" s="89">
        <v>2.1228118470900002E-3</v>
      </c>
      <c r="V3320" s="89">
        <v>0</v>
      </c>
      <c r="W3320" s="89">
        <v>0</v>
      </c>
      <c r="X3320" s="89">
        <v>0</v>
      </c>
      <c r="Y3320" s="89">
        <v>0</v>
      </c>
      <c r="Z3320" s="89">
        <v>1.0346081784030001E-2</v>
      </c>
      <c r="AA3320" s="89">
        <v>2.5773837822999999E-3</v>
      </c>
    </row>
    <row r="3321" spans="1:27" x14ac:dyDescent="0.25">
      <c r="A3321" s="87">
        <v>64397</v>
      </c>
      <c r="B3321" s="134">
        <v>45473</v>
      </c>
      <c r="C3321" s="87">
        <v>18625</v>
      </c>
      <c r="D3321" s="86" t="s">
        <v>3625</v>
      </c>
      <c r="E3321" s="88">
        <v>6186689</v>
      </c>
      <c r="F3321" s="88">
        <v>1556665</v>
      </c>
      <c r="G3321" s="88">
        <v>0</v>
      </c>
      <c r="H3321" s="88">
        <v>0</v>
      </c>
      <c r="I3321" s="88">
        <v>0</v>
      </c>
      <c r="J3321" s="88">
        <v>782974</v>
      </c>
      <c r="K3321" s="88">
        <v>581755</v>
      </c>
      <c r="L3321" s="88">
        <v>0</v>
      </c>
      <c r="M3321" s="88">
        <v>0</v>
      </c>
      <c r="N3321" s="88">
        <v>0</v>
      </c>
      <c r="O3321" s="88">
        <v>0</v>
      </c>
      <c r="P3321" s="88">
        <v>191936</v>
      </c>
      <c r="Q3321" s="89">
        <v>0</v>
      </c>
      <c r="R3321" s="89">
        <v>0</v>
      </c>
      <c r="S3321" s="89">
        <v>0</v>
      </c>
      <c r="T3321" s="89">
        <v>0</v>
      </c>
      <c r="U3321" s="89">
        <v>0</v>
      </c>
      <c r="V3321" s="89">
        <v>0</v>
      </c>
      <c r="W3321" s="89">
        <v>0</v>
      </c>
      <c r="X3321" s="89">
        <v>0</v>
      </c>
      <c r="Y3321" s="89">
        <v>0</v>
      </c>
      <c r="Z3321" s="89">
        <v>5.8066923285500002E-3</v>
      </c>
      <c r="AA3321" s="89">
        <v>1.33945035231E-3</v>
      </c>
    </row>
    <row r="3322" spans="1:27" x14ac:dyDescent="0.25">
      <c r="A3322" s="87">
        <v>64408</v>
      </c>
      <c r="B3322" s="134">
        <v>45473</v>
      </c>
      <c r="C3322" s="87">
        <v>18636</v>
      </c>
      <c r="D3322" s="86" t="s">
        <v>3626</v>
      </c>
      <c r="E3322" s="88">
        <v>97120089</v>
      </c>
      <c r="F3322" s="88">
        <v>62191720</v>
      </c>
      <c r="G3322" s="88">
        <v>575498</v>
      </c>
      <c r="H3322" s="88">
        <v>0</v>
      </c>
      <c r="I3322" s="88">
        <v>0</v>
      </c>
      <c r="J3322" s="88">
        <v>2283929</v>
      </c>
      <c r="K3322" s="88">
        <v>6675716</v>
      </c>
      <c r="L3322" s="88">
        <v>0</v>
      </c>
      <c r="M3322" s="88">
        <v>26327399</v>
      </c>
      <c r="N3322" s="88">
        <v>6776864</v>
      </c>
      <c r="O3322" s="88">
        <v>5534551</v>
      </c>
      <c r="P3322" s="88">
        <v>14017763</v>
      </c>
      <c r="Q3322" s="89">
        <v>8.7776867480000003E-3</v>
      </c>
      <c r="R3322" s="89">
        <v>0</v>
      </c>
      <c r="S3322" s="89">
        <v>0</v>
      </c>
      <c r="T3322" s="89">
        <v>0</v>
      </c>
      <c r="U3322" s="89">
        <v>5.5518361435000002E-4</v>
      </c>
      <c r="V3322" s="89">
        <v>0</v>
      </c>
      <c r="W3322" s="89">
        <v>0</v>
      </c>
      <c r="X3322" s="89">
        <v>0</v>
      </c>
      <c r="Y3322" s="89">
        <v>0</v>
      </c>
      <c r="Z3322" s="89">
        <v>1.29080046605E-3</v>
      </c>
      <c r="AA3322" s="89">
        <v>4.8414237580000002E-4</v>
      </c>
    </row>
    <row r="3323" spans="1:27" x14ac:dyDescent="0.25">
      <c r="A3323" s="87">
        <v>64412</v>
      </c>
      <c r="B3323" s="134">
        <v>45473</v>
      </c>
      <c r="C3323" s="87">
        <v>18640</v>
      </c>
      <c r="D3323" s="86" t="s">
        <v>3627</v>
      </c>
      <c r="E3323" s="88">
        <v>117540744</v>
      </c>
      <c r="F3323" s="88">
        <v>73756701</v>
      </c>
      <c r="G3323" s="88">
        <v>1272165</v>
      </c>
      <c r="H3323" s="88">
        <v>0</v>
      </c>
      <c r="I3323" s="88">
        <v>0</v>
      </c>
      <c r="J3323" s="88">
        <v>24915183</v>
      </c>
      <c r="K3323" s="88">
        <v>30356643</v>
      </c>
      <c r="L3323" s="88">
        <v>0</v>
      </c>
      <c r="M3323" s="88">
        <v>9094358</v>
      </c>
      <c r="N3323" s="88">
        <v>432926</v>
      </c>
      <c r="O3323" s="88">
        <v>0</v>
      </c>
      <c r="P3323" s="88">
        <v>7685426</v>
      </c>
      <c r="Q3323" s="89">
        <v>1.5009384872109999E-2</v>
      </c>
      <c r="R3323" s="89">
        <v>0</v>
      </c>
      <c r="S3323" s="89">
        <v>0</v>
      </c>
      <c r="T3323" s="89">
        <v>3.1258671564999999E-4</v>
      </c>
      <c r="U3323" s="89">
        <v>2.7575317605100002E-3</v>
      </c>
      <c r="V3323" s="89">
        <v>0</v>
      </c>
      <c r="W3323" s="89">
        <v>0</v>
      </c>
      <c r="X3323" s="89">
        <v>0</v>
      </c>
      <c r="Y3323" s="89">
        <v>0</v>
      </c>
      <c r="Z3323" s="89">
        <v>1.0795381496099999E-2</v>
      </c>
      <c r="AA3323" s="89">
        <v>2.8372653284399999E-3</v>
      </c>
    </row>
    <row r="3324" spans="1:27" x14ac:dyDescent="0.25">
      <c r="A3324" s="87">
        <v>64417</v>
      </c>
      <c r="B3324" s="134">
        <v>45473</v>
      </c>
      <c r="C3324" s="87">
        <v>18645</v>
      </c>
      <c r="D3324" s="86" t="s">
        <v>3628</v>
      </c>
      <c r="E3324" s="88">
        <v>37026534</v>
      </c>
      <c r="F3324" s="88">
        <v>22918809</v>
      </c>
      <c r="G3324" s="88">
        <v>414725</v>
      </c>
      <c r="H3324" s="88">
        <v>0</v>
      </c>
      <c r="I3324" s="88">
        <v>0</v>
      </c>
      <c r="J3324" s="88">
        <v>3146536</v>
      </c>
      <c r="K3324" s="88">
        <v>11209957</v>
      </c>
      <c r="L3324" s="88">
        <v>0</v>
      </c>
      <c r="M3324" s="88">
        <v>6651220</v>
      </c>
      <c r="N3324" s="88">
        <v>0</v>
      </c>
      <c r="O3324" s="88">
        <v>0</v>
      </c>
      <c r="P3324" s="88">
        <v>1496371</v>
      </c>
      <c r="Q3324" s="89">
        <v>2.731771579384E-2</v>
      </c>
      <c r="R3324" s="89">
        <v>0</v>
      </c>
      <c r="S3324" s="89">
        <v>0</v>
      </c>
      <c r="T3324" s="89">
        <v>0</v>
      </c>
      <c r="U3324" s="89">
        <v>3.2088967429100002E-3</v>
      </c>
      <c r="V3324" s="89">
        <v>0</v>
      </c>
      <c r="W3324" s="89">
        <v>0</v>
      </c>
      <c r="X3324" s="89">
        <v>0</v>
      </c>
      <c r="Y3324" s="89">
        <v>0</v>
      </c>
      <c r="Z3324" s="89">
        <v>8.2820517005699999E-3</v>
      </c>
      <c r="AA3324" s="89">
        <v>2.8778969596199998E-3</v>
      </c>
    </row>
    <row r="3325" spans="1:27" x14ac:dyDescent="0.25">
      <c r="A3325" s="87">
        <v>64421</v>
      </c>
      <c r="B3325" s="134">
        <v>45473</v>
      </c>
      <c r="C3325" s="87">
        <v>18649</v>
      </c>
      <c r="D3325" s="86" t="s">
        <v>3629</v>
      </c>
      <c r="E3325" s="88">
        <v>49315776</v>
      </c>
      <c r="F3325" s="88">
        <v>31419491</v>
      </c>
      <c r="G3325" s="88">
        <v>640297</v>
      </c>
      <c r="H3325" s="88">
        <v>0</v>
      </c>
      <c r="I3325" s="88">
        <v>0</v>
      </c>
      <c r="J3325" s="88">
        <v>3746902</v>
      </c>
      <c r="K3325" s="88">
        <v>9617578</v>
      </c>
      <c r="L3325" s="88">
        <v>0</v>
      </c>
      <c r="M3325" s="88">
        <v>14778415</v>
      </c>
      <c r="N3325" s="88">
        <v>0</v>
      </c>
      <c r="O3325" s="88">
        <v>0</v>
      </c>
      <c r="P3325" s="88">
        <v>2636299</v>
      </c>
      <c r="Q3325" s="89">
        <v>4.0831534615799999E-3</v>
      </c>
      <c r="R3325" s="89">
        <v>0</v>
      </c>
      <c r="S3325" s="89">
        <v>0</v>
      </c>
      <c r="T3325" s="89">
        <v>-4.9845068109999997E-4</v>
      </c>
      <c r="U3325" s="89">
        <v>3.4038684309000002E-4</v>
      </c>
      <c r="V3325" s="89">
        <v>0</v>
      </c>
      <c r="W3325" s="89">
        <v>3.4742482622000001E-4</v>
      </c>
      <c r="X3325" s="89">
        <v>0</v>
      </c>
      <c r="Y3325" s="89">
        <v>0</v>
      </c>
      <c r="Z3325" s="89">
        <v>4.8696788750599998E-3</v>
      </c>
      <c r="AA3325" s="89">
        <v>7.0657259199999995E-4</v>
      </c>
    </row>
    <row r="3326" spans="1:27" x14ac:dyDescent="0.25">
      <c r="A3326" s="87">
        <v>64425</v>
      </c>
      <c r="B3326" s="134">
        <v>45473</v>
      </c>
      <c r="C3326" s="87">
        <v>18653</v>
      </c>
      <c r="D3326" s="86" t="s">
        <v>3630</v>
      </c>
      <c r="E3326" s="88">
        <v>21493439</v>
      </c>
      <c r="F3326" s="88">
        <v>7618337</v>
      </c>
      <c r="G3326" s="88">
        <v>0</v>
      </c>
      <c r="H3326" s="88">
        <v>0</v>
      </c>
      <c r="I3326" s="88">
        <v>0</v>
      </c>
      <c r="J3326" s="88">
        <v>1932828</v>
      </c>
      <c r="K3326" s="88">
        <v>4315921</v>
      </c>
      <c r="L3326" s="88">
        <v>0</v>
      </c>
      <c r="M3326" s="88">
        <v>77702</v>
      </c>
      <c r="N3326" s="88">
        <v>0</v>
      </c>
      <c r="O3326" s="88">
        <v>0</v>
      </c>
      <c r="P3326" s="88">
        <v>1291886</v>
      </c>
      <c r="Q3326" s="89">
        <v>0</v>
      </c>
      <c r="R3326" s="89">
        <v>0</v>
      </c>
      <c r="S3326" s="89">
        <v>0</v>
      </c>
      <c r="T3326" s="89">
        <v>0</v>
      </c>
      <c r="U3326" s="89">
        <v>3.0461452098999998E-3</v>
      </c>
      <c r="V3326" s="89">
        <v>0</v>
      </c>
      <c r="W3326" s="89">
        <v>0</v>
      </c>
      <c r="X3326" s="89">
        <v>0</v>
      </c>
      <c r="Y3326" s="89">
        <v>0</v>
      </c>
      <c r="Z3326" s="89">
        <v>1.250890055892E-2</v>
      </c>
      <c r="AA3326" s="89">
        <v>4.4200158809999997E-3</v>
      </c>
    </row>
    <row r="3327" spans="1:27" x14ac:dyDescent="0.25">
      <c r="A3327" s="87">
        <v>64441</v>
      </c>
      <c r="B3327" s="134">
        <v>45473</v>
      </c>
      <c r="C3327" s="87">
        <v>18669</v>
      </c>
      <c r="D3327" s="86" t="s">
        <v>3337</v>
      </c>
      <c r="E3327" s="88">
        <v>451867866</v>
      </c>
      <c r="F3327" s="88">
        <v>329101673</v>
      </c>
      <c r="G3327" s="88">
        <v>0</v>
      </c>
      <c r="H3327" s="88">
        <v>0</v>
      </c>
      <c r="I3327" s="88">
        <v>3642979</v>
      </c>
      <c r="J3327" s="88">
        <v>129218795</v>
      </c>
      <c r="K3327" s="88">
        <v>169811590</v>
      </c>
      <c r="L3327" s="88">
        <v>0</v>
      </c>
      <c r="M3327" s="88">
        <v>21703453</v>
      </c>
      <c r="N3327" s="88">
        <v>0</v>
      </c>
      <c r="O3327" s="88">
        <v>0</v>
      </c>
      <c r="P3327" s="88">
        <v>4724856</v>
      </c>
      <c r="Q3327" s="89">
        <v>0</v>
      </c>
      <c r="R3327" s="89">
        <v>0</v>
      </c>
      <c r="S3327" s="89">
        <v>3.4153367340300001E-3</v>
      </c>
      <c r="T3327" s="89">
        <v>3.8266342685999998E-4</v>
      </c>
      <c r="U3327" s="89">
        <v>1.8064859025600001E-3</v>
      </c>
      <c r="V3327" s="89">
        <v>0</v>
      </c>
      <c r="W3327" s="89">
        <v>4.2849871279000001E-4</v>
      </c>
      <c r="X3327" s="89">
        <v>0</v>
      </c>
      <c r="Y3327" s="89">
        <v>0</v>
      </c>
      <c r="Z3327" s="89">
        <v>1.9857843494699998E-3</v>
      </c>
      <c r="AA3327" s="89">
        <v>1.0705577008E-3</v>
      </c>
    </row>
    <row r="3328" spans="1:27" x14ac:dyDescent="0.25">
      <c r="A3328" s="87">
        <v>64462</v>
      </c>
      <c r="B3328" s="134">
        <v>45473</v>
      </c>
      <c r="C3328" s="87">
        <v>18690</v>
      </c>
      <c r="D3328" s="86" t="s">
        <v>3631</v>
      </c>
      <c r="E3328" s="88">
        <v>5740521</v>
      </c>
      <c r="F3328" s="88">
        <v>3046524</v>
      </c>
      <c r="G3328" s="88">
        <v>0</v>
      </c>
      <c r="H3328" s="88">
        <v>0</v>
      </c>
      <c r="I3328" s="88">
        <v>0</v>
      </c>
      <c r="J3328" s="88">
        <v>661119</v>
      </c>
      <c r="K3328" s="88">
        <v>1054505</v>
      </c>
      <c r="L3328" s="88">
        <v>0</v>
      </c>
      <c r="M3328" s="88">
        <v>0</v>
      </c>
      <c r="N3328" s="88">
        <v>0</v>
      </c>
      <c r="O3328" s="88">
        <v>0</v>
      </c>
      <c r="P3328" s="88">
        <v>1330900</v>
      </c>
      <c r="Q3328" s="89">
        <v>0</v>
      </c>
      <c r="R3328" s="89">
        <v>0</v>
      </c>
      <c r="S3328" s="89">
        <v>0</v>
      </c>
      <c r="T3328" s="89">
        <v>1.2624704065230001E-2</v>
      </c>
      <c r="U3328" s="89">
        <v>-9.0971738894999998E-3</v>
      </c>
      <c r="V3328" s="89">
        <v>0</v>
      </c>
      <c r="W3328" s="89">
        <v>0</v>
      </c>
      <c r="X3328" s="89">
        <v>0</v>
      </c>
      <c r="Y3328" s="89">
        <v>0</v>
      </c>
      <c r="Z3328" s="89">
        <v>-6.1055819122000001E-3</v>
      </c>
      <c r="AA3328" s="89">
        <v>-3.5053642951999998E-3</v>
      </c>
    </row>
    <row r="3329" spans="1:27" x14ac:dyDescent="0.25">
      <c r="A3329" s="87">
        <v>64464</v>
      </c>
      <c r="B3329" s="134">
        <v>45473</v>
      </c>
      <c r="C3329" s="87">
        <v>18692</v>
      </c>
      <c r="D3329" s="86" t="s">
        <v>3632</v>
      </c>
      <c r="E3329" s="88">
        <v>11984890</v>
      </c>
      <c r="F3329" s="88">
        <v>7005269</v>
      </c>
      <c r="G3329" s="88">
        <v>0</v>
      </c>
      <c r="H3329" s="88">
        <v>0</v>
      </c>
      <c r="I3329" s="88">
        <v>0</v>
      </c>
      <c r="J3329" s="88">
        <v>1514234</v>
      </c>
      <c r="K3329" s="88">
        <v>3462307</v>
      </c>
      <c r="L3329" s="88">
        <v>0</v>
      </c>
      <c r="M3329" s="88">
        <v>306425</v>
      </c>
      <c r="N3329" s="88">
        <v>0</v>
      </c>
      <c r="O3329" s="88">
        <v>0</v>
      </c>
      <c r="P3329" s="88">
        <v>1722303</v>
      </c>
      <c r="Q3329" s="89">
        <v>0</v>
      </c>
      <c r="R3329" s="89">
        <v>0</v>
      </c>
      <c r="S3329" s="89">
        <v>0</v>
      </c>
      <c r="T3329" s="89">
        <v>2.41465035232E-3</v>
      </c>
      <c r="U3329" s="89">
        <v>2.0198953789700002E-3</v>
      </c>
      <c r="V3329" s="89">
        <v>0</v>
      </c>
      <c r="W3329" s="89">
        <v>-1.1239669084000001E-3</v>
      </c>
      <c r="X3329" s="89">
        <v>0</v>
      </c>
      <c r="Y3329" s="89">
        <v>0</v>
      </c>
      <c r="Z3329" s="89">
        <v>8.6988152888600005E-3</v>
      </c>
      <c r="AA3329" s="89">
        <v>3.7421620917300002E-3</v>
      </c>
    </row>
    <row r="3330" spans="1:27" x14ac:dyDescent="0.25">
      <c r="A3330" s="87">
        <v>64482</v>
      </c>
      <c r="B3330" s="134">
        <v>45473</v>
      </c>
      <c r="C3330" s="87">
        <v>18710</v>
      </c>
      <c r="D3330" s="86" t="s">
        <v>3633</v>
      </c>
      <c r="E3330" s="88">
        <v>726002844</v>
      </c>
      <c r="F3330" s="88">
        <v>594783836</v>
      </c>
      <c r="G3330" s="88">
        <v>17037301</v>
      </c>
      <c r="H3330" s="88">
        <v>0</v>
      </c>
      <c r="I3330" s="88">
        <v>0</v>
      </c>
      <c r="J3330" s="88">
        <v>145096853</v>
      </c>
      <c r="K3330" s="88">
        <v>91487539</v>
      </c>
      <c r="L3330" s="88">
        <v>0</v>
      </c>
      <c r="M3330" s="88">
        <v>323205834</v>
      </c>
      <c r="N3330" s="88">
        <v>5399601</v>
      </c>
      <c r="O3330" s="88">
        <v>69463</v>
      </c>
      <c r="P3330" s="88">
        <v>12487245</v>
      </c>
      <c r="Q3330" s="89">
        <v>3.9842481620569997E-2</v>
      </c>
      <c r="R3330" s="89">
        <v>0</v>
      </c>
      <c r="S3330" s="89">
        <v>0</v>
      </c>
      <c r="T3330" s="89">
        <v>4.6393206708500003E-3</v>
      </c>
      <c r="U3330" s="89">
        <v>1.079731364828E-2</v>
      </c>
      <c r="V3330" s="89">
        <v>0</v>
      </c>
      <c r="W3330" s="89">
        <v>-3.9127141458000002E-7</v>
      </c>
      <c r="X3330" s="89">
        <v>0</v>
      </c>
      <c r="Y3330" s="89">
        <v>0</v>
      </c>
      <c r="Z3330" s="89">
        <v>4.7421548329029999E-2</v>
      </c>
      <c r="AA3330" s="89">
        <v>4.8288752629400003E-3</v>
      </c>
    </row>
    <row r="3331" spans="1:27" x14ac:dyDescent="0.25">
      <c r="A3331" s="87">
        <v>64503</v>
      </c>
      <c r="B3331" s="134">
        <v>45473</v>
      </c>
      <c r="C3331" s="87">
        <v>18731</v>
      </c>
      <c r="D3331" s="86" t="s">
        <v>3634</v>
      </c>
      <c r="E3331" s="88">
        <v>47413210</v>
      </c>
      <c r="F3331" s="88">
        <v>25790039</v>
      </c>
      <c r="G3331" s="88">
        <v>546231</v>
      </c>
      <c r="H3331" s="88">
        <v>0</v>
      </c>
      <c r="I3331" s="88">
        <v>0</v>
      </c>
      <c r="J3331" s="88">
        <v>2067467</v>
      </c>
      <c r="K3331" s="88">
        <v>7242294</v>
      </c>
      <c r="L3331" s="88">
        <v>0</v>
      </c>
      <c r="M3331" s="88">
        <v>11703417</v>
      </c>
      <c r="N3331" s="88">
        <v>0</v>
      </c>
      <c r="O3331" s="88">
        <v>0</v>
      </c>
      <c r="P3331" s="88">
        <v>4230629</v>
      </c>
      <c r="Q3331" s="89">
        <v>9.7137260733300007E-3</v>
      </c>
      <c r="R3331" s="89">
        <v>0</v>
      </c>
      <c r="S3331" s="89">
        <v>0</v>
      </c>
      <c r="T3331" s="89">
        <v>2.3070104369999999E-5</v>
      </c>
      <c r="U3331" s="89">
        <v>-5.3151819240000004E-4</v>
      </c>
      <c r="V3331" s="89">
        <v>0</v>
      </c>
      <c r="W3331" s="89">
        <v>0</v>
      </c>
      <c r="X3331" s="89">
        <v>0</v>
      </c>
      <c r="Y3331" s="89">
        <v>0</v>
      </c>
      <c r="Z3331" s="89">
        <v>8.67856887759E-3</v>
      </c>
      <c r="AA3331" s="89">
        <v>1.6016113652599999E-3</v>
      </c>
    </row>
    <row r="3332" spans="1:27" x14ac:dyDescent="0.25">
      <c r="A3332" s="87">
        <v>64518</v>
      </c>
      <c r="B3332" s="134">
        <v>45473</v>
      </c>
      <c r="C3332" s="87">
        <v>18746</v>
      </c>
      <c r="D3332" s="86" t="s">
        <v>3635</v>
      </c>
      <c r="E3332" s="88">
        <v>11885823</v>
      </c>
      <c r="F3332" s="88">
        <v>9944205</v>
      </c>
      <c r="G3332" s="88">
        <v>0</v>
      </c>
      <c r="H3332" s="88">
        <v>0</v>
      </c>
      <c r="I3332" s="88">
        <v>0</v>
      </c>
      <c r="J3332" s="88">
        <v>800333</v>
      </c>
      <c r="K3332" s="88">
        <v>3266853</v>
      </c>
      <c r="L3332" s="88">
        <v>0</v>
      </c>
      <c r="M3332" s="88">
        <v>4050015</v>
      </c>
      <c r="N3332" s="88">
        <v>0</v>
      </c>
      <c r="O3332" s="88">
        <v>0</v>
      </c>
      <c r="P3332" s="88">
        <v>1827003</v>
      </c>
      <c r="Q3332" s="89">
        <v>0</v>
      </c>
      <c r="R3332" s="89">
        <v>0</v>
      </c>
      <c r="S3332" s="89">
        <v>0</v>
      </c>
      <c r="T3332" s="89">
        <v>0</v>
      </c>
      <c r="U3332" s="89">
        <v>4.2942999491600003E-3</v>
      </c>
      <c r="V3332" s="89">
        <v>0</v>
      </c>
      <c r="W3332" s="89">
        <v>0</v>
      </c>
      <c r="X3332" s="89">
        <v>0</v>
      </c>
      <c r="Y3332" s="89">
        <v>0</v>
      </c>
      <c r="Z3332" s="89">
        <v>5.0207682276999998E-4</v>
      </c>
      <c r="AA3332" s="89">
        <v>1.56355114996E-3</v>
      </c>
    </row>
    <row r="3333" spans="1:27" x14ac:dyDescent="0.25">
      <c r="A3333" s="87">
        <v>64528</v>
      </c>
      <c r="B3333" s="134">
        <v>45473</v>
      </c>
      <c r="C3333" s="87">
        <v>18756</v>
      </c>
      <c r="D3333" s="86" t="s">
        <v>3636</v>
      </c>
      <c r="E3333" s="88">
        <v>9744305</v>
      </c>
      <c r="F3333" s="88">
        <v>8079692</v>
      </c>
      <c r="G3333" s="88">
        <v>0</v>
      </c>
      <c r="H3333" s="88">
        <v>0</v>
      </c>
      <c r="I3333" s="88">
        <v>0</v>
      </c>
      <c r="J3333" s="88">
        <v>757076</v>
      </c>
      <c r="K3333" s="88">
        <v>5575792</v>
      </c>
      <c r="L3333" s="88">
        <v>0</v>
      </c>
      <c r="M3333" s="88">
        <v>114984</v>
      </c>
      <c r="N3333" s="88">
        <v>0</v>
      </c>
      <c r="O3333" s="88">
        <v>0</v>
      </c>
      <c r="P3333" s="88">
        <v>1631840</v>
      </c>
      <c r="Q3333" s="89">
        <v>0</v>
      </c>
      <c r="R3333" s="89">
        <v>0</v>
      </c>
      <c r="S3333" s="89">
        <v>0</v>
      </c>
      <c r="T3333" s="89">
        <v>1.4574468461389999E-2</v>
      </c>
      <c r="U3333" s="89">
        <v>1.0491934327040001E-2</v>
      </c>
      <c r="V3333" s="89">
        <v>0</v>
      </c>
      <c r="W3333" s="89">
        <v>0</v>
      </c>
      <c r="X3333" s="89">
        <v>0</v>
      </c>
      <c r="Y3333" s="89">
        <v>0</v>
      </c>
      <c r="Z3333" s="89">
        <v>2.579507907985E-2</v>
      </c>
      <c r="AA3333" s="89">
        <v>1.346125126832E-2</v>
      </c>
    </row>
    <row r="3334" spans="1:27" x14ac:dyDescent="0.25">
      <c r="A3334" s="87">
        <v>64531</v>
      </c>
      <c r="B3334" s="134">
        <v>45473</v>
      </c>
      <c r="C3334" s="87">
        <v>18759</v>
      </c>
      <c r="D3334" s="86" t="s">
        <v>3637</v>
      </c>
      <c r="E3334" s="88">
        <v>216029104</v>
      </c>
      <c r="F3334" s="88">
        <v>135967877</v>
      </c>
      <c r="G3334" s="88">
        <v>3941132</v>
      </c>
      <c r="H3334" s="88">
        <v>0</v>
      </c>
      <c r="I3334" s="88">
        <v>0</v>
      </c>
      <c r="J3334" s="88">
        <v>17627671</v>
      </c>
      <c r="K3334" s="88">
        <v>20458773</v>
      </c>
      <c r="L3334" s="88">
        <v>0</v>
      </c>
      <c r="M3334" s="88">
        <v>81494549</v>
      </c>
      <c r="N3334" s="88">
        <v>3337033</v>
      </c>
      <c r="O3334" s="88">
        <v>0</v>
      </c>
      <c r="P3334" s="88">
        <v>9108719</v>
      </c>
      <c r="Q3334" s="89">
        <v>1.521964324132E-2</v>
      </c>
      <c r="R3334" s="89">
        <v>0</v>
      </c>
      <c r="S3334" s="89">
        <v>0</v>
      </c>
      <c r="T3334" s="89">
        <v>4.3568456631300004E-3</v>
      </c>
      <c r="U3334" s="89">
        <v>9.42563095156E-3</v>
      </c>
      <c r="V3334" s="89">
        <v>0</v>
      </c>
      <c r="W3334" s="89">
        <v>-6.3201101789999998E-4</v>
      </c>
      <c r="X3334" s="89">
        <v>0</v>
      </c>
      <c r="Y3334" s="89">
        <v>0</v>
      </c>
      <c r="Z3334" s="89">
        <v>2.307181012419E-2</v>
      </c>
      <c r="AA3334" s="89">
        <v>4.3447764620700002E-3</v>
      </c>
    </row>
    <row r="3335" spans="1:27" x14ac:dyDescent="0.25">
      <c r="A3335" s="87">
        <v>64568</v>
      </c>
      <c r="B3335" s="134">
        <v>45473</v>
      </c>
      <c r="C3335" s="87">
        <v>18796</v>
      </c>
      <c r="D3335" s="86" t="s">
        <v>3638</v>
      </c>
      <c r="E3335" s="88">
        <v>4117579</v>
      </c>
      <c r="F3335" s="88">
        <v>3254918</v>
      </c>
      <c r="G3335" s="88">
        <v>0</v>
      </c>
      <c r="H3335" s="88">
        <v>0</v>
      </c>
      <c r="I3335" s="88">
        <v>0</v>
      </c>
      <c r="J3335" s="88">
        <v>814944</v>
      </c>
      <c r="K3335" s="88">
        <v>1399860</v>
      </c>
      <c r="L3335" s="88">
        <v>0</v>
      </c>
      <c r="M3335" s="88">
        <v>0</v>
      </c>
      <c r="N3335" s="88">
        <v>0</v>
      </c>
      <c r="O3335" s="88">
        <v>0</v>
      </c>
      <c r="P3335" s="88">
        <v>1040114</v>
      </c>
      <c r="Q3335" s="89">
        <v>0</v>
      </c>
      <c r="R3335" s="89">
        <v>0</v>
      </c>
      <c r="S3335" s="89">
        <v>0</v>
      </c>
      <c r="T3335" s="89">
        <v>5.5969429788400001E-3</v>
      </c>
      <c r="U3335" s="89">
        <v>4.5183387477699998E-3</v>
      </c>
      <c r="V3335" s="89">
        <v>0</v>
      </c>
      <c r="W3335" s="89">
        <v>0</v>
      </c>
      <c r="X3335" s="89">
        <v>0</v>
      </c>
      <c r="Y3335" s="89">
        <v>0</v>
      </c>
      <c r="Z3335" s="89">
        <v>2.746312786232E-2</v>
      </c>
      <c r="AA3335" s="89">
        <v>1.265502375006E-2</v>
      </c>
    </row>
    <row r="3336" spans="1:27" x14ac:dyDescent="0.25">
      <c r="A3336" s="87">
        <v>64594</v>
      </c>
      <c r="B3336" s="134">
        <v>45473</v>
      </c>
      <c r="C3336" s="87">
        <v>18822</v>
      </c>
      <c r="D3336" s="86" t="s">
        <v>3639</v>
      </c>
      <c r="E3336" s="88">
        <v>7122981</v>
      </c>
      <c r="F3336" s="88">
        <v>3376040</v>
      </c>
      <c r="G3336" s="88">
        <v>0</v>
      </c>
      <c r="H3336" s="88">
        <v>0</v>
      </c>
      <c r="I3336" s="88">
        <v>0</v>
      </c>
      <c r="J3336" s="88">
        <v>1389699</v>
      </c>
      <c r="K3336" s="88">
        <v>963907</v>
      </c>
      <c r="L3336" s="88">
        <v>0</v>
      </c>
      <c r="M3336" s="88">
        <v>0</v>
      </c>
      <c r="N3336" s="88">
        <v>0</v>
      </c>
      <c r="O3336" s="88">
        <v>0</v>
      </c>
      <c r="P3336" s="88">
        <v>1022434</v>
      </c>
      <c r="Q3336" s="89">
        <v>0</v>
      </c>
      <c r="R3336" s="89">
        <v>0</v>
      </c>
      <c r="S3336" s="89">
        <v>0</v>
      </c>
      <c r="T3336" s="89">
        <v>1.4737528666500001E-3</v>
      </c>
      <c r="U3336" s="89">
        <v>-1.4178918933999999E-3</v>
      </c>
      <c r="V3336" s="89">
        <v>0</v>
      </c>
      <c r="W3336" s="89">
        <v>0</v>
      </c>
      <c r="X3336" s="89">
        <v>0</v>
      </c>
      <c r="Y3336" s="89">
        <v>0</v>
      </c>
      <c r="Z3336" s="89">
        <v>1.104128243465E-2</v>
      </c>
      <c r="AA3336" s="89">
        <v>3.4463471366300001E-3</v>
      </c>
    </row>
    <row r="3337" spans="1:27" x14ac:dyDescent="0.25">
      <c r="A3337" s="87">
        <v>64598</v>
      </c>
      <c r="B3337" s="134">
        <v>45473</v>
      </c>
      <c r="C3337" s="87">
        <v>18826</v>
      </c>
      <c r="D3337" s="86" t="s">
        <v>3640</v>
      </c>
      <c r="E3337" s="88">
        <v>398307514</v>
      </c>
      <c r="F3337" s="88">
        <v>267149654</v>
      </c>
      <c r="G3337" s="88">
        <v>9538392</v>
      </c>
      <c r="H3337" s="88">
        <v>0</v>
      </c>
      <c r="I3337" s="88">
        <v>0</v>
      </c>
      <c r="J3337" s="88">
        <v>23927495</v>
      </c>
      <c r="K3337" s="88">
        <v>155806740</v>
      </c>
      <c r="L3337" s="88">
        <v>0</v>
      </c>
      <c r="M3337" s="88">
        <v>37271741</v>
      </c>
      <c r="N3337" s="88">
        <v>10560340</v>
      </c>
      <c r="O3337" s="88">
        <v>540513</v>
      </c>
      <c r="P3337" s="88">
        <v>29504433</v>
      </c>
      <c r="Q3337" s="89">
        <v>7.7952968162300004E-3</v>
      </c>
      <c r="R3337" s="89">
        <v>0</v>
      </c>
      <c r="S3337" s="89">
        <v>0</v>
      </c>
      <c r="T3337" s="89">
        <v>7.0604295683000004E-4</v>
      </c>
      <c r="U3337" s="89">
        <v>3.8074548590200001E-3</v>
      </c>
      <c r="V3337" s="89">
        <v>0</v>
      </c>
      <c r="W3337" s="89">
        <v>1.63643319293E-3</v>
      </c>
      <c r="X3337" s="89">
        <v>0</v>
      </c>
      <c r="Y3337" s="89">
        <v>0</v>
      </c>
      <c r="Z3337" s="89">
        <v>9.5576095326599993E-3</v>
      </c>
      <c r="AA3337" s="89">
        <v>3.8123216469199998E-3</v>
      </c>
    </row>
    <row r="3338" spans="1:27" x14ac:dyDescent="0.25">
      <c r="A3338" s="87">
        <v>64603</v>
      </c>
      <c r="B3338" s="134">
        <v>45473</v>
      </c>
      <c r="C3338" s="87">
        <v>18831</v>
      </c>
      <c r="D3338" s="86" t="s">
        <v>3641</v>
      </c>
      <c r="E3338" s="88">
        <v>10927993</v>
      </c>
      <c r="F3338" s="88">
        <v>9249696</v>
      </c>
      <c r="G3338" s="88">
        <v>121766</v>
      </c>
      <c r="H3338" s="88">
        <v>0</v>
      </c>
      <c r="I3338" s="88">
        <v>0</v>
      </c>
      <c r="J3338" s="88">
        <v>1807128</v>
      </c>
      <c r="K3338" s="88">
        <v>4621676</v>
      </c>
      <c r="L3338" s="88">
        <v>0</v>
      </c>
      <c r="M3338" s="88">
        <v>0</v>
      </c>
      <c r="N3338" s="88">
        <v>0</v>
      </c>
      <c r="O3338" s="88">
        <v>0</v>
      </c>
      <c r="P3338" s="88">
        <v>2699126</v>
      </c>
      <c r="Q3338" s="89">
        <v>9.3714362887700006E-2</v>
      </c>
      <c r="R3338" s="89">
        <v>0</v>
      </c>
      <c r="S3338" s="89">
        <v>0</v>
      </c>
      <c r="T3338" s="89">
        <v>2.3746073843840001E-2</v>
      </c>
      <c r="U3338" s="89">
        <v>3.5489420716239999E-2</v>
      </c>
      <c r="V3338" s="89">
        <v>0</v>
      </c>
      <c r="W3338" s="89">
        <v>0</v>
      </c>
      <c r="X3338" s="89">
        <v>0</v>
      </c>
      <c r="Y3338" s="89">
        <v>0</v>
      </c>
      <c r="Z3338" s="89">
        <v>1.817229528925E-2</v>
      </c>
      <c r="AA3338" s="89">
        <v>2.8372629099819999E-2</v>
      </c>
    </row>
    <row r="3339" spans="1:27" x14ac:dyDescent="0.25">
      <c r="A3339" s="87">
        <v>64606</v>
      </c>
      <c r="B3339" s="134">
        <v>45473</v>
      </c>
      <c r="C3339" s="87">
        <v>18834</v>
      </c>
      <c r="D3339" s="86" t="s">
        <v>3642</v>
      </c>
      <c r="E3339" s="88">
        <v>412240940</v>
      </c>
      <c r="F3339" s="88">
        <v>117382388</v>
      </c>
      <c r="G3339" s="88">
        <v>19301453</v>
      </c>
      <c r="H3339" s="88">
        <v>0</v>
      </c>
      <c r="I3339" s="88">
        <v>0</v>
      </c>
      <c r="J3339" s="88">
        <v>5144097</v>
      </c>
      <c r="K3339" s="88">
        <v>20666045</v>
      </c>
      <c r="L3339" s="88">
        <v>0</v>
      </c>
      <c r="M3339" s="88">
        <v>62829790</v>
      </c>
      <c r="N3339" s="88">
        <v>0</v>
      </c>
      <c r="O3339" s="88">
        <v>0</v>
      </c>
      <c r="P3339" s="88">
        <v>9441003</v>
      </c>
      <c r="Q3339" s="89">
        <v>9.6385832995300007E-3</v>
      </c>
      <c r="R3339" s="89">
        <v>0</v>
      </c>
      <c r="S3339" s="89">
        <v>0</v>
      </c>
      <c r="T3339" s="89">
        <v>2.5948145988000001E-4</v>
      </c>
      <c r="U3339" s="89">
        <v>8.2877115247000002E-4</v>
      </c>
      <c r="V3339" s="89">
        <v>0</v>
      </c>
      <c r="W3339" s="89">
        <v>-2.556931072E-4</v>
      </c>
      <c r="X3339" s="89">
        <v>0</v>
      </c>
      <c r="Y3339" s="89">
        <v>0</v>
      </c>
      <c r="Z3339" s="89">
        <v>1.340329578655E-2</v>
      </c>
      <c r="AA3339" s="89">
        <v>2.7658227381300001E-3</v>
      </c>
    </row>
    <row r="3340" spans="1:27" x14ac:dyDescent="0.25">
      <c r="A3340" s="87">
        <v>64621</v>
      </c>
      <c r="B3340" s="134">
        <v>45473</v>
      </c>
      <c r="C3340" s="87">
        <v>18849</v>
      </c>
      <c r="D3340" s="86" t="s">
        <v>3643</v>
      </c>
      <c r="E3340" s="88">
        <v>17242383</v>
      </c>
      <c r="F3340" s="88">
        <v>11517439</v>
      </c>
      <c r="G3340" s="88">
        <v>0</v>
      </c>
      <c r="H3340" s="88">
        <v>0</v>
      </c>
      <c r="I3340" s="88">
        <v>0</v>
      </c>
      <c r="J3340" s="88">
        <v>2070833</v>
      </c>
      <c r="K3340" s="88">
        <v>7420799</v>
      </c>
      <c r="L3340" s="88">
        <v>0</v>
      </c>
      <c r="M3340" s="88">
        <v>0</v>
      </c>
      <c r="N3340" s="88">
        <v>0</v>
      </c>
      <c r="O3340" s="88">
        <v>0</v>
      </c>
      <c r="P3340" s="88">
        <v>2025806</v>
      </c>
      <c r="Q3340" s="89">
        <v>0</v>
      </c>
      <c r="R3340" s="89">
        <v>0</v>
      </c>
      <c r="S3340" s="89">
        <v>0</v>
      </c>
      <c r="T3340" s="89">
        <v>0</v>
      </c>
      <c r="U3340" s="89">
        <v>6.5207809904E-4</v>
      </c>
      <c r="V3340" s="89">
        <v>0</v>
      </c>
      <c r="W3340" s="89">
        <v>0</v>
      </c>
      <c r="X3340" s="89">
        <v>0</v>
      </c>
      <c r="Y3340" s="89">
        <v>0</v>
      </c>
      <c r="Z3340" s="89">
        <v>7.08643921725E-3</v>
      </c>
      <c r="AA3340" s="89">
        <v>2.0498562488700002E-3</v>
      </c>
    </row>
    <row r="3341" spans="1:27" x14ac:dyDescent="0.25">
      <c r="A3341" s="87">
        <v>64644</v>
      </c>
      <c r="B3341" s="134">
        <v>45473</v>
      </c>
      <c r="C3341" s="87">
        <v>18872</v>
      </c>
      <c r="D3341" s="86" t="s">
        <v>3536</v>
      </c>
      <c r="E3341" s="88">
        <v>9658572</v>
      </c>
      <c r="F3341" s="88">
        <v>4876011</v>
      </c>
      <c r="G3341" s="88">
        <v>0</v>
      </c>
      <c r="H3341" s="88">
        <v>0</v>
      </c>
      <c r="I3341" s="88">
        <v>0</v>
      </c>
      <c r="J3341" s="88">
        <v>938305</v>
      </c>
      <c r="K3341" s="88">
        <v>2493229</v>
      </c>
      <c r="L3341" s="88">
        <v>0</v>
      </c>
      <c r="M3341" s="88">
        <v>90304</v>
      </c>
      <c r="N3341" s="88">
        <v>0</v>
      </c>
      <c r="O3341" s="88">
        <v>0</v>
      </c>
      <c r="P3341" s="88">
        <v>1354173</v>
      </c>
      <c r="Q3341" s="89">
        <v>0</v>
      </c>
      <c r="R3341" s="89">
        <v>0</v>
      </c>
      <c r="S3341" s="89">
        <v>0</v>
      </c>
      <c r="T3341" s="89">
        <v>0</v>
      </c>
      <c r="U3341" s="89">
        <v>-7.1999359210000004E-4</v>
      </c>
      <c r="V3341" s="89">
        <v>0</v>
      </c>
      <c r="W3341" s="89">
        <v>0</v>
      </c>
      <c r="X3341" s="89">
        <v>0</v>
      </c>
      <c r="Y3341" s="89">
        <v>0</v>
      </c>
      <c r="Z3341" s="89">
        <v>-4.8945833599999997E-4</v>
      </c>
      <c r="AA3341" s="89">
        <v>-5.058948695E-4</v>
      </c>
    </row>
    <row r="3342" spans="1:27" x14ac:dyDescent="0.25">
      <c r="A3342" s="87">
        <v>64645</v>
      </c>
      <c r="B3342" s="134">
        <v>45473</v>
      </c>
      <c r="C3342" s="87">
        <v>18873</v>
      </c>
      <c r="D3342" s="86" t="s">
        <v>3644</v>
      </c>
      <c r="E3342" s="88">
        <v>5866272</v>
      </c>
      <c r="F3342" s="88">
        <v>2295939</v>
      </c>
      <c r="G3342" s="88">
        <v>0</v>
      </c>
      <c r="H3342" s="88">
        <v>0</v>
      </c>
      <c r="I3342" s="88">
        <v>0</v>
      </c>
      <c r="J3342" s="88">
        <v>85916</v>
      </c>
      <c r="K3342" s="88">
        <v>1443774</v>
      </c>
      <c r="L3342" s="88">
        <v>0</v>
      </c>
      <c r="M3342" s="88">
        <v>0</v>
      </c>
      <c r="N3342" s="88">
        <v>0</v>
      </c>
      <c r="O3342" s="88">
        <v>0</v>
      </c>
      <c r="P3342" s="88">
        <v>766249</v>
      </c>
      <c r="Q3342" s="89">
        <v>0</v>
      </c>
      <c r="R3342" s="89">
        <v>0</v>
      </c>
      <c r="S3342" s="89">
        <v>0</v>
      </c>
      <c r="T3342" s="89">
        <v>-8.8424428825000009E-3</v>
      </c>
      <c r="U3342" s="89">
        <v>-2.7655182806999999E-3</v>
      </c>
      <c r="V3342" s="89">
        <v>0</v>
      </c>
      <c r="W3342" s="89">
        <v>0</v>
      </c>
      <c r="X3342" s="89">
        <v>0</v>
      </c>
      <c r="Y3342" s="89">
        <v>0</v>
      </c>
      <c r="Z3342" s="89">
        <v>1.6863109975770001E-2</v>
      </c>
      <c r="AA3342" s="89">
        <v>3.3414133859099998E-3</v>
      </c>
    </row>
    <row r="3343" spans="1:27" x14ac:dyDescent="0.25">
      <c r="A3343" s="87">
        <v>64655</v>
      </c>
      <c r="B3343" s="134">
        <v>45473</v>
      </c>
      <c r="C3343" s="87">
        <v>18883</v>
      </c>
      <c r="D3343" s="86" t="s">
        <v>3645</v>
      </c>
      <c r="E3343" s="88">
        <v>101562045</v>
      </c>
      <c r="F3343" s="88">
        <v>83345962</v>
      </c>
      <c r="G3343" s="88">
        <v>5600312</v>
      </c>
      <c r="H3343" s="88">
        <v>0</v>
      </c>
      <c r="I3343" s="88">
        <v>0</v>
      </c>
      <c r="J3343" s="88">
        <v>14169895</v>
      </c>
      <c r="K3343" s="88">
        <v>19121302</v>
      </c>
      <c r="L3343" s="88">
        <v>0</v>
      </c>
      <c r="M3343" s="88">
        <v>34016182</v>
      </c>
      <c r="N3343" s="88">
        <v>1564981</v>
      </c>
      <c r="O3343" s="88">
        <v>0</v>
      </c>
      <c r="P3343" s="88">
        <v>8873291</v>
      </c>
      <c r="Q3343" s="89">
        <v>8.7679373229300004E-3</v>
      </c>
      <c r="R3343" s="89">
        <v>0</v>
      </c>
      <c r="S3343" s="89">
        <v>0</v>
      </c>
      <c r="T3343" s="89">
        <v>2.1828238697E-4</v>
      </c>
      <c r="U3343" s="89">
        <v>4.2945098594400002E-3</v>
      </c>
      <c r="V3343" s="89">
        <v>0</v>
      </c>
      <c r="W3343" s="89">
        <v>1.2788984369000001E-4</v>
      </c>
      <c r="X3343" s="89">
        <v>0</v>
      </c>
      <c r="Y3343" s="89">
        <v>0</v>
      </c>
      <c r="Z3343" s="89">
        <v>6.2149112586E-3</v>
      </c>
      <c r="AA3343" s="89">
        <v>2.3990298160700002E-3</v>
      </c>
    </row>
    <row r="3344" spans="1:27" x14ac:dyDescent="0.25">
      <c r="A3344" s="87">
        <v>64660</v>
      </c>
      <c r="B3344" s="134">
        <v>45473</v>
      </c>
      <c r="C3344" s="87">
        <v>18888</v>
      </c>
      <c r="D3344" s="86" t="s">
        <v>3646</v>
      </c>
      <c r="E3344" s="88">
        <v>33663357</v>
      </c>
      <c r="F3344" s="88">
        <v>12069440</v>
      </c>
      <c r="G3344" s="88">
        <v>284159</v>
      </c>
      <c r="H3344" s="88">
        <v>0</v>
      </c>
      <c r="I3344" s="88">
        <v>0</v>
      </c>
      <c r="J3344" s="88">
        <v>3500022</v>
      </c>
      <c r="K3344" s="88">
        <v>3535869</v>
      </c>
      <c r="L3344" s="88">
        <v>0</v>
      </c>
      <c r="M3344" s="88">
        <v>1372248</v>
      </c>
      <c r="N3344" s="88">
        <v>1036332</v>
      </c>
      <c r="O3344" s="88">
        <v>0</v>
      </c>
      <c r="P3344" s="88">
        <v>2340810</v>
      </c>
      <c r="Q3344" s="89">
        <v>6.3209115091900003E-3</v>
      </c>
      <c r="R3344" s="89">
        <v>0</v>
      </c>
      <c r="S3344" s="89">
        <v>0</v>
      </c>
      <c r="T3344" s="89">
        <v>0</v>
      </c>
      <c r="U3344" s="89">
        <v>0</v>
      </c>
      <c r="V3344" s="89">
        <v>0</v>
      </c>
      <c r="W3344" s="89">
        <v>-1.2357378564E-3</v>
      </c>
      <c r="X3344" s="89">
        <v>0</v>
      </c>
      <c r="Y3344" s="89">
        <v>0</v>
      </c>
      <c r="Z3344" s="89">
        <v>-7.7072749199999995E-5</v>
      </c>
      <c r="AA3344" s="89">
        <v>-1.5922322800000001E-5</v>
      </c>
    </row>
    <row r="3345" spans="1:27" x14ac:dyDescent="0.25">
      <c r="A3345" s="87">
        <v>64688</v>
      </c>
      <c r="B3345" s="134">
        <v>45473</v>
      </c>
      <c r="C3345" s="87">
        <v>18916</v>
      </c>
      <c r="D3345" s="86" t="s">
        <v>3647</v>
      </c>
      <c r="E3345" s="88">
        <v>4530084</v>
      </c>
      <c r="F3345" s="88">
        <v>2355991</v>
      </c>
      <c r="G3345" s="88">
        <v>0</v>
      </c>
      <c r="H3345" s="88">
        <v>0</v>
      </c>
      <c r="I3345" s="88">
        <v>0</v>
      </c>
      <c r="J3345" s="88">
        <v>0</v>
      </c>
      <c r="K3345" s="88">
        <v>266744</v>
      </c>
      <c r="L3345" s="88">
        <v>0</v>
      </c>
      <c r="M3345" s="88">
        <v>1315673</v>
      </c>
      <c r="N3345" s="88">
        <v>118467</v>
      </c>
      <c r="O3345" s="88">
        <v>69880</v>
      </c>
      <c r="P3345" s="88">
        <v>585227</v>
      </c>
      <c r="Q3345" s="89">
        <v>0</v>
      </c>
      <c r="R3345" s="89">
        <v>0</v>
      </c>
      <c r="S3345" s="89">
        <v>0</v>
      </c>
      <c r="T3345" s="89">
        <v>0</v>
      </c>
      <c r="U3345" s="89">
        <v>0</v>
      </c>
      <c r="V3345" s="89">
        <v>0</v>
      </c>
      <c r="W3345" s="89">
        <v>0</v>
      </c>
      <c r="X3345" s="89">
        <v>0</v>
      </c>
      <c r="Y3345" s="89">
        <v>0</v>
      </c>
      <c r="Z3345" s="89">
        <v>0</v>
      </c>
      <c r="AA3345" s="89">
        <v>0</v>
      </c>
    </row>
    <row r="3346" spans="1:27" x14ac:dyDescent="0.25">
      <c r="A3346" s="87">
        <v>64690</v>
      </c>
      <c r="B3346" s="134">
        <v>45473</v>
      </c>
      <c r="C3346" s="87">
        <v>18918</v>
      </c>
      <c r="D3346" s="86" t="s">
        <v>3648</v>
      </c>
      <c r="E3346" s="88">
        <v>41641288</v>
      </c>
      <c r="F3346" s="88">
        <v>33612890</v>
      </c>
      <c r="G3346" s="88">
        <v>468095</v>
      </c>
      <c r="H3346" s="88">
        <v>0</v>
      </c>
      <c r="I3346" s="88">
        <v>0</v>
      </c>
      <c r="J3346" s="88">
        <v>2272252</v>
      </c>
      <c r="K3346" s="88">
        <v>11823056</v>
      </c>
      <c r="L3346" s="88">
        <v>0</v>
      </c>
      <c r="M3346" s="88">
        <v>15194134</v>
      </c>
      <c r="N3346" s="88">
        <v>1835902</v>
      </c>
      <c r="O3346" s="88">
        <v>51944</v>
      </c>
      <c r="P3346" s="88">
        <v>1967507</v>
      </c>
      <c r="Q3346" s="89">
        <v>3.586110781165E-2</v>
      </c>
      <c r="R3346" s="89">
        <v>0</v>
      </c>
      <c r="S3346" s="89">
        <v>0</v>
      </c>
      <c r="T3346" s="89">
        <v>4.6114125704999997E-4</v>
      </c>
      <c r="U3346" s="89">
        <v>8.5062360560399994E-3</v>
      </c>
      <c r="V3346" s="89">
        <v>0</v>
      </c>
      <c r="W3346" s="89">
        <v>0</v>
      </c>
      <c r="X3346" s="89">
        <v>0</v>
      </c>
      <c r="Y3346" s="89">
        <v>0</v>
      </c>
      <c r="Z3346" s="89">
        <v>2.1538119010329999E-2</v>
      </c>
      <c r="AA3346" s="89">
        <v>5.1300056832099998E-3</v>
      </c>
    </row>
    <row r="3347" spans="1:27" x14ac:dyDescent="0.25">
      <c r="A3347" s="87">
        <v>64691</v>
      </c>
      <c r="B3347" s="134">
        <v>45473</v>
      </c>
      <c r="C3347" s="87">
        <v>18919</v>
      </c>
      <c r="D3347" s="86" t="s">
        <v>3649</v>
      </c>
      <c r="E3347" s="88">
        <v>48534914</v>
      </c>
      <c r="F3347" s="88">
        <v>34624978</v>
      </c>
      <c r="G3347" s="88">
        <v>2720676</v>
      </c>
      <c r="H3347" s="88">
        <v>0</v>
      </c>
      <c r="I3347" s="88">
        <v>0</v>
      </c>
      <c r="J3347" s="88">
        <v>4656415</v>
      </c>
      <c r="K3347" s="88">
        <v>20391748</v>
      </c>
      <c r="L3347" s="88">
        <v>0</v>
      </c>
      <c r="M3347" s="88">
        <v>2387739</v>
      </c>
      <c r="N3347" s="88">
        <v>0</v>
      </c>
      <c r="O3347" s="88">
        <v>0</v>
      </c>
      <c r="P3347" s="88">
        <v>4468400</v>
      </c>
      <c r="Q3347" s="89">
        <v>1.429862482931E-2</v>
      </c>
      <c r="R3347" s="89">
        <v>0</v>
      </c>
      <c r="S3347" s="89">
        <v>0</v>
      </c>
      <c r="T3347" s="89">
        <v>4.8272450986E-4</v>
      </c>
      <c r="U3347" s="89">
        <v>1.1935684053E-3</v>
      </c>
      <c r="V3347" s="89">
        <v>0</v>
      </c>
      <c r="W3347" s="89">
        <v>0</v>
      </c>
      <c r="X3347" s="89">
        <v>0</v>
      </c>
      <c r="Y3347" s="89">
        <v>0</v>
      </c>
      <c r="Z3347" s="89">
        <v>4.6975015482999998E-3</v>
      </c>
      <c r="AA3347" s="89">
        <v>2.6786459202499998E-3</v>
      </c>
    </row>
    <row r="3348" spans="1:27" x14ac:dyDescent="0.25">
      <c r="A3348" s="87">
        <v>64703</v>
      </c>
      <c r="B3348" s="134">
        <v>45473</v>
      </c>
      <c r="C3348" s="87">
        <v>18931</v>
      </c>
      <c r="D3348" s="86" t="s">
        <v>3650</v>
      </c>
      <c r="E3348" s="88">
        <v>56183540</v>
      </c>
      <c r="F3348" s="88">
        <v>34980694</v>
      </c>
      <c r="G3348" s="88">
        <v>0</v>
      </c>
      <c r="H3348" s="88">
        <v>0</v>
      </c>
      <c r="I3348" s="88">
        <v>787492</v>
      </c>
      <c r="J3348" s="88">
        <v>10010277</v>
      </c>
      <c r="K3348" s="88">
        <v>13164430</v>
      </c>
      <c r="L3348" s="88">
        <v>0</v>
      </c>
      <c r="M3348" s="88">
        <v>6608367</v>
      </c>
      <c r="N3348" s="88">
        <v>0</v>
      </c>
      <c r="O3348" s="88">
        <v>0</v>
      </c>
      <c r="P3348" s="88">
        <v>4410128</v>
      </c>
      <c r="Q3348" s="89">
        <v>3.4845601050000002E-5</v>
      </c>
      <c r="R3348" s="89">
        <v>0</v>
      </c>
      <c r="S3348" s="89">
        <v>0</v>
      </c>
      <c r="T3348" s="89">
        <v>0</v>
      </c>
      <c r="U3348" s="89">
        <v>0</v>
      </c>
      <c r="V3348" s="89">
        <v>0</v>
      </c>
      <c r="W3348" s="89">
        <v>-2.0823701159999999E-4</v>
      </c>
      <c r="X3348" s="89">
        <v>0</v>
      </c>
      <c r="Y3348" s="89">
        <v>0</v>
      </c>
      <c r="Z3348" s="89">
        <v>-5.3925002400000001E-5</v>
      </c>
      <c r="AA3348" s="89">
        <v>-6.7876194700000004E-5</v>
      </c>
    </row>
    <row r="3349" spans="1:27" x14ac:dyDescent="0.25">
      <c r="A3349" s="87">
        <v>64706</v>
      </c>
      <c r="B3349" s="134">
        <v>45473</v>
      </c>
      <c r="C3349" s="87">
        <v>18934</v>
      </c>
      <c r="D3349" s="86" t="s">
        <v>3651</v>
      </c>
      <c r="E3349" s="88">
        <v>88586247</v>
      </c>
      <c r="F3349" s="88">
        <v>65608663</v>
      </c>
      <c r="G3349" s="88">
        <v>1974863</v>
      </c>
      <c r="H3349" s="88">
        <v>0</v>
      </c>
      <c r="I3349" s="88">
        <v>524924</v>
      </c>
      <c r="J3349" s="88">
        <v>9913155</v>
      </c>
      <c r="K3349" s="88">
        <v>10775487</v>
      </c>
      <c r="L3349" s="88">
        <v>0</v>
      </c>
      <c r="M3349" s="88">
        <v>39946422</v>
      </c>
      <c r="N3349" s="88">
        <v>0</v>
      </c>
      <c r="O3349" s="88">
        <v>0</v>
      </c>
      <c r="P3349" s="88">
        <v>2473812</v>
      </c>
      <c r="Q3349" s="89">
        <v>1.2497587652089999E-2</v>
      </c>
      <c r="R3349" s="89">
        <v>0</v>
      </c>
      <c r="S3349" s="89">
        <v>4.5146067562000002E-3</v>
      </c>
      <c r="T3349" s="89">
        <v>0</v>
      </c>
      <c r="U3349" s="89">
        <v>4.5324843493400003E-3</v>
      </c>
      <c r="V3349" s="89">
        <v>0</v>
      </c>
      <c r="W3349" s="89">
        <v>1.1824438045100001E-3</v>
      </c>
      <c r="X3349" s="89">
        <v>0</v>
      </c>
      <c r="Y3349" s="89">
        <v>0</v>
      </c>
      <c r="Z3349" s="89">
        <v>2.1951297425849999E-2</v>
      </c>
      <c r="AA3349" s="89">
        <v>2.8676125780000001E-3</v>
      </c>
    </row>
    <row r="3350" spans="1:27" x14ac:dyDescent="0.25">
      <c r="A3350" s="87">
        <v>64708</v>
      </c>
      <c r="B3350" s="134">
        <v>45473</v>
      </c>
      <c r="C3350" s="87">
        <v>18936</v>
      </c>
      <c r="D3350" s="86" t="s">
        <v>3652</v>
      </c>
      <c r="E3350" s="88">
        <v>20268252</v>
      </c>
      <c r="F3350" s="88">
        <v>11116722</v>
      </c>
      <c r="G3350" s="88">
        <v>0</v>
      </c>
      <c r="H3350" s="88">
        <v>0</v>
      </c>
      <c r="I3350" s="88">
        <v>0</v>
      </c>
      <c r="J3350" s="88">
        <v>1547806</v>
      </c>
      <c r="K3350" s="88">
        <v>5393783</v>
      </c>
      <c r="L3350" s="88">
        <v>0</v>
      </c>
      <c r="M3350" s="88">
        <v>1371936</v>
      </c>
      <c r="N3350" s="88">
        <v>0</v>
      </c>
      <c r="O3350" s="88">
        <v>0</v>
      </c>
      <c r="P3350" s="88">
        <v>2803196</v>
      </c>
      <c r="Q3350" s="89">
        <v>0</v>
      </c>
      <c r="R3350" s="89">
        <v>0</v>
      </c>
      <c r="S3350" s="89">
        <v>0</v>
      </c>
      <c r="T3350" s="89">
        <v>0</v>
      </c>
      <c r="U3350" s="89">
        <v>2.5412374450299998E-3</v>
      </c>
      <c r="V3350" s="89">
        <v>0</v>
      </c>
      <c r="W3350" s="89">
        <v>0</v>
      </c>
      <c r="X3350" s="89">
        <v>0</v>
      </c>
      <c r="Y3350" s="89">
        <v>0</v>
      </c>
      <c r="Z3350" s="89">
        <v>5.8394117817700004E-3</v>
      </c>
      <c r="AA3350" s="89">
        <v>2.58606820114E-3</v>
      </c>
    </row>
    <row r="3351" spans="1:27" x14ac:dyDescent="0.25">
      <c r="A3351" s="87">
        <v>64709</v>
      </c>
      <c r="B3351" s="134">
        <v>45473</v>
      </c>
      <c r="C3351" s="87">
        <v>18937</v>
      </c>
      <c r="D3351" s="86" t="s">
        <v>3653</v>
      </c>
      <c r="E3351" s="88">
        <v>1763791</v>
      </c>
      <c r="F3351" s="88">
        <v>1543519</v>
      </c>
      <c r="G3351" s="88">
        <v>0</v>
      </c>
      <c r="H3351" s="88">
        <v>0</v>
      </c>
      <c r="I3351" s="88">
        <v>0</v>
      </c>
      <c r="J3351" s="88">
        <v>714300</v>
      </c>
      <c r="K3351" s="88">
        <v>440015</v>
      </c>
      <c r="L3351" s="88">
        <v>0</v>
      </c>
      <c r="M3351" s="88">
        <v>0</v>
      </c>
      <c r="N3351" s="88">
        <v>0</v>
      </c>
      <c r="O3351" s="88">
        <v>0</v>
      </c>
      <c r="P3351" s="88">
        <v>389204</v>
      </c>
      <c r="Q3351" s="89">
        <v>0</v>
      </c>
      <c r="R3351" s="89">
        <v>0</v>
      </c>
      <c r="S3351" s="89">
        <v>0</v>
      </c>
      <c r="T3351" s="89">
        <v>0</v>
      </c>
      <c r="U3351" s="89">
        <v>0</v>
      </c>
      <c r="V3351" s="89">
        <v>0</v>
      </c>
      <c r="W3351" s="89">
        <v>0</v>
      </c>
      <c r="X3351" s="89">
        <v>0</v>
      </c>
      <c r="Y3351" s="89">
        <v>0</v>
      </c>
      <c r="Z3351" s="89">
        <v>-4.7680877414000003E-3</v>
      </c>
      <c r="AA3351" s="89">
        <v>-1.0200066068E-3</v>
      </c>
    </row>
    <row r="3352" spans="1:27" x14ac:dyDescent="0.25">
      <c r="A3352" s="87">
        <v>64718</v>
      </c>
      <c r="B3352" s="134">
        <v>45473</v>
      </c>
      <c r="C3352" s="87">
        <v>18946</v>
      </c>
      <c r="D3352" s="86" t="s">
        <v>3654</v>
      </c>
      <c r="E3352" s="88">
        <v>8983732</v>
      </c>
      <c r="F3352" s="88">
        <v>6589626</v>
      </c>
      <c r="G3352" s="88">
        <v>0</v>
      </c>
      <c r="H3352" s="88">
        <v>0</v>
      </c>
      <c r="I3352" s="88">
        <v>925431</v>
      </c>
      <c r="J3352" s="88">
        <v>616846</v>
      </c>
      <c r="K3352" s="88">
        <v>2767772</v>
      </c>
      <c r="L3352" s="88">
        <v>0</v>
      </c>
      <c r="M3352" s="88">
        <v>1453087</v>
      </c>
      <c r="N3352" s="88">
        <v>0</v>
      </c>
      <c r="O3352" s="88">
        <v>0</v>
      </c>
      <c r="P3352" s="88">
        <v>826490</v>
      </c>
      <c r="Q3352" s="89">
        <v>0</v>
      </c>
      <c r="R3352" s="89">
        <v>0</v>
      </c>
      <c r="S3352" s="89">
        <v>3.7178347085000001E-3</v>
      </c>
      <c r="T3352" s="89">
        <v>0</v>
      </c>
      <c r="U3352" s="89">
        <v>1.7007015748559999E-2</v>
      </c>
      <c r="V3352" s="89">
        <v>0</v>
      </c>
      <c r="W3352" s="89">
        <v>0</v>
      </c>
      <c r="X3352" s="89">
        <v>0</v>
      </c>
      <c r="Y3352" s="89">
        <v>0</v>
      </c>
      <c r="Z3352" s="89">
        <v>7.8594518168000008E-3</v>
      </c>
      <c r="AA3352" s="89">
        <v>8.0157555442099994E-3</v>
      </c>
    </row>
    <row r="3353" spans="1:27" x14ac:dyDescent="0.25">
      <c r="A3353" s="87">
        <v>64723</v>
      </c>
      <c r="B3353" s="134">
        <v>45473</v>
      </c>
      <c r="C3353" s="87">
        <v>18951</v>
      </c>
      <c r="D3353" s="86" t="s">
        <v>3655</v>
      </c>
      <c r="E3353" s="88">
        <v>1149983</v>
      </c>
      <c r="F3353" s="88">
        <v>795993</v>
      </c>
      <c r="G3353" s="88">
        <v>0</v>
      </c>
      <c r="H3353" s="88">
        <v>0</v>
      </c>
      <c r="I3353" s="88">
        <v>0</v>
      </c>
      <c r="J3353" s="88">
        <v>220187</v>
      </c>
      <c r="K3353" s="88">
        <v>535153</v>
      </c>
      <c r="L3353" s="88">
        <v>0</v>
      </c>
      <c r="M3353" s="88">
        <v>0</v>
      </c>
      <c r="N3353" s="88">
        <v>0</v>
      </c>
      <c r="O3353" s="88">
        <v>0</v>
      </c>
      <c r="P3353" s="88">
        <v>40653</v>
      </c>
      <c r="Q3353" s="89">
        <v>0</v>
      </c>
      <c r="R3353" s="89">
        <v>0</v>
      </c>
      <c r="S3353" s="89">
        <v>0</v>
      </c>
      <c r="T3353" s="89">
        <v>-2.7659122129599999E-2</v>
      </c>
      <c r="U3353" s="89">
        <v>2.9919425437499999E-3</v>
      </c>
      <c r="V3353" s="89">
        <v>0</v>
      </c>
      <c r="W3353" s="89">
        <v>0</v>
      </c>
      <c r="X3353" s="89">
        <v>0</v>
      </c>
      <c r="Y3353" s="89">
        <v>0</v>
      </c>
      <c r="Z3353" s="89">
        <v>1.5543530401499999E-3</v>
      </c>
      <c r="AA3353" s="89">
        <v>-4.2262882278000001E-3</v>
      </c>
    </row>
    <row r="3354" spans="1:27" x14ac:dyDescent="0.25">
      <c r="A3354" s="87">
        <v>64731</v>
      </c>
      <c r="B3354" s="134">
        <v>45473</v>
      </c>
      <c r="C3354" s="87">
        <v>18959</v>
      </c>
      <c r="D3354" s="86" t="s">
        <v>3656</v>
      </c>
      <c r="E3354" s="88">
        <v>891462</v>
      </c>
      <c r="F3354" s="88">
        <v>836852</v>
      </c>
      <c r="G3354" s="88">
        <v>0</v>
      </c>
      <c r="H3354" s="88">
        <v>0</v>
      </c>
      <c r="I3354" s="88">
        <v>0</v>
      </c>
      <c r="J3354" s="88">
        <v>187657</v>
      </c>
      <c r="K3354" s="88">
        <v>378578</v>
      </c>
      <c r="L3354" s="88">
        <v>0</v>
      </c>
      <c r="M3354" s="88">
        <v>0</v>
      </c>
      <c r="N3354" s="88">
        <v>0</v>
      </c>
      <c r="O3354" s="88">
        <v>0</v>
      </c>
      <c r="P3354" s="88">
        <v>270617</v>
      </c>
      <c r="Q3354" s="89">
        <v>0</v>
      </c>
      <c r="R3354" s="89">
        <v>0</v>
      </c>
      <c r="S3354" s="89">
        <v>0</v>
      </c>
      <c r="T3354" s="89">
        <v>0</v>
      </c>
      <c r="U3354" s="89">
        <v>-2.6142413174000002E-3</v>
      </c>
      <c r="V3354" s="89">
        <v>0</v>
      </c>
      <c r="W3354" s="89">
        <v>0</v>
      </c>
      <c r="X3354" s="89">
        <v>0</v>
      </c>
      <c r="Y3354" s="89">
        <v>0</v>
      </c>
      <c r="Z3354" s="89">
        <v>-8.3337732089999999E-4</v>
      </c>
      <c r="AA3354" s="89">
        <v>-1.2562646345000001E-3</v>
      </c>
    </row>
    <row r="3355" spans="1:27" x14ac:dyDescent="0.25">
      <c r="A3355" s="87">
        <v>64746</v>
      </c>
      <c r="B3355" s="134">
        <v>45473</v>
      </c>
      <c r="C3355" s="87">
        <v>18974</v>
      </c>
      <c r="D3355" s="86" t="s">
        <v>2802</v>
      </c>
      <c r="E3355" s="88">
        <v>8285158</v>
      </c>
      <c r="F3355" s="88">
        <v>6328437</v>
      </c>
      <c r="G3355" s="88">
        <v>0</v>
      </c>
      <c r="H3355" s="88">
        <v>0</v>
      </c>
      <c r="I3355" s="88">
        <v>0</v>
      </c>
      <c r="J3355" s="88">
        <v>562438</v>
      </c>
      <c r="K3355" s="88">
        <v>2755555</v>
      </c>
      <c r="L3355" s="88">
        <v>0</v>
      </c>
      <c r="M3355" s="88">
        <v>1271205</v>
      </c>
      <c r="N3355" s="88">
        <v>0</v>
      </c>
      <c r="O3355" s="88">
        <v>0</v>
      </c>
      <c r="P3355" s="88">
        <v>1739239</v>
      </c>
      <c r="Q3355" s="89">
        <v>0</v>
      </c>
      <c r="R3355" s="89">
        <v>0</v>
      </c>
      <c r="S3355" s="89">
        <v>0</v>
      </c>
      <c r="T3355" s="89">
        <v>0</v>
      </c>
      <c r="U3355" s="89">
        <v>4.4926408431500003E-3</v>
      </c>
      <c r="V3355" s="89">
        <v>0</v>
      </c>
      <c r="W3355" s="89">
        <v>0</v>
      </c>
      <c r="X3355" s="89">
        <v>0</v>
      </c>
      <c r="Y3355" s="89">
        <v>0</v>
      </c>
      <c r="Z3355" s="89">
        <v>1.501454262953E-2</v>
      </c>
      <c r="AA3355" s="89">
        <v>5.8056127280799999E-3</v>
      </c>
    </row>
    <row r="3356" spans="1:27" x14ac:dyDescent="0.25">
      <c r="A3356" s="87">
        <v>64755</v>
      </c>
      <c r="B3356" s="134">
        <v>45473</v>
      </c>
      <c r="C3356" s="87">
        <v>18983</v>
      </c>
      <c r="D3356" s="86" t="s">
        <v>3657</v>
      </c>
      <c r="E3356" s="88">
        <v>15960582</v>
      </c>
      <c r="F3356" s="88">
        <v>9512309</v>
      </c>
      <c r="G3356" s="88">
        <v>173902</v>
      </c>
      <c r="H3356" s="88">
        <v>0</v>
      </c>
      <c r="I3356" s="88">
        <v>0</v>
      </c>
      <c r="J3356" s="88">
        <v>2162154</v>
      </c>
      <c r="K3356" s="88">
        <v>3405643</v>
      </c>
      <c r="L3356" s="88">
        <v>0</v>
      </c>
      <c r="M3356" s="88">
        <v>2727615</v>
      </c>
      <c r="N3356" s="88">
        <v>0</v>
      </c>
      <c r="O3356" s="88">
        <v>0</v>
      </c>
      <c r="P3356" s="88">
        <v>1042995</v>
      </c>
      <c r="Q3356" s="89">
        <v>1.4065760123660001E-2</v>
      </c>
      <c r="R3356" s="89">
        <v>0</v>
      </c>
      <c r="S3356" s="89">
        <v>0</v>
      </c>
      <c r="T3356" s="89">
        <v>1.3880755001999999E-4</v>
      </c>
      <c r="U3356" s="89">
        <v>6.1623377138000002E-4</v>
      </c>
      <c r="V3356" s="89">
        <v>0</v>
      </c>
      <c r="W3356" s="89">
        <v>0</v>
      </c>
      <c r="X3356" s="89">
        <v>0</v>
      </c>
      <c r="Y3356" s="89">
        <v>0</v>
      </c>
      <c r="Z3356" s="89">
        <v>3.5721745911900002E-3</v>
      </c>
      <c r="AA3356" s="89">
        <v>8.3250055510000005E-4</v>
      </c>
    </row>
    <row r="3357" spans="1:27" x14ac:dyDescent="0.25">
      <c r="A3357" s="87">
        <v>64762</v>
      </c>
      <c r="B3357" s="134">
        <v>45473</v>
      </c>
      <c r="C3357" s="87">
        <v>18990</v>
      </c>
      <c r="D3357" s="86" t="s">
        <v>998</v>
      </c>
      <c r="E3357" s="88">
        <v>16421360</v>
      </c>
      <c r="F3357" s="88">
        <v>7326257</v>
      </c>
      <c r="G3357" s="88">
        <v>0</v>
      </c>
      <c r="H3357" s="88">
        <v>0</v>
      </c>
      <c r="I3357" s="88">
        <v>0</v>
      </c>
      <c r="J3357" s="88">
        <v>521645</v>
      </c>
      <c r="K3357" s="88">
        <v>4064896</v>
      </c>
      <c r="L3357" s="88">
        <v>0</v>
      </c>
      <c r="M3357" s="88">
        <v>1608479</v>
      </c>
      <c r="N3357" s="88">
        <v>0</v>
      </c>
      <c r="O3357" s="88">
        <v>0</v>
      </c>
      <c r="P3357" s="88">
        <v>1131236</v>
      </c>
      <c r="Q3357" s="89">
        <v>0</v>
      </c>
      <c r="R3357" s="89">
        <v>0</v>
      </c>
      <c r="S3357" s="89">
        <v>0</v>
      </c>
      <c r="T3357" s="89">
        <v>0</v>
      </c>
      <c r="U3357" s="89">
        <v>7.03708529595E-3</v>
      </c>
      <c r="V3357" s="89">
        <v>0</v>
      </c>
      <c r="W3357" s="89">
        <v>0</v>
      </c>
      <c r="X3357" s="89">
        <v>0</v>
      </c>
      <c r="Y3357" s="89">
        <v>0</v>
      </c>
      <c r="Z3357" s="89">
        <v>4.5201566669399998E-3</v>
      </c>
      <c r="AA3357" s="89">
        <v>4.6374567065800001E-3</v>
      </c>
    </row>
    <row r="3358" spans="1:27" x14ac:dyDescent="0.25">
      <c r="A3358" s="87">
        <v>64766</v>
      </c>
      <c r="B3358" s="134">
        <v>45473</v>
      </c>
      <c r="C3358" s="87">
        <v>18994</v>
      </c>
      <c r="D3358" s="86" t="s">
        <v>3658</v>
      </c>
      <c r="E3358" s="88">
        <v>185546712</v>
      </c>
      <c r="F3358" s="88">
        <v>122428777</v>
      </c>
      <c r="G3358" s="88">
        <v>4433830</v>
      </c>
      <c r="H3358" s="88">
        <v>0</v>
      </c>
      <c r="I3358" s="88">
        <v>0</v>
      </c>
      <c r="J3358" s="88">
        <v>15590537</v>
      </c>
      <c r="K3358" s="88">
        <v>82068545</v>
      </c>
      <c r="L3358" s="88">
        <v>0</v>
      </c>
      <c r="M3358" s="88">
        <v>16430233</v>
      </c>
      <c r="N3358" s="88">
        <v>0</v>
      </c>
      <c r="O3358" s="88">
        <v>0</v>
      </c>
      <c r="P3358" s="88">
        <v>3905632</v>
      </c>
      <c r="Q3358" s="89">
        <v>2.1288349376869999E-2</v>
      </c>
      <c r="R3358" s="89">
        <v>0</v>
      </c>
      <c r="S3358" s="89">
        <v>0</v>
      </c>
      <c r="T3358" s="89">
        <v>5.6829496056000003E-4</v>
      </c>
      <c r="U3358" s="89">
        <v>6.5378799303299996E-3</v>
      </c>
      <c r="V3358" s="89">
        <v>0</v>
      </c>
      <c r="W3358" s="89">
        <v>-4.2405291749999998E-4</v>
      </c>
      <c r="X3358" s="89">
        <v>0</v>
      </c>
      <c r="Y3358" s="89">
        <v>0</v>
      </c>
      <c r="Z3358" s="89">
        <v>1.8233556171209999E-2</v>
      </c>
      <c r="AA3358" s="89">
        <v>5.4897701075800002E-3</v>
      </c>
    </row>
    <row r="3359" spans="1:27" x14ac:dyDescent="0.25">
      <c r="A3359" s="87">
        <v>64777</v>
      </c>
      <c r="B3359" s="134">
        <v>45473</v>
      </c>
      <c r="C3359" s="87">
        <v>19005</v>
      </c>
      <c r="D3359" s="86" t="s">
        <v>3659</v>
      </c>
      <c r="E3359" s="88">
        <v>1592106</v>
      </c>
      <c r="F3359" s="88">
        <v>889657</v>
      </c>
      <c r="G3359" s="88">
        <v>0</v>
      </c>
      <c r="H3359" s="88">
        <v>0</v>
      </c>
      <c r="I3359" s="88">
        <v>0</v>
      </c>
      <c r="J3359" s="88">
        <v>133896</v>
      </c>
      <c r="K3359" s="88">
        <v>435052</v>
      </c>
      <c r="L3359" s="88">
        <v>0</v>
      </c>
      <c r="M3359" s="88">
        <v>0</v>
      </c>
      <c r="N3359" s="88">
        <v>0</v>
      </c>
      <c r="O3359" s="88">
        <v>0</v>
      </c>
      <c r="P3359" s="88">
        <v>320710</v>
      </c>
      <c r="Q3359" s="89">
        <v>0</v>
      </c>
      <c r="R3359" s="89">
        <v>0</v>
      </c>
      <c r="S3359" s="89">
        <v>0</v>
      </c>
      <c r="T3359" s="89">
        <v>0</v>
      </c>
      <c r="U3359" s="89">
        <v>0</v>
      </c>
      <c r="V3359" s="89">
        <v>0</v>
      </c>
      <c r="W3359" s="89">
        <v>0</v>
      </c>
      <c r="X3359" s="89">
        <v>0</v>
      </c>
      <c r="Y3359" s="89">
        <v>0</v>
      </c>
      <c r="Z3359" s="89">
        <v>1.42619703923E-2</v>
      </c>
      <c r="AA3359" s="89">
        <v>5.3172065003700003E-3</v>
      </c>
    </row>
    <row r="3360" spans="1:27" x14ac:dyDescent="0.25">
      <c r="A3360" s="87">
        <v>64782</v>
      </c>
      <c r="B3360" s="134">
        <v>45473</v>
      </c>
      <c r="C3360" s="87">
        <v>19010</v>
      </c>
      <c r="D3360" s="86" t="s">
        <v>3660</v>
      </c>
      <c r="E3360" s="88">
        <v>7408182</v>
      </c>
      <c r="F3360" s="88">
        <v>6275599</v>
      </c>
      <c r="G3360" s="88">
        <v>0</v>
      </c>
      <c r="H3360" s="88">
        <v>0</v>
      </c>
      <c r="I3360" s="88">
        <v>0</v>
      </c>
      <c r="J3360" s="88">
        <v>1198263</v>
      </c>
      <c r="K3360" s="88">
        <v>2614114</v>
      </c>
      <c r="L3360" s="88">
        <v>0</v>
      </c>
      <c r="M3360" s="88">
        <v>0</v>
      </c>
      <c r="N3360" s="88">
        <v>0</v>
      </c>
      <c r="O3360" s="88">
        <v>0</v>
      </c>
      <c r="P3360" s="88">
        <v>2463222</v>
      </c>
      <c r="Q3360" s="89">
        <v>0</v>
      </c>
      <c r="R3360" s="89">
        <v>0</v>
      </c>
      <c r="S3360" s="89">
        <v>0</v>
      </c>
      <c r="T3360" s="89">
        <v>0</v>
      </c>
      <c r="U3360" s="89">
        <v>5.6040188624400002E-3</v>
      </c>
      <c r="V3360" s="89">
        <v>0</v>
      </c>
      <c r="W3360" s="89">
        <v>0</v>
      </c>
      <c r="X3360" s="89">
        <v>0</v>
      </c>
      <c r="Y3360" s="89">
        <v>0</v>
      </c>
      <c r="Z3360" s="89">
        <v>3.8428036707499999E-3</v>
      </c>
      <c r="AA3360" s="89">
        <v>3.9670358668600003E-3</v>
      </c>
    </row>
    <row r="3361" spans="1:27" x14ac:dyDescent="0.25">
      <c r="A3361" s="87">
        <v>64825</v>
      </c>
      <c r="B3361" s="134">
        <v>45473</v>
      </c>
      <c r="C3361" s="87">
        <v>19053</v>
      </c>
      <c r="D3361" s="86" t="s">
        <v>3661</v>
      </c>
      <c r="E3361" s="88">
        <v>7029036</v>
      </c>
      <c r="F3361" s="88">
        <v>4380845</v>
      </c>
      <c r="G3361" s="88">
        <v>0</v>
      </c>
      <c r="H3361" s="88">
        <v>0</v>
      </c>
      <c r="I3361" s="88">
        <v>0</v>
      </c>
      <c r="J3361" s="88">
        <v>1327340</v>
      </c>
      <c r="K3361" s="88">
        <v>2670132</v>
      </c>
      <c r="L3361" s="88">
        <v>0</v>
      </c>
      <c r="M3361" s="88">
        <v>0</v>
      </c>
      <c r="N3361" s="88">
        <v>0</v>
      </c>
      <c r="O3361" s="88">
        <v>0</v>
      </c>
      <c r="P3361" s="88">
        <v>383373</v>
      </c>
      <c r="Q3361" s="89">
        <v>0</v>
      </c>
      <c r="R3361" s="89">
        <v>0</v>
      </c>
      <c r="S3361" s="89">
        <v>0</v>
      </c>
      <c r="T3361" s="89">
        <v>7.0361339515000003E-3</v>
      </c>
      <c r="U3361" s="89">
        <v>1.2970844780299999E-3</v>
      </c>
      <c r="V3361" s="89">
        <v>0</v>
      </c>
      <c r="W3361" s="89">
        <v>0</v>
      </c>
      <c r="X3361" s="89">
        <v>0</v>
      </c>
      <c r="Y3361" s="89">
        <v>0</v>
      </c>
      <c r="Z3361" s="89">
        <v>1.0216858709500001E-3</v>
      </c>
      <c r="AA3361" s="89">
        <v>3.04792927215E-3</v>
      </c>
    </row>
    <row r="3362" spans="1:27" x14ac:dyDescent="0.25">
      <c r="A3362" s="87">
        <v>64833</v>
      </c>
      <c r="B3362" s="134">
        <v>45473</v>
      </c>
      <c r="C3362" s="87">
        <v>19061</v>
      </c>
      <c r="D3362" s="86" t="s">
        <v>3662</v>
      </c>
      <c r="E3362" s="88">
        <v>34982564</v>
      </c>
      <c r="F3362" s="88">
        <v>11362504</v>
      </c>
      <c r="G3362" s="88">
        <v>0</v>
      </c>
      <c r="H3362" s="88">
        <v>0</v>
      </c>
      <c r="I3362" s="88">
        <v>0</v>
      </c>
      <c r="J3362" s="88">
        <v>902634</v>
      </c>
      <c r="K3362" s="88">
        <v>1707682</v>
      </c>
      <c r="L3362" s="88">
        <v>0</v>
      </c>
      <c r="M3362" s="88">
        <v>7774953</v>
      </c>
      <c r="N3362" s="88">
        <v>0</v>
      </c>
      <c r="O3362" s="88">
        <v>0</v>
      </c>
      <c r="P3362" s="88">
        <v>977235</v>
      </c>
      <c r="Q3362" s="89">
        <v>0</v>
      </c>
      <c r="R3362" s="89">
        <v>0</v>
      </c>
      <c r="S3362" s="89">
        <v>0</v>
      </c>
      <c r="T3362" s="89">
        <v>9.1713080149799994E-3</v>
      </c>
      <c r="U3362" s="89">
        <v>7.1747749886200002E-3</v>
      </c>
      <c r="V3362" s="89">
        <v>0</v>
      </c>
      <c r="W3362" s="89">
        <v>0</v>
      </c>
      <c r="X3362" s="89">
        <v>0</v>
      </c>
      <c r="Y3362" s="89">
        <v>0</v>
      </c>
      <c r="Z3362" s="89">
        <v>7.4935113463299998E-3</v>
      </c>
      <c r="AA3362" s="89">
        <v>2.0357169109499998E-3</v>
      </c>
    </row>
    <row r="3363" spans="1:27" x14ac:dyDescent="0.25">
      <c r="A3363" s="87">
        <v>64834</v>
      </c>
      <c r="B3363" s="134">
        <v>45473</v>
      </c>
      <c r="C3363" s="87">
        <v>19062</v>
      </c>
      <c r="D3363" s="86" t="s">
        <v>3663</v>
      </c>
      <c r="E3363" s="88">
        <v>140951384</v>
      </c>
      <c r="F3363" s="88">
        <v>93718226</v>
      </c>
      <c r="G3363" s="88">
        <v>16232</v>
      </c>
      <c r="H3363" s="88">
        <v>0</v>
      </c>
      <c r="I3363" s="88">
        <v>0</v>
      </c>
      <c r="J3363" s="88">
        <v>309998</v>
      </c>
      <c r="K3363" s="88">
        <v>123616</v>
      </c>
      <c r="L3363" s="88">
        <v>0</v>
      </c>
      <c r="M3363" s="88">
        <v>38947445</v>
      </c>
      <c r="N3363" s="88">
        <v>54054125</v>
      </c>
      <c r="O3363" s="88">
        <v>0</v>
      </c>
      <c r="P3363" s="88">
        <v>266811</v>
      </c>
      <c r="Q3363" s="89">
        <v>0</v>
      </c>
      <c r="R3363" s="89">
        <v>0</v>
      </c>
      <c r="S3363" s="89">
        <v>0</v>
      </c>
      <c r="T3363" s="89">
        <v>0</v>
      </c>
      <c r="U3363" s="89">
        <v>-3.5575672750999998E-3</v>
      </c>
      <c r="V3363" s="89">
        <v>0</v>
      </c>
      <c r="W3363" s="89">
        <v>0</v>
      </c>
      <c r="X3363" s="89">
        <v>0</v>
      </c>
      <c r="Y3363" s="89">
        <v>0</v>
      </c>
      <c r="Z3363" s="89">
        <v>0</v>
      </c>
      <c r="AA3363" s="89">
        <v>-3.2309155637E-6</v>
      </c>
    </row>
    <row r="3364" spans="1:27" x14ac:dyDescent="0.25">
      <c r="A3364" s="87">
        <v>64835</v>
      </c>
      <c r="B3364" s="134">
        <v>45473</v>
      </c>
      <c r="C3364" s="87">
        <v>19063</v>
      </c>
      <c r="D3364" s="86" t="s">
        <v>3664</v>
      </c>
      <c r="E3364" s="88">
        <v>236503850</v>
      </c>
      <c r="F3364" s="88">
        <v>106993982</v>
      </c>
      <c r="G3364" s="88">
        <v>4851256</v>
      </c>
      <c r="H3364" s="88">
        <v>0</v>
      </c>
      <c r="I3364" s="88">
        <v>0</v>
      </c>
      <c r="J3364" s="88">
        <v>11736102</v>
      </c>
      <c r="K3364" s="88">
        <v>16998642</v>
      </c>
      <c r="L3364" s="88">
        <v>0</v>
      </c>
      <c r="M3364" s="88">
        <v>53623570</v>
      </c>
      <c r="N3364" s="88">
        <v>5701811</v>
      </c>
      <c r="O3364" s="88">
        <v>0</v>
      </c>
      <c r="P3364" s="88">
        <v>14082601</v>
      </c>
      <c r="Q3364" s="89">
        <v>1.27825645118E-2</v>
      </c>
      <c r="R3364" s="89">
        <v>0</v>
      </c>
      <c r="S3364" s="89">
        <v>0</v>
      </c>
      <c r="T3364" s="89">
        <v>-2.5707295079999999E-4</v>
      </c>
      <c r="U3364" s="89">
        <v>7.6378585102699998E-3</v>
      </c>
      <c r="V3364" s="89">
        <v>0</v>
      </c>
      <c r="W3364" s="89">
        <v>0</v>
      </c>
      <c r="X3364" s="89">
        <v>0</v>
      </c>
      <c r="Y3364" s="89">
        <v>0</v>
      </c>
      <c r="Z3364" s="89">
        <v>3.3848835320040002E-2</v>
      </c>
      <c r="AA3364" s="89">
        <v>6.3961641869499999E-3</v>
      </c>
    </row>
    <row r="3365" spans="1:27" x14ac:dyDescent="0.25">
      <c r="A3365" s="87">
        <v>64850</v>
      </c>
      <c r="B3365" s="134">
        <v>45473</v>
      </c>
      <c r="C3365" s="87">
        <v>19078</v>
      </c>
      <c r="D3365" s="86" t="s">
        <v>3665</v>
      </c>
      <c r="E3365" s="88">
        <v>45895626</v>
      </c>
      <c r="F3365" s="88">
        <v>33411008</v>
      </c>
      <c r="G3365" s="88">
        <v>900099</v>
      </c>
      <c r="H3365" s="88">
        <v>0</v>
      </c>
      <c r="I3365" s="88">
        <v>0</v>
      </c>
      <c r="J3365" s="88">
        <v>8388743</v>
      </c>
      <c r="K3365" s="88">
        <v>15874661</v>
      </c>
      <c r="L3365" s="88">
        <v>0</v>
      </c>
      <c r="M3365" s="88">
        <v>4517274</v>
      </c>
      <c r="N3365" s="88">
        <v>0</v>
      </c>
      <c r="O3365" s="88">
        <v>0</v>
      </c>
      <c r="P3365" s="88">
        <v>3730231</v>
      </c>
      <c r="Q3365" s="89">
        <v>1.4532170582919999E-2</v>
      </c>
      <c r="R3365" s="89">
        <v>0</v>
      </c>
      <c r="S3365" s="89">
        <v>0</v>
      </c>
      <c r="T3365" s="89">
        <v>4.2271158721499998E-3</v>
      </c>
      <c r="U3365" s="89">
        <v>6.9734759345999996E-3</v>
      </c>
      <c r="V3365" s="89">
        <v>0</v>
      </c>
      <c r="W3365" s="89">
        <v>0</v>
      </c>
      <c r="X3365" s="89">
        <v>0</v>
      </c>
      <c r="Y3365" s="89">
        <v>0</v>
      </c>
      <c r="Z3365" s="89">
        <v>2.182743753837E-2</v>
      </c>
      <c r="AA3365" s="89">
        <v>7.4472784001200004E-3</v>
      </c>
    </row>
    <row r="3366" spans="1:27" x14ac:dyDescent="0.25">
      <c r="A3366" s="87">
        <v>64852</v>
      </c>
      <c r="B3366" s="134">
        <v>45473</v>
      </c>
      <c r="C3366" s="87">
        <v>19080</v>
      </c>
      <c r="D3366" s="86" t="s">
        <v>3666</v>
      </c>
      <c r="E3366" s="88">
        <v>43706733</v>
      </c>
      <c r="F3366" s="88">
        <v>39327605</v>
      </c>
      <c r="G3366" s="88">
        <v>195369</v>
      </c>
      <c r="H3366" s="88">
        <v>0</v>
      </c>
      <c r="I3366" s="88">
        <v>0</v>
      </c>
      <c r="J3366" s="88">
        <v>839956</v>
      </c>
      <c r="K3366" s="88">
        <v>10317494</v>
      </c>
      <c r="L3366" s="88">
        <v>0</v>
      </c>
      <c r="M3366" s="88">
        <v>22981642</v>
      </c>
      <c r="N3366" s="88">
        <v>1451937</v>
      </c>
      <c r="O3366" s="88">
        <v>1838216</v>
      </c>
      <c r="P3366" s="88">
        <v>1702991</v>
      </c>
      <c r="Q3366" s="89">
        <v>1.2748854689099999E-3</v>
      </c>
      <c r="R3366" s="89">
        <v>0</v>
      </c>
      <c r="S3366" s="89">
        <v>0</v>
      </c>
      <c r="T3366" s="89">
        <v>0</v>
      </c>
      <c r="U3366" s="89">
        <v>3.6850299022800001E-3</v>
      </c>
      <c r="V3366" s="89">
        <v>0</v>
      </c>
      <c r="W3366" s="89">
        <v>-5.4249688100000002E-5</v>
      </c>
      <c r="X3366" s="89">
        <v>0</v>
      </c>
      <c r="Y3366" s="89">
        <v>0</v>
      </c>
      <c r="Z3366" s="89">
        <v>4.3446892235500002E-3</v>
      </c>
      <c r="AA3366" s="89">
        <v>1.04938442748E-3</v>
      </c>
    </row>
    <row r="3367" spans="1:27" x14ac:dyDescent="0.25">
      <c r="A3367" s="87">
        <v>64856</v>
      </c>
      <c r="B3367" s="134">
        <v>45473</v>
      </c>
      <c r="C3367" s="87">
        <v>19084</v>
      </c>
      <c r="D3367" s="86" t="s">
        <v>3667</v>
      </c>
      <c r="E3367" s="88">
        <v>15527134</v>
      </c>
      <c r="F3367" s="88">
        <v>13555069</v>
      </c>
      <c r="G3367" s="88">
        <v>0</v>
      </c>
      <c r="H3367" s="88">
        <v>0</v>
      </c>
      <c r="I3367" s="88">
        <v>0</v>
      </c>
      <c r="J3367" s="88">
        <v>2404909</v>
      </c>
      <c r="K3367" s="88">
        <v>4423452</v>
      </c>
      <c r="L3367" s="88">
        <v>0</v>
      </c>
      <c r="M3367" s="88">
        <v>5859023</v>
      </c>
      <c r="N3367" s="88">
        <v>0</v>
      </c>
      <c r="O3367" s="88">
        <v>209784</v>
      </c>
      <c r="P3367" s="88">
        <v>657901</v>
      </c>
      <c r="Q3367" s="89">
        <v>0</v>
      </c>
      <c r="R3367" s="89">
        <v>0</v>
      </c>
      <c r="S3367" s="89">
        <v>0</v>
      </c>
      <c r="T3367" s="89">
        <v>0</v>
      </c>
      <c r="U3367" s="89">
        <v>5.7644237813499999E-6</v>
      </c>
      <c r="V3367" s="89">
        <v>0</v>
      </c>
      <c r="W3367" s="89">
        <v>0</v>
      </c>
      <c r="X3367" s="89">
        <v>0</v>
      </c>
      <c r="Y3367" s="89">
        <v>0</v>
      </c>
      <c r="Z3367" s="89">
        <v>5.2027357197800004E-3</v>
      </c>
      <c r="AA3367" s="89">
        <v>2.6918407442999998E-4</v>
      </c>
    </row>
    <row r="3368" spans="1:27" x14ac:dyDescent="0.25">
      <c r="A3368" s="87">
        <v>64859</v>
      </c>
      <c r="B3368" s="134">
        <v>45473</v>
      </c>
      <c r="C3368" s="87">
        <v>19087</v>
      </c>
      <c r="D3368" s="86" t="s">
        <v>3668</v>
      </c>
      <c r="E3368" s="88">
        <v>2068345</v>
      </c>
      <c r="F3368" s="88">
        <v>1109304</v>
      </c>
      <c r="G3368" s="88">
        <v>0</v>
      </c>
      <c r="H3368" s="88">
        <v>0</v>
      </c>
      <c r="I3368" s="88">
        <v>0</v>
      </c>
      <c r="J3368" s="88">
        <v>187763</v>
      </c>
      <c r="K3368" s="88">
        <v>760243</v>
      </c>
      <c r="L3368" s="88">
        <v>0</v>
      </c>
      <c r="M3368" s="88">
        <v>0</v>
      </c>
      <c r="N3368" s="88">
        <v>0</v>
      </c>
      <c r="O3368" s="88">
        <v>0</v>
      </c>
      <c r="P3368" s="88">
        <v>161297</v>
      </c>
      <c r="Q3368" s="89">
        <v>0</v>
      </c>
      <c r="R3368" s="89">
        <v>0</v>
      </c>
      <c r="S3368" s="89">
        <v>0</v>
      </c>
      <c r="T3368" s="89">
        <v>0</v>
      </c>
      <c r="U3368" s="89">
        <v>0</v>
      </c>
      <c r="V3368" s="89">
        <v>0</v>
      </c>
      <c r="W3368" s="89">
        <v>0</v>
      </c>
      <c r="X3368" s="89">
        <v>0</v>
      </c>
      <c r="Y3368" s="89">
        <v>0</v>
      </c>
      <c r="Z3368" s="89">
        <v>7.5981757770399996E-3</v>
      </c>
      <c r="AA3368" s="89">
        <v>1.57187882307E-3</v>
      </c>
    </row>
    <row r="3369" spans="1:27" x14ac:dyDescent="0.25">
      <c r="A3369" s="87">
        <v>64868</v>
      </c>
      <c r="B3369" s="134">
        <v>45473</v>
      </c>
      <c r="C3369" s="87">
        <v>19096</v>
      </c>
      <c r="D3369" s="86" t="s">
        <v>3669</v>
      </c>
      <c r="E3369" s="88">
        <v>29015106</v>
      </c>
      <c r="F3369" s="88">
        <v>14815567</v>
      </c>
      <c r="G3369" s="88">
        <v>578492</v>
      </c>
      <c r="H3369" s="88">
        <v>0</v>
      </c>
      <c r="I3369" s="88">
        <v>0</v>
      </c>
      <c r="J3369" s="88">
        <v>1237360</v>
      </c>
      <c r="K3369" s="88">
        <v>4048188</v>
      </c>
      <c r="L3369" s="88">
        <v>0</v>
      </c>
      <c r="M3369" s="88">
        <v>1986909</v>
      </c>
      <c r="N3369" s="88">
        <v>5313464</v>
      </c>
      <c r="O3369" s="88">
        <v>16632</v>
      </c>
      <c r="P3369" s="88">
        <v>1634522</v>
      </c>
      <c r="Q3369" s="89">
        <v>3.0929206191560001E-2</v>
      </c>
      <c r="R3369" s="89">
        <v>0</v>
      </c>
      <c r="S3369" s="89">
        <v>0</v>
      </c>
      <c r="T3369" s="89">
        <v>9.0947553226000005E-4</v>
      </c>
      <c r="U3369" s="89">
        <v>-5.8477355170000005E-4</v>
      </c>
      <c r="V3369" s="89">
        <v>0</v>
      </c>
      <c r="W3369" s="89">
        <v>0</v>
      </c>
      <c r="X3369" s="89">
        <v>0</v>
      </c>
      <c r="Y3369" s="89">
        <v>0</v>
      </c>
      <c r="Z3369" s="89">
        <v>7.1736047189799998E-3</v>
      </c>
      <c r="AA3369" s="89">
        <v>1.6592189845999999E-3</v>
      </c>
    </row>
    <row r="3370" spans="1:27" x14ac:dyDescent="0.25">
      <c r="A3370" s="87">
        <v>64878</v>
      </c>
      <c r="B3370" s="134">
        <v>45473</v>
      </c>
      <c r="C3370" s="87">
        <v>19106</v>
      </c>
      <c r="D3370" s="86" t="s">
        <v>3670</v>
      </c>
      <c r="E3370" s="88">
        <v>49061982</v>
      </c>
      <c r="F3370" s="88">
        <v>36619984</v>
      </c>
      <c r="G3370" s="88">
        <v>0</v>
      </c>
      <c r="H3370" s="88">
        <v>0</v>
      </c>
      <c r="I3370" s="88">
        <v>0</v>
      </c>
      <c r="J3370" s="88">
        <v>3075648</v>
      </c>
      <c r="K3370" s="88">
        <v>9051824</v>
      </c>
      <c r="L3370" s="88">
        <v>0</v>
      </c>
      <c r="M3370" s="88">
        <v>18401106</v>
      </c>
      <c r="N3370" s="88">
        <v>2050822</v>
      </c>
      <c r="O3370" s="88">
        <v>292357</v>
      </c>
      <c r="P3370" s="88">
        <v>3748227</v>
      </c>
      <c r="Q3370" s="89">
        <v>0</v>
      </c>
      <c r="R3370" s="89">
        <v>0</v>
      </c>
      <c r="S3370" s="89">
        <v>0</v>
      </c>
      <c r="T3370" s="89">
        <v>0</v>
      </c>
      <c r="U3370" s="89">
        <v>5.2502212262999998E-3</v>
      </c>
      <c r="V3370" s="89">
        <v>0</v>
      </c>
      <c r="W3370" s="89">
        <v>1.719217263E-5</v>
      </c>
      <c r="X3370" s="89">
        <v>0</v>
      </c>
      <c r="Y3370" s="89">
        <v>0</v>
      </c>
      <c r="Z3370" s="89">
        <v>5.1350907896900002E-3</v>
      </c>
      <c r="AA3370" s="89">
        <v>1.90271245618E-3</v>
      </c>
    </row>
    <row r="3371" spans="1:27" x14ac:dyDescent="0.25">
      <c r="A3371" s="87">
        <v>64882</v>
      </c>
      <c r="B3371" s="134">
        <v>45473</v>
      </c>
      <c r="C3371" s="87">
        <v>19110</v>
      </c>
      <c r="D3371" s="86" t="s">
        <v>3671</v>
      </c>
      <c r="E3371" s="88">
        <v>37255128</v>
      </c>
      <c r="F3371" s="88">
        <v>12197458</v>
      </c>
      <c r="G3371" s="88">
        <v>421208</v>
      </c>
      <c r="H3371" s="88">
        <v>0</v>
      </c>
      <c r="I3371" s="88">
        <v>0</v>
      </c>
      <c r="J3371" s="88">
        <v>2045588</v>
      </c>
      <c r="K3371" s="88">
        <v>3907680</v>
      </c>
      <c r="L3371" s="88">
        <v>0</v>
      </c>
      <c r="M3371" s="88">
        <v>3580638</v>
      </c>
      <c r="N3371" s="88">
        <v>0</v>
      </c>
      <c r="O3371" s="88">
        <v>0</v>
      </c>
      <c r="P3371" s="88">
        <v>2242344</v>
      </c>
      <c r="Q3371" s="89">
        <v>9.1704998961699997E-3</v>
      </c>
      <c r="R3371" s="89">
        <v>0</v>
      </c>
      <c r="S3371" s="89">
        <v>0</v>
      </c>
      <c r="T3371" s="89">
        <v>7.0606584180000001E-3</v>
      </c>
      <c r="U3371" s="89">
        <v>2.8345969555899999E-3</v>
      </c>
      <c r="V3371" s="89">
        <v>0</v>
      </c>
      <c r="W3371" s="89">
        <v>0</v>
      </c>
      <c r="X3371" s="89">
        <v>0</v>
      </c>
      <c r="Y3371" s="89">
        <v>0</v>
      </c>
      <c r="Z3371" s="89">
        <v>2.1805003965309998E-2</v>
      </c>
      <c r="AA3371" s="89">
        <v>6.6924755454800004E-3</v>
      </c>
    </row>
    <row r="3372" spans="1:27" x14ac:dyDescent="0.25">
      <c r="A3372" s="87">
        <v>64883</v>
      </c>
      <c r="B3372" s="134">
        <v>45473</v>
      </c>
      <c r="C3372" s="87">
        <v>19111</v>
      </c>
      <c r="D3372" s="86" t="s">
        <v>3672</v>
      </c>
      <c r="E3372" s="88">
        <v>48288758</v>
      </c>
      <c r="F3372" s="88">
        <v>30061429</v>
      </c>
      <c r="G3372" s="88">
        <v>566710</v>
      </c>
      <c r="H3372" s="88">
        <v>0</v>
      </c>
      <c r="I3372" s="88">
        <v>0</v>
      </c>
      <c r="J3372" s="88">
        <v>5533615</v>
      </c>
      <c r="K3372" s="88">
        <v>12870056</v>
      </c>
      <c r="L3372" s="88">
        <v>0</v>
      </c>
      <c r="M3372" s="88">
        <v>8805565</v>
      </c>
      <c r="N3372" s="88">
        <v>0</v>
      </c>
      <c r="O3372" s="88">
        <v>0</v>
      </c>
      <c r="P3372" s="88">
        <v>2285482</v>
      </c>
      <c r="Q3372" s="89">
        <v>7.9759001459900006E-3</v>
      </c>
      <c r="R3372" s="89">
        <v>0</v>
      </c>
      <c r="S3372" s="89">
        <v>0</v>
      </c>
      <c r="T3372" s="89">
        <v>0</v>
      </c>
      <c r="U3372" s="89">
        <v>0</v>
      </c>
      <c r="V3372" s="89">
        <v>0</v>
      </c>
      <c r="W3372" s="89">
        <v>0</v>
      </c>
      <c r="X3372" s="89">
        <v>0</v>
      </c>
      <c r="Y3372" s="89">
        <v>0</v>
      </c>
      <c r="Z3372" s="89">
        <v>4.0306165019000001E-4</v>
      </c>
      <c r="AA3372" s="89">
        <v>2.0935844833000001E-4</v>
      </c>
    </row>
    <row r="3373" spans="1:27" x14ac:dyDescent="0.25">
      <c r="A3373" s="87">
        <v>64884</v>
      </c>
      <c r="B3373" s="134">
        <v>45473</v>
      </c>
      <c r="C3373" s="87">
        <v>19112</v>
      </c>
      <c r="D3373" s="86" t="s">
        <v>3673</v>
      </c>
      <c r="E3373" s="88">
        <v>142658632</v>
      </c>
      <c r="F3373" s="88">
        <v>107584081</v>
      </c>
      <c r="G3373" s="88">
        <v>2300426</v>
      </c>
      <c r="H3373" s="88">
        <v>0</v>
      </c>
      <c r="I3373" s="88">
        <v>0</v>
      </c>
      <c r="J3373" s="88">
        <v>3807930</v>
      </c>
      <c r="K3373" s="88">
        <v>9170270</v>
      </c>
      <c r="L3373" s="88">
        <v>0</v>
      </c>
      <c r="M3373" s="88">
        <v>74919672</v>
      </c>
      <c r="N3373" s="88">
        <v>0</v>
      </c>
      <c r="O3373" s="88">
        <v>0</v>
      </c>
      <c r="P3373" s="88">
        <v>17385783</v>
      </c>
      <c r="Q3373" s="89">
        <v>5.6343670642099997E-3</v>
      </c>
      <c r="R3373" s="89">
        <v>0</v>
      </c>
      <c r="S3373" s="89">
        <v>0</v>
      </c>
      <c r="T3373" s="89">
        <v>8.5496656654399997E-3</v>
      </c>
      <c r="U3373" s="89">
        <v>3.9970358109000002E-4</v>
      </c>
      <c r="V3373" s="89">
        <v>0</v>
      </c>
      <c r="W3373" s="89">
        <v>1.4023673238000001E-4</v>
      </c>
      <c r="X3373" s="89">
        <v>0</v>
      </c>
      <c r="Y3373" s="89">
        <v>0</v>
      </c>
      <c r="Z3373" s="89">
        <v>2.754557302301E-2</v>
      </c>
      <c r="AA3373" s="89">
        <v>6.54742326911E-3</v>
      </c>
    </row>
    <row r="3374" spans="1:27" x14ac:dyDescent="0.25">
      <c r="A3374" s="87">
        <v>64886</v>
      </c>
      <c r="B3374" s="134">
        <v>45473</v>
      </c>
      <c r="C3374" s="87">
        <v>19114</v>
      </c>
      <c r="D3374" s="86" t="s">
        <v>3674</v>
      </c>
      <c r="E3374" s="88">
        <v>184858645</v>
      </c>
      <c r="F3374" s="88">
        <v>130141265</v>
      </c>
      <c r="G3374" s="88">
        <v>3018774</v>
      </c>
      <c r="H3374" s="88">
        <v>0</v>
      </c>
      <c r="I3374" s="88">
        <v>2472312</v>
      </c>
      <c r="J3374" s="88">
        <v>8501325</v>
      </c>
      <c r="K3374" s="88">
        <v>27809237</v>
      </c>
      <c r="L3374" s="88">
        <v>0</v>
      </c>
      <c r="M3374" s="88">
        <v>74113166</v>
      </c>
      <c r="N3374" s="88">
        <v>3698661</v>
      </c>
      <c r="O3374" s="88">
        <v>71885</v>
      </c>
      <c r="P3374" s="88">
        <v>10455905</v>
      </c>
      <c r="Q3374" s="89">
        <v>1.298769674045E-2</v>
      </c>
      <c r="R3374" s="89">
        <v>0</v>
      </c>
      <c r="S3374" s="89">
        <v>2.637705288959E-2</v>
      </c>
      <c r="T3374" s="89">
        <v>2.4354743907900002E-3</v>
      </c>
      <c r="U3374" s="89">
        <v>2.9860102617200002E-3</v>
      </c>
      <c r="V3374" s="89">
        <v>0</v>
      </c>
      <c r="W3374" s="89">
        <v>9.8414880723599997E-6</v>
      </c>
      <c r="X3374" s="89">
        <v>0</v>
      </c>
      <c r="Y3374" s="89">
        <v>0</v>
      </c>
      <c r="Z3374" s="89">
        <v>4.8278651883900004E-3</v>
      </c>
      <c r="AA3374" s="89">
        <v>2.0414118050000002E-3</v>
      </c>
    </row>
    <row r="3375" spans="1:27" x14ac:dyDescent="0.25">
      <c r="A3375" s="87">
        <v>64892</v>
      </c>
      <c r="B3375" s="134">
        <v>45473</v>
      </c>
      <c r="C3375" s="87">
        <v>19120</v>
      </c>
      <c r="D3375" s="86" t="s">
        <v>3675</v>
      </c>
      <c r="E3375" s="88">
        <v>255357</v>
      </c>
      <c r="F3375" s="88">
        <v>25196</v>
      </c>
      <c r="G3375" s="88">
        <v>0</v>
      </c>
      <c r="H3375" s="88">
        <v>0</v>
      </c>
      <c r="I3375" s="88">
        <v>0</v>
      </c>
      <c r="J3375" s="88">
        <v>19248</v>
      </c>
      <c r="K3375" s="88">
        <v>5949</v>
      </c>
      <c r="L3375" s="88">
        <v>0</v>
      </c>
      <c r="M3375" s="88">
        <v>0</v>
      </c>
      <c r="N3375" s="88">
        <v>0</v>
      </c>
      <c r="O3375" s="88">
        <v>0</v>
      </c>
      <c r="P3375" s="88">
        <v>0</v>
      </c>
      <c r="Q3375" s="89">
        <v>0</v>
      </c>
      <c r="R3375" s="89">
        <v>0</v>
      </c>
      <c r="S3375" s="89">
        <v>0</v>
      </c>
      <c r="T3375" s="89">
        <v>0</v>
      </c>
      <c r="U3375" s="89">
        <v>0</v>
      </c>
      <c r="V3375" s="89">
        <v>0</v>
      </c>
      <c r="W3375" s="89">
        <v>0</v>
      </c>
      <c r="X3375" s="89">
        <v>0</v>
      </c>
      <c r="Y3375" s="89">
        <v>0</v>
      </c>
      <c r="Z3375" s="89">
        <v>-1.9361492883E-3</v>
      </c>
      <c r="AA3375" s="89">
        <v>-3.341349008E-4</v>
      </c>
    </row>
    <row r="3376" spans="1:27" x14ac:dyDescent="0.25">
      <c r="A3376" s="87">
        <v>64893</v>
      </c>
      <c r="B3376" s="134">
        <v>45473</v>
      </c>
      <c r="C3376" s="87">
        <v>19121</v>
      </c>
      <c r="D3376" s="86" t="s">
        <v>3676</v>
      </c>
      <c r="E3376" s="88">
        <v>76695831</v>
      </c>
      <c r="F3376" s="88">
        <v>52230385</v>
      </c>
      <c r="G3376" s="88">
        <v>2988372</v>
      </c>
      <c r="H3376" s="88">
        <v>0</v>
      </c>
      <c r="I3376" s="88">
        <v>0</v>
      </c>
      <c r="J3376" s="88">
        <v>12112537</v>
      </c>
      <c r="K3376" s="88">
        <v>9664216</v>
      </c>
      <c r="L3376" s="88">
        <v>0</v>
      </c>
      <c r="M3376" s="88">
        <v>26200726</v>
      </c>
      <c r="N3376" s="88">
        <v>0</v>
      </c>
      <c r="O3376" s="88">
        <v>0</v>
      </c>
      <c r="P3376" s="88">
        <v>1264534</v>
      </c>
      <c r="Q3376" s="89">
        <v>1.280460736469E-2</v>
      </c>
      <c r="R3376" s="89">
        <v>0</v>
      </c>
      <c r="S3376" s="89">
        <v>0</v>
      </c>
      <c r="T3376" s="89">
        <v>1.402865712E-4</v>
      </c>
      <c r="U3376" s="89">
        <v>9.1494048685999995E-4</v>
      </c>
      <c r="V3376" s="89">
        <v>0</v>
      </c>
      <c r="W3376" s="89">
        <v>-1.64288012E-5</v>
      </c>
      <c r="X3376" s="89">
        <v>0</v>
      </c>
      <c r="Y3376" s="89">
        <v>0</v>
      </c>
      <c r="Z3376" s="89">
        <v>1.069267429932E-2</v>
      </c>
      <c r="AA3376" s="89">
        <v>1.1676326592300001E-3</v>
      </c>
    </row>
    <row r="3377" spans="1:27" x14ac:dyDescent="0.25">
      <c r="A3377" s="87">
        <v>64913</v>
      </c>
      <c r="B3377" s="134">
        <v>45473</v>
      </c>
      <c r="C3377" s="87">
        <v>19141</v>
      </c>
      <c r="D3377" s="86" t="s">
        <v>3677</v>
      </c>
      <c r="E3377" s="88">
        <v>394583842</v>
      </c>
      <c r="F3377" s="88">
        <v>318420496</v>
      </c>
      <c r="G3377" s="88">
        <v>12648334</v>
      </c>
      <c r="H3377" s="88">
        <v>0</v>
      </c>
      <c r="I3377" s="88">
        <v>0</v>
      </c>
      <c r="J3377" s="88">
        <v>11412847</v>
      </c>
      <c r="K3377" s="88">
        <v>52529439</v>
      </c>
      <c r="L3377" s="88">
        <v>0</v>
      </c>
      <c r="M3377" s="88">
        <v>202471533</v>
      </c>
      <c r="N3377" s="88">
        <v>20202786</v>
      </c>
      <c r="O3377" s="88">
        <v>4354650</v>
      </c>
      <c r="P3377" s="88">
        <v>14800907</v>
      </c>
      <c r="Q3377" s="89">
        <v>7.9555537882500006E-3</v>
      </c>
      <c r="R3377" s="89">
        <v>0</v>
      </c>
      <c r="S3377" s="89">
        <v>0</v>
      </c>
      <c r="T3377" s="89">
        <v>3.5482572272000002E-4</v>
      </c>
      <c r="U3377" s="89">
        <v>3.49503304726E-3</v>
      </c>
      <c r="V3377" s="89">
        <v>0</v>
      </c>
      <c r="W3377" s="89">
        <v>-3.3515673400000001E-5</v>
      </c>
      <c r="X3377" s="89">
        <v>0</v>
      </c>
      <c r="Y3377" s="89">
        <v>0</v>
      </c>
      <c r="Z3377" s="89">
        <v>3.4806533763900001E-3</v>
      </c>
      <c r="AA3377" s="89">
        <v>1.16976812794E-3</v>
      </c>
    </row>
    <row r="3378" spans="1:27" x14ac:dyDescent="0.25">
      <c r="A3378" s="87">
        <v>64917</v>
      </c>
      <c r="B3378" s="134">
        <v>45473</v>
      </c>
      <c r="C3378" s="87">
        <v>19145</v>
      </c>
      <c r="D3378" s="86" t="s">
        <v>3678</v>
      </c>
      <c r="E3378" s="88">
        <v>4337624</v>
      </c>
      <c r="F3378" s="88">
        <v>1417808</v>
      </c>
      <c r="G3378" s="88">
        <v>0</v>
      </c>
      <c r="H3378" s="88">
        <v>0</v>
      </c>
      <c r="I3378" s="88">
        <v>0</v>
      </c>
      <c r="J3378" s="88">
        <v>516655</v>
      </c>
      <c r="K3378" s="88">
        <v>748573</v>
      </c>
      <c r="L3378" s="88">
        <v>0</v>
      </c>
      <c r="M3378" s="88">
        <v>0</v>
      </c>
      <c r="N3378" s="88">
        <v>0</v>
      </c>
      <c r="O3378" s="88">
        <v>0</v>
      </c>
      <c r="P3378" s="88">
        <v>152580</v>
      </c>
      <c r="Q3378" s="89">
        <v>0</v>
      </c>
      <c r="R3378" s="89">
        <v>0</v>
      </c>
      <c r="S3378" s="89">
        <v>0</v>
      </c>
      <c r="T3378" s="89">
        <v>0</v>
      </c>
      <c r="U3378" s="89">
        <v>0</v>
      </c>
      <c r="V3378" s="89">
        <v>0</v>
      </c>
      <c r="W3378" s="89">
        <v>0</v>
      </c>
      <c r="X3378" s="89">
        <v>0</v>
      </c>
      <c r="Y3378" s="89">
        <v>0</v>
      </c>
      <c r="Z3378" s="89">
        <v>0</v>
      </c>
      <c r="AA3378" s="89">
        <v>0</v>
      </c>
    </row>
    <row r="3379" spans="1:27" x14ac:dyDescent="0.25">
      <c r="A3379" s="87">
        <v>64920</v>
      </c>
      <c r="B3379" s="134">
        <v>45473</v>
      </c>
      <c r="C3379" s="87">
        <v>19148</v>
      </c>
      <c r="D3379" s="86" t="s">
        <v>3679</v>
      </c>
      <c r="E3379" s="88">
        <v>205398895</v>
      </c>
      <c r="F3379" s="88">
        <v>146631960</v>
      </c>
      <c r="G3379" s="88">
        <v>4915154</v>
      </c>
      <c r="H3379" s="88">
        <v>0</v>
      </c>
      <c r="I3379" s="88">
        <v>0</v>
      </c>
      <c r="J3379" s="88">
        <v>15385291</v>
      </c>
      <c r="K3379" s="88">
        <v>60473685</v>
      </c>
      <c r="L3379" s="88">
        <v>0</v>
      </c>
      <c r="M3379" s="88">
        <v>48558821</v>
      </c>
      <c r="N3379" s="88">
        <v>0</v>
      </c>
      <c r="O3379" s="88">
        <v>0</v>
      </c>
      <c r="P3379" s="88">
        <v>17299010</v>
      </c>
      <c r="Q3379" s="89">
        <v>1.5700309605920001E-2</v>
      </c>
      <c r="R3379" s="89">
        <v>0</v>
      </c>
      <c r="S3379" s="89">
        <v>0</v>
      </c>
      <c r="T3379" s="89">
        <v>-2.8383960150000001E-4</v>
      </c>
      <c r="U3379" s="89">
        <v>1.08993745559E-2</v>
      </c>
      <c r="V3379" s="89">
        <v>0</v>
      </c>
      <c r="W3379" s="89">
        <v>1.9504040184E-4</v>
      </c>
      <c r="X3379" s="89">
        <v>0</v>
      </c>
      <c r="Y3379" s="89">
        <v>0</v>
      </c>
      <c r="Z3379" s="89">
        <v>1.8955937298589999E-2</v>
      </c>
      <c r="AA3379" s="89">
        <v>7.5569619239400001E-3</v>
      </c>
    </row>
    <row r="3380" spans="1:27" x14ac:dyDescent="0.25">
      <c r="A3380" s="87">
        <v>64932</v>
      </c>
      <c r="B3380" s="134">
        <v>45473</v>
      </c>
      <c r="C3380" s="87">
        <v>19160</v>
      </c>
      <c r="D3380" s="86" t="s">
        <v>3680</v>
      </c>
      <c r="E3380" s="88">
        <v>216081122</v>
      </c>
      <c r="F3380" s="88">
        <v>89396620</v>
      </c>
      <c r="G3380" s="88">
        <v>974840</v>
      </c>
      <c r="H3380" s="88">
        <v>0</v>
      </c>
      <c r="I3380" s="88">
        <v>3545351</v>
      </c>
      <c r="J3380" s="88">
        <v>16418643</v>
      </c>
      <c r="K3380" s="88">
        <v>20510440</v>
      </c>
      <c r="L3380" s="88">
        <v>0</v>
      </c>
      <c r="M3380" s="88">
        <v>42256552</v>
      </c>
      <c r="N3380" s="88">
        <v>0</v>
      </c>
      <c r="O3380" s="88">
        <v>0</v>
      </c>
      <c r="P3380" s="88">
        <v>5690794</v>
      </c>
      <c r="Q3380" s="89">
        <v>1.8682928827300001E-2</v>
      </c>
      <c r="R3380" s="89">
        <v>0</v>
      </c>
      <c r="S3380" s="89">
        <v>2.2027302176000001E-3</v>
      </c>
      <c r="T3380" s="89">
        <v>6.4067706724E-4</v>
      </c>
      <c r="U3380" s="89">
        <v>3.54511067977E-3</v>
      </c>
      <c r="V3380" s="89">
        <v>0</v>
      </c>
      <c r="W3380" s="89">
        <v>-6.1214804600000003E-5</v>
      </c>
      <c r="X3380" s="89">
        <v>0</v>
      </c>
      <c r="Y3380" s="89">
        <v>0</v>
      </c>
      <c r="Z3380" s="89">
        <v>2.2031392554559999E-2</v>
      </c>
      <c r="AA3380" s="89">
        <v>2.7865597346800001E-3</v>
      </c>
    </row>
    <row r="3381" spans="1:27" x14ac:dyDescent="0.25">
      <c r="A3381" s="87">
        <v>64938</v>
      </c>
      <c r="B3381" s="134">
        <v>45473</v>
      </c>
      <c r="C3381" s="87">
        <v>19166</v>
      </c>
      <c r="D3381" s="86" t="s">
        <v>3681</v>
      </c>
      <c r="E3381" s="88">
        <v>592523</v>
      </c>
      <c r="F3381" s="88">
        <v>549487</v>
      </c>
      <c r="G3381" s="88">
        <v>0</v>
      </c>
      <c r="H3381" s="88">
        <v>0</v>
      </c>
      <c r="I3381" s="88">
        <v>0</v>
      </c>
      <c r="J3381" s="88">
        <v>127107</v>
      </c>
      <c r="K3381" s="88">
        <v>348767</v>
      </c>
      <c r="L3381" s="88">
        <v>0</v>
      </c>
      <c r="M3381" s="88">
        <v>0</v>
      </c>
      <c r="N3381" s="88">
        <v>0</v>
      </c>
      <c r="O3381" s="88">
        <v>0</v>
      </c>
      <c r="P3381" s="88">
        <v>73613</v>
      </c>
      <c r="Q3381" s="89">
        <v>0</v>
      </c>
      <c r="R3381" s="89">
        <v>0</v>
      </c>
      <c r="S3381" s="89">
        <v>0</v>
      </c>
      <c r="T3381" s="89">
        <v>0</v>
      </c>
      <c r="U3381" s="89">
        <v>0</v>
      </c>
      <c r="V3381" s="89">
        <v>0</v>
      </c>
      <c r="W3381" s="89">
        <v>0</v>
      </c>
      <c r="X3381" s="89">
        <v>0</v>
      </c>
      <c r="Y3381" s="89">
        <v>0</v>
      </c>
      <c r="Z3381" s="89">
        <v>7.1472092828000003E-3</v>
      </c>
      <c r="AA3381" s="89">
        <v>1.3475036820499999E-3</v>
      </c>
    </row>
    <row r="3382" spans="1:27" x14ac:dyDescent="0.25">
      <c r="A3382" s="87">
        <v>64939</v>
      </c>
      <c r="B3382" s="134">
        <v>45473</v>
      </c>
      <c r="C3382" s="87">
        <v>19167</v>
      </c>
      <c r="D3382" s="86" t="s">
        <v>3682</v>
      </c>
      <c r="E3382" s="88">
        <v>10369250</v>
      </c>
      <c r="F3382" s="88">
        <v>4799690</v>
      </c>
      <c r="G3382" s="88">
        <v>0</v>
      </c>
      <c r="H3382" s="88">
        <v>0</v>
      </c>
      <c r="I3382" s="88">
        <v>0</v>
      </c>
      <c r="J3382" s="88">
        <v>1044360</v>
      </c>
      <c r="K3382" s="88">
        <v>2413932</v>
      </c>
      <c r="L3382" s="88">
        <v>0</v>
      </c>
      <c r="M3382" s="88">
        <v>0</v>
      </c>
      <c r="N3382" s="88">
        <v>0</v>
      </c>
      <c r="O3382" s="88">
        <v>0</v>
      </c>
      <c r="P3382" s="88">
        <v>1341398</v>
      </c>
      <c r="Q3382" s="89">
        <v>0</v>
      </c>
      <c r="R3382" s="89">
        <v>0</v>
      </c>
      <c r="S3382" s="89">
        <v>0</v>
      </c>
      <c r="T3382" s="89">
        <v>9.5816252534999997E-4</v>
      </c>
      <c r="U3382" s="89">
        <v>1.7003081685400001E-3</v>
      </c>
      <c r="V3382" s="89">
        <v>0</v>
      </c>
      <c r="W3382" s="89">
        <v>0</v>
      </c>
      <c r="X3382" s="89">
        <v>0</v>
      </c>
      <c r="Y3382" s="89">
        <v>0</v>
      </c>
      <c r="Z3382" s="89">
        <v>1.4089480268640001E-2</v>
      </c>
      <c r="AA3382" s="89">
        <v>4.8797394404200001E-3</v>
      </c>
    </row>
    <row r="3383" spans="1:27" x14ac:dyDescent="0.25">
      <c r="A3383" s="87">
        <v>64942</v>
      </c>
      <c r="B3383" s="134">
        <v>45473</v>
      </c>
      <c r="C3383" s="87">
        <v>19170</v>
      </c>
      <c r="D3383" s="86" t="s">
        <v>3683</v>
      </c>
      <c r="E3383" s="88">
        <v>94331724</v>
      </c>
      <c r="F3383" s="88">
        <v>67147146</v>
      </c>
      <c r="G3383" s="88">
        <v>702456</v>
      </c>
      <c r="H3383" s="88">
        <v>0</v>
      </c>
      <c r="I3383" s="88">
        <v>0</v>
      </c>
      <c r="J3383" s="88">
        <v>17480231</v>
      </c>
      <c r="K3383" s="88">
        <v>41960129</v>
      </c>
      <c r="L3383" s="88">
        <v>0</v>
      </c>
      <c r="M3383" s="88">
        <v>5918337</v>
      </c>
      <c r="N3383" s="88">
        <v>0</v>
      </c>
      <c r="O3383" s="88">
        <v>0</v>
      </c>
      <c r="P3383" s="88">
        <v>1085993</v>
      </c>
      <c r="Q3383" s="89">
        <v>2.022252583478E-2</v>
      </c>
      <c r="R3383" s="89">
        <v>0</v>
      </c>
      <c r="S3383" s="89">
        <v>0</v>
      </c>
      <c r="T3383" s="89">
        <v>4.5117309258999998E-4</v>
      </c>
      <c r="U3383" s="89">
        <v>1.9914103871299998E-3</v>
      </c>
      <c r="V3383" s="89">
        <v>0</v>
      </c>
      <c r="W3383" s="89">
        <v>4.7874438071199999E-3</v>
      </c>
      <c r="X3383" s="89">
        <v>0</v>
      </c>
      <c r="Y3383" s="89">
        <v>0</v>
      </c>
      <c r="Z3383" s="89">
        <v>4.1901378259410003E-2</v>
      </c>
      <c r="AA3383" s="89">
        <v>2.6692496083200001E-3</v>
      </c>
    </row>
    <row r="3384" spans="1:27" x14ac:dyDescent="0.25">
      <c r="A3384" s="87">
        <v>64943</v>
      </c>
      <c r="B3384" s="134">
        <v>45473</v>
      </c>
      <c r="C3384" s="87">
        <v>19171</v>
      </c>
      <c r="D3384" s="86" t="s">
        <v>3684</v>
      </c>
      <c r="E3384" s="88">
        <v>3512448</v>
      </c>
      <c r="F3384" s="88">
        <v>2304228</v>
      </c>
      <c r="G3384" s="88">
        <v>0</v>
      </c>
      <c r="H3384" s="88">
        <v>0</v>
      </c>
      <c r="I3384" s="88">
        <v>0</v>
      </c>
      <c r="J3384" s="88">
        <v>915640</v>
      </c>
      <c r="K3384" s="88">
        <v>1082920</v>
      </c>
      <c r="L3384" s="88">
        <v>0</v>
      </c>
      <c r="M3384" s="88">
        <v>230344</v>
      </c>
      <c r="N3384" s="88">
        <v>0</v>
      </c>
      <c r="O3384" s="88">
        <v>0</v>
      </c>
      <c r="P3384" s="88">
        <v>75324</v>
      </c>
      <c r="Q3384" s="89">
        <v>0</v>
      </c>
      <c r="R3384" s="89">
        <v>0</v>
      </c>
      <c r="S3384" s="89">
        <v>0</v>
      </c>
      <c r="T3384" s="89">
        <v>0</v>
      </c>
      <c r="U3384" s="89">
        <v>5.6759461077400004E-3</v>
      </c>
      <c r="V3384" s="89">
        <v>0</v>
      </c>
      <c r="W3384" s="89">
        <v>0</v>
      </c>
      <c r="X3384" s="89">
        <v>0</v>
      </c>
      <c r="Y3384" s="89">
        <v>0</v>
      </c>
      <c r="Z3384" s="89">
        <v>0</v>
      </c>
      <c r="AA3384" s="89">
        <v>2.6177953486499999E-3</v>
      </c>
    </row>
    <row r="3385" spans="1:27" x14ac:dyDescent="0.25">
      <c r="A3385" s="87">
        <v>64948</v>
      </c>
      <c r="B3385" s="134">
        <v>45473</v>
      </c>
      <c r="C3385" s="87">
        <v>19176</v>
      </c>
      <c r="D3385" s="86" t="s">
        <v>3685</v>
      </c>
      <c r="E3385" s="88">
        <v>17083958</v>
      </c>
      <c r="F3385" s="88">
        <v>7581459</v>
      </c>
      <c r="G3385" s="88">
        <v>0</v>
      </c>
      <c r="H3385" s="88">
        <v>0</v>
      </c>
      <c r="I3385" s="88">
        <v>0</v>
      </c>
      <c r="J3385" s="88">
        <v>2788505</v>
      </c>
      <c r="K3385" s="88">
        <v>3409838</v>
      </c>
      <c r="L3385" s="88">
        <v>0</v>
      </c>
      <c r="M3385" s="88">
        <v>59169</v>
      </c>
      <c r="N3385" s="88">
        <v>0</v>
      </c>
      <c r="O3385" s="88">
        <v>0</v>
      </c>
      <c r="P3385" s="88">
        <v>1323947</v>
      </c>
      <c r="Q3385" s="89">
        <v>0</v>
      </c>
      <c r="R3385" s="89">
        <v>0</v>
      </c>
      <c r="S3385" s="89">
        <v>0</v>
      </c>
      <c r="T3385" s="89">
        <v>5.7054214603E-4</v>
      </c>
      <c r="U3385" s="89">
        <v>-8.0353467470000003E-4</v>
      </c>
      <c r="V3385" s="89">
        <v>0</v>
      </c>
      <c r="W3385" s="89">
        <v>0</v>
      </c>
      <c r="X3385" s="89">
        <v>0</v>
      </c>
      <c r="Y3385" s="89">
        <v>0</v>
      </c>
      <c r="Z3385" s="89">
        <v>6.6033158908300003E-3</v>
      </c>
      <c r="AA3385" s="89">
        <v>1.0095307344200001E-3</v>
      </c>
    </row>
    <row r="3386" spans="1:27" x14ac:dyDescent="0.25">
      <c r="A3386" s="87">
        <v>64967</v>
      </c>
      <c r="B3386" s="134">
        <v>45473</v>
      </c>
      <c r="C3386" s="87">
        <v>19195</v>
      </c>
      <c r="D3386" s="86" t="s">
        <v>3686</v>
      </c>
      <c r="E3386" s="88">
        <v>5194580</v>
      </c>
      <c r="F3386" s="88">
        <v>4287704</v>
      </c>
      <c r="G3386" s="88">
        <v>209893</v>
      </c>
      <c r="H3386" s="88">
        <v>0</v>
      </c>
      <c r="I3386" s="88">
        <v>0</v>
      </c>
      <c r="J3386" s="88">
        <v>1026871</v>
      </c>
      <c r="K3386" s="88">
        <v>1647785</v>
      </c>
      <c r="L3386" s="88">
        <v>0</v>
      </c>
      <c r="M3386" s="88">
        <v>0</v>
      </c>
      <c r="N3386" s="88">
        <v>0</v>
      </c>
      <c r="O3386" s="88">
        <v>0</v>
      </c>
      <c r="P3386" s="88">
        <v>1403155</v>
      </c>
      <c r="Q3386" s="89">
        <v>1.1324882778029999E-2</v>
      </c>
      <c r="R3386" s="89">
        <v>0</v>
      </c>
      <c r="S3386" s="89">
        <v>0</v>
      </c>
      <c r="T3386" s="89">
        <v>0</v>
      </c>
      <c r="U3386" s="89">
        <v>3.7320968235000001E-4</v>
      </c>
      <c r="V3386" s="89">
        <v>0</v>
      </c>
      <c r="W3386" s="89">
        <v>0</v>
      </c>
      <c r="X3386" s="89">
        <v>0</v>
      </c>
      <c r="Y3386" s="89">
        <v>0</v>
      </c>
      <c r="Z3386" s="89">
        <v>4.72246809517E-3</v>
      </c>
      <c r="AA3386" s="89">
        <v>2.4929993812099998E-3</v>
      </c>
    </row>
    <row r="3387" spans="1:27" x14ac:dyDescent="0.25">
      <c r="A3387" s="87">
        <v>64970</v>
      </c>
      <c r="B3387" s="134">
        <v>45473</v>
      </c>
      <c r="C3387" s="87">
        <v>19198</v>
      </c>
      <c r="D3387" s="86" t="s">
        <v>3687</v>
      </c>
      <c r="E3387" s="88">
        <v>417035586</v>
      </c>
      <c r="F3387" s="88">
        <v>249283554</v>
      </c>
      <c r="G3387" s="88">
        <v>10831979</v>
      </c>
      <c r="H3387" s="88">
        <v>0</v>
      </c>
      <c r="I3387" s="88">
        <v>0</v>
      </c>
      <c r="J3387" s="88">
        <v>35456578</v>
      </c>
      <c r="K3387" s="88">
        <v>117367322</v>
      </c>
      <c r="L3387" s="88">
        <v>0</v>
      </c>
      <c r="M3387" s="88">
        <v>54748872</v>
      </c>
      <c r="N3387" s="88">
        <v>16262021</v>
      </c>
      <c r="O3387" s="88">
        <v>0</v>
      </c>
      <c r="P3387" s="88">
        <v>14616782</v>
      </c>
      <c r="Q3387" s="89">
        <v>1.3237160613839999E-2</v>
      </c>
      <c r="R3387" s="89">
        <v>0</v>
      </c>
      <c r="S3387" s="89">
        <v>0</v>
      </c>
      <c r="T3387" s="89">
        <v>2.9593522679400002E-3</v>
      </c>
      <c r="U3387" s="89">
        <v>9.0292833537099996E-3</v>
      </c>
      <c r="V3387" s="89">
        <v>0</v>
      </c>
      <c r="W3387" s="89">
        <v>1.21020809937E-3</v>
      </c>
      <c r="X3387" s="89">
        <v>0</v>
      </c>
      <c r="Y3387" s="89">
        <v>0</v>
      </c>
      <c r="Z3387" s="89">
        <v>2.0097897532599999E-2</v>
      </c>
      <c r="AA3387" s="89">
        <v>6.8521079001299997E-3</v>
      </c>
    </row>
    <row r="3388" spans="1:27" x14ac:dyDescent="0.25">
      <c r="A3388" s="87">
        <v>64986</v>
      </c>
      <c r="B3388" s="134">
        <v>45473</v>
      </c>
      <c r="C3388" s="87">
        <v>19214</v>
      </c>
      <c r="D3388" s="86" t="s">
        <v>3688</v>
      </c>
      <c r="E3388" s="88">
        <v>28902435</v>
      </c>
      <c r="F3388" s="88">
        <v>21279646</v>
      </c>
      <c r="G3388" s="88">
        <v>324711</v>
      </c>
      <c r="H3388" s="88">
        <v>0</v>
      </c>
      <c r="I3388" s="88">
        <v>0</v>
      </c>
      <c r="J3388" s="88">
        <v>3787360</v>
      </c>
      <c r="K3388" s="88">
        <v>9645934</v>
      </c>
      <c r="L3388" s="88">
        <v>0</v>
      </c>
      <c r="M3388" s="88">
        <v>4781295</v>
      </c>
      <c r="N3388" s="88">
        <v>1345642</v>
      </c>
      <c r="O3388" s="88">
        <v>0</v>
      </c>
      <c r="P3388" s="88">
        <v>1394704</v>
      </c>
      <c r="Q3388" s="89">
        <v>2.4140531241000001E-4</v>
      </c>
      <c r="R3388" s="89">
        <v>0</v>
      </c>
      <c r="S3388" s="89">
        <v>0</v>
      </c>
      <c r="T3388" s="89">
        <v>9.1289079340999999E-4</v>
      </c>
      <c r="U3388" s="89">
        <v>1.12038402572E-3</v>
      </c>
      <c r="V3388" s="89">
        <v>0</v>
      </c>
      <c r="W3388" s="89">
        <v>2.0840722547299999E-3</v>
      </c>
      <c r="X3388" s="89">
        <v>0</v>
      </c>
      <c r="Y3388" s="89">
        <v>0</v>
      </c>
      <c r="Z3388" s="89">
        <v>6.79857464558E-3</v>
      </c>
      <c r="AA3388" s="89">
        <v>1.6501974769799999E-3</v>
      </c>
    </row>
    <row r="3389" spans="1:27" x14ac:dyDescent="0.25">
      <c r="A3389" s="87">
        <v>64991</v>
      </c>
      <c r="B3389" s="134">
        <v>45473</v>
      </c>
      <c r="C3389" s="87">
        <v>19219</v>
      </c>
      <c r="D3389" s="86" t="s">
        <v>3689</v>
      </c>
      <c r="E3389" s="88">
        <v>12155446</v>
      </c>
      <c r="F3389" s="88">
        <v>6093770</v>
      </c>
      <c r="G3389" s="88">
        <v>180666</v>
      </c>
      <c r="H3389" s="88">
        <v>0</v>
      </c>
      <c r="I3389" s="88">
        <v>0</v>
      </c>
      <c r="J3389" s="88">
        <v>2005644</v>
      </c>
      <c r="K3389" s="88">
        <v>2399673</v>
      </c>
      <c r="L3389" s="88">
        <v>0</v>
      </c>
      <c r="M3389" s="88">
        <v>720953</v>
      </c>
      <c r="N3389" s="88">
        <v>0</v>
      </c>
      <c r="O3389" s="88">
        <v>0</v>
      </c>
      <c r="P3389" s="88">
        <v>786834</v>
      </c>
      <c r="Q3389" s="89">
        <v>3.84971249519E-3</v>
      </c>
      <c r="R3389" s="89">
        <v>0</v>
      </c>
      <c r="S3389" s="89">
        <v>0</v>
      </c>
      <c r="T3389" s="89">
        <v>0</v>
      </c>
      <c r="U3389" s="89">
        <v>5.4617408741799997E-3</v>
      </c>
      <c r="V3389" s="89">
        <v>0</v>
      </c>
      <c r="W3389" s="89">
        <v>0</v>
      </c>
      <c r="X3389" s="89">
        <v>0</v>
      </c>
      <c r="Y3389" s="89">
        <v>0</v>
      </c>
      <c r="Z3389" s="89">
        <v>1.68752703052E-3</v>
      </c>
      <c r="AA3389" s="89">
        <v>2.4809638786500001E-3</v>
      </c>
    </row>
    <row r="3390" spans="1:27" x14ac:dyDescent="0.25">
      <c r="A3390" s="87">
        <v>64999</v>
      </c>
      <c r="B3390" s="134">
        <v>45473</v>
      </c>
      <c r="C3390" s="87">
        <v>19227</v>
      </c>
      <c r="D3390" s="86" t="s">
        <v>3690</v>
      </c>
      <c r="E3390" s="88">
        <v>11939728</v>
      </c>
      <c r="F3390" s="88">
        <v>6315647</v>
      </c>
      <c r="G3390" s="88">
        <v>0</v>
      </c>
      <c r="H3390" s="88">
        <v>0</v>
      </c>
      <c r="I3390" s="88">
        <v>0</v>
      </c>
      <c r="J3390" s="88">
        <v>1007641</v>
      </c>
      <c r="K3390" s="88">
        <v>2034079</v>
      </c>
      <c r="L3390" s="88">
        <v>0</v>
      </c>
      <c r="M3390" s="88">
        <v>2175407</v>
      </c>
      <c r="N3390" s="88">
        <v>0</v>
      </c>
      <c r="O3390" s="88">
        <v>0</v>
      </c>
      <c r="P3390" s="88">
        <v>1098520</v>
      </c>
      <c r="Q3390" s="89">
        <v>0</v>
      </c>
      <c r="R3390" s="89">
        <v>0</v>
      </c>
      <c r="S3390" s="89">
        <v>0</v>
      </c>
      <c r="T3390" s="89">
        <v>0</v>
      </c>
      <c r="U3390" s="89">
        <v>1.0951896742E-4</v>
      </c>
      <c r="V3390" s="89">
        <v>0</v>
      </c>
      <c r="W3390" s="89">
        <v>0</v>
      </c>
      <c r="X3390" s="89">
        <v>0</v>
      </c>
      <c r="Y3390" s="89">
        <v>0</v>
      </c>
      <c r="Z3390" s="89">
        <v>-1.1621158667E-3</v>
      </c>
      <c r="AA3390" s="89">
        <v>-1.9848825729999999E-4</v>
      </c>
    </row>
    <row r="3391" spans="1:27" x14ac:dyDescent="0.25">
      <c r="A3391" s="87">
        <v>65003</v>
      </c>
      <c r="B3391" s="134">
        <v>45473</v>
      </c>
      <c r="C3391" s="87">
        <v>19231</v>
      </c>
      <c r="D3391" s="86" t="s">
        <v>3691</v>
      </c>
      <c r="E3391" s="88">
        <v>116465000</v>
      </c>
      <c r="F3391" s="88">
        <v>78022199</v>
      </c>
      <c r="G3391" s="88">
        <v>3306830</v>
      </c>
      <c r="H3391" s="88">
        <v>0</v>
      </c>
      <c r="I3391" s="88">
        <v>2918649</v>
      </c>
      <c r="J3391" s="88">
        <v>7953587</v>
      </c>
      <c r="K3391" s="88">
        <v>13378694</v>
      </c>
      <c r="L3391" s="88">
        <v>0</v>
      </c>
      <c r="M3391" s="88">
        <v>45416884</v>
      </c>
      <c r="N3391" s="88">
        <v>0</v>
      </c>
      <c r="O3391" s="88">
        <v>0</v>
      </c>
      <c r="P3391" s="88">
        <v>5047555</v>
      </c>
      <c r="Q3391" s="89">
        <v>1.1553420293430001E-2</v>
      </c>
      <c r="R3391" s="89">
        <v>0</v>
      </c>
      <c r="S3391" s="89">
        <v>1.8855736998100001E-3</v>
      </c>
      <c r="T3391" s="89">
        <v>1.0215004056200001E-3</v>
      </c>
      <c r="U3391" s="89">
        <v>4.6228650713300004E-3</v>
      </c>
      <c r="V3391" s="89">
        <v>0</v>
      </c>
      <c r="W3391" s="89">
        <v>0</v>
      </c>
      <c r="X3391" s="89">
        <v>0</v>
      </c>
      <c r="Y3391" s="89">
        <v>0</v>
      </c>
      <c r="Z3391" s="89">
        <v>8.1394739726699996E-3</v>
      </c>
      <c r="AA3391" s="89">
        <v>1.91489658293E-3</v>
      </c>
    </row>
    <row r="3392" spans="1:27" x14ac:dyDescent="0.25">
      <c r="A3392" s="87">
        <v>65013</v>
      </c>
      <c r="B3392" s="134">
        <v>45473</v>
      </c>
      <c r="C3392" s="87">
        <v>19241</v>
      </c>
      <c r="D3392" s="86" t="s">
        <v>3692</v>
      </c>
      <c r="E3392" s="88">
        <v>95633859</v>
      </c>
      <c r="F3392" s="88">
        <v>35165836</v>
      </c>
      <c r="G3392" s="88">
        <v>2106676</v>
      </c>
      <c r="H3392" s="88">
        <v>0</v>
      </c>
      <c r="I3392" s="88">
        <v>1111577</v>
      </c>
      <c r="J3392" s="88">
        <v>9112355</v>
      </c>
      <c r="K3392" s="88">
        <v>10243677</v>
      </c>
      <c r="L3392" s="88">
        <v>0</v>
      </c>
      <c r="M3392" s="88">
        <v>7981957</v>
      </c>
      <c r="N3392" s="88">
        <v>0</v>
      </c>
      <c r="O3392" s="88">
        <v>0</v>
      </c>
      <c r="P3392" s="88">
        <v>4609594</v>
      </c>
      <c r="Q3392" s="89">
        <v>5.9936705710600001E-3</v>
      </c>
      <c r="R3392" s="89">
        <v>0</v>
      </c>
      <c r="S3392" s="89">
        <v>0</v>
      </c>
      <c r="T3392" s="89">
        <v>0</v>
      </c>
      <c r="U3392" s="89">
        <v>8.4364580418600004E-6</v>
      </c>
      <c r="V3392" s="89">
        <v>0</v>
      </c>
      <c r="W3392" s="89">
        <v>0</v>
      </c>
      <c r="X3392" s="89">
        <v>0</v>
      </c>
      <c r="Y3392" s="89">
        <v>0</v>
      </c>
      <c r="Z3392" s="89">
        <v>4.4838466783400002E-3</v>
      </c>
      <c r="AA3392" s="89">
        <v>1.0471073913900001E-3</v>
      </c>
    </row>
    <row r="3393" spans="1:27" x14ac:dyDescent="0.25">
      <c r="A3393" s="87">
        <v>65039</v>
      </c>
      <c r="B3393" s="134">
        <v>45473</v>
      </c>
      <c r="C3393" s="87">
        <v>19267</v>
      </c>
      <c r="D3393" s="86" t="s">
        <v>3694</v>
      </c>
      <c r="E3393" s="88">
        <v>5093395</v>
      </c>
      <c r="F3393" s="88">
        <v>4261256</v>
      </c>
      <c r="G3393" s="88">
        <v>0</v>
      </c>
      <c r="H3393" s="88">
        <v>0</v>
      </c>
      <c r="I3393" s="88">
        <v>0</v>
      </c>
      <c r="J3393" s="88">
        <v>1246789</v>
      </c>
      <c r="K3393" s="88">
        <v>2665514</v>
      </c>
      <c r="L3393" s="88">
        <v>0</v>
      </c>
      <c r="M3393" s="88">
        <v>0</v>
      </c>
      <c r="N3393" s="88">
        <v>0</v>
      </c>
      <c r="O3393" s="88">
        <v>0</v>
      </c>
      <c r="P3393" s="88">
        <v>348953</v>
      </c>
      <c r="Q3393" s="89">
        <v>0</v>
      </c>
      <c r="R3393" s="89">
        <v>0</v>
      </c>
      <c r="S3393" s="89">
        <v>0</v>
      </c>
      <c r="T3393" s="89">
        <v>0</v>
      </c>
      <c r="U3393" s="89">
        <v>2.1382916547E-3</v>
      </c>
      <c r="V3393" s="89">
        <v>0</v>
      </c>
      <c r="W3393" s="89">
        <v>0</v>
      </c>
      <c r="X3393" s="89">
        <v>0</v>
      </c>
      <c r="Y3393" s="89">
        <v>0</v>
      </c>
      <c r="Z3393" s="89">
        <v>-2.6937097030000002E-4</v>
      </c>
      <c r="AA3393" s="89">
        <v>1.3126079345600001E-3</v>
      </c>
    </row>
    <row r="3394" spans="1:27" x14ac:dyDescent="0.25">
      <c r="A3394" s="87">
        <v>65040</v>
      </c>
      <c r="B3394" s="134">
        <v>45473</v>
      </c>
      <c r="C3394" s="87">
        <v>19268</v>
      </c>
      <c r="D3394" s="86" t="s">
        <v>3695</v>
      </c>
      <c r="E3394" s="88">
        <v>4567202</v>
      </c>
      <c r="F3394" s="88">
        <v>2897074</v>
      </c>
      <c r="G3394" s="88">
        <v>0</v>
      </c>
      <c r="H3394" s="88">
        <v>0</v>
      </c>
      <c r="I3394" s="88">
        <v>0</v>
      </c>
      <c r="J3394" s="88">
        <v>1351540</v>
      </c>
      <c r="K3394" s="88">
        <v>945141</v>
      </c>
      <c r="L3394" s="88">
        <v>0</v>
      </c>
      <c r="M3394" s="88">
        <v>0</v>
      </c>
      <c r="N3394" s="88">
        <v>0</v>
      </c>
      <c r="O3394" s="88">
        <v>0</v>
      </c>
      <c r="P3394" s="88">
        <v>600393</v>
      </c>
      <c r="Q3394" s="89">
        <v>0</v>
      </c>
      <c r="R3394" s="89">
        <v>0</v>
      </c>
      <c r="S3394" s="89">
        <v>0</v>
      </c>
      <c r="T3394" s="89">
        <v>0</v>
      </c>
      <c r="U3394" s="89">
        <v>0</v>
      </c>
      <c r="V3394" s="89">
        <v>0</v>
      </c>
      <c r="W3394" s="89">
        <v>0</v>
      </c>
      <c r="X3394" s="89">
        <v>0</v>
      </c>
      <c r="Y3394" s="89">
        <v>0</v>
      </c>
      <c r="Z3394" s="89">
        <v>0</v>
      </c>
      <c r="AA3394" s="89">
        <v>0</v>
      </c>
    </row>
    <row r="3395" spans="1:27" x14ac:dyDescent="0.25">
      <c r="A3395" s="87">
        <v>65046</v>
      </c>
      <c r="B3395" s="134">
        <v>45473</v>
      </c>
      <c r="C3395" s="87">
        <v>19274</v>
      </c>
      <c r="D3395" s="86" t="s">
        <v>3696</v>
      </c>
      <c r="E3395" s="88">
        <v>28974186</v>
      </c>
      <c r="F3395" s="88">
        <v>11387313</v>
      </c>
      <c r="G3395" s="88">
        <v>285792</v>
      </c>
      <c r="H3395" s="88">
        <v>0</v>
      </c>
      <c r="I3395" s="88">
        <v>0</v>
      </c>
      <c r="J3395" s="88">
        <v>2783318</v>
      </c>
      <c r="K3395" s="88">
        <v>5174107</v>
      </c>
      <c r="L3395" s="88">
        <v>0</v>
      </c>
      <c r="M3395" s="88">
        <v>2386848</v>
      </c>
      <c r="N3395" s="88">
        <v>0</v>
      </c>
      <c r="O3395" s="88">
        <v>0</v>
      </c>
      <c r="P3395" s="88">
        <v>757236</v>
      </c>
      <c r="Q3395" s="89">
        <v>4.7379741029700004E-3</v>
      </c>
      <c r="R3395" s="89">
        <v>0</v>
      </c>
      <c r="S3395" s="89">
        <v>0</v>
      </c>
      <c r="T3395" s="89">
        <v>3.8597420032600001E-3</v>
      </c>
      <c r="U3395" s="89">
        <v>3.6417748478800001E-3</v>
      </c>
      <c r="V3395" s="89">
        <v>0</v>
      </c>
      <c r="W3395" s="89">
        <v>-2.2882667389999999E-4</v>
      </c>
      <c r="X3395" s="89">
        <v>0</v>
      </c>
      <c r="Y3395" s="89">
        <v>0</v>
      </c>
      <c r="Z3395" s="89">
        <v>4.5816002905499998E-3</v>
      </c>
      <c r="AA3395" s="89">
        <v>2.8693624325599998E-3</v>
      </c>
    </row>
    <row r="3396" spans="1:27" x14ac:dyDescent="0.25">
      <c r="A3396" s="87">
        <v>65059</v>
      </c>
      <c r="B3396" s="134">
        <v>45473</v>
      </c>
      <c r="C3396" s="87">
        <v>19287</v>
      </c>
      <c r="D3396" s="86" t="s">
        <v>3697</v>
      </c>
      <c r="E3396" s="88">
        <v>87650876</v>
      </c>
      <c r="F3396" s="88">
        <v>67987225</v>
      </c>
      <c r="G3396" s="88">
        <v>266229</v>
      </c>
      <c r="H3396" s="88">
        <v>0</v>
      </c>
      <c r="I3396" s="88">
        <v>0</v>
      </c>
      <c r="J3396" s="88">
        <v>3246643</v>
      </c>
      <c r="K3396" s="88">
        <v>4788159</v>
      </c>
      <c r="L3396" s="88">
        <v>0</v>
      </c>
      <c r="M3396" s="88">
        <v>59160796</v>
      </c>
      <c r="N3396" s="88">
        <v>0</v>
      </c>
      <c r="O3396" s="88">
        <v>0</v>
      </c>
      <c r="P3396" s="88">
        <v>525398</v>
      </c>
      <c r="Q3396" s="89">
        <v>1.491064268379E-2</v>
      </c>
      <c r="R3396" s="89">
        <v>0</v>
      </c>
      <c r="S3396" s="89">
        <v>0</v>
      </c>
      <c r="T3396" s="89">
        <v>0</v>
      </c>
      <c r="U3396" s="89">
        <v>2.4185225105799999E-3</v>
      </c>
      <c r="V3396" s="89">
        <v>0</v>
      </c>
      <c r="W3396" s="89">
        <v>0</v>
      </c>
      <c r="X3396" s="89">
        <v>0</v>
      </c>
      <c r="Y3396" s="89">
        <v>0</v>
      </c>
      <c r="Z3396" s="89">
        <v>2.7944515158370001E-2</v>
      </c>
      <c r="AA3396" s="89">
        <v>6.8666649181000001E-4</v>
      </c>
    </row>
    <row r="3397" spans="1:27" x14ac:dyDescent="0.25">
      <c r="A3397" s="87">
        <v>65062</v>
      </c>
      <c r="B3397" s="134">
        <v>45473</v>
      </c>
      <c r="C3397" s="87">
        <v>19290</v>
      </c>
      <c r="D3397" s="86" t="s">
        <v>3698</v>
      </c>
      <c r="E3397" s="88">
        <v>347046</v>
      </c>
      <c r="F3397" s="88">
        <v>260705</v>
      </c>
      <c r="G3397" s="88">
        <v>0</v>
      </c>
      <c r="H3397" s="88">
        <v>0</v>
      </c>
      <c r="I3397" s="88">
        <v>0</v>
      </c>
      <c r="J3397" s="88">
        <v>90188</v>
      </c>
      <c r="K3397" s="88">
        <v>168102</v>
      </c>
      <c r="L3397" s="88">
        <v>0</v>
      </c>
      <c r="M3397" s="88">
        <v>0</v>
      </c>
      <c r="N3397" s="88">
        <v>0</v>
      </c>
      <c r="O3397" s="88">
        <v>0</v>
      </c>
      <c r="P3397" s="88">
        <v>2415</v>
      </c>
      <c r="Q3397" s="89">
        <v>0</v>
      </c>
      <c r="R3397" s="89">
        <v>0</v>
      </c>
      <c r="S3397" s="89">
        <v>0</v>
      </c>
      <c r="T3397" s="89">
        <v>0</v>
      </c>
      <c r="U3397" s="89">
        <v>0</v>
      </c>
      <c r="V3397" s="89">
        <v>0</v>
      </c>
      <c r="W3397" s="89">
        <v>0</v>
      </c>
      <c r="X3397" s="89">
        <v>0</v>
      </c>
      <c r="Y3397" s="89">
        <v>0</v>
      </c>
      <c r="Z3397" s="89">
        <v>0</v>
      </c>
      <c r="AA3397" s="89">
        <v>0</v>
      </c>
    </row>
    <row r="3398" spans="1:27" x14ac:dyDescent="0.25">
      <c r="A3398" s="87">
        <v>65063</v>
      </c>
      <c r="B3398" s="134">
        <v>45473</v>
      </c>
      <c r="C3398" s="87">
        <v>19291</v>
      </c>
      <c r="D3398" s="86" t="s">
        <v>3699</v>
      </c>
      <c r="E3398" s="88">
        <v>227086966</v>
      </c>
      <c r="F3398" s="88">
        <v>160523634</v>
      </c>
      <c r="G3398" s="88">
        <v>8322958</v>
      </c>
      <c r="H3398" s="88">
        <v>0</v>
      </c>
      <c r="I3398" s="88">
        <v>7635110</v>
      </c>
      <c r="J3398" s="88">
        <v>27806776</v>
      </c>
      <c r="K3398" s="88">
        <v>31782988</v>
      </c>
      <c r="L3398" s="88">
        <v>0</v>
      </c>
      <c r="M3398" s="88">
        <v>66408515</v>
      </c>
      <c r="N3398" s="88">
        <v>0</v>
      </c>
      <c r="O3398" s="88">
        <v>0</v>
      </c>
      <c r="P3398" s="88">
        <v>18567287</v>
      </c>
      <c r="Q3398" s="89">
        <v>7.8833280119399995E-3</v>
      </c>
      <c r="R3398" s="89">
        <v>0</v>
      </c>
      <c r="S3398" s="89">
        <v>-5.8352198609999998E-4</v>
      </c>
      <c r="T3398" s="89">
        <v>4.8710101265999999E-4</v>
      </c>
      <c r="U3398" s="89">
        <v>1.5224481679999999E-5</v>
      </c>
      <c r="V3398" s="89">
        <v>0</v>
      </c>
      <c r="W3398" s="89">
        <v>-4.0397419399999999E-5</v>
      </c>
      <c r="X3398" s="89">
        <v>0</v>
      </c>
      <c r="Y3398" s="89">
        <v>0</v>
      </c>
      <c r="Z3398" s="89">
        <v>2.1655589175599999E-3</v>
      </c>
      <c r="AA3398" s="89">
        <v>6.2761468699000001E-4</v>
      </c>
    </row>
    <row r="3399" spans="1:27" x14ac:dyDescent="0.25">
      <c r="A3399" s="87">
        <v>65071</v>
      </c>
      <c r="B3399" s="134">
        <v>45473</v>
      </c>
      <c r="C3399" s="87">
        <v>19299</v>
      </c>
      <c r="D3399" s="86" t="s">
        <v>3700</v>
      </c>
      <c r="E3399" s="88">
        <v>22807044</v>
      </c>
      <c r="F3399" s="88">
        <v>7937635</v>
      </c>
      <c r="G3399" s="88">
        <v>229850</v>
      </c>
      <c r="H3399" s="88">
        <v>0</v>
      </c>
      <c r="I3399" s="88">
        <v>0</v>
      </c>
      <c r="J3399" s="88">
        <v>1273276</v>
      </c>
      <c r="K3399" s="88">
        <v>1708949</v>
      </c>
      <c r="L3399" s="88">
        <v>0</v>
      </c>
      <c r="M3399" s="88">
        <v>3774325</v>
      </c>
      <c r="N3399" s="88">
        <v>0</v>
      </c>
      <c r="O3399" s="88">
        <v>0</v>
      </c>
      <c r="P3399" s="88">
        <v>951236</v>
      </c>
      <c r="Q3399" s="89">
        <v>5.6119616448299997E-3</v>
      </c>
      <c r="R3399" s="89">
        <v>0</v>
      </c>
      <c r="S3399" s="89">
        <v>0</v>
      </c>
      <c r="T3399" s="89">
        <v>0</v>
      </c>
      <c r="U3399" s="89">
        <v>1.6978330641940001E-2</v>
      </c>
      <c r="V3399" s="89">
        <v>0</v>
      </c>
      <c r="W3399" s="89">
        <v>0</v>
      </c>
      <c r="X3399" s="89">
        <v>0</v>
      </c>
      <c r="Y3399" s="89">
        <v>0</v>
      </c>
      <c r="Z3399" s="89">
        <v>2.7380733922579999E-2</v>
      </c>
      <c r="AA3399" s="89">
        <v>6.9867449752699998E-3</v>
      </c>
    </row>
    <row r="3400" spans="1:27" x14ac:dyDescent="0.25">
      <c r="A3400" s="87">
        <v>65078</v>
      </c>
      <c r="B3400" s="134">
        <v>45473</v>
      </c>
      <c r="C3400" s="87">
        <v>19306</v>
      </c>
      <c r="D3400" s="86" t="s">
        <v>3701</v>
      </c>
      <c r="E3400" s="88">
        <v>805699461</v>
      </c>
      <c r="F3400" s="88">
        <v>661856641</v>
      </c>
      <c r="G3400" s="88">
        <v>35906978</v>
      </c>
      <c r="H3400" s="88">
        <v>0</v>
      </c>
      <c r="I3400" s="88">
        <v>0</v>
      </c>
      <c r="J3400" s="88">
        <v>35721563</v>
      </c>
      <c r="K3400" s="88">
        <v>147182094</v>
      </c>
      <c r="L3400" s="88">
        <v>0</v>
      </c>
      <c r="M3400" s="88">
        <v>311376676</v>
      </c>
      <c r="N3400" s="88">
        <v>102346817</v>
      </c>
      <c r="O3400" s="88">
        <v>1773965</v>
      </c>
      <c r="P3400" s="88">
        <v>27548548</v>
      </c>
      <c r="Q3400" s="89">
        <v>1.3638942440229999E-2</v>
      </c>
      <c r="R3400" s="89">
        <v>0</v>
      </c>
      <c r="S3400" s="89">
        <v>0</v>
      </c>
      <c r="T3400" s="89">
        <v>1.0329925451300001E-3</v>
      </c>
      <c r="U3400" s="89">
        <v>3.2336651986100001E-3</v>
      </c>
      <c r="V3400" s="89">
        <v>0</v>
      </c>
      <c r="W3400" s="89">
        <v>5.4052572170000002E-5</v>
      </c>
      <c r="X3400" s="89">
        <v>4.9912760445999999E-4</v>
      </c>
      <c r="Y3400" s="89">
        <v>0</v>
      </c>
      <c r="Z3400" s="89">
        <v>1.6163065255049999E-2</v>
      </c>
      <c r="AA3400" s="89">
        <v>2.5259762753699999E-3</v>
      </c>
    </row>
    <row r="3401" spans="1:27" x14ac:dyDescent="0.25">
      <c r="A3401" s="87">
        <v>65082</v>
      </c>
      <c r="B3401" s="134">
        <v>45473</v>
      </c>
      <c r="C3401" s="87">
        <v>19310</v>
      </c>
      <c r="D3401" s="86" t="s">
        <v>682</v>
      </c>
      <c r="E3401" s="88">
        <v>208549423</v>
      </c>
      <c r="F3401" s="88">
        <v>140306659</v>
      </c>
      <c r="G3401" s="88">
        <v>3751999</v>
      </c>
      <c r="H3401" s="88">
        <v>0</v>
      </c>
      <c r="I3401" s="88">
        <v>0</v>
      </c>
      <c r="J3401" s="88">
        <v>18302861</v>
      </c>
      <c r="K3401" s="88">
        <v>36733527</v>
      </c>
      <c r="L3401" s="88">
        <v>0</v>
      </c>
      <c r="M3401" s="88">
        <v>72837809</v>
      </c>
      <c r="N3401" s="88">
        <v>3089807</v>
      </c>
      <c r="O3401" s="88">
        <v>0</v>
      </c>
      <c r="P3401" s="88">
        <v>5590656</v>
      </c>
      <c r="Q3401" s="89">
        <v>9.2104998298199996E-3</v>
      </c>
      <c r="R3401" s="89">
        <v>0</v>
      </c>
      <c r="S3401" s="89">
        <v>0</v>
      </c>
      <c r="T3401" s="89">
        <v>8.9015956088999999E-4</v>
      </c>
      <c r="U3401" s="89">
        <v>2.9261112506100001E-3</v>
      </c>
      <c r="V3401" s="89">
        <v>0</v>
      </c>
      <c r="W3401" s="89">
        <v>0</v>
      </c>
      <c r="X3401" s="89">
        <v>0</v>
      </c>
      <c r="Y3401" s="89">
        <v>0</v>
      </c>
      <c r="Z3401" s="89">
        <v>1.863100940187E-2</v>
      </c>
      <c r="AA3401" s="89">
        <v>1.90567159356E-3</v>
      </c>
    </row>
    <row r="3402" spans="1:27" x14ac:dyDescent="0.25">
      <c r="A3402" s="87">
        <v>65085</v>
      </c>
      <c r="B3402" s="134">
        <v>45473</v>
      </c>
      <c r="C3402" s="87">
        <v>19313</v>
      </c>
      <c r="D3402" s="86" t="s">
        <v>3702</v>
      </c>
      <c r="E3402" s="88">
        <v>10460340</v>
      </c>
      <c r="F3402" s="88">
        <v>4523065</v>
      </c>
      <c r="G3402" s="88">
        <v>0</v>
      </c>
      <c r="H3402" s="88">
        <v>0</v>
      </c>
      <c r="I3402" s="88">
        <v>0</v>
      </c>
      <c r="J3402" s="88">
        <v>902881</v>
      </c>
      <c r="K3402" s="88">
        <v>2271088</v>
      </c>
      <c r="L3402" s="88">
        <v>0</v>
      </c>
      <c r="M3402" s="88">
        <v>0</v>
      </c>
      <c r="N3402" s="88">
        <v>0</v>
      </c>
      <c r="O3402" s="88">
        <v>0</v>
      </c>
      <c r="P3402" s="88">
        <v>1349096</v>
      </c>
      <c r="Q3402" s="89">
        <v>0</v>
      </c>
      <c r="R3402" s="89">
        <v>0</v>
      </c>
      <c r="S3402" s="89">
        <v>0</v>
      </c>
      <c r="T3402" s="89">
        <v>0</v>
      </c>
      <c r="U3402" s="89">
        <v>0</v>
      </c>
      <c r="V3402" s="89">
        <v>0</v>
      </c>
      <c r="W3402" s="89">
        <v>0</v>
      </c>
      <c r="X3402" s="89">
        <v>0</v>
      </c>
      <c r="Y3402" s="89">
        <v>0</v>
      </c>
      <c r="Z3402" s="89">
        <v>2.8645551622600001E-3</v>
      </c>
      <c r="AA3402" s="89">
        <v>9.0930426752999999E-4</v>
      </c>
    </row>
    <row r="3403" spans="1:27" x14ac:dyDescent="0.25">
      <c r="A3403" s="87">
        <v>65088</v>
      </c>
      <c r="B3403" s="134">
        <v>45473</v>
      </c>
      <c r="C3403" s="87">
        <v>19316</v>
      </c>
      <c r="D3403" s="86" t="s">
        <v>3648</v>
      </c>
      <c r="E3403" s="88">
        <v>424984198</v>
      </c>
      <c r="F3403" s="88">
        <v>267524990</v>
      </c>
      <c r="G3403" s="88">
        <v>8857464</v>
      </c>
      <c r="H3403" s="88">
        <v>0</v>
      </c>
      <c r="I3403" s="88">
        <v>3675423</v>
      </c>
      <c r="J3403" s="88">
        <v>10580201</v>
      </c>
      <c r="K3403" s="88">
        <v>43328090</v>
      </c>
      <c r="L3403" s="88">
        <v>0</v>
      </c>
      <c r="M3403" s="88">
        <v>173307185</v>
      </c>
      <c r="N3403" s="88">
        <v>13487600</v>
      </c>
      <c r="O3403" s="88">
        <v>1397287</v>
      </c>
      <c r="P3403" s="88">
        <v>12891740</v>
      </c>
      <c r="Q3403" s="89">
        <v>9.8045041258200006E-3</v>
      </c>
      <c r="R3403" s="89">
        <v>0</v>
      </c>
      <c r="S3403" s="89">
        <v>1.0854011106029999E-2</v>
      </c>
      <c r="T3403" s="89">
        <v>-6.0604414900000001E-5</v>
      </c>
      <c r="U3403" s="89">
        <v>1.1283777821100001E-3</v>
      </c>
      <c r="V3403" s="89">
        <v>0</v>
      </c>
      <c r="W3403" s="89">
        <v>1.6937239314000001E-4</v>
      </c>
      <c r="X3403" s="89">
        <v>0</v>
      </c>
      <c r="Y3403" s="89">
        <v>0</v>
      </c>
      <c r="Z3403" s="89">
        <v>4.3523119765300003E-3</v>
      </c>
      <c r="AA3403" s="89">
        <v>1.01799542198E-3</v>
      </c>
    </row>
    <row r="3404" spans="1:27" x14ac:dyDescent="0.25">
      <c r="A3404" s="87">
        <v>65090</v>
      </c>
      <c r="B3404" s="134">
        <v>45473</v>
      </c>
      <c r="C3404" s="87">
        <v>19318</v>
      </c>
      <c r="D3404" s="86" t="s">
        <v>3703</v>
      </c>
      <c r="E3404" s="88">
        <v>12867510</v>
      </c>
      <c r="F3404" s="88">
        <v>4875966</v>
      </c>
      <c r="G3404" s="88">
        <v>0</v>
      </c>
      <c r="H3404" s="88">
        <v>0</v>
      </c>
      <c r="I3404" s="88">
        <v>0</v>
      </c>
      <c r="J3404" s="88">
        <v>1176664</v>
      </c>
      <c r="K3404" s="88">
        <v>2501181</v>
      </c>
      <c r="L3404" s="88">
        <v>0</v>
      </c>
      <c r="M3404" s="88">
        <v>0</v>
      </c>
      <c r="N3404" s="88">
        <v>0</v>
      </c>
      <c r="O3404" s="88">
        <v>0</v>
      </c>
      <c r="P3404" s="88">
        <v>1198121</v>
      </c>
      <c r="Q3404" s="89">
        <v>0</v>
      </c>
      <c r="R3404" s="89">
        <v>0</v>
      </c>
      <c r="S3404" s="89">
        <v>0</v>
      </c>
      <c r="T3404" s="89">
        <v>0</v>
      </c>
      <c r="U3404" s="89">
        <v>1.465850202744E-2</v>
      </c>
      <c r="V3404" s="89">
        <v>0</v>
      </c>
      <c r="W3404" s="89">
        <v>0</v>
      </c>
      <c r="X3404" s="89">
        <v>0</v>
      </c>
      <c r="Y3404" s="89">
        <v>0</v>
      </c>
      <c r="Z3404" s="89">
        <v>1.7625540933299998E-2</v>
      </c>
      <c r="AA3404" s="89">
        <v>1.299760362045E-2</v>
      </c>
    </row>
    <row r="3405" spans="1:27" x14ac:dyDescent="0.25">
      <c r="A3405" s="87">
        <v>65091</v>
      </c>
      <c r="B3405" s="134">
        <v>45473</v>
      </c>
      <c r="C3405" s="87">
        <v>19319</v>
      </c>
      <c r="D3405" s="86" t="s">
        <v>3704</v>
      </c>
      <c r="E3405" s="88">
        <v>621912</v>
      </c>
      <c r="F3405" s="88">
        <v>490768</v>
      </c>
      <c r="G3405" s="88">
        <v>0</v>
      </c>
      <c r="H3405" s="88">
        <v>0</v>
      </c>
      <c r="I3405" s="88">
        <v>0</v>
      </c>
      <c r="J3405" s="88">
        <v>37251</v>
      </c>
      <c r="K3405" s="88">
        <v>224548</v>
      </c>
      <c r="L3405" s="88">
        <v>0</v>
      </c>
      <c r="M3405" s="88">
        <v>0</v>
      </c>
      <c r="N3405" s="88">
        <v>0</v>
      </c>
      <c r="O3405" s="88">
        <v>0</v>
      </c>
      <c r="P3405" s="88">
        <v>228969</v>
      </c>
      <c r="Q3405" s="89">
        <v>0</v>
      </c>
      <c r="R3405" s="89">
        <v>0</v>
      </c>
      <c r="S3405" s="89">
        <v>0</v>
      </c>
      <c r="T3405" s="89">
        <v>0</v>
      </c>
      <c r="U3405" s="89">
        <v>0</v>
      </c>
      <c r="V3405" s="89">
        <v>0</v>
      </c>
      <c r="W3405" s="89">
        <v>0</v>
      </c>
      <c r="X3405" s="89">
        <v>0</v>
      </c>
      <c r="Y3405" s="89">
        <v>0</v>
      </c>
      <c r="Z3405" s="89">
        <v>0</v>
      </c>
      <c r="AA3405" s="89">
        <v>0</v>
      </c>
    </row>
    <row r="3406" spans="1:27" x14ac:dyDescent="0.25">
      <c r="A3406" s="87">
        <v>65111</v>
      </c>
      <c r="B3406" s="134">
        <v>45473</v>
      </c>
      <c r="C3406" s="87">
        <v>19339</v>
      </c>
      <c r="D3406" s="86" t="s">
        <v>3705</v>
      </c>
      <c r="E3406" s="88">
        <v>5480692</v>
      </c>
      <c r="F3406" s="88">
        <v>4818653</v>
      </c>
      <c r="G3406" s="88">
        <v>317966</v>
      </c>
      <c r="H3406" s="88">
        <v>0</v>
      </c>
      <c r="I3406" s="88">
        <v>0</v>
      </c>
      <c r="J3406" s="88">
        <v>1187761</v>
      </c>
      <c r="K3406" s="88">
        <v>1198883</v>
      </c>
      <c r="L3406" s="88">
        <v>0</v>
      </c>
      <c r="M3406" s="88">
        <v>1712444</v>
      </c>
      <c r="N3406" s="88">
        <v>0</v>
      </c>
      <c r="O3406" s="88">
        <v>0</v>
      </c>
      <c r="P3406" s="88">
        <v>401600</v>
      </c>
      <c r="Q3406" s="89">
        <v>1.371715047678E-2</v>
      </c>
      <c r="R3406" s="89">
        <v>0</v>
      </c>
      <c r="S3406" s="89">
        <v>0</v>
      </c>
      <c r="T3406" s="89">
        <v>0</v>
      </c>
      <c r="U3406" s="89">
        <v>6.88728478139E-3</v>
      </c>
      <c r="V3406" s="89">
        <v>0</v>
      </c>
      <c r="W3406" s="89">
        <v>0</v>
      </c>
      <c r="X3406" s="89">
        <v>0</v>
      </c>
      <c r="Y3406" s="89">
        <v>0</v>
      </c>
      <c r="Z3406" s="89">
        <v>6.1428307890099999E-3</v>
      </c>
      <c r="AA3406" s="89">
        <v>3.33027280764E-3</v>
      </c>
    </row>
    <row r="3407" spans="1:27" x14ac:dyDescent="0.25">
      <c r="A3407" s="87">
        <v>65136</v>
      </c>
      <c r="B3407" s="134">
        <v>45473</v>
      </c>
      <c r="C3407" s="87">
        <v>19364</v>
      </c>
      <c r="D3407" s="86" t="s">
        <v>3706</v>
      </c>
      <c r="E3407" s="88">
        <v>664305</v>
      </c>
      <c r="F3407" s="88">
        <v>495213</v>
      </c>
      <c r="G3407" s="88">
        <v>0</v>
      </c>
      <c r="H3407" s="88">
        <v>0</v>
      </c>
      <c r="I3407" s="88">
        <v>0</v>
      </c>
      <c r="J3407" s="88">
        <v>124472</v>
      </c>
      <c r="K3407" s="88">
        <v>270979</v>
      </c>
      <c r="L3407" s="88">
        <v>0</v>
      </c>
      <c r="M3407" s="88">
        <v>0</v>
      </c>
      <c r="N3407" s="88">
        <v>0</v>
      </c>
      <c r="O3407" s="88">
        <v>0</v>
      </c>
      <c r="P3407" s="88">
        <v>99762</v>
      </c>
      <c r="Q3407" s="89">
        <v>0</v>
      </c>
      <c r="R3407" s="89">
        <v>0</v>
      </c>
      <c r="S3407" s="89">
        <v>0</v>
      </c>
      <c r="T3407" s="89">
        <v>0</v>
      </c>
      <c r="U3407" s="89">
        <v>0</v>
      </c>
      <c r="V3407" s="89">
        <v>0</v>
      </c>
      <c r="W3407" s="89">
        <v>0</v>
      </c>
      <c r="X3407" s="89">
        <v>0</v>
      </c>
      <c r="Y3407" s="89">
        <v>0</v>
      </c>
      <c r="Z3407" s="89">
        <v>0</v>
      </c>
      <c r="AA3407" s="89">
        <v>0</v>
      </c>
    </row>
    <row r="3408" spans="1:27" x14ac:dyDescent="0.25">
      <c r="A3408" s="87">
        <v>65150</v>
      </c>
      <c r="B3408" s="134">
        <v>45473</v>
      </c>
      <c r="C3408" s="87">
        <v>19378</v>
      </c>
      <c r="D3408" s="86" t="s">
        <v>3707</v>
      </c>
      <c r="E3408" s="88">
        <v>98077930</v>
      </c>
      <c r="F3408" s="88">
        <v>81239398</v>
      </c>
      <c r="G3408" s="88">
        <v>3455115</v>
      </c>
      <c r="H3408" s="88">
        <v>0</v>
      </c>
      <c r="I3408" s="88">
        <v>679735</v>
      </c>
      <c r="J3408" s="88">
        <v>10002167</v>
      </c>
      <c r="K3408" s="88">
        <v>18071637</v>
      </c>
      <c r="L3408" s="88">
        <v>0</v>
      </c>
      <c r="M3408" s="88">
        <v>40252540</v>
      </c>
      <c r="N3408" s="88">
        <v>464138</v>
      </c>
      <c r="O3408" s="88">
        <v>0</v>
      </c>
      <c r="P3408" s="88">
        <v>8314066</v>
      </c>
      <c r="Q3408" s="89">
        <v>9.38112735985E-3</v>
      </c>
      <c r="R3408" s="89">
        <v>0</v>
      </c>
      <c r="S3408" s="89">
        <v>0</v>
      </c>
      <c r="T3408" s="89">
        <v>4.2485923396000001E-4</v>
      </c>
      <c r="U3408" s="89">
        <v>2.0970337026399999E-3</v>
      </c>
      <c r="V3408" s="89">
        <v>0</v>
      </c>
      <c r="W3408" s="89">
        <v>1.1064445040999999E-4</v>
      </c>
      <c r="X3408" s="89">
        <v>0</v>
      </c>
      <c r="Y3408" s="89">
        <v>0</v>
      </c>
      <c r="Z3408" s="89">
        <v>3.83238936689E-3</v>
      </c>
      <c r="AA3408" s="89">
        <v>1.3152172635199999E-3</v>
      </c>
    </row>
    <row r="3409" spans="1:27" x14ac:dyDescent="0.25">
      <c r="A3409" s="87">
        <v>65155</v>
      </c>
      <c r="B3409" s="134">
        <v>45473</v>
      </c>
      <c r="C3409" s="87">
        <v>19383</v>
      </c>
      <c r="D3409" s="86" t="s">
        <v>3708</v>
      </c>
      <c r="E3409" s="88">
        <v>12524164</v>
      </c>
      <c r="F3409" s="88">
        <v>5467969</v>
      </c>
      <c r="G3409" s="88">
        <v>0</v>
      </c>
      <c r="H3409" s="88">
        <v>0</v>
      </c>
      <c r="I3409" s="88">
        <v>0</v>
      </c>
      <c r="J3409" s="88">
        <v>2561544</v>
      </c>
      <c r="K3409" s="88">
        <v>2435180</v>
      </c>
      <c r="L3409" s="88">
        <v>0</v>
      </c>
      <c r="M3409" s="88">
        <v>0</v>
      </c>
      <c r="N3409" s="88">
        <v>0</v>
      </c>
      <c r="O3409" s="88">
        <v>0</v>
      </c>
      <c r="P3409" s="88">
        <v>471245</v>
      </c>
      <c r="Q3409" s="89">
        <v>0</v>
      </c>
      <c r="R3409" s="89">
        <v>0</v>
      </c>
      <c r="S3409" s="89">
        <v>0</v>
      </c>
      <c r="T3409" s="89">
        <v>0</v>
      </c>
      <c r="U3409" s="89">
        <v>0</v>
      </c>
      <c r="V3409" s="89">
        <v>0</v>
      </c>
      <c r="W3409" s="89">
        <v>0</v>
      </c>
      <c r="X3409" s="89">
        <v>0</v>
      </c>
      <c r="Y3409" s="89">
        <v>0</v>
      </c>
      <c r="Z3409" s="89">
        <v>1.5573041924299999E-3</v>
      </c>
      <c r="AA3409" s="89">
        <v>5.0123334870000003E-5</v>
      </c>
    </row>
    <row r="3410" spans="1:27" x14ac:dyDescent="0.25">
      <c r="A3410" s="87">
        <v>65168</v>
      </c>
      <c r="B3410" s="134">
        <v>45473</v>
      </c>
      <c r="C3410" s="87">
        <v>19396</v>
      </c>
      <c r="D3410" s="86" t="s">
        <v>3180</v>
      </c>
      <c r="E3410" s="88">
        <v>34419867</v>
      </c>
      <c r="F3410" s="88">
        <v>28046634</v>
      </c>
      <c r="G3410" s="88">
        <v>599399</v>
      </c>
      <c r="H3410" s="88">
        <v>0</v>
      </c>
      <c r="I3410" s="88">
        <v>0</v>
      </c>
      <c r="J3410" s="88">
        <v>1889526</v>
      </c>
      <c r="K3410" s="88">
        <v>11242836</v>
      </c>
      <c r="L3410" s="88">
        <v>0</v>
      </c>
      <c r="M3410" s="88">
        <v>9586621</v>
      </c>
      <c r="N3410" s="88">
        <v>1324351</v>
      </c>
      <c r="O3410" s="88">
        <v>0</v>
      </c>
      <c r="P3410" s="88">
        <v>3403901</v>
      </c>
      <c r="Q3410" s="89">
        <v>2.0261287497050001E-2</v>
      </c>
      <c r="R3410" s="89">
        <v>0</v>
      </c>
      <c r="S3410" s="89">
        <v>0</v>
      </c>
      <c r="T3410" s="89">
        <v>0</v>
      </c>
      <c r="U3410" s="89">
        <v>5.1735000324500003E-3</v>
      </c>
      <c r="V3410" s="89">
        <v>0</v>
      </c>
      <c r="W3410" s="89">
        <v>5.1647702412999997E-4</v>
      </c>
      <c r="X3410" s="89">
        <v>0</v>
      </c>
      <c r="Y3410" s="89">
        <v>0</v>
      </c>
      <c r="Z3410" s="89">
        <v>3.0053844360699998E-3</v>
      </c>
      <c r="AA3410" s="89">
        <v>2.9519045079399999E-3</v>
      </c>
    </row>
    <row r="3411" spans="1:27" x14ac:dyDescent="0.25">
      <c r="A3411" s="87">
        <v>65186</v>
      </c>
      <c r="B3411" s="134">
        <v>45473</v>
      </c>
      <c r="C3411" s="87">
        <v>19414</v>
      </c>
      <c r="D3411" s="86" t="s">
        <v>3709</v>
      </c>
      <c r="E3411" s="88">
        <v>25307308</v>
      </c>
      <c r="F3411" s="88">
        <v>10929368</v>
      </c>
      <c r="G3411" s="88">
        <v>225370</v>
      </c>
      <c r="H3411" s="88">
        <v>0</v>
      </c>
      <c r="I3411" s="88">
        <v>0</v>
      </c>
      <c r="J3411" s="88">
        <v>3129649</v>
      </c>
      <c r="K3411" s="88">
        <v>6327924</v>
      </c>
      <c r="L3411" s="88">
        <v>0</v>
      </c>
      <c r="M3411" s="88">
        <v>0</v>
      </c>
      <c r="N3411" s="88">
        <v>0</v>
      </c>
      <c r="O3411" s="88">
        <v>0</v>
      </c>
      <c r="P3411" s="88">
        <v>1246425</v>
      </c>
      <c r="Q3411" s="89">
        <v>-1.3600781206999999E-3</v>
      </c>
      <c r="R3411" s="89">
        <v>0</v>
      </c>
      <c r="S3411" s="89">
        <v>0</v>
      </c>
      <c r="T3411" s="89">
        <v>0</v>
      </c>
      <c r="U3411" s="89">
        <v>1.167245472738E-2</v>
      </c>
      <c r="V3411" s="89">
        <v>0</v>
      </c>
      <c r="W3411" s="89">
        <v>0</v>
      </c>
      <c r="X3411" s="89">
        <v>0</v>
      </c>
      <c r="Y3411" s="89">
        <v>0</v>
      </c>
      <c r="Z3411" s="89">
        <v>2.1032780189000001E-2</v>
      </c>
      <c r="AA3411" s="89">
        <v>1.018215057008E-2</v>
      </c>
    </row>
    <row r="3412" spans="1:27" x14ac:dyDescent="0.25">
      <c r="A3412" s="87">
        <v>65193</v>
      </c>
      <c r="B3412" s="134">
        <v>45473</v>
      </c>
      <c r="C3412" s="87">
        <v>19421</v>
      </c>
      <c r="D3412" s="86" t="s">
        <v>3710</v>
      </c>
      <c r="E3412" s="88">
        <v>2889662</v>
      </c>
      <c r="F3412" s="88">
        <v>2111261</v>
      </c>
      <c r="G3412" s="88">
        <v>0</v>
      </c>
      <c r="H3412" s="88">
        <v>0</v>
      </c>
      <c r="I3412" s="88">
        <v>0</v>
      </c>
      <c r="J3412" s="88">
        <v>604098</v>
      </c>
      <c r="K3412" s="88">
        <v>1000252</v>
      </c>
      <c r="L3412" s="88">
        <v>0</v>
      </c>
      <c r="M3412" s="88">
        <v>0</v>
      </c>
      <c r="N3412" s="88">
        <v>0</v>
      </c>
      <c r="O3412" s="88">
        <v>41478</v>
      </c>
      <c r="P3412" s="88">
        <v>465433</v>
      </c>
      <c r="Q3412" s="89">
        <v>0</v>
      </c>
      <c r="R3412" s="89">
        <v>0</v>
      </c>
      <c r="S3412" s="89">
        <v>0</v>
      </c>
      <c r="T3412" s="89">
        <v>0</v>
      </c>
      <c r="U3412" s="89">
        <v>0</v>
      </c>
      <c r="V3412" s="89">
        <v>0</v>
      </c>
      <c r="W3412" s="89">
        <v>0</v>
      </c>
      <c r="X3412" s="89">
        <v>0</v>
      </c>
      <c r="Y3412" s="89">
        <v>0</v>
      </c>
      <c r="Z3412" s="89">
        <v>0</v>
      </c>
      <c r="AA3412" s="89">
        <v>0</v>
      </c>
    </row>
    <row r="3413" spans="1:27" x14ac:dyDescent="0.25">
      <c r="A3413" s="87">
        <v>65205</v>
      </c>
      <c r="B3413" s="134">
        <v>45473</v>
      </c>
      <c r="C3413" s="87">
        <v>19433</v>
      </c>
      <c r="D3413" s="86" t="s">
        <v>3711</v>
      </c>
      <c r="E3413" s="88">
        <v>33184574</v>
      </c>
      <c r="F3413" s="88">
        <v>17625590</v>
      </c>
      <c r="G3413" s="88">
        <v>0</v>
      </c>
      <c r="H3413" s="88">
        <v>0</v>
      </c>
      <c r="I3413" s="88">
        <v>0</v>
      </c>
      <c r="J3413" s="88">
        <v>2897912</v>
      </c>
      <c r="K3413" s="88">
        <v>6092579</v>
      </c>
      <c r="L3413" s="88">
        <v>0</v>
      </c>
      <c r="M3413" s="88">
        <v>7651937</v>
      </c>
      <c r="N3413" s="88">
        <v>0</v>
      </c>
      <c r="O3413" s="88">
        <v>0</v>
      </c>
      <c r="P3413" s="88">
        <v>983162</v>
      </c>
      <c r="Q3413" s="89">
        <v>0</v>
      </c>
      <c r="R3413" s="89">
        <v>0</v>
      </c>
      <c r="S3413" s="89">
        <v>0</v>
      </c>
      <c r="T3413" s="89">
        <v>0</v>
      </c>
      <c r="U3413" s="89">
        <v>1.60079253301E-3</v>
      </c>
      <c r="V3413" s="89">
        <v>0</v>
      </c>
      <c r="W3413" s="89">
        <v>0</v>
      </c>
      <c r="X3413" s="89">
        <v>0</v>
      </c>
      <c r="Y3413" s="89">
        <v>0</v>
      </c>
      <c r="Z3413" s="89">
        <v>6.3097483337000004E-3</v>
      </c>
      <c r="AA3413" s="89">
        <v>9.6639816050000005E-4</v>
      </c>
    </row>
    <row r="3414" spans="1:27" x14ac:dyDescent="0.25">
      <c r="A3414" s="87">
        <v>65208</v>
      </c>
      <c r="B3414" s="134">
        <v>45473</v>
      </c>
      <c r="C3414" s="87">
        <v>19436</v>
      </c>
      <c r="D3414" s="86" t="s">
        <v>3712</v>
      </c>
      <c r="E3414" s="88">
        <v>147512778</v>
      </c>
      <c r="F3414" s="88">
        <v>106336550</v>
      </c>
      <c r="G3414" s="88">
        <v>5751628</v>
      </c>
      <c r="H3414" s="88">
        <v>0</v>
      </c>
      <c r="I3414" s="88">
        <v>0</v>
      </c>
      <c r="J3414" s="88">
        <v>7777606</v>
      </c>
      <c r="K3414" s="88">
        <v>55954288</v>
      </c>
      <c r="L3414" s="88">
        <v>0</v>
      </c>
      <c r="M3414" s="88">
        <v>13415017</v>
      </c>
      <c r="N3414" s="88">
        <v>0</v>
      </c>
      <c r="O3414" s="88">
        <v>93430</v>
      </c>
      <c r="P3414" s="88">
        <v>23344581</v>
      </c>
      <c r="Q3414" s="89">
        <v>2.002459649429E-2</v>
      </c>
      <c r="R3414" s="89">
        <v>0</v>
      </c>
      <c r="S3414" s="89">
        <v>0</v>
      </c>
      <c r="T3414" s="89">
        <v>-4.9462757300000001E-5</v>
      </c>
      <c r="U3414" s="89">
        <v>6.9257053448199997E-3</v>
      </c>
      <c r="V3414" s="89">
        <v>0</v>
      </c>
      <c r="W3414" s="89">
        <v>-2.0686943930000001E-4</v>
      </c>
      <c r="X3414" s="89">
        <v>0</v>
      </c>
      <c r="Y3414" s="89">
        <v>0</v>
      </c>
      <c r="Z3414" s="89">
        <v>1.9353689415799999E-2</v>
      </c>
      <c r="AA3414" s="89">
        <v>9.2388115854099995E-3</v>
      </c>
    </row>
    <row r="3415" spans="1:27" x14ac:dyDescent="0.25">
      <c r="A3415" s="87">
        <v>65211</v>
      </c>
      <c r="B3415" s="134">
        <v>45473</v>
      </c>
      <c r="C3415" s="87">
        <v>19439</v>
      </c>
      <c r="D3415" s="86" t="s">
        <v>3713</v>
      </c>
      <c r="E3415" s="88">
        <v>12931899</v>
      </c>
      <c r="F3415" s="88">
        <v>6705566</v>
      </c>
      <c r="G3415" s="88">
        <v>0</v>
      </c>
      <c r="H3415" s="88">
        <v>0</v>
      </c>
      <c r="I3415" s="88">
        <v>0</v>
      </c>
      <c r="J3415" s="88">
        <v>1786889</v>
      </c>
      <c r="K3415" s="88">
        <v>1415227</v>
      </c>
      <c r="L3415" s="88">
        <v>0</v>
      </c>
      <c r="M3415" s="88">
        <v>3095011</v>
      </c>
      <c r="N3415" s="88">
        <v>0</v>
      </c>
      <c r="O3415" s="88">
        <v>0</v>
      </c>
      <c r="P3415" s="88">
        <v>408439</v>
      </c>
      <c r="Q3415" s="89">
        <v>0</v>
      </c>
      <c r="R3415" s="89">
        <v>0</v>
      </c>
      <c r="S3415" s="89">
        <v>0</v>
      </c>
      <c r="T3415" s="89">
        <v>0</v>
      </c>
      <c r="U3415" s="89">
        <v>0</v>
      </c>
      <c r="V3415" s="89">
        <v>0</v>
      </c>
      <c r="W3415" s="89">
        <v>0</v>
      </c>
      <c r="X3415" s="89">
        <v>0</v>
      </c>
      <c r="Y3415" s="89">
        <v>0</v>
      </c>
      <c r="Z3415" s="89">
        <v>0</v>
      </c>
      <c r="AA3415" s="89">
        <v>0</v>
      </c>
    </row>
    <row r="3416" spans="1:27" x14ac:dyDescent="0.25">
      <c r="A3416" s="87">
        <v>65231</v>
      </c>
      <c r="B3416" s="134">
        <v>45473</v>
      </c>
      <c r="C3416" s="87">
        <v>19459</v>
      </c>
      <c r="D3416" s="86" t="s">
        <v>3714</v>
      </c>
      <c r="E3416" s="88">
        <v>259493</v>
      </c>
      <c r="F3416" s="88">
        <v>9056</v>
      </c>
      <c r="G3416" s="88">
        <v>0</v>
      </c>
      <c r="H3416" s="88">
        <v>0</v>
      </c>
      <c r="I3416" s="88">
        <v>0</v>
      </c>
      <c r="J3416" s="88">
        <v>0</v>
      </c>
      <c r="K3416" s="88">
        <v>3674</v>
      </c>
      <c r="L3416" s="88">
        <v>0</v>
      </c>
      <c r="M3416" s="88">
        <v>0</v>
      </c>
      <c r="N3416" s="88">
        <v>0</v>
      </c>
      <c r="O3416" s="88">
        <v>0</v>
      </c>
      <c r="P3416" s="88">
        <v>5382</v>
      </c>
      <c r="Q3416" s="89">
        <v>0</v>
      </c>
      <c r="R3416" s="89">
        <v>0</v>
      </c>
      <c r="S3416" s="89">
        <v>0</v>
      </c>
      <c r="T3416" s="89">
        <v>0</v>
      </c>
      <c r="U3416" s="89">
        <v>0</v>
      </c>
      <c r="V3416" s="89">
        <v>0</v>
      </c>
      <c r="W3416" s="89">
        <v>0</v>
      </c>
      <c r="X3416" s="89">
        <v>0</v>
      </c>
      <c r="Y3416" s="89">
        <v>0</v>
      </c>
      <c r="Z3416" s="89">
        <v>0.19587151717116</v>
      </c>
      <c r="AA3416" s="89">
        <v>8.2350651877799996E-2</v>
      </c>
    </row>
    <row r="3417" spans="1:27" x14ac:dyDescent="0.25">
      <c r="A3417" s="87">
        <v>65238</v>
      </c>
      <c r="B3417" s="134">
        <v>45473</v>
      </c>
      <c r="C3417" s="87">
        <v>19466</v>
      </c>
      <c r="D3417" s="86" t="s">
        <v>3715</v>
      </c>
      <c r="E3417" s="88">
        <v>151685350</v>
      </c>
      <c r="F3417" s="88">
        <v>117920374</v>
      </c>
      <c r="G3417" s="88">
        <v>1432</v>
      </c>
      <c r="H3417" s="88">
        <v>0</v>
      </c>
      <c r="I3417" s="88">
        <v>57401</v>
      </c>
      <c r="J3417" s="88">
        <v>12835362</v>
      </c>
      <c r="K3417" s="88">
        <v>26792693</v>
      </c>
      <c r="L3417" s="88">
        <v>0</v>
      </c>
      <c r="M3417" s="88">
        <v>67692302</v>
      </c>
      <c r="N3417" s="88">
        <v>0</v>
      </c>
      <c r="O3417" s="88">
        <v>120261</v>
      </c>
      <c r="P3417" s="88">
        <v>10420923</v>
      </c>
      <c r="Q3417" s="89">
        <v>0</v>
      </c>
      <c r="R3417" s="89">
        <v>0</v>
      </c>
      <c r="S3417" s="89">
        <v>0</v>
      </c>
      <c r="T3417" s="89">
        <v>1.1576828660500001E-3</v>
      </c>
      <c r="U3417" s="89">
        <v>3.8218685766699999E-3</v>
      </c>
      <c r="V3417" s="89">
        <v>0</v>
      </c>
      <c r="W3417" s="89">
        <v>5.0165851276999995E-4</v>
      </c>
      <c r="X3417" s="89">
        <v>0</v>
      </c>
      <c r="Y3417" s="89">
        <v>0</v>
      </c>
      <c r="Z3417" s="89">
        <v>8.1733326537000001E-4</v>
      </c>
      <c r="AA3417" s="89">
        <v>1.4157434964300001E-3</v>
      </c>
    </row>
    <row r="3418" spans="1:27" x14ac:dyDescent="0.25">
      <c r="A3418" s="87">
        <v>65239</v>
      </c>
      <c r="B3418" s="134">
        <v>45473</v>
      </c>
      <c r="C3418" s="87">
        <v>19467</v>
      </c>
      <c r="D3418" s="86" t="s">
        <v>2045</v>
      </c>
      <c r="E3418" s="88">
        <v>4783195</v>
      </c>
      <c r="F3418" s="88">
        <v>3765372</v>
      </c>
      <c r="G3418" s="88">
        <v>0</v>
      </c>
      <c r="H3418" s="88">
        <v>0</v>
      </c>
      <c r="I3418" s="88">
        <v>0</v>
      </c>
      <c r="J3418" s="88">
        <v>1223431</v>
      </c>
      <c r="K3418" s="88">
        <v>2237307</v>
      </c>
      <c r="L3418" s="88">
        <v>0</v>
      </c>
      <c r="M3418" s="88">
        <v>0</v>
      </c>
      <c r="N3418" s="88">
        <v>0</v>
      </c>
      <c r="O3418" s="88">
        <v>0</v>
      </c>
      <c r="P3418" s="88">
        <v>304634</v>
      </c>
      <c r="Q3418" s="89">
        <v>0</v>
      </c>
      <c r="R3418" s="89">
        <v>0</v>
      </c>
      <c r="S3418" s="89">
        <v>0</v>
      </c>
      <c r="T3418" s="89">
        <v>1.3929810574999999E-3</v>
      </c>
      <c r="U3418" s="89">
        <v>0</v>
      </c>
      <c r="V3418" s="89">
        <v>0</v>
      </c>
      <c r="W3418" s="89">
        <v>0</v>
      </c>
      <c r="X3418" s="89">
        <v>0</v>
      </c>
      <c r="Y3418" s="89">
        <v>0</v>
      </c>
      <c r="Z3418" s="89">
        <v>1.1320630339499999E-3</v>
      </c>
      <c r="AA3418" s="89">
        <v>6.3306799456999999E-4</v>
      </c>
    </row>
    <row r="3419" spans="1:27" x14ac:dyDescent="0.25">
      <c r="A3419" s="87">
        <v>65242</v>
      </c>
      <c r="B3419" s="134">
        <v>45473</v>
      </c>
      <c r="C3419" s="87">
        <v>19470</v>
      </c>
      <c r="D3419" s="86" t="s">
        <v>3716</v>
      </c>
      <c r="E3419" s="88">
        <v>9270924</v>
      </c>
      <c r="F3419" s="88">
        <v>5696175</v>
      </c>
      <c r="G3419" s="88">
        <v>192566</v>
      </c>
      <c r="H3419" s="88">
        <v>0</v>
      </c>
      <c r="I3419" s="88">
        <v>0</v>
      </c>
      <c r="J3419" s="88">
        <v>2686549</v>
      </c>
      <c r="K3419" s="88">
        <v>1324652</v>
      </c>
      <c r="L3419" s="88">
        <v>0</v>
      </c>
      <c r="M3419" s="88">
        <v>437902</v>
      </c>
      <c r="N3419" s="88">
        <v>0</v>
      </c>
      <c r="O3419" s="88">
        <v>0</v>
      </c>
      <c r="P3419" s="88">
        <v>1054506</v>
      </c>
      <c r="Q3419" s="89">
        <v>-6.2112750309999999E-4</v>
      </c>
      <c r="R3419" s="89">
        <v>0</v>
      </c>
      <c r="S3419" s="89">
        <v>0</v>
      </c>
      <c r="T3419" s="89">
        <v>0</v>
      </c>
      <c r="U3419" s="89">
        <v>-3.5245339909999998E-4</v>
      </c>
      <c r="V3419" s="89">
        <v>0</v>
      </c>
      <c r="W3419" s="89">
        <v>0</v>
      </c>
      <c r="X3419" s="89">
        <v>0</v>
      </c>
      <c r="Y3419" s="89">
        <v>0</v>
      </c>
      <c r="Z3419" s="89">
        <v>8.7905060502999999E-4</v>
      </c>
      <c r="AA3419" s="89">
        <v>4.916676208E-5</v>
      </c>
    </row>
    <row r="3420" spans="1:27" x14ac:dyDescent="0.25">
      <c r="A3420" s="87">
        <v>65243</v>
      </c>
      <c r="B3420" s="134">
        <v>45473</v>
      </c>
      <c r="C3420" s="87">
        <v>19471</v>
      </c>
      <c r="D3420" s="86" t="s">
        <v>3717</v>
      </c>
      <c r="E3420" s="88">
        <v>31073018</v>
      </c>
      <c r="F3420" s="88">
        <v>766296</v>
      </c>
      <c r="G3420" s="88">
        <v>0</v>
      </c>
      <c r="H3420" s="88">
        <v>0</v>
      </c>
      <c r="I3420" s="88">
        <v>0</v>
      </c>
      <c r="J3420" s="88">
        <v>404412</v>
      </c>
      <c r="K3420" s="88">
        <v>261691</v>
      </c>
      <c r="L3420" s="88">
        <v>0</v>
      </c>
      <c r="M3420" s="88">
        <v>0</v>
      </c>
      <c r="N3420" s="88">
        <v>0</v>
      </c>
      <c r="O3420" s="88">
        <v>0</v>
      </c>
      <c r="P3420" s="88">
        <v>100193</v>
      </c>
      <c r="Q3420" s="89">
        <v>0</v>
      </c>
      <c r="R3420" s="89">
        <v>0</v>
      </c>
      <c r="S3420" s="89">
        <v>0</v>
      </c>
      <c r="T3420" s="89">
        <v>0</v>
      </c>
      <c r="U3420" s="89">
        <v>0</v>
      </c>
      <c r="V3420" s="89">
        <v>0</v>
      </c>
      <c r="W3420" s="89">
        <v>0</v>
      </c>
      <c r="X3420" s="89">
        <v>0</v>
      </c>
      <c r="Y3420" s="89">
        <v>0</v>
      </c>
      <c r="Z3420" s="89">
        <v>6.9498780319399997E-3</v>
      </c>
      <c r="AA3420" s="89">
        <v>1.1292773248300001E-3</v>
      </c>
    </row>
    <row r="3421" spans="1:27" x14ac:dyDescent="0.25">
      <c r="A3421" s="87">
        <v>65256</v>
      </c>
      <c r="B3421" s="134">
        <v>45473</v>
      </c>
      <c r="C3421" s="87">
        <v>19484</v>
      </c>
      <c r="D3421" s="86" t="s">
        <v>3718</v>
      </c>
      <c r="E3421" s="88">
        <v>3493068</v>
      </c>
      <c r="F3421" s="88">
        <v>706695</v>
      </c>
      <c r="G3421" s="88">
        <v>0</v>
      </c>
      <c r="H3421" s="88">
        <v>0</v>
      </c>
      <c r="I3421" s="88">
        <v>0</v>
      </c>
      <c r="J3421" s="88">
        <v>0</v>
      </c>
      <c r="K3421" s="88">
        <v>0</v>
      </c>
      <c r="L3421" s="88">
        <v>0</v>
      </c>
      <c r="M3421" s="88">
        <v>0</v>
      </c>
      <c r="N3421" s="88">
        <v>0</v>
      </c>
      <c r="O3421" s="88">
        <v>0</v>
      </c>
      <c r="P3421" s="88">
        <v>706695</v>
      </c>
      <c r="Q3421" s="89">
        <v>0</v>
      </c>
      <c r="R3421" s="89">
        <v>0</v>
      </c>
      <c r="S3421" s="89">
        <v>0</v>
      </c>
      <c r="T3421" s="89">
        <v>0</v>
      </c>
      <c r="U3421" s="89">
        <v>0</v>
      </c>
      <c r="V3421" s="89">
        <v>0</v>
      </c>
      <c r="W3421" s="89">
        <v>0</v>
      </c>
      <c r="X3421" s="89">
        <v>0</v>
      </c>
      <c r="Y3421" s="89">
        <v>0</v>
      </c>
      <c r="Z3421" s="89">
        <v>0</v>
      </c>
      <c r="AA3421" s="89">
        <v>0</v>
      </c>
    </row>
    <row r="3422" spans="1:27" x14ac:dyDescent="0.25">
      <c r="A3422" s="87">
        <v>65259</v>
      </c>
      <c r="B3422" s="134">
        <v>45473</v>
      </c>
      <c r="C3422" s="87">
        <v>19487</v>
      </c>
      <c r="D3422" s="86" t="s">
        <v>3719</v>
      </c>
      <c r="E3422" s="88">
        <v>6857091</v>
      </c>
      <c r="F3422" s="88">
        <v>3566382</v>
      </c>
      <c r="G3422" s="88">
        <v>0</v>
      </c>
      <c r="H3422" s="88">
        <v>0</v>
      </c>
      <c r="I3422" s="88">
        <v>0</v>
      </c>
      <c r="J3422" s="88">
        <v>687710</v>
      </c>
      <c r="K3422" s="88">
        <v>1691055</v>
      </c>
      <c r="L3422" s="88">
        <v>0</v>
      </c>
      <c r="M3422" s="88">
        <v>0</v>
      </c>
      <c r="N3422" s="88">
        <v>0</v>
      </c>
      <c r="O3422" s="88">
        <v>0</v>
      </c>
      <c r="P3422" s="88">
        <v>1187618</v>
      </c>
      <c r="Q3422" s="89">
        <v>0</v>
      </c>
      <c r="R3422" s="89">
        <v>0</v>
      </c>
      <c r="S3422" s="89">
        <v>0</v>
      </c>
      <c r="T3422" s="89">
        <v>7.5966037082000003E-4</v>
      </c>
      <c r="U3422" s="89">
        <v>-2.3660300407000001E-3</v>
      </c>
      <c r="V3422" s="89">
        <v>0</v>
      </c>
      <c r="W3422" s="89">
        <v>0</v>
      </c>
      <c r="X3422" s="89">
        <v>0</v>
      </c>
      <c r="Y3422" s="89">
        <v>0</v>
      </c>
      <c r="Z3422" s="89">
        <v>1.581328964394E-2</v>
      </c>
      <c r="AA3422" s="89">
        <v>4.1871469302799998E-3</v>
      </c>
    </row>
    <row r="3423" spans="1:27" x14ac:dyDescent="0.25">
      <c r="A3423" s="87">
        <v>65291</v>
      </c>
      <c r="B3423" s="134">
        <v>45473</v>
      </c>
      <c r="C3423" s="87">
        <v>19519</v>
      </c>
      <c r="D3423" s="86" t="s">
        <v>3721</v>
      </c>
      <c r="E3423" s="88">
        <v>532888507</v>
      </c>
      <c r="F3423" s="88">
        <v>456296099</v>
      </c>
      <c r="G3423" s="88">
        <v>5179378</v>
      </c>
      <c r="H3423" s="88">
        <v>0</v>
      </c>
      <c r="I3423" s="88">
        <v>15966693</v>
      </c>
      <c r="J3423" s="88">
        <v>73982915</v>
      </c>
      <c r="K3423" s="88">
        <v>122242452</v>
      </c>
      <c r="L3423" s="88">
        <v>0</v>
      </c>
      <c r="M3423" s="88">
        <v>209799530</v>
      </c>
      <c r="N3423" s="88">
        <v>9076457</v>
      </c>
      <c r="O3423" s="88">
        <v>6295917</v>
      </c>
      <c r="P3423" s="88">
        <v>13752757</v>
      </c>
      <c r="Q3423" s="89">
        <v>7.2295161005599996E-3</v>
      </c>
      <c r="R3423" s="89">
        <v>0</v>
      </c>
      <c r="S3423" s="89">
        <v>3.8793707948900002E-3</v>
      </c>
      <c r="T3423" s="89">
        <v>-2.5108632569999998E-4</v>
      </c>
      <c r="U3423" s="89">
        <v>6.1266864216E-4</v>
      </c>
      <c r="V3423" s="89">
        <v>0</v>
      </c>
      <c r="W3423" s="89">
        <v>-1.4518738090000001E-4</v>
      </c>
      <c r="X3423" s="89">
        <v>0</v>
      </c>
      <c r="Y3423" s="89">
        <v>1.8120011982499999E-3</v>
      </c>
      <c r="Z3423" s="89">
        <v>5.0128395009299996E-3</v>
      </c>
      <c r="AA3423" s="89">
        <v>5.1617055487999995E-4</v>
      </c>
    </row>
    <row r="3424" spans="1:27" x14ac:dyDescent="0.25">
      <c r="A3424" s="87">
        <v>65305</v>
      </c>
      <c r="B3424" s="134">
        <v>45473</v>
      </c>
      <c r="C3424" s="87">
        <v>19533</v>
      </c>
      <c r="D3424" s="86" t="s">
        <v>3722</v>
      </c>
      <c r="E3424" s="88">
        <v>102087604</v>
      </c>
      <c r="F3424" s="88">
        <v>79666619</v>
      </c>
      <c r="G3424" s="88">
        <v>2801228</v>
      </c>
      <c r="H3424" s="88">
        <v>0</v>
      </c>
      <c r="I3424" s="88">
        <v>0</v>
      </c>
      <c r="J3424" s="88">
        <v>22070860</v>
      </c>
      <c r="K3424" s="88">
        <v>34554635</v>
      </c>
      <c r="L3424" s="88">
        <v>0</v>
      </c>
      <c r="M3424" s="88">
        <v>13991906</v>
      </c>
      <c r="N3424" s="88">
        <v>0</v>
      </c>
      <c r="O3424" s="88">
        <v>0</v>
      </c>
      <c r="P3424" s="88">
        <v>6247990</v>
      </c>
      <c r="Q3424" s="89">
        <v>2.913639765951E-2</v>
      </c>
      <c r="R3424" s="89">
        <v>0</v>
      </c>
      <c r="S3424" s="89">
        <v>0</v>
      </c>
      <c r="T3424" s="89">
        <v>2.0687377266E-4</v>
      </c>
      <c r="U3424" s="89">
        <v>3.5958301377500002E-3</v>
      </c>
      <c r="V3424" s="89">
        <v>0</v>
      </c>
      <c r="W3424" s="89">
        <v>0</v>
      </c>
      <c r="X3424" s="89">
        <v>0</v>
      </c>
      <c r="Y3424" s="89">
        <v>0</v>
      </c>
      <c r="Z3424" s="89">
        <v>8.0303567057299994E-3</v>
      </c>
      <c r="AA3424" s="89">
        <v>3.36012005198E-3</v>
      </c>
    </row>
    <row r="3425" spans="1:27" x14ac:dyDescent="0.25">
      <c r="A3425" s="87">
        <v>65323</v>
      </c>
      <c r="B3425" s="134">
        <v>45473</v>
      </c>
      <c r="C3425" s="87">
        <v>19551</v>
      </c>
      <c r="D3425" s="86" t="s">
        <v>3723</v>
      </c>
      <c r="E3425" s="88">
        <v>94183458</v>
      </c>
      <c r="F3425" s="88">
        <v>48655979</v>
      </c>
      <c r="G3425" s="88">
        <v>1638369</v>
      </c>
      <c r="H3425" s="88">
        <v>0</v>
      </c>
      <c r="I3425" s="88">
        <v>26735</v>
      </c>
      <c r="J3425" s="88">
        <v>4359360</v>
      </c>
      <c r="K3425" s="88">
        <v>8309861</v>
      </c>
      <c r="L3425" s="88">
        <v>0</v>
      </c>
      <c r="M3425" s="88">
        <v>27626360</v>
      </c>
      <c r="N3425" s="88">
        <v>3796902</v>
      </c>
      <c r="O3425" s="88">
        <v>0</v>
      </c>
      <c r="P3425" s="88">
        <v>2898393</v>
      </c>
      <c r="Q3425" s="89">
        <v>5.5945283600800002E-3</v>
      </c>
      <c r="R3425" s="89">
        <v>0</v>
      </c>
      <c r="S3425" s="89">
        <v>-5.8502413668199998E-2</v>
      </c>
      <c r="T3425" s="89">
        <v>0</v>
      </c>
      <c r="U3425" s="89">
        <v>1.9202113386800001E-3</v>
      </c>
      <c r="V3425" s="89">
        <v>0</v>
      </c>
      <c r="W3425" s="89">
        <v>0</v>
      </c>
      <c r="X3425" s="89">
        <v>0</v>
      </c>
      <c r="Y3425" s="89">
        <v>0</v>
      </c>
      <c r="Z3425" s="89">
        <v>1.7342490559479999E-2</v>
      </c>
      <c r="AA3425" s="89">
        <v>1.5476160871600001E-3</v>
      </c>
    </row>
    <row r="3426" spans="1:27" x14ac:dyDescent="0.25">
      <c r="A3426" s="87">
        <v>65346</v>
      </c>
      <c r="B3426" s="134">
        <v>45473</v>
      </c>
      <c r="C3426" s="87">
        <v>19574</v>
      </c>
      <c r="D3426" s="86" t="s">
        <v>3724</v>
      </c>
      <c r="E3426" s="88">
        <v>2036311</v>
      </c>
      <c r="F3426" s="88">
        <v>1592177</v>
      </c>
      <c r="G3426" s="88">
        <v>0</v>
      </c>
      <c r="H3426" s="88">
        <v>0</v>
      </c>
      <c r="I3426" s="88">
        <v>0</v>
      </c>
      <c r="J3426" s="88">
        <v>244940</v>
      </c>
      <c r="K3426" s="88">
        <v>1007915</v>
      </c>
      <c r="L3426" s="88">
        <v>0</v>
      </c>
      <c r="M3426" s="88">
        <v>0</v>
      </c>
      <c r="N3426" s="88">
        <v>0</v>
      </c>
      <c r="O3426" s="88">
        <v>0</v>
      </c>
      <c r="P3426" s="88">
        <v>339322</v>
      </c>
      <c r="Q3426" s="89">
        <v>0</v>
      </c>
      <c r="R3426" s="89">
        <v>0</v>
      </c>
      <c r="S3426" s="89">
        <v>0</v>
      </c>
      <c r="T3426" s="89">
        <v>0</v>
      </c>
      <c r="U3426" s="89">
        <v>0</v>
      </c>
      <c r="V3426" s="89">
        <v>0</v>
      </c>
      <c r="W3426" s="89">
        <v>0</v>
      </c>
      <c r="X3426" s="89">
        <v>0</v>
      </c>
      <c r="Y3426" s="89">
        <v>0</v>
      </c>
      <c r="Z3426" s="89">
        <v>0</v>
      </c>
      <c r="AA3426" s="89">
        <v>0</v>
      </c>
    </row>
    <row r="3427" spans="1:27" x14ac:dyDescent="0.25">
      <c r="A3427" s="87">
        <v>65356</v>
      </c>
      <c r="B3427" s="134">
        <v>45473</v>
      </c>
      <c r="C3427" s="87">
        <v>19584</v>
      </c>
      <c r="D3427" s="86" t="s">
        <v>3725</v>
      </c>
      <c r="E3427" s="88">
        <v>36722852</v>
      </c>
      <c r="F3427" s="88">
        <v>22187737</v>
      </c>
      <c r="G3427" s="88">
        <v>1284748</v>
      </c>
      <c r="H3427" s="88">
        <v>0</v>
      </c>
      <c r="I3427" s="88">
        <v>271820</v>
      </c>
      <c r="J3427" s="88">
        <v>2066644</v>
      </c>
      <c r="K3427" s="88">
        <v>7664640</v>
      </c>
      <c r="L3427" s="88">
        <v>0</v>
      </c>
      <c r="M3427" s="88">
        <v>6105986</v>
      </c>
      <c r="N3427" s="88">
        <v>0</v>
      </c>
      <c r="O3427" s="88">
        <v>0</v>
      </c>
      <c r="P3427" s="88">
        <v>4793899</v>
      </c>
      <c r="Q3427" s="89">
        <v>1.7452330606759998E-2</v>
      </c>
      <c r="R3427" s="89">
        <v>0</v>
      </c>
      <c r="S3427" s="89">
        <v>0</v>
      </c>
      <c r="T3427" s="89">
        <v>0</v>
      </c>
      <c r="U3427" s="89">
        <v>4.5438675217599998E-3</v>
      </c>
      <c r="V3427" s="89">
        <v>0</v>
      </c>
      <c r="W3427" s="89">
        <v>9.7773045096600005E-3</v>
      </c>
      <c r="X3427" s="89">
        <v>0</v>
      </c>
      <c r="Y3427" s="89">
        <v>0</v>
      </c>
      <c r="Z3427" s="89">
        <v>1.319911970327E-2</v>
      </c>
      <c r="AA3427" s="89">
        <v>8.36286623744E-3</v>
      </c>
    </row>
    <row r="3428" spans="1:27" x14ac:dyDescent="0.25">
      <c r="A3428" s="87">
        <v>65371</v>
      </c>
      <c r="B3428" s="134">
        <v>45473</v>
      </c>
      <c r="C3428" s="87">
        <v>19599</v>
      </c>
      <c r="D3428" s="86" t="s">
        <v>3726</v>
      </c>
      <c r="E3428" s="88">
        <v>43800305</v>
      </c>
      <c r="F3428" s="88">
        <v>37581338</v>
      </c>
      <c r="G3428" s="88">
        <v>394098</v>
      </c>
      <c r="H3428" s="88">
        <v>0</v>
      </c>
      <c r="I3428" s="88">
        <v>0</v>
      </c>
      <c r="J3428" s="88">
        <v>3827162</v>
      </c>
      <c r="K3428" s="88">
        <v>10836292</v>
      </c>
      <c r="L3428" s="88">
        <v>0</v>
      </c>
      <c r="M3428" s="88">
        <v>18228670</v>
      </c>
      <c r="N3428" s="88">
        <v>0</v>
      </c>
      <c r="O3428" s="88">
        <v>0</v>
      </c>
      <c r="P3428" s="88">
        <v>4295115</v>
      </c>
      <c r="Q3428" s="89">
        <v>1.248610573061E-2</v>
      </c>
      <c r="R3428" s="89">
        <v>0</v>
      </c>
      <c r="S3428" s="89">
        <v>0</v>
      </c>
      <c r="T3428" s="89">
        <v>0</v>
      </c>
      <c r="U3428" s="89">
        <v>1.3529790404499999E-3</v>
      </c>
      <c r="V3428" s="89">
        <v>0</v>
      </c>
      <c r="W3428" s="89">
        <v>0</v>
      </c>
      <c r="X3428" s="89">
        <v>0</v>
      </c>
      <c r="Y3428" s="89">
        <v>0</v>
      </c>
      <c r="Z3428" s="89">
        <v>2.53900526248E-3</v>
      </c>
      <c r="AA3428" s="89">
        <v>8.3803218904999999E-4</v>
      </c>
    </row>
    <row r="3429" spans="1:27" x14ac:dyDescent="0.25">
      <c r="A3429" s="87">
        <v>65378</v>
      </c>
      <c r="B3429" s="134">
        <v>45473</v>
      </c>
      <c r="C3429" s="87">
        <v>19606</v>
      </c>
      <c r="D3429" s="86" t="s">
        <v>3727</v>
      </c>
      <c r="E3429" s="88">
        <v>422717258</v>
      </c>
      <c r="F3429" s="88">
        <v>380175337</v>
      </c>
      <c r="G3429" s="88">
        <v>4908230</v>
      </c>
      <c r="H3429" s="88">
        <v>0</v>
      </c>
      <c r="I3429" s="88">
        <v>0</v>
      </c>
      <c r="J3429" s="88">
        <v>65959814</v>
      </c>
      <c r="K3429" s="88">
        <v>216868096</v>
      </c>
      <c r="L3429" s="88">
        <v>0</v>
      </c>
      <c r="M3429" s="88">
        <v>50097673</v>
      </c>
      <c r="N3429" s="88">
        <v>11980183</v>
      </c>
      <c r="O3429" s="88">
        <v>886831</v>
      </c>
      <c r="P3429" s="88">
        <v>29474510</v>
      </c>
      <c r="Q3429" s="89">
        <v>1.4387256333260001E-2</v>
      </c>
      <c r="R3429" s="89">
        <v>0</v>
      </c>
      <c r="S3429" s="89">
        <v>0</v>
      </c>
      <c r="T3429" s="89">
        <v>6.5574985256199999E-3</v>
      </c>
      <c r="U3429" s="89">
        <v>1.72016461038E-3</v>
      </c>
      <c r="V3429" s="89">
        <v>0</v>
      </c>
      <c r="W3429" s="89">
        <v>2.4855957769399998E-7</v>
      </c>
      <c r="X3429" s="89">
        <v>0</v>
      </c>
      <c r="Y3429" s="89">
        <v>0</v>
      </c>
      <c r="Z3429" s="89">
        <v>1.7533613438520002E-2</v>
      </c>
      <c r="AA3429" s="89">
        <v>3.4291675539799998E-3</v>
      </c>
    </row>
    <row r="3430" spans="1:27" x14ac:dyDescent="0.25">
      <c r="A3430" s="87">
        <v>65384</v>
      </c>
      <c r="B3430" s="134">
        <v>45473</v>
      </c>
      <c r="C3430" s="87">
        <v>19612</v>
      </c>
      <c r="D3430" s="86" t="s">
        <v>3728</v>
      </c>
      <c r="E3430" s="88">
        <v>14402875</v>
      </c>
      <c r="F3430" s="88">
        <v>10171159</v>
      </c>
      <c r="G3430" s="88">
        <v>0</v>
      </c>
      <c r="H3430" s="88">
        <v>0</v>
      </c>
      <c r="I3430" s="88">
        <v>0</v>
      </c>
      <c r="J3430" s="88">
        <v>574116</v>
      </c>
      <c r="K3430" s="88">
        <v>6301437</v>
      </c>
      <c r="L3430" s="88">
        <v>0</v>
      </c>
      <c r="M3430" s="88">
        <v>500775</v>
      </c>
      <c r="N3430" s="88">
        <v>0</v>
      </c>
      <c r="O3430" s="88">
        <v>0</v>
      </c>
      <c r="P3430" s="88">
        <v>2794831</v>
      </c>
      <c r="Q3430" s="89">
        <v>0</v>
      </c>
      <c r="R3430" s="89">
        <v>0</v>
      </c>
      <c r="S3430" s="89">
        <v>0</v>
      </c>
      <c r="T3430" s="89">
        <v>0</v>
      </c>
      <c r="U3430" s="89">
        <v>3.78156763389E-3</v>
      </c>
      <c r="V3430" s="89">
        <v>0</v>
      </c>
      <c r="W3430" s="89">
        <v>0</v>
      </c>
      <c r="X3430" s="89">
        <v>0</v>
      </c>
      <c r="Y3430" s="89">
        <v>0</v>
      </c>
      <c r="Z3430" s="89">
        <v>1.714151690959E-2</v>
      </c>
      <c r="AA3430" s="89">
        <v>7.0968986537500002E-3</v>
      </c>
    </row>
    <row r="3431" spans="1:27" x14ac:dyDescent="0.25">
      <c r="A3431" s="87">
        <v>65388</v>
      </c>
      <c r="B3431" s="134">
        <v>45473</v>
      </c>
      <c r="C3431" s="87">
        <v>19616</v>
      </c>
      <c r="D3431" s="86" t="s">
        <v>3729</v>
      </c>
      <c r="E3431" s="88">
        <v>156437697</v>
      </c>
      <c r="F3431" s="88">
        <v>125926607</v>
      </c>
      <c r="G3431" s="88">
        <v>2734272</v>
      </c>
      <c r="H3431" s="88">
        <v>0</v>
      </c>
      <c r="I3431" s="88">
        <v>0</v>
      </c>
      <c r="J3431" s="88">
        <v>20624796</v>
      </c>
      <c r="K3431" s="88">
        <v>36151546</v>
      </c>
      <c r="L3431" s="88">
        <v>0</v>
      </c>
      <c r="M3431" s="88">
        <v>56003456</v>
      </c>
      <c r="N3431" s="88">
        <v>6883676</v>
      </c>
      <c r="O3431" s="88">
        <v>894819</v>
      </c>
      <c r="P3431" s="88">
        <v>2634042</v>
      </c>
      <c r="Q3431" s="89">
        <v>2.4221875813720001E-2</v>
      </c>
      <c r="R3431" s="89">
        <v>0</v>
      </c>
      <c r="S3431" s="89">
        <v>0</v>
      </c>
      <c r="T3431" s="89">
        <v>8.8076481260900008E-3</v>
      </c>
      <c r="U3431" s="89">
        <v>1.437355928418E-2</v>
      </c>
      <c r="V3431" s="89">
        <v>0</v>
      </c>
      <c r="W3431" s="89">
        <v>2.5225112112299999E-3</v>
      </c>
      <c r="X3431" s="89">
        <v>0</v>
      </c>
      <c r="Y3431" s="89">
        <v>0</v>
      </c>
      <c r="Z3431" s="89">
        <v>5.0740455612150001E-2</v>
      </c>
      <c r="AA3431" s="89">
        <v>8.2273650851899995E-3</v>
      </c>
    </row>
    <row r="3432" spans="1:27" x14ac:dyDescent="0.25">
      <c r="A3432" s="87">
        <v>65398</v>
      </c>
      <c r="B3432" s="134">
        <v>45473</v>
      </c>
      <c r="C3432" s="87">
        <v>19626</v>
      </c>
      <c r="D3432" s="86" t="s">
        <v>3730</v>
      </c>
      <c r="E3432" s="88">
        <v>185047467</v>
      </c>
      <c r="F3432" s="88">
        <v>126532340</v>
      </c>
      <c r="G3432" s="88">
        <v>1818563</v>
      </c>
      <c r="H3432" s="88">
        <v>0</v>
      </c>
      <c r="I3432" s="88">
        <v>0</v>
      </c>
      <c r="J3432" s="88">
        <v>5012802</v>
      </c>
      <c r="K3432" s="88">
        <v>60953270</v>
      </c>
      <c r="L3432" s="88">
        <v>0</v>
      </c>
      <c r="M3432" s="88">
        <v>52969533</v>
      </c>
      <c r="N3432" s="88">
        <v>1271103</v>
      </c>
      <c r="O3432" s="88">
        <v>0</v>
      </c>
      <c r="P3432" s="88">
        <v>4507069</v>
      </c>
      <c r="Q3432" s="89">
        <v>2.47378996138E-3</v>
      </c>
      <c r="R3432" s="89">
        <v>0</v>
      </c>
      <c r="S3432" s="89">
        <v>0</v>
      </c>
      <c r="T3432" s="89">
        <v>2.5461272615799999E-3</v>
      </c>
      <c r="U3432" s="89">
        <v>2.9502302999599998E-3</v>
      </c>
      <c r="V3432" s="89">
        <v>0</v>
      </c>
      <c r="W3432" s="89">
        <v>0</v>
      </c>
      <c r="X3432" s="89">
        <v>0</v>
      </c>
      <c r="Y3432" s="89">
        <v>0</v>
      </c>
      <c r="Z3432" s="89">
        <v>4.2153646968899998E-3</v>
      </c>
      <c r="AA3432" s="89">
        <v>1.6972482477399999E-3</v>
      </c>
    </row>
    <row r="3433" spans="1:27" x14ac:dyDescent="0.25">
      <c r="A3433" s="87">
        <v>65402</v>
      </c>
      <c r="B3433" s="134">
        <v>45473</v>
      </c>
      <c r="C3433" s="87">
        <v>19630</v>
      </c>
      <c r="D3433" s="86" t="s">
        <v>3731</v>
      </c>
      <c r="E3433" s="88">
        <v>21802955</v>
      </c>
      <c r="F3433" s="88">
        <v>6514589</v>
      </c>
      <c r="G3433" s="88">
        <v>0</v>
      </c>
      <c r="H3433" s="88">
        <v>0</v>
      </c>
      <c r="I3433" s="88">
        <v>0</v>
      </c>
      <c r="J3433" s="88">
        <v>3593135</v>
      </c>
      <c r="K3433" s="88">
        <v>1526853</v>
      </c>
      <c r="L3433" s="88">
        <v>0</v>
      </c>
      <c r="M3433" s="88">
        <v>0</v>
      </c>
      <c r="N3433" s="88">
        <v>0</v>
      </c>
      <c r="O3433" s="88">
        <v>0</v>
      </c>
      <c r="P3433" s="88">
        <v>1394602</v>
      </c>
      <c r="Q3433" s="89">
        <v>0</v>
      </c>
      <c r="R3433" s="89">
        <v>0</v>
      </c>
      <c r="S3433" s="89">
        <v>0</v>
      </c>
      <c r="T3433" s="89">
        <v>0</v>
      </c>
      <c r="U3433" s="89">
        <v>3.1664038496400002E-3</v>
      </c>
      <c r="V3433" s="89">
        <v>0</v>
      </c>
      <c r="W3433" s="89">
        <v>0</v>
      </c>
      <c r="X3433" s="89">
        <v>0</v>
      </c>
      <c r="Y3433" s="89">
        <v>0</v>
      </c>
      <c r="Z3433" s="89">
        <v>-1.4840432029999999E-4</v>
      </c>
      <c r="AA3433" s="89">
        <v>6.3820266212999996E-4</v>
      </c>
    </row>
    <row r="3434" spans="1:27" x14ac:dyDescent="0.25">
      <c r="A3434" s="87">
        <v>65411</v>
      </c>
      <c r="B3434" s="134">
        <v>45473</v>
      </c>
      <c r="C3434" s="87">
        <v>19639</v>
      </c>
      <c r="D3434" s="86" t="s">
        <v>3732</v>
      </c>
      <c r="E3434" s="88">
        <v>40048708</v>
      </c>
      <c r="F3434" s="88">
        <v>2349998</v>
      </c>
      <c r="G3434" s="88">
        <v>0</v>
      </c>
      <c r="H3434" s="88">
        <v>0</v>
      </c>
      <c r="I3434" s="88">
        <v>0</v>
      </c>
      <c r="J3434" s="88">
        <v>0</v>
      </c>
      <c r="K3434" s="88">
        <v>0</v>
      </c>
      <c r="L3434" s="88">
        <v>0</v>
      </c>
      <c r="M3434" s="88">
        <v>0</v>
      </c>
      <c r="N3434" s="88">
        <v>0</v>
      </c>
      <c r="O3434" s="88">
        <v>0</v>
      </c>
      <c r="P3434" s="88">
        <v>2349998</v>
      </c>
      <c r="Q3434" s="89">
        <v>0</v>
      </c>
      <c r="R3434" s="89">
        <v>0</v>
      </c>
      <c r="S3434" s="89">
        <v>0</v>
      </c>
      <c r="T3434" s="89">
        <v>0</v>
      </c>
      <c r="U3434" s="89">
        <v>0</v>
      </c>
      <c r="V3434" s="89">
        <v>0</v>
      </c>
      <c r="W3434" s="89">
        <v>0</v>
      </c>
      <c r="X3434" s="89">
        <v>0</v>
      </c>
      <c r="Y3434" s="89">
        <v>0</v>
      </c>
      <c r="Z3434" s="89">
        <v>6.1599997539499999E-3</v>
      </c>
      <c r="AA3434" s="89">
        <v>6.1599997539499999E-3</v>
      </c>
    </row>
    <row r="3435" spans="1:27" x14ac:dyDescent="0.25">
      <c r="A3435" s="87">
        <v>65412</v>
      </c>
      <c r="B3435" s="134">
        <v>45473</v>
      </c>
      <c r="C3435" s="87">
        <v>19640</v>
      </c>
      <c r="D3435" s="86" t="s">
        <v>3733</v>
      </c>
      <c r="E3435" s="88">
        <v>131934726</v>
      </c>
      <c r="F3435" s="88">
        <v>51296434</v>
      </c>
      <c r="G3435" s="88">
        <v>3250358</v>
      </c>
      <c r="H3435" s="88">
        <v>0</v>
      </c>
      <c r="I3435" s="88">
        <v>2018981</v>
      </c>
      <c r="J3435" s="88">
        <v>3365051</v>
      </c>
      <c r="K3435" s="88">
        <v>10349902</v>
      </c>
      <c r="L3435" s="88">
        <v>0</v>
      </c>
      <c r="M3435" s="88">
        <v>30804181</v>
      </c>
      <c r="N3435" s="88">
        <v>0</v>
      </c>
      <c r="O3435" s="88">
        <v>0</v>
      </c>
      <c r="P3435" s="88">
        <v>1507961</v>
      </c>
      <c r="Q3435" s="89">
        <v>3.9268703322599997E-3</v>
      </c>
      <c r="R3435" s="89">
        <v>0</v>
      </c>
      <c r="S3435" s="89">
        <v>6.2938525614900003E-3</v>
      </c>
      <c r="T3435" s="89">
        <v>0</v>
      </c>
      <c r="U3435" s="89">
        <v>-3.7656054899999999E-5</v>
      </c>
      <c r="V3435" s="89">
        <v>0</v>
      </c>
      <c r="W3435" s="89">
        <v>-7.833939876E-4</v>
      </c>
      <c r="X3435" s="89">
        <v>0</v>
      </c>
      <c r="Y3435" s="89">
        <v>0</v>
      </c>
      <c r="Z3435" s="89">
        <v>2.1754729396999999E-4</v>
      </c>
      <c r="AA3435" s="89">
        <v>9.6747619429999996E-5</v>
      </c>
    </row>
    <row r="3436" spans="1:27" x14ac:dyDescent="0.25">
      <c r="A3436" s="87">
        <v>65421</v>
      </c>
      <c r="B3436" s="134">
        <v>45473</v>
      </c>
      <c r="C3436" s="87">
        <v>19649</v>
      </c>
      <c r="D3436" s="86" t="s">
        <v>3734</v>
      </c>
      <c r="E3436" s="88">
        <v>459830530</v>
      </c>
      <c r="F3436" s="88">
        <v>308993544</v>
      </c>
      <c r="G3436" s="88">
        <v>14525873</v>
      </c>
      <c r="H3436" s="88">
        <v>0</v>
      </c>
      <c r="I3436" s="88">
        <v>883230</v>
      </c>
      <c r="J3436" s="88">
        <v>44645609</v>
      </c>
      <c r="K3436" s="88">
        <v>95977525</v>
      </c>
      <c r="L3436" s="88">
        <v>0</v>
      </c>
      <c r="M3436" s="88">
        <v>105362138</v>
      </c>
      <c r="N3436" s="88">
        <v>23785143</v>
      </c>
      <c r="O3436" s="88">
        <v>390</v>
      </c>
      <c r="P3436" s="88">
        <v>23813636</v>
      </c>
      <c r="Q3436" s="89">
        <v>1.0488118713799999E-2</v>
      </c>
      <c r="R3436" s="89">
        <v>0</v>
      </c>
      <c r="S3436" s="89">
        <v>0</v>
      </c>
      <c r="T3436" s="89">
        <v>7.7792854894000001E-4</v>
      </c>
      <c r="U3436" s="89">
        <v>1.6127939902100001E-3</v>
      </c>
      <c r="V3436" s="89">
        <v>0</v>
      </c>
      <c r="W3436" s="89">
        <v>-1.786504074E-4</v>
      </c>
      <c r="X3436" s="89">
        <v>1.3468947580599999E-3</v>
      </c>
      <c r="Y3436" s="89">
        <v>0</v>
      </c>
      <c r="Z3436" s="89">
        <v>9.7496967491299998E-3</v>
      </c>
      <c r="AA3436" s="89">
        <v>2.08000950077E-3</v>
      </c>
    </row>
    <row r="3437" spans="1:27" x14ac:dyDescent="0.25">
      <c r="A3437" s="87">
        <v>65424</v>
      </c>
      <c r="B3437" s="134">
        <v>45473</v>
      </c>
      <c r="C3437" s="87">
        <v>19652</v>
      </c>
      <c r="D3437" s="86" t="s">
        <v>3735</v>
      </c>
      <c r="E3437" s="88">
        <v>12239900</v>
      </c>
      <c r="F3437" s="88">
        <v>7668797</v>
      </c>
      <c r="G3437" s="88">
        <v>379061</v>
      </c>
      <c r="H3437" s="88">
        <v>0</v>
      </c>
      <c r="I3437" s="88">
        <v>0</v>
      </c>
      <c r="J3437" s="88">
        <v>3557271</v>
      </c>
      <c r="K3437" s="88">
        <v>2326209</v>
      </c>
      <c r="L3437" s="88">
        <v>0</v>
      </c>
      <c r="M3437" s="88">
        <v>0</v>
      </c>
      <c r="N3437" s="88">
        <v>0</v>
      </c>
      <c r="O3437" s="88">
        <v>0</v>
      </c>
      <c r="P3437" s="88">
        <v>1406256</v>
      </c>
      <c r="Q3437" s="89">
        <v>2.51054790837E-3</v>
      </c>
      <c r="R3437" s="89">
        <v>0</v>
      </c>
      <c r="S3437" s="89">
        <v>0</v>
      </c>
      <c r="T3437" s="89">
        <v>8.1874518459999998E-5</v>
      </c>
      <c r="U3437" s="89">
        <v>4.5949946512000001E-4</v>
      </c>
      <c r="V3437" s="89">
        <v>0</v>
      </c>
      <c r="W3437" s="89">
        <v>0</v>
      </c>
      <c r="X3437" s="89">
        <v>0</v>
      </c>
      <c r="Y3437" s="89">
        <v>0</v>
      </c>
      <c r="Z3437" s="89">
        <v>7.9811310913400005E-3</v>
      </c>
      <c r="AA3437" s="89">
        <v>1.5403251319499999E-3</v>
      </c>
    </row>
    <row r="3438" spans="1:27" x14ac:dyDescent="0.25">
      <c r="A3438" s="87">
        <v>65426</v>
      </c>
      <c r="B3438" s="134">
        <v>45473</v>
      </c>
      <c r="C3438" s="87">
        <v>19654</v>
      </c>
      <c r="D3438" s="86" t="s">
        <v>3736</v>
      </c>
      <c r="E3438" s="88">
        <v>22735607</v>
      </c>
      <c r="F3438" s="88">
        <v>17640360</v>
      </c>
      <c r="G3438" s="88">
        <v>0</v>
      </c>
      <c r="H3438" s="88">
        <v>0</v>
      </c>
      <c r="I3438" s="88">
        <v>0</v>
      </c>
      <c r="J3438" s="88">
        <v>4410999</v>
      </c>
      <c r="K3438" s="88">
        <v>10182326</v>
      </c>
      <c r="L3438" s="88">
        <v>0</v>
      </c>
      <c r="M3438" s="88">
        <v>0</v>
      </c>
      <c r="N3438" s="88">
        <v>0</v>
      </c>
      <c r="O3438" s="88">
        <v>0</v>
      </c>
      <c r="P3438" s="88">
        <v>3047035</v>
      </c>
      <c r="Q3438" s="89">
        <v>0</v>
      </c>
      <c r="R3438" s="89">
        <v>0</v>
      </c>
      <c r="S3438" s="89">
        <v>0</v>
      </c>
      <c r="T3438" s="89">
        <v>3.9042606826000001E-4</v>
      </c>
      <c r="U3438" s="89">
        <v>3.9851528001999997E-4</v>
      </c>
      <c r="V3438" s="89">
        <v>0</v>
      </c>
      <c r="W3438" s="89">
        <v>0</v>
      </c>
      <c r="X3438" s="89">
        <v>0</v>
      </c>
      <c r="Y3438" s="89">
        <v>0</v>
      </c>
      <c r="Z3438" s="89">
        <v>-4.8035109770000001E-4</v>
      </c>
      <c r="AA3438" s="89">
        <v>1.5776103857E-4</v>
      </c>
    </row>
    <row r="3439" spans="1:27" x14ac:dyDescent="0.25">
      <c r="A3439" s="87">
        <v>65427</v>
      </c>
      <c r="B3439" s="134">
        <v>45473</v>
      </c>
      <c r="C3439" s="87">
        <v>19655</v>
      </c>
      <c r="D3439" s="86" t="s">
        <v>3737</v>
      </c>
      <c r="E3439" s="88">
        <v>5264759</v>
      </c>
      <c r="F3439" s="88">
        <v>3072572</v>
      </c>
      <c r="G3439" s="88">
        <v>100819</v>
      </c>
      <c r="H3439" s="88">
        <v>0</v>
      </c>
      <c r="I3439" s="88">
        <v>0</v>
      </c>
      <c r="J3439" s="88">
        <v>618835</v>
      </c>
      <c r="K3439" s="88">
        <v>1629996</v>
      </c>
      <c r="L3439" s="88">
        <v>0</v>
      </c>
      <c r="M3439" s="88">
        <v>0</v>
      </c>
      <c r="N3439" s="88">
        <v>0</v>
      </c>
      <c r="O3439" s="88">
        <v>0</v>
      </c>
      <c r="P3439" s="88">
        <v>722922</v>
      </c>
      <c r="Q3439" s="89">
        <v>0</v>
      </c>
      <c r="R3439" s="89">
        <v>0</v>
      </c>
      <c r="S3439" s="89">
        <v>0</v>
      </c>
      <c r="T3439" s="89">
        <v>0</v>
      </c>
      <c r="U3439" s="89">
        <v>0</v>
      </c>
      <c r="V3439" s="89">
        <v>0</v>
      </c>
      <c r="W3439" s="89">
        <v>0</v>
      </c>
      <c r="X3439" s="89">
        <v>0</v>
      </c>
      <c r="Y3439" s="89">
        <v>0</v>
      </c>
      <c r="Z3439" s="89">
        <v>1.74852804202E-3</v>
      </c>
      <c r="AA3439" s="89">
        <v>4.4076476501000002E-4</v>
      </c>
    </row>
    <row r="3440" spans="1:27" x14ac:dyDescent="0.25">
      <c r="A3440" s="87">
        <v>65448</v>
      </c>
      <c r="B3440" s="134">
        <v>45473</v>
      </c>
      <c r="C3440" s="87">
        <v>19676</v>
      </c>
      <c r="D3440" s="86" t="s">
        <v>3037</v>
      </c>
      <c r="E3440" s="88">
        <v>7498185</v>
      </c>
      <c r="F3440" s="88">
        <v>6696648</v>
      </c>
      <c r="G3440" s="88">
        <v>0</v>
      </c>
      <c r="H3440" s="88">
        <v>0</v>
      </c>
      <c r="I3440" s="88">
        <v>0</v>
      </c>
      <c r="J3440" s="88">
        <v>556091</v>
      </c>
      <c r="K3440" s="88">
        <v>1027151</v>
      </c>
      <c r="L3440" s="88">
        <v>0</v>
      </c>
      <c r="M3440" s="88">
        <v>3864292</v>
      </c>
      <c r="N3440" s="88">
        <v>0</v>
      </c>
      <c r="O3440" s="88">
        <v>2427</v>
      </c>
      <c r="P3440" s="88">
        <v>1246687</v>
      </c>
      <c r="Q3440" s="89">
        <v>0</v>
      </c>
      <c r="R3440" s="89">
        <v>0</v>
      </c>
      <c r="S3440" s="89">
        <v>0</v>
      </c>
      <c r="T3440" s="89">
        <v>0</v>
      </c>
      <c r="U3440" s="89">
        <v>0</v>
      </c>
      <c r="V3440" s="89">
        <v>0</v>
      </c>
      <c r="W3440" s="89">
        <v>-2.2178586592000002E-3</v>
      </c>
      <c r="X3440" s="89">
        <v>0</v>
      </c>
      <c r="Y3440" s="89">
        <v>0</v>
      </c>
      <c r="Z3440" s="89">
        <v>2.6419140207899999E-3</v>
      </c>
      <c r="AA3440" s="89">
        <v>-1.0320464989000001E-3</v>
      </c>
    </row>
    <row r="3441" spans="1:27" x14ac:dyDescent="0.25">
      <c r="A3441" s="87">
        <v>65458</v>
      </c>
      <c r="B3441" s="134">
        <v>45473</v>
      </c>
      <c r="C3441" s="87">
        <v>19686</v>
      </c>
      <c r="D3441" s="86" t="s">
        <v>3738</v>
      </c>
      <c r="E3441" s="88">
        <v>39987195</v>
      </c>
      <c r="F3441" s="88">
        <v>29167037</v>
      </c>
      <c r="G3441" s="88">
        <v>2004033</v>
      </c>
      <c r="H3441" s="88">
        <v>0</v>
      </c>
      <c r="I3441" s="88">
        <v>0</v>
      </c>
      <c r="J3441" s="88">
        <v>5416562</v>
      </c>
      <c r="K3441" s="88">
        <v>9293757</v>
      </c>
      <c r="L3441" s="88">
        <v>0</v>
      </c>
      <c r="M3441" s="88">
        <v>9803126</v>
      </c>
      <c r="N3441" s="88">
        <v>0</v>
      </c>
      <c r="O3441" s="88">
        <v>0</v>
      </c>
      <c r="P3441" s="88">
        <v>2649559</v>
      </c>
      <c r="Q3441" s="89">
        <v>7.5041158379499998E-3</v>
      </c>
      <c r="R3441" s="89">
        <v>0</v>
      </c>
      <c r="S3441" s="89">
        <v>0</v>
      </c>
      <c r="T3441" s="89">
        <v>-5.9013064279999999E-4</v>
      </c>
      <c r="U3441" s="89">
        <v>1.11685153502E-3</v>
      </c>
      <c r="V3441" s="89">
        <v>0</v>
      </c>
      <c r="W3441" s="89">
        <v>-8.9406341100000002E-5</v>
      </c>
      <c r="X3441" s="89">
        <v>0</v>
      </c>
      <c r="Y3441" s="89">
        <v>0</v>
      </c>
      <c r="Z3441" s="89">
        <v>5.2289079730100003E-3</v>
      </c>
      <c r="AA3441" s="89">
        <v>1.33431688427E-3</v>
      </c>
    </row>
    <row r="3442" spans="1:27" x14ac:dyDescent="0.25">
      <c r="A3442" s="87">
        <v>65464</v>
      </c>
      <c r="B3442" s="134">
        <v>45473</v>
      </c>
      <c r="C3442" s="87">
        <v>19692</v>
      </c>
      <c r="D3442" s="86" t="s">
        <v>3739</v>
      </c>
      <c r="E3442" s="88">
        <v>201054027</v>
      </c>
      <c r="F3442" s="88">
        <v>94919718</v>
      </c>
      <c r="G3442" s="88">
        <v>6742080</v>
      </c>
      <c r="H3442" s="88">
        <v>0</v>
      </c>
      <c r="I3442" s="88">
        <v>0</v>
      </c>
      <c r="J3442" s="88">
        <v>12987025</v>
      </c>
      <c r="K3442" s="88">
        <v>12258953</v>
      </c>
      <c r="L3442" s="88">
        <v>0</v>
      </c>
      <c r="M3442" s="88">
        <v>54752698</v>
      </c>
      <c r="N3442" s="88">
        <v>495727</v>
      </c>
      <c r="O3442" s="88">
        <v>0</v>
      </c>
      <c r="P3442" s="88">
        <v>7683235</v>
      </c>
      <c r="Q3442" s="89">
        <v>1.4776959272219999E-2</v>
      </c>
      <c r="R3442" s="89">
        <v>0</v>
      </c>
      <c r="S3442" s="89">
        <v>0</v>
      </c>
      <c r="T3442" s="89">
        <v>2.0909217912E-4</v>
      </c>
      <c r="U3442" s="89">
        <v>1.6450775830800001E-3</v>
      </c>
      <c r="V3442" s="89">
        <v>0</v>
      </c>
      <c r="W3442" s="89">
        <v>-3.7358886125999999E-6</v>
      </c>
      <c r="X3442" s="89">
        <v>0</v>
      </c>
      <c r="Y3442" s="89">
        <v>0</v>
      </c>
      <c r="Z3442" s="89">
        <v>1.786593153757E-2</v>
      </c>
      <c r="AA3442" s="89">
        <v>2.9892020503399998E-3</v>
      </c>
    </row>
    <row r="3443" spans="1:27" x14ac:dyDescent="0.25">
      <c r="A3443" s="87">
        <v>65466</v>
      </c>
      <c r="B3443" s="134">
        <v>45473</v>
      </c>
      <c r="C3443" s="87">
        <v>19694</v>
      </c>
      <c r="D3443" s="86" t="s">
        <v>2882</v>
      </c>
      <c r="E3443" s="88">
        <v>5399303</v>
      </c>
      <c r="F3443" s="88">
        <v>4126094</v>
      </c>
      <c r="G3443" s="88">
        <v>0</v>
      </c>
      <c r="H3443" s="88">
        <v>0</v>
      </c>
      <c r="I3443" s="88">
        <v>0</v>
      </c>
      <c r="J3443" s="88">
        <v>1074679</v>
      </c>
      <c r="K3443" s="88">
        <v>2187669</v>
      </c>
      <c r="L3443" s="88">
        <v>0</v>
      </c>
      <c r="M3443" s="88">
        <v>0</v>
      </c>
      <c r="N3443" s="88">
        <v>0</v>
      </c>
      <c r="O3443" s="88">
        <v>0</v>
      </c>
      <c r="P3443" s="88">
        <v>863746</v>
      </c>
      <c r="Q3443" s="89">
        <v>0</v>
      </c>
      <c r="R3443" s="89">
        <v>0</v>
      </c>
      <c r="S3443" s="89">
        <v>0</v>
      </c>
      <c r="T3443" s="89">
        <v>0</v>
      </c>
      <c r="U3443" s="89">
        <v>8.0988781851300002E-3</v>
      </c>
      <c r="V3443" s="89">
        <v>0</v>
      </c>
      <c r="W3443" s="89">
        <v>0</v>
      </c>
      <c r="X3443" s="89">
        <v>0</v>
      </c>
      <c r="Y3443" s="89">
        <v>0</v>
      </c>
      <c r="Z3443" s="89">
        <v>1.928352081569E-2</v>
      </c>
      <c r="AA3443" s="89">
        <v>1.0165745698440001E-2</v>
      </c>
    </row>
    <row r="3444" spans="1:27" x14ac:dyDescent="0.25">
      <c r="A3444" s="87">
        <v>65471</v>
      </c>
      <c r="B3444" s="134">
        <v>45473</v>
      </c>
      <c r="C3444" s="87">
        <v>19699</v>
      </c>
      <c r="D3444" s="86" t="s">
        <v>3740</v>
      </c>
      <c r="E3444" s="88">
        <v>38151541</v>
      </c>
      <c r="F3444" s="88">
        <v>24744595</v>
      </c>
      <c r="G3444" s="88">
        <v>0</v>
      </c>
      <c r="H3444" s="88">
        <v>0</v>
      </c>
      <c r="I3444" s="88">
        <v>0</v>
      </c>
      <c r="J3444" s="88">
        <v>929723</v>
      </c>
      <c r="K3444" s="88">
        <v>1863947</v>
      </c>
      <c r="L3444" s="88">
        <v>0</v>
      </c>
      <c r="M3444" s="88">
        <v>15938593</v>
      </c>
      <c r="N3444" s="88">
        <v>3313748</v>
      </c>
      <c r="O3444" s="88">
        <v>107761</v>
      </c>
      <c r="P3444" s="88">
        <v>2590823</v>
      </c>
      <c r="Q3444" s="89">
        <v>0</v>
      </c>
      <c r="R3444" s="89">
        <v>0</v>
      </c>
      <c r="S3444" s="89">
        <v>0</v>
      </c>
      <c r="T3444" s="89">
        <v>0</v>
      </c>
      <c r="U3444" s="89">
        <v>4.6584623037999997E-4</v>
      </c>
      <c r="V3444" s="89">
        <v>0</v>
      </c>
      <c r="W3444" s="89">
        <v>0</v>
      </c>
      <c r="X3444" s="89">
        <v>0</v>
      </c>
      <c r="Y3444" s="89">
        <v>0</v>
      </c>
      <c r="Z3444" s="89">
        <v>4.2992494162E-4</v>
      </c>
      <c r="AA3444" s="89">
        <v>7.0949820389999994E-5</v>
      </c>
    </row>
    <row r="3445" spans="1:27" x14ac:dyDescent="0.25">
      <c r="A3445" s="87">
        <v>65477</v>
      </c>
      <c r="B3445" s="134">
        <v>45473</v>
      </c>
      <c r="C3445" s="87">
        <v>19705</v>
      </c>
      <c r="D3445" s="86" t="s">
        <v>3741</v>
      </c>
      <c r="E3445" s="88">
        <v>10013368</v>
      </c>
      <c r="F3445" s="88">
        <v>1088866</v>
      </c>
      <c r="G3445" s="88">
        <v>0</v>
      </c>
      <c r="H3445" s="88">
        <v>0</v>
      </c>
      <c r="I3445" s="88">
        <v>0</v>
      </c>
      <c r="J3445" s="88">
        <v>240758</v>
      </c>
      <c r="K3445" s="88">
        <v>228318</v>
      </c>
      <c r="L3445" s="88">
        <v>0</v>
      </c>
      <c r="M3445" s="88">
        <v>386652</v>
      </c>
      <c r="N3445" s="88">
        <v>0</v>
      </c>
      <c r="O3445" s="88">
        <v>0</v>
      </c>
      <c r="P3445" s="88">
        <v>233138</v>
      </c>
      <c r="Q3445" s="89">
        <v>0</v>
      </c>
      <c r="R3445" s="89">
        <v>0</v>
      </c>
      <c r="S3445" s="89">
        <v>0</v>
      </c>
      <c r="T3445" s="89">
        <v>0</v>
      </c>
      <c r="U3445" s="89">
        <v>0</v>
      </c>
      <c r="V3445" s="89">
        <v>0</v>
      </c>
      <c r="W3445" s="89">
        <v>0</v>
      </c>
      <c r="X3445" s="89">
        <v>0</v>
      </c>
      <c r="Y3445" s="89">
        <v>0</v>
      </c>
      <c r="Z3445" s="89">
        <v>0</v>
      </c>
      <c r="AA3445" s="89">
        <v>0</v>
      </c>
    </row>
    <row r="3446" spans="1:27" x14ac:dyDescent="0.25">
      <c r="A3446" s="87">
        <v>65484</v>
      </c>
      <c r="B3446" s="134">
        <v>45473</v>
      </c>
      <c r="C3446" s="87">
        <v>19712</v>
      </c>
      <c r="D3446" s="86" t="s">
        <v>3742</v>
      </c>
      <c r="E3446" s="88">
        <v>345864</v>
      </c>
      <c r="F3446" s="88">
        <v>14932</v>
      </c>
      <c r="G3446" s="88">
        <v>0</v>
      </c>
      <c r="H3446" s="88">
        <v>0</v>
      </c>
      <c r="I3446" s="88">
        <v>0</v>
      </c>
      <c r="J3446" s="88">
        <v>730</v>
      </c>
      <c r="K3446" s="88">
        <v>6452</v>
      </c>
      <c r="L3446" s="88">
        <v>0</v>
      </c>
      <c r="M3446" s="88">
        <v>0</v>
      </c>
      <c r="N3446" s="88">
        <v>0</v>
      </c>
      <c r="O3446" s="88">
        <v>0</v>
      </c>
      <c r="P3446" s="88">
        <v>7750</v>
      </c>
      <c r="Q3446" s="89">
        <v>0</v>
      </c>
      <c r="R3446" s="89">
        <v>0</v>
      </c>
      <c r="S3446" s="89">
        <v>0</v>
      </c>
      <c r="T3446" s="89">
        <v>-1.56883629069E-2</v>
      </c>
      <c r="U3446" s="89">
        <v>-4.1957748549999998E-4</v>
      </c>
      <c r="V3446" s="89">
        <v>0</v>
      </c>
      <c r="W3446" s="89">
        <v>0</v>
      </c>
      <c r="X3446" s="89">
        <v>0</v>
      </c>
      <c r="Y3446" s="89">
        <v>0</v>
      </c>
      <c r="Z3446" s="89">
        <v>5.0847867014089998E-2</v>
      </c>
      <c r="AA3446" s="89">
        <v>9.9995822573000007E-3</v>
      </c>
    </row>
    <row r="3447" spans="1:27" x14ac:dyDescent="0.25">
      <c r="A3447" s="87">
        <v>65491</v>
      </c>
      <c r="B3447" s="134">
        <v>45473</v>
      </c>
      <c r="C3447" s="87">
        <v>19719</v>
      </c>
      <c r="D3447" s="86" t="s">
        <v>3743</v>
      </c>
      <c r="E3447" s="88">
        <v>250580576</v>
      </c>
      <c r="F3447" s="88">
        <v>145029772</v>
      </c>
      <c r="G3447" s="88">
        <v>0</v>
      </c>
      <c r="H3447" s="88">
        <v>0</v>
      </c>
      <c r="I3447" s="88">
        <v>1318835</v>
      </c>
      <c r="J3447" s="88">
        <v>7196451</v>
      </c>
      <c r="K3447" s="88">
        <v>37106425</v>
      </c>
      <c r="L3447" s="88">
        <v>0</v>
      </c>
      <c r="M3447" s="88">
        <v>73674455</v>
      </c>
      <c r="N3447" s="88">
        <v>7805511</v>
      </c>
      <c r="O3447" s="88">
        <v>1240208</v>
      </c>
      <c r="P3447" s="88">
        <v>16687887</v>
      </c>
      <c r="Q3447" s="89">
        <v>0</v>
      </c>
      <c r="R3447" s="89">
        <v>0</v>
      </c>
      <c r="S3447" s="89">
        <v>-5.1481721199999999E-5</v>
      </c>
      <c r="T3447" s="89">
        <v>6.4339067656999998E-4</v>
      </c>
      <c r="U3447" s="89">
        <v>3.4056777143600002E-3</v>
      </c>
      <c r="V3447" s="89">
        <v>0</v>
      </c>
      <c r="W3447" s="89">
        <v>-1.2411961110000001E-4</v>
      </c>
      <c r="X3447" s="89">
        <v>0</v>
      </c>
      <c r="Y3447" s="89">
        <v>1.57756877391E-3</v>
      </c>
      <c r="Z3447" s="89">
        <v>5.5904975942499997E-3</v>
      </c>
      <c r="AA3447" s="89">
        <v>1.1770517363800001E-3</v>
      </c>
    </row>
    <row r="3448" spans="1:27" x14ac:dyDescent="0.25">
      <c r="A3448" s="87">
        <v>65493</v>
      </c>
      <c r="B3448" s="134">
        <v>45473</v>
      </c>
      <c r="C3448" s="87">
        <v>19721</v>
      </c>
      <c r="D3448" s="86" t="s">
        <v>3744</v>
      </c>
      <c r="E3448" s="88">
        <v>19706348</v>
      </c>
      <c r="F3448" s="88">
        <v>12311235</v>
      </c>
      <c r="G3448" s="88">
        <v>165575</v>
      </c>
      <c r="H3448" s="88">
        <v>0</v>
      </c>
      <c r="I3448" s="88">
        <v>0</v>
      </c>
      <c r="J3448" s="88">
        <v>2468845</v>
      </c>
      <c r="K3448" s="88">
        <v>6473356</v>
      </c>
      <c r="L3448" s="88">
        <v>0</v>
      </c>
      <c r="M3448" s="88">
        <v>924707</v>
      </c>
      <c r="N3448" s="88">
        <v>0</v>
      </c>
      <c r="O3448" s="88">
        <v>0</v>
      </c>
      <c r="P3448" s="88">
        <v>2278752</v>
      </c>
      <c r="Q3448" s="89">
        <v>-2.6596655376E-3</v>
      </c>
      <c r="R3448" s="89">
        <v>0</v>
      </c>
      <c r="S3448" s="89">
        <v>0</v>
      </c>
      <c r="T3448" s="89">
        <v>0</v>
      </c>
      <c r="U3448" s="89">
        <v>3.8718245724900001E-3</v>
      </c>
      <c r="V3448" s="89">
        <v>0</v>
      </c>
      <c r="W3448" s="89">
        <v>0</v>
      </c>
      <c r="X3448" s="89">
        <v>0</v>
      </c>
      <c r="Y3448" s="89">
        <v>0</v>
      </c>
      <c r="Z3448" s="89">
        <v>3.3867907866700002E-3</v>
      </c>
      <c r="AA3448" s="89">
        <v>2.62039990575E-3</v>
      </c>
    </row>
    <row r="3449" spans="1:27" x14ac:dyDescent="0.25">
      <c r="A3449" s="87">
        <v>65503</v>
      </c>
      <c r="B3449" s="134">
        <v>45473</v>
      </c>
      <c r="C3449" s="87">
        <v>19731</v>
      </c>
      <c r="D3449" s="86" t="s">
        <v>3745</v>
      </c>
      <c r="E3449" s="88">
        <v>162292328</v>
      </c>
      <c r="F3449" s="88">
        <v>123980546</v>
      </c>
      <c r="G3449" s="88">
        <v>5881667</v>
      </c>
      <c r="H3449" s="88">
        <v>0</v>
      </c>
      <c r="I3449" s="88">
        <v>0</v>
      </c>
      <c r="J3449" s="88">
        <v>32510992</v>
      </c>
      <c r="K3449" s="88">
        <v>26414279</v>
      </c>
      <c r="L3449" s="88">
        <v>0</v>
      </c>
      <c r="M3449" s="88">
        <v>52487760</v>
      </c>
      <c r="N3449" s="88">
        <v>100398</v>
      </c>
      <c r="O3449" s="88">
        <v>43833</v>
      </c>
      <c r="P3449" s="88">
        <v>6541617</v>
      </c>
      <c r="Q3449" s="89">
        <v>2.6365784802760001E-2</v>
      </c>
      <c r="R3449" s="89">
        <v>0</v>
      </c>
      <c r="S3449" s="89">
        <v>0</v>
      </c>
      <c r="T3449" s="89">
        <v>-7.4069502480000003E-4</v>
      </c>
      <c r="U3449" s="89">
        <v>-4.3014141889999996E-3</v>
      </c>
      <c r="V3449" s="89">
        <v>0</v>
      </c>
      <c r="W3449" s="89">
        <v>8.4214021819999994E-5</v>
      </c>
      <c r="X3449" s="89">
        <v>0</v>
      </c>
      <c r="Y3449" s="89">
        <v>0</v>
      </c>
      <c r="Z3449" s="89">
        <v>9.3370522523300008E-3</v>
      </c>
      <c r="AA3449" s="89">
        <v>4.6302543896000001E-4</v>
      </c>
    </row>
    <row r="3450" spans="1:27" x14ac:dyDescent="0.25">
      <c r="A3450" s="87">
        <v>65521</v>
      </c>
      <c r="B3450" s="134">
        <v>45473</v>
      </c>
      <c r="C3450" s="87">
        <v>19749</v>
      </c>
      <c r="D3450" s="86" t="s">
        <v>3746</v>
      </c>
      <c r="E3450" s="88">
        <v>23796774</v>
      </c>
      <c r="F3450" s="88">
        <v>16989756</v>
      </c>
      <c r="G3450" s="88">
        <v>324982</v>
      </c>
      <c r="H3450" s="88">
        <v>0</v>
      </c>
      <c r="I3450" s="88">
        <v>0</v>
      </c>
      <c r="J3450" s="88">
        <v>2584795</v>
      </c>
      <c r="K3450" s="88">
        <v>10768664</v>
      </c>
      <c r="L3450" s="88">
        <v>0</v>
      </c>
      <c r="M3450" s="88">
        <v>0</v>
      </c>
      <c r="N3450" s="88">
        <v>0</v>
      </c>
      <c r="O3450" s="88">
        <v>0</v>
      </c>
      <c r="P3450" s="88">
        <v>3311315</v>
      </c>
      <c r="Q3450" s="89">
        <v>5.3383372939400002E-3</v>
      </c>
      <c r="R3450" s="89">
        <v>0</v>
      </c>
      <c r="S3450" s="89">
        <v>0</v>
      </c>
      <c r="T3450" s="89">
        <v>0</v>
      </c>
      <c r="U3450" s="89">
        <v>2.01288583249E-3</v>
      </c>
      <c r="V3450" s="89">
        <v>0</v>
      </c>
      <c r="W3450" s="89">
        <v>0</v>
      </c>
      <c r="X3450" s="89">
        <v>0</v>
      </c>
      <c r="Y3450" s="89">
        <v>0</v>
      </c>
      <c r="Z3450" s="89">
        <v>2.8961098955700001E-3</v>
      </c>
      <c r="AA3450" s="89">
        <v>1.93580783277E-3</v>
      </c>
    </row>
    <row r="3451" spans="1:27" x14ac:dyDescent="0.25">
      <c r="A3451" s="87">
        <v>65528</v>
      </c>
      <c r="B3451" s="134">
        <v>45473</v>
      </c>
      <c r="C3451" s="87">
        <v>19756</v>
      </c>
      <c r="D3451" s="86" t="s">
        <v>3747</v>
      </c>
      <c r="E3451" s="88">
        <v>40839518</v>
      </c>
      <c r="F3451" s="88">
        <v>20754572</v>
      </c>
      <c r="G3451" s="88">
        <v>0</v>
      </c>
      <c r="H3451" s="88">
        <v>0</v>
      </c>
      <c r="I3451" s="88">
        <v>0</v>
      </c>
      <c r="J3451" s="88">
        <v>2853800</v>
      </c>
      <c r="K3451" s="88">
        <v>15090049</v>
      </c>
      <c r="L3451" s="88">
        <v>0</v>
      </c>
      <c r="M3451" s="88">
        <v>0</v>
      </c>
      <c r="N3451" s="88">
        <v>0</v>
      </c>
      <c r="O3451" s="88">
        <v>0</v>
      </c>
      <c r="P3451" s="88">
        <v>2810723</v>
      </c>
      <c r="Q3451" s="89">
        <v>0</v>
      </c>
      <c r="R3451" s="89">
        <v>0</v>
      </c>
      <c r="S3451" s="89">
        <v>0</v>
      </c>
      <c r="T3451" s="89">
        <v>0</v>
      </c>
      <c r="U3451" s="89">
        <v>2.6989821011000001E-4</v>
      </c>
      <c r="V3451" s="89">
        <v>0</v>
      </c>
      <c r="W3451" s="89">
        <v>0</v>
      </c>
      <c r="X3451" s="89">
        <v>0</v>
      </c>
      <c r="Y3451" s="89">
        <v>0</v>
      </c>
      <c r="Z3451" s="89">
        <v>-4.8971515799999997E-5</v>
      </c>
      <c r="AA3451" s="89">
        <v>1.8444755726999999E-4</v>
      </c>
    </row>
    <row r="3452" spans="1:27" x14ac:dyDescent="0.25">
      <c r="A3452" s="87">
        <v>65555</v>
      </c>
      <c r="B3452" s="134">
        <v>45473</v>
      </c>
      <c r="C3452" s="87">
        <v>19783</v>
      </c>
      <c r="D3452" s="86" t="s">
        <v>3748</v>
      </c>
      <c r="E3452" s="88">
        <v>7683805</v>
      </c>
      <c r="F3452" s="88">
        <v>5364907</v>
      </c>
      <c r="G3452" s="88">
        <v>0</v>
      </c>
      <c r="H3452" s="88">
        <v>0</v>
      </c>
      <c r="I3452" s="88">
        <v>0</v>
      </c>
      <c r="J3452" s="88">
        <v>2036623</v>
      </c>
      <c r="K3452" s="88">
        <v>2160643</v>
      </c>
      <c r="L3452" s="88">
        <v>0</v>
      </c>
      <c r="M3452" s="88">
        <v>0</v>
      </c>
      <c r="N3452" s="88">
        <v>0</v>
      </c>
      <c r="O3452" s="88">
        <v>0</v>
      </c>
      <c r="P3452" s="88">
        <v>1167641</v>
      </c>
      <c r="Q3452" s="89">
        <v>0</v>
      </c>
      <c r="R3452" s="89">
        <v>0</v>
      </c>
      <c r="S3452" s="89">
        <v>0</v>
      </c>
      <c r="T3452" s="89">
        <v>0</v>
      </c>
      <c r="U3452" s="89">
        <v>0</v>
      </c>
      <c r="V3452" s="89">
        <v>0</v>
      </c>
      <c r="W3452" s="89">
        <v>0</v>
      </c>
      <c r="X3452" s="89">
        <v>0</v>
      </c>
      <c r="Y3452" s="89">
        <v>0</v>
      </c>
      <c r="Z3452" s="89">
        <v>-3.1088826230000002E-4</v>
      </c>
      <c r="AA3452" s="89">
        <v>-7.2685297899999996E-5</v>
      </c>
    </row>
    <row r="3453" spans="1:27" x14ac:dyDescent="0.25">
      <c r="A3453" s="87">
        <v>65557</v>
      </c>
      <c r="B3453" s="134">
        <v>45473</v>
      </c>
      <c r="C3453" s="87">
        <v>19785</v>
      </c>
      <c r="D3453" s="86" t="s">
        <v>3066</v>
      </c>
      <c r="E3453" s="88">
        <v>18834063</v>
      </c>
      <c r="F3453" s="88">
        <v>5236987</v>
      </c>
      <c r="G3453" s="88">
        <v>0</v>
      </c>
      <c r="H3453" s="88">
        <v>0</v>
      </c>
      <c r="I3453" s="88">
        <v>0</v>
      </c>
      <c r="J3453" s="88">
        <v>1669680</v>
      </c>
      <c r="K3453" s="88">
        <v>1942608</v>
      </c>
      <c r="L3453" s="88">
        <v>0</v>
      </c>
      <c r="M3453" s="88">
        <v>632337</v>
      </c>
      <c r="N3453" s="88">
        <v>0</v>
      </c>
      <c r="O3453" s="88">
        <v>0</v>
      </c>
      <c r="P3453" s="88">
        <v>992361</v>
      </c>
      <c r="Q3453" s="89">
        <v>0</v>
      </c>
      <c r="R3453" s="89">
        <v>0</v>
      </c>
      <c r="S3453" s="89">
        <v>0</v>
      </c>
      <c r="T3453" s="89">
        <v>3.7025557995000002E-4</v>
      </c>
      <c r="U3453" s="89">
        <v>5.7354495316400004E-3</v>
      </c>
      <c r="V3453" s="89">
        <v>0</v>
      </c>
      <c r="W3453" s="89">
        <v>0</v>
      </c>
      <c r="X3453" s="89">
        <v>0</v>
      </c>
      <c r="Y3453" s="89">
        <v>0</v>
      </c>
      <c r="Z3453" s="89">
        <v>2.8040527595399999E-3</v>
      </c>
      <c r="AA3453" s="89">
        <v>2.9268080951499998E-3</v>
      </c>
    </row>
    <row r="3454" spans="1:27" x14ac:dyDescent="0.25">
      <c r="A3454" s="87">
        <v>65561</v>
      </c>
      <c r="B3454" s="134">
        <v>45473</v>
      </c>
      <c r="C3454" s="87">
        <v>19789</v>
      </c>
      <c r="D3454" s="86" t="s">
        <v>3749</v>
      </c>
      <c r="E3454" s="88">
        <v>10061222</v>
      </c>
      <c r="F3454" s="88">
        <v>4944682</v>
      </c>
      <c r="G3454" s="88">
        <v>478355</v>
      </c>
      <c r="H3454" s="88">
        <v>0</v>
      </c>
      <c r="I3454" s="88">
        <v>689199</v>
      </c>
      <c r="J3454" s="88">
        <v>477815</v>
      </c>
      <c r="K3454" s="88">
        <v>875519</v>
      </c>
      <c r="L3454" s="88">
        <v>0</v>
      </c>
      <c r="M3454" s="88">
        <v>2058969</v>
      </c>
      <c r="N3454" s="88">
        <v>0</v>
      </c>
      <c r="O3454" s="88">
        <v>0</v>
      </c>
      <c r="P3454" s="88">
        <v>364825</v>
      </c>
      <c r="Q3454" s="89">
        <v>0</v>
      </c>
      <c r="R3454" s="89">
        <v>0</v>
      </c>
      <c r="S3454" s="89">
        <v>0</v>
      </c>
      <c r="T3454" s="89">
        <v>1.9335089196290001E-2</v>
      </c>
      <c r="U3454" s="89">
        <v>8.71811525675E-3</v>
      </c>
      <c r="V3454" s="89">
        <v>0</v>
      </c>
      <c r="W3454" s="89">
        <v>0</v>
      </c>
      <c r="X3454" s="89">
        <v>0</v>
      </c>
      <c r="Y3454" s="89">
        <v>0</v>
      </c>
      <c r="Z3454" s="89">
        <v>5.414829322228E-2</v>
      </c>
      <c r="AA3454" s="89">
        <v>7.62857659744E-3</v>
      </c>
    </row>
    <row r="3455" spans="1:27" x14ac:dyDescent="0.25">
      <c r="A3455" s="87">
        <v>65564</v>
      </c>
      <c r="B3455" s="134">
        <v>45473</v>
      </c>
      <c r="C3455" s="87">
        <v>19792</v>
      </c>
      <c r="D3455" s="86" t="s">
        <v>3750</v>
      </c>
      <c r="E3455" s="88">
        <v>426910</v>
      </c>
      <c r="F3455" s="88">
        <v>26406</v>
      </c>
      <c r="G3455" s="88">
        <v>0</v>
      </c>
      <c r="H3455" s="88">
        <v>0</v>
      </c>
      <c r="I3455" s="88">
        <v>0</v>
      </c>
      <c r="J3455" s="88">
        <v>0</v>
      </c>
      <c r="K3455" s="88">
        <v>0</v>
      </c>
      <c r="L3455" s="88">
        <v>0</v>
      </c>
      <c r="M3455" s="88">
        <v>0</v>
      </c>
      <c r="N3455" s="88">
        <v>0</v>
      </c>
      <c r="O3455" s="88">
        <v>0</v>
      </c>
      <c r="P3455" s="88">
        <v>26406</v>
      </c>
      <c r="Q3455" s="89">
        <v>0</v>
      </c>
      <c r="R3455" s="89">
        <v>0</v>
      </c>
      <c r="S3455" s="89">
        <v>0</v>
      </c>
      <c r="T3455" s="89">
        <v>0</v>
      </c>
      <c r="U3455" s="89">
        <v>0</v>
      </c>
      <c r="V3455" s="89">
        <v>0</v>
      </c>
      <c r="W3455" s="89">
        <v>0</v>
      </c>
      <c r="X3455" s="89">
        <v>0</v>
      </c>
      <c r="Y3455" s="89">
        <v>0</v>
      </c>
      <c r="Z3455" s="89">
        <v>0</v>
      </c>
      <c r="AA3455" s="89">
        <v>0</v>
      </c>
    </row>
    <row r="3456" spans="1:27" x14ac:dyDescent="0.25">
      <c r="A3456" s="87">
        <v>65565</v>
      </c>
      <c r="B3456" s="134">
        <v>45473</v>
      </c>
      <c r="C3456" s="87">
        <v>19793</v>
      </c>
      <c r="D3456" s="86" t="s">
        <v>3751</v>
      </c>
      <c r="E3456" s="88">
        <v>192138212</v>
      </c>
      <c r="F3456" s="88">
        <v>146535833</v>
      </c>
      <c r="G3456" s="88">
        <v>3663591</v>
      </c>
      <c r="H3456" s="88">
        <v>0</v>
      </c>
      <c r="I3456" s="88">
        <v>0</v>
      </c>
      <c r="J3456" s="88">
        <v>9501634</v>
      </c>
      <c r="K3456" s="88">
        <v>23581840</v>
      </c>
      <c r="L3456" s="88">
        <v>0</v>
      </c>
      <c r="M3456" s="88">
        <v>80579009</v>
      </c>
      <c r="N3456" s="88">
        <v>16642398</v>
      </c>
      <c r="O3456" s="88">
        <v>4605224</v>
      </c>
      <c r="P3456" s="88">
        <v>7962137</v>
      </c>
      <c r="Q3456" s="89">
        <v>1.00298022134E-2</v>
      </c>
      <c r="R3456" s="89">
        <v>0</v>
      </c>
      <c r="S3456" s="89">
        <v>0</v>
      </c>
      <c r="T3456" s="89">
        <v>4.1776369349E-4</v>
      </c>
      <c r="U3456" s="89">
        <v>3.4877070648599998E-3</v>
      </c>
      <c r="V3456" s="89">
        <v>0</v>
      </c>
      <c r="W3456" s="89">
        <v>-2.6992433341000001E-6</v>
      </c>
      <c r="X3456" s="89">
        <v>0</v>
      </c>
      <c r="Y3456" s="89">
        <v>0</v>
      </c>
      <c r="Z3456" s="89">
        <v>4.3928137198200002E-3</v>
      </c>
      <c r="AA3456" s="89">
        <v>1.1385458510499999E-3</v>
      </c>
    </row>
    <row r="3457" spans="1:27" x14ac:dyDescent="0.25">
      <c r="A3457" s="87">
        <v>65578</v>
      </c>
      <c r="B3457" s="134">
        <v>45473</v>
      </c>
      <c r="C3457" s="87">
        <v>19803</v>
      </c>
      <c r="D3457" s="86" t="s">
        <v>3752</v>
      </c>
      <c r="E3457" s="88">
        <v>93264085</v>
      </c>
      <c r="F3457" s="88">
        <v>71962569</v>
      </c>
      <c r="G3457" s="88">
        <v>2052561</v>
      </c>
      <c r="H3457" s="88">
        <v>0</v>
      </c>
      <c r="I3457" s="88">
        <v>0</v>
      </c>
      <c r="J3457" s="88">
        <v>2707205</v>
      </c>
      <c r="K3457" s="88">
        <v>17010008</v>
      </c>
      <c r="L3457" s="88">
        <v>0</v>
      </c>
      <c r="M3457" s="88">
        <v>37119396</v>
      </c>
      <c r="N3457" s="88">
        <v>4284785</v>
      </c>
      <c r="O3457" s="88">
        <v>2106741</v>
      </c>
      <c r="P3457" s="88">
        <v>6681872</v>
      </c>
      <c r="Q3457" s="89">
        <v>1.275561741429E-2</v>
      </c>
      <c r="R3457" s="89">
        <v>0</v>
      </c>
      <c r="S3457" s="89">
        <v>0</v>
      </c>
      <c r="T3457" s="89">
        <v>-1.6301069673E-3</v>
      </c>
      <c r="U3457" s="89">
        <v>4.1852666943400004E-3</v>
      </c>
      <c r="V3457" s="89">
        <v>0</v>
      </c>
      <c r="W3457" s="89">
        <v>5.2758278494000001E-4</v>
      </c>
      <c r="X3457" s="89">
        <v>0</v>
      </c>
      <c r="Y3457" s="89">
        <v>2.29674337657E-3</v>
      </c>
      <c r="Z3457" s="89">
        <v>3.3423374518000001E-3</v>
      </c>
      <c r="AA3457" s="89">
        <v>2.0226544835999999E-3</v>
      </c>
    </row>
    <row r="3458" spans="1:27" x14ac:dyDescent="0.25">
      <c r="A3458" s="87">
        <v>65595</v>
      </c>
      <c r="B3458" s="134">
        <v>45473</v>
      </c>
      <c r="C3458" s="87">
        <v>19819</v>
      </c>
      <c r="D3458" s="86" t="s">
        <v>3753</v>
      </c>
      <c r="E3458" s="88">
        <v>683625419</v>
      </c>
      <c r="F3458" s="88">
        <v>447298280</v>
      </c>
      <c r="G3458" s="88">
        <v>99817965</v>
      </c>
      <c r="H3458" s="88">
        <v>0</v>
      </c>
      <c r="I3458" s="88">
        <v>0</v>
      </c>
      <c r="J3458" s="88">
        <v>23371188</v>
      </c>
      <c r="K3458" s="88">
        <v>265038346</v>
      </c>
      <c r="L3458" s="88">
        <v>0</v>
      </c>
      <c r="M3458" s="88">
        <v>7843809</v>
      </c>
      <c r="N3458" s="88">
        <v>0</v>
      </c>
      <c r="O3458" s="88">
        <v>234397</v>
      </c>
      <c r="P3458" s="88">
        <v>50992575</v>
      </c>
      <c r="Q3458" s="89">
        <v>2.9689466103719999E-2</v>
      </c>
      <c r="R3458" s="89">
        <v>0</v>
      </c>
      <c r="S3458" s="89">
        <v>0</v>
      </c>
      <c r="T3458" s="89">
        <v>0</v>
      </c>
      <c r="U3458" s="89">
        <v>7.4209337213999998E-3</v>
      </c>
      <c r="V3458" s="89">
        <v>0</v>
      </c>
      <c r="W3458" s="89">
        <v>-1.4143236869000001E-3</v>
      </c>
      <c r="X3458" s="89">
        <v>0</v>
      </c>
      <c r="Y3458" s="89">
        <v>0</v>
      </c>
      <c r="Z3458" s="89">
        <v>1.161311823823E-2</v>
      </c>
      <c r="AA3458" s="89">
        <v>1.239697758673E-2</v>
      </c>
    </row>
    <row r="3459" spans="1:27" x14ac:dyDescent="0.25">
      <c r="A3459" s="87">
        <v>65606</v>
      </c>
      <c r="B3459" s="134">
        <v>45473</v>
      </c>
      <c r="C3459" s="87">
        <v>19830</v>
      </c>
      <c r="D3459" s="86" t="s">
        <v>3754</v>
      </c>
      <c r="E3459" s="88">
        <v>8243758</v>
      </c>
      <c r="F3459" s="88">
        <v>3638403</v>
      </c>
      <c r="G3459" s="88">
        <v>0</v>
      </c>
      <c r="H3459" s="88">
        <v>0</v>
      </c>
      <c r="I3459" s="88">
        <v>0</v>
      </c>
      <c r="J3459" s="88">
        <v>290311</v>
      </c>
      <c r="K3459" s="88">
        <v>2503899</v>
      </c>
      <c r="L3459" s="88">
        <v>0</v>
      </c>
      <c r="M3459" s="88">
        <v>0</v>
      </c>
      <c r="N3459" s="88">
        <v>0</v>
      </c>
      <c r="O3459" s="88">
        <v>0</v>
      </c>
      <c r="P3459" s="88">
        <v>844193</v>
      </c>
      <c r="Q3459" s="89">
        <v>0</v>
      </c>
      <c r="R3459" s="89">
        <v>0</v>
      </c>
      <c r="S3459" s="89">
        <v>0</v>
      </c>
      <c r="T3459" s="89">
        <v>0</v>
      </c>
      <c r="U3459" s="89">
        <v>4.5136098805000002E-3</v>
      </c>
      <c r="V3459" s="89">
        <v>0</v>
      </c>
      <c r="W3459" s="89">
        <v>0</v>
      </c>
      <c r="X3459" s="89">
        <v>0</v>
      </c>
      <c r="Y3459" s="89">
        <v>0</v>
      </c>
      <c r="Z3459" s="89">
        <v>3.2968269651600002E-3</v>
      </c>
      <c r="AA3459" s="89">
        <v>3.7776294147500002E-3</v>
      </c>
    </row>
    <row r="3460" spans="1:27" x14ac:dyDescent="0.25">
      <c r="A3460" s="87">
        <v>65636</v>
      </c>
      <c r="B3460" s="134">
        <v>45473</v>
      </c>
      <c r="C3460" s="87">
        <v>19860</v>
      </c>
      <c r="D3460" s="86" t="s">
        <v>3755</v>
      </c>
      <c r="E3460" s="88">
        <v>7488184</v>
      </c>
      <c r="F3460" s="88">
        <v>3135804</v>
      </c>
      <c r="G3460" s="88">
        <v>0</v>
      </c>
      <c r="H3460" s="88">
        <v>0</v>
      </c>
      <c r="I3460" s="88">
        <v>0</v>
      </c>
      <c r="J3460" s="88">
        <v>42673</v>
      </c>
      <c r="K3460" s="88">
        <v>1929678</v>
      </c>
      <c r="L3460" s="88">
        <v>0</v>
      </c>
      <c r="M3460" s="88">
        <v>824439</v>
      </c>
      <c r="N3460" s="88">
        <v>0</v>
      </c>
      <c r="O3460" s="88">
        <v>0</v>
      </c>
      <c r="P3460" s="88">
        <v>339014</v>
      </c>
      <c r="Q3460" s="89">
        <v>0</v>
      </c>
      <c r="R3460" s="89">
        <v>0</v>
      </c>
      <c r="S3460" s="89">
        <v>0</v>
      </c>
      <c r="T3460" s="89">
        <v>0</v>
      </c>
      <c r="U3460" s="89">
        <v>4.9691466276299999E-3</v>
      </c>
      <c r="V3460" s="89">
        <v>0</v>
      </c>
      <c r="W3460" s="89">
        <v>0</v>
      </c>
      <c r="X3460" s="89">
        <v>0</v>
      </c>
      <c r="Y3460" s="89">
        <v>0</v>
      </c>
      <c r="Z3460" s="89">
        <v>1.216125005225E-2</v>
      </c>
      <c r="AA3460" s="89">
        <v>4.1599651944100001E-3</v>
      </c>
    </row>
    <row r="3461" spans="1:27" x14ac:dyDescent="0.25">
      <c r="A3461" s="87">
        <v>65639</v>
      </c>
      <c r="B3461" s="134">
        <v>45473</v>
      </c>
      <c r="C3461" s="87">
        <v>19863</v>
      </c>
      <c r="D3461" s="86" t="s">
        <v>3756</v>
      </c>
      <c r="E3461" s="88">
        <v>79644073</v>
      </c>
      <c r="F3461" s="88">
        <v>41324160</v>
      </c>
      <c r="G3461" s="88">
        <v>2824069</v>
      </c>
      <c r="H3461" s="88">
        <v>0</v>
      </c>
      <c r="I3461" s="88">
        <v>0</v>
      </c>
      <c r="J3461" s="88">
        <v>2999001</v>
      </c>
      <c r="K3461" s="88">
        <v>7274393</v>
      </c>
      <c r="L3461" s="88">
        <v>0</v>
      </c>
      <c r="M3461" s="88">
        <v>11470947</v>
      </c>
      <c r="N3461" s="88">
        <v>8907257</v>
      </c>
      <c r="O3461" s="88">
        <v>60735</v>
      </c>
      <c r="P3461" s="88">
        <v>7787758</v>
      </c>
      <c r="Q3461" s="89">
        <v>5.44214332379E-3</v>
      </c>
      <c r="R3461" s="89">
        <v>0</v>
      </c>
      <c r="S3461" s="89">
        <v>0</v>
      </c>
      <c r="T3461" s="89">
        <v>1.2260406259E-4</v>
      </c>
      <c r="U3461" s="89">
        <v>2.46656532916E-3</v>
      </c>
      <c r="V3461" s="89">
        <v>0</v>
      </c>
      <c r="W3461" s="89">
        <v>5.5356954499999995E-4</v>
      </c>
      <c r="X3461" s="89">
        <v>0</v>
      </c>
      <c r="Y3461" s="89">
        <v>-2.3169303140899999E-2</v>
      </c>
      <c r="Z3461" s="89">
        <v>1.413654862416E-2</v>
      </c>
      <c r="AA3461" s="89">
        <v>3.77401711833E-3</v>
      </c>
    </row>
    <row r="3462" spans="1:27" x14ac:dyDescent="0.25">
      <c r="A3462" s="87">
        <v>65640</v>
      </c>
      <c r="B3462" s="134">
        <v>45473</v>
      </c>
      <c r="C3462" s="87">
        <v>19864</v>
      </c>
      <c r="D3462" s="86" t="s">
        <v>3757</v>
      </c>
      <c r="E3462" s="88">
        <v>29263946</v>
      </c>
      <c r="F3462" s="88">
        <v>9585986</v>
      </c>
      <c r="G3462" s="88">
        <v>1316105</v>
      </c>
      <c r="H3462" s="88">
        <v>0</v>
      </c>
      <c r="I3462" s="88">
        <v>0</v>
      </c>
      <c r="J3462" s="88">
        <v>2063607</v>
      </c>
      <c r="K3462" s="88">
        <v>2495051</v>
      </c>
      <c r="L3462" s="88">
        <v>0</v>
      </c>
      <c r="M3462" s="88">
        <v>2566531</v>
      </c>
      <c r="N3462" s="88">
        <v>0</v>
      </c>
      <c r="O3462" s="88">
        <v>0</v>
      </c>
      <c r="P3462" s="88">
        <v>1144691</v>
      </c>
      <c r="Q3462" s="89">
        <v>2.6051406994320001E-2</v>
      </c>
      <c r="R3462" s="89">
        <v>0</v>
      </c>
      <c r="S3462" s="89">
        <v>0</v>
      </c>
      <c r="T3462" s="89">
        <v>5.6276985832E-4</v>
      </c>
      <c r="U3462" s="89">
        <v>1.0543192292799999E-3</v>
      </c>
      <c r="V3462" s="89">
        <v>0</v>
      </c>
      <c r="W3462" s="89">
        <v>0</v>
      </c>
      <c r="X3462" s="89">
        <v>0</v>
      </c>
      <c r="Y3462" s="89">
        <v>0</v>
      </c>
      <c r="Z3462" s="89">
        <v>3.3218069777E-3</v>
      </c>
      <c r="AA3462" s="89">
        <v>4.7774226262700002E-3</v>
      </c>
    </row>
    <row r="3463" spans="1:27" x14ac:dyDescent="0.25">
      <c r="A3463" s="87">
        <v>65656</v>
      </c>
      <c r="B3463" s="134">
        <v>45473</v>
      </c>
      <c r="C3463" s="87">
        <v>19880</v>
      </c>
      <c r="D3463" s="86" t="s">
        <v>3758</v>
      </c>
      <c r="E3463" s="88">
        <v>537313890</v>
      </c>
      <c r="F3463" s="88">
        <v>333605447</v>
      </c>
      <c r="G3463" s="88">
        <v>0</v>
      </c>
      <c r="H3463" s="88">
        <v>0</v>
      </c>
      <c r="I3463" s="88">
        <v>0</v>
      </c>
      <c r="J3463" s="88">
        <v>71077736</v>
      </c>
      <c r="K3463" s="88">
        <v>214246391</v>
      </c>
      <c r="L3463" s="88">
        <v>0</v>
      </c>
      <c r="M3463" s="88">
        <v>28461487</v>
      </c>
      <c r="N3463" s="88">
        <v>0</v>
      </c>
      <c r="O3463" s="88">
        <v>0</v>
      </c>
      <c r="P3463" s="88">
        <v>19819833</v>
      </c>
      <c r="Q3463" s="89">
        <v>0</v>
      </c>
      <c r="R3463" s="89">
        <v>0</v>
      </c>
      <c r="S3463" s="89">
        <v>0</v>
      </c>
      <c r="T3463" s="89">
        <v>6.8166490556999997E-4</v>
      </c>
      <c r="U3463" s="89">
        <v>1.4002326396000001E-3</v>
      </c>
      <c r="V3463" s="89">
        <v>0</v>
      </c>
      <c r="W3463" s="89">
        <v>3.0855737230999999E-4</v>
      </c>
      <c r="X3463" s="89">
        <v>0</v>
      </c>
      <c r="Y3463" s="89">
        <v>0</v>
      </c>
      <c r="Z3463" s="89">
        <v>5.4732797284000002E-3</v>
      </c>
      <c r="AA3463" s="89">
        <v>1.41536902657E-3</v>
      </c>
    </row>
    <row r="3464" spans="1:27" x14ac:dyDescent="0.25">
      <c r="A3464" s="87">
        <v>65664</v>
      </c>
      <c r="B3464" s="134">
        <v>45473</v>
      </c>
      <c r="C3464" s="87">
        <v>19888</v>
      </c>
      <c r="D3464" s="86" t="s">
        <v>3759</v>
      </c>
      <c r="E3464" s="88">
        <v>11947412</v>
      </c>
      <c r="F3464" s="88">
        <v>4307084</v>
      </c>
      <c r="G3464" s="88">
        <v>0</v>
      </c>
      <c r="H3464" s="88">
        <v>0</v>
      </c>
      <c r="I3464" s="88">
        <v>0</v>
      </c>
      <c r="J3464" s="88">
        <v>1581223</v>
      </c>
      <c r="K3464" s="88">
        <v>1844034</v>
      </c>
      <c r="L3464" s="88">
        <v>0</v>
      </c>
      <c r="M3464" s="88">
        <v>0</v>
      </c>
      <c r="N3464" s="88">
        <v>0</v>
      </c>
      <c r="O3464" s="88">
        <v>0</v>
      </c>
      <c r="P3464" s="88">
        <v>881827</v>
      </c>
      <c r="Q3464" s="89">
        <v>0</v>
      </c>
      <c r="R3464" s="89">
        <v>0</v>
      </c>
      <c r="S3464" s="89">
        <v>0</v>
      </c>
      <c r="T3464" s="89">
        <v>0</v>
      </c>
      <c r="U3464" s="89">
        <v>0</v>
      </c>
      <c r="V3464" s="89">
        <v>0</v>
      </c>
      <c r="W3464" s="89">
        <v>0</v>
      </c>
      <c r="X3464" s="89">
        <v>0</v>
      </c>
      <c r="Y3464" s="89">
        <v>0</v>
      </c>
      <c r="Z3464" s="89">
        <v>3.5142313403900001E-3</v>
      </c>
      <c r="AA3464" s="89">
        <v>1.22550880578E-3</v>
      </c>
    </row>
    <row r="3465" spans="1:27" x14ac:dyDescent="0.25">
      <c r="A3465" s="87">
        <v>65680</v>
      </c>
      <c r="B3465" s="134">
        <v>45473</v>
      </c>
      <c r="C3465" s="87">
        <v>19904</v>
      </c>
      <c r="D3465" s="86" t="s">
        <v>3760</v>
      </c>
      <c r="E3465" s="88">
        <v>55522</v>
      </c>
      <c r="F3465" s="88">
        <v>0</v>
      </c>
      <c r="G3465" s="88">
        <v>0</v>
      </c>
      <c r="H3465" s="88">
        <v>0</v>
      </c>
      <c r="I3465" s="88">
        <v>0</v>
      </c>
      <c r="J3465" s="88">
        <v>0</v>
      </c>
      <c r="K3465" s="88">
        <v>0</v>
      </c>
      <c r="L3465" s="88">
        <v>0</v>
      </c>
      <c r="M3465" s="88">
        <v>0</v>
      </c>
      <c r="N3465" s="88">
        <v>0</v>
      </c>
      <c r="O3465" s="88">
        <v>0</v>
      </c>
      <c r="P3465" s="88">
        <v>0</v>
      </c>
      <c r="Q3465" s="89">
        <v>0</v>
      </c>
      <c r="R3465" s="89">
        <v>0</v>
      </c>
      <c r="S3465" s="89">
        <v>0</v>
      </c>
      <c r="T3465" s="89">
        <v>0</v>
      </c>
      <c r="U3465" s="89">
        <v>0</v>
      </c>
      <c r="V3465" s="89">
        <v>0</v>
      </c>
      <c r="W3465" s="89">
        <v>0</v>
      </c>
      <c r="X3465" s="89">
        <v>0</v>
      </c>
      <c r="Y3465" s="89">
        <v>0</v>
      </c>
      <c r="Z3465" s="89">
        <v>0</v>
      </c>
      <c r="AA3465" s="89">
        <v>0</v>
      </c>
    </row>
    <row r="3466" spans="1:27" x14ac:dyDescent="0.25">
      <c r="A3466" s="87">
        <v>65712</v>
      </c>
      <c r="B3466" s="134">
        <v>45473</v>
      </c>
      <c r="C3466" s="87">
        <v>19936</v>
      </c>
      <c r="D3466" s="86" t="s">
        <v>3761</v>
      </c>
      <c r="E3466" s="88">
        <v>49067463</v>
      </c>
      <c r="F3466" s="88">
        <v>28661125</v>
      </c>
      <c r="G3466" s="88">
        <v>447462</v>
      </c>
      <c r="H3466" s="88">
        <v>0</v>
      </c>
      <c r="I3466" s="88">
        <v>0</v>
      </c>
      <c r="J3466" s="88">
        <v>8600194</v>
      </c>
      <c r="K3466" s="88">
        <v>14800030</v>
      </c>
      <c r="L3466" s="88">
        <v>0</v>
      </c>
      <c r="M3466" s="88">
        <v>746277</v>
      </c>
      <c r="N3466" s="88">
        <v>0</v>
      </c>
      <c r="O3466" s="88">
        <v>0</v>
      </c>
      <c r="P3466" s="88">
        <v>4067161</v>
      </c>
      <c r="Q3466" s="89">
        <v>1.506975015627E-2</v>
      </c>
      <c r="R3466" s="89">
        <v>0</v>
      </c>
      <c r="S3466" s="89">
        <v>0</v>
      </c>
      <c r="T3466" s="89">
        <v>5.3459470830000003E-4</v>
      </c>
      <c r="U3466" s="89">
        <v>5.0224328152600004E-3</v>
      </c>
      <c r="V3466" s="89">
        <v>0</v>
      </c>
      <c r="W3466" s="89">
        <v>0</v>
      </c>
      <c r="X3466" s="89">
        <v>0</v>
      </c>
      <c r="Y3466" s="89">
        <v>0</v>
      </c>
      <c r="Z3466" s="89">
        <v>6.9507752579000001E-3</v>
      </c>
      <c r="AA3466" s="89">
        <v>3.93093565116E-3</v>
      </c>
    </row>
    <row r="3467" spans="1:27" x14ac:dyDescent="0.25">
      <c r="A3467" s="87">
        <v>65722</v>
      </c>
      <c r="B3467" s="134">
        <v>45473</v>
      </c>
      <c r="C3467" s="87">
        <v>19946</v>
      </c>
      <c r="D3467" s="86" t="s">
        <v>3762</v>
      </c>
      <c r="E3467" s="88">
        <v>613960025</v>
      </c>
      <c r="F3467" s="88">
        <v>449337492</v>
      </c>
      <c r="G3467" s="88">
        <v>682404</v>
      </c>
      <c r="H3467" s="88">
        <v>0</v>
      </c>
      <c r="I3467" s="88">
        <v>0</v>
      </c>
      <c r="J3467" s="88">
        <v>2269379</v>
      </c>
      <c r="K3467" s="88">
        <v>17044046</v>
      </c>
      <c r="L3467" s="88">
        <v>0</v>
      </c>
      <c r="M3467" s="88">
        <v>342206664</v>
      </c>
      <c r="N3467" s="88">
        <v>33162201</v>
      </c>
      <c r="O3467" s="88">
        <v>13888727</v>
      </c>
      <c r="P3467" s="88">
        <v>40084069</v>
      </c>
      <c r="Q3467" s="89">
        <v>1.002819962353E-2</v>
      </c>
      <c r="R3467" s="89">
        <v>0</v>
      </c>
      <c r="S3467" s="89">
        <v>0</v>
      </c>
      <c r="T3467" s="89">
        <v>7.2716420802100001E-3</v>
      </c>
      <c r="U3467" s="89">
        <v>4.7158594789700001E-3</v>
      </c>
      <c r="V3467" s="89">
        <v>0</v>
      </c>
      <c r="W3467" s="89">
        <v>0</v>
      </c>
      <c r="X3467" s="89">
        <v>0</v>
      </c>
      <c r="Y3467" s="89">
        <v>0</v>
      </c>
      <c r="Z3467" s="89">
        <v>2.31871917168E-3</v>
      </c>
      <c r="AA3467" s="89">
        <v>5.1936529289000005E-4</v>
      </c>
    </row>
    <row r="3468" spans="1:27" x14ac:dyDescent="0.25">
      <c r="A3468" s="87">
        <v>65735</v>
      </c>
      <c r="B3468" s="134">
        <v>45473</v>
      </c>
      <c r="C3468" s="87">
        <v>19958</v>
      </c>
      <c r="D3468" s="86" t="s">
        <v>3763</v>
      </c>
      <c r="E3468" s="88">
        <v>195481422</v>
      </c>
      <c r="F3468" s="88">
        <v>92060890</v>
      </c>
      <c r="G3468" s="88">
        <v>2479086</v>
      </c>
      <c r="H3468" s="88">
        <v>0</v>
      </c>
      <c r="I3468" s="88">
        <v>0</v>
      </c>
      <c r="J3468" s="88">
        <v>24176496</v>
      </c>
      <c r="K3468" s="88">
        <v>57388596</v>
      </c>
      <c r="L3468" s="88">
        <v>0</v>
      </c>
      <c r="M3468" s="88">
        <v>4031577</v>
      </c>
      <c r="N3468" s="88">
        <v>1387353</v>
      </c>
      <c r="O3468" s="88">
        <v>249170</v>
      </c>
      <c r="P3468" s="88">
        <v>2348612</v>
      </c>
      <c r="Q3468" s="89">
        <v>8.1453091374900002E-3</v>
      </c>
      <c r="R3468" s="89">
        <v>0</v>
      </c>
      <c r="S3468" s="89">
        <v>0</v>
      </c>
      <c r="T3468" s="89">
        <v>9.9170244193000009E-4</v>
      </c>
      <c r="U3468" s="89">
        <v>1.29647848113E-3</v>
      </c>
      <c r="V3468" s="89">
        <v>0</v>
      </c>
      <c r="W3468" s="89">
        <v>-3.5153784834000001E-3</v>
      </c>
      <c r="X3468" s="89">
        <v>0</v>
      </c>
      <c r="Y3468" s="89">
        <v>0</v>
      </c>
      <c r="Z3468" s="89">
        <v>-1.16939521692E-2</v>
      </c>
      <c r="AA3468" s="89">
        <v>7.5130277416000002E-4</v>
      </c>
    </row>
    <row r="3469" spans="1:27" x14ac:dyDescent="0.25">
      <c r="A3469" s="87">
        <v>65759</v>
      </c>
      <c r="B3469" s="134">
        <v>45473</v>
      </c>
      <c r="C3469" s="87">
        <v>19982</v>
      </c>
      <c r="D3469" s="86" t="s">
        <v>3764</v>
      </c>
      <c r="E3469" s="88">
        <v>2971573</v>
      </c>
      <c r="F3469" s="88">
        <v>2386896</v>
      </c>
      <c r="G3469" s="88">
        <v>0</v>
      </c>
      <c r="H3469" s="88">
        <v>0</v>
      </c>
      <c r="I3469" s="88">
        <v>0</v>
      </c>
      <c r="J3469" s="88">
        <v>671169</v>
      </c>
      <c r="K3469" s="88">
        <v>1311198</v>
      </c>
      <c r="L3469" s="88">
        <v>0</v>
      </c>
      <c r="M3469" s="88">
        <v>0</v>
      </c>
      <c r="N3469" s="88">
        <v>0</v>
      </c>
      <c r="O3469" s="88">
        <v>0</v>
      </c>
      <c r="P3469" s="88">
        <v>404529</v>
      </c>
      <c r="Q3469" s="89">
        <v>0</v>
      </c>
      <c r="R3469" s="89">
        <v>0</v>
      </c>
      <c r="S3469" s="89">
        <v>0</v>
      </c>
      <c r="T3469" s="89">
        <v>0</v>
      </c>
      <c r="U3469" s="89">
        <v>0</v>
      </c>
      <c r="V3469" s="89">
        <v>0</v>
      </c>
      <c r="W3469" s="89">
        <v>0</v>
      </c>
      <c r="X3469" s="89">
        <v>0</v>
      </c>
      <c r="Y3469" s="89">
        <v>0</v>
      </c>
      <c r="Z3469" s="89">
        <v>4.3472685815100004E-3</v>
      </c>
      <c r="AA3469" s="89">
        <v>1.0650153528299999E-3</v>
      </c>
    </row>
    <row r="3470" spans="1:27" x14ac:dyDescent="0.25">
      <c r="A3470" s="87">
        <v>65770</v>
      </c>
      <c r="B3470" s="134">
        <v>45473</v>
      </c>
      <c r="C3470" s="87">
        <v>19993</v>
      </c>
      <c r="D3470" s="86" t="s">
        <v>3765</v>
      </c>
      <c r="E3470" s="88">
        <v>31021405</v>
      </c>
      <c r="F3470" s="88">
        <v>19473383</v>
      </c>
      <c r="G3470" s="88">
        <v>801349</v>
      </c>
      <c r="H3470" s="88">
        <v>0</v>
      </c>
      <c r="I3470" s="88">
        <v>0</v>
      </c>
      <c r="J3470" s="88">
        <v>1376105</v>
      </c>
      <c r="K3470" s="88">
        <v>3084791</v>
      </c>
      <c r="L3470" s="88">
        <v>0</v>
      </c>
      <c r="M3470" s="88">
        <v>13780063</v>
      </c>
      <c r="N3470" s="88">
        <v>0</v>
      </c>
      <c r="O3470" s="88">
        <v>0</v>
      </c>
      <c r="P3470" s="88">
        <v>431075</v>
      </c>
      <c r="Q3470" s="89">
        <v>1.561299877815E-2</v>
      </c>
      <c r="R3470" s="89">
        <v>0</v>
      </c>
      <c r="S3470" s="89">
        <v>0</v>
      </c>
      <c r="T3470" s="89">
        <v>0</v>
      </c>
      <c r="U3470" s="89">
        <v>3.1604504505200002E-3</v>
      </c>
      <c r="V3470" s="89">
        <v>0</v>
      </c>
      <c r="W3470" s="89">
        <v>0</v>
      </c>
      <c r="X3470" s="89">
        <v>0</v>
      </c>
      <c r="Y3470" s="89">
        <v>0</v>
      </c>
      <c r="Z3470" s="89">
        <v>7.4537547540100002E-3</v>
      </c>
      <c r="AA3470" s="89">
        <v>1.3601596169500001E-3</v>
      </c>
    </row>
    <row r="3471" spans="1:27" x14ac:dyDescent="0.25">
      <c r="A3471" s="87">
        <v>65774</v>
      </c>
      <c r="B3471" s="134">
        <v>45473</v>
      </c>
      <c r="C3471" s="87">
        <v>19997</v>
      </c>
      <c r="D3471" s="86" t="s">
        <v>3766</v>
      </c>
      <c r="E3471" s="88">
        <v>7018469</v>
      </c>
      <c r="F3471" s="88">
        <v>3169242</v>
      </c>
      <c r="G3471" s="88">
        <v>0</v>
      </c>
      <c r="H3471" s="88">
        <v>0</v>
      </c>
      <c r="I3471" s="88">
        <v>0</v>
      </c>
      <c r="J3471" s="88">
        <v>396166</v>
      </c>
      <c r="K3471" s="88">
        <v>1775379</v>
      </c>
      <c r="L3471" s="88">
        <v>0</v>
      </c>
      <c r="M3471" s="88">
        <v>0</v>
      </c>
      <c r="N3471" s="88">
        <v>0</v>
      </c>
      <c r="O3471" s="88">
        <v>0</v>
      </c>
      <c r="P3471" s="88">
        <v>997697</v>
      </c>
      <c r="Q3471" s="89">
        <v>0</v>
      </c>
      <c r="R3471" s="89">
        <v>0</v>
      </c>
      <c r="S3471" s="89">
        <v>0</v>
      </c>
      <c r="T3471" s="89">
        <v>0</v>
      </c>
      <c r="U3471" s="89">
        <v>0</v>
      </c>
      <c r="V3471" s="89">
        <v>0</v>
      </c>
      <c r="W3471" s="89">
        <v>0</v>
      </c>
      <c r="X3471" s="89">
        <v>0</v>
      </c>
      <c r="Y3471" s="89">
        <v>0</v>
      </c>
      <c r="Z3471" s="89">
        <v>5.247256534954E-2</v>
      </c>
      <c r="AA3471" s="89">
        <v>1.6510823779880002E-2</v>
      </c>
    </row>
    <row r="3472" spans="1:27" x14ac:dyDescent="0.25">
      <c r="A3472" s="87">
        <v>65775</v>
      </c>
      <c r="B3472" s="134">
        <v>45473</v>
      </c>
      <c r="C3472" s="87">
        <v>19998</v>
      </c>
      <c r="D3472" s="86" t="s">
        <v>3767</v>
      </c>
      <c r="E3472" s="88">
        <v>78386340</v>
      </c>
      <c r="F3472" s="88">
        <v>43564688</v>
      </c>
      <c r="G3472" s="88">
        <v>814111</v>
      </c>
      <c r="H3472" s="88">
        <v>0</v>
      </c>
      <c r="I3472" s="88">
        <v>0</v>
      </c>
      <c r="J3472" s="88">
        <v>4712620</v>
      </c>
      <c r="K3472" s="88">
        <v>8643957</v>
      </c>
      <c r="L3472" s="88">
        <v>0</v>
      </c>
      <c r="M3472" s="88">
        <v>19682761</v>
      </c>
      <c r="N3472" s="88">
        <v>9045500</v>
      </c>
      <c r="O3472" s="88">
        <v>0</v>
      </c>
      <c r="P3472" s="88">
        <v>665739</v>
      </c>
      <c r="Q3472" s="89">
        <v>1.221446960546E-2</v>
      </c>
      <c r="R3472" s="89">
        <v>0</v>
      </c>
      <c r="S3472" s="89">
        <v>0</v>
      </c>
      <c r="T3472" s="89">
        <v>5.8211059593999998E-4</v>
      </c>
      <c r="U3472" s="89">
        <v>2.6950216484999999E-4</v>
      </c>
      <c r="V3472" s="89">
        <v>0</v>
      </c>
      <c r="W3472" s="89">
        <v>1.6097004541E-4</v>
      </c>
      <c r="X3472" s="89">
        <v>0</v>
      </c>
      <c r="Y3472" s="89">
        <v>0</v>
      </c>
      <c r="Z3472" s="89">
        <v>7.1926046522700002E-3</v>
      </c>
      <c r="AA3472" s="89">
        <v>4.9891020313E-4</v>
      </c>
    </row>
    <row r="3473" spans="1:27" x14ac:dyDescent="0.25">
      <c r="A3473" s="87">
        <v>65780</v>
      </c>
      <c r="B3473" s="134">
        <v>45473</v>
      </c>
      <c r="C3473" s="87">
        <v>20003</v>
      </c>
      <c r="D3473" s="86" t="s">
        <v>3768</v>
      </c>
      <c r="E3473" s="88">
        <v>469353</v>
      </c>
      <c r="F3473" s="88">
        <v>158604</v>
      </c>
      <c r="G3473" s="88">
        <v>0</v>
      </c>
      <c r="H3473" s="88">
        <v>0</v>
      </c>
      <c r="I3473" s="88">
        <v>0</v>
      </c>
      <c r="J3473" s="88">
        <v>41882</v>
      </c>
      <c r="K3473" s="88">
        <v>6531</v>
      </c>
      <c r="L3473" s="88">
        <v>0</v>
      </c>
      <c r="M3473" s="88">
        <v>14828</v>
      </c>
      <c r="N3473" s="88">
        <v>0</v>
      </c>
      <c r="O3473" s="88">
        <v>0</v>
      </c>
      <c r="P3473" s="88">
        <v>95363</v>
      </c>
      <c r="Q3473" s="89">
        <v>0</v>
      </c>
      <c r="R3473" s="89">
        <v>0</v>
      </c>
      <c r="S3473" s="89">
        <v>0</v>
      </c>
      <c r="T3473" s="89">
        <v>0</v>
      </c>
      <c r="U3473" s="89">
        <v>0</v>
      </c>
      <c r="V3473" s="89">
        <v>0</v>
      </c>
      <c r="W3473" s="89">
        <v>0</v>
      </c>
      <c r="X3473" s="89">
        <v>0</v>
      </c>
      <c r="Y3473" s="89">
        <v>0</v>
      </c>
      <c r="Z3473" s="89">
        <v>0</v>
      </c>
      <c r="AA3473" s="89">
        <v>0</v>
      </c>
    </row>
    <row r="3474" spans="1:27" x14ac:dyDescent="0.25">
      <c r="A3474" s="87">
        <v>65781</v>
      </c>
      <c r="B3474" s="134">
        <v>45473</v>
      </c>
      <c r="C3474" s="87">
        <v>20004</v>
      </c>
      <c r="D3474" s="86" t="s">
        <v>3769</v>
      </c>
      <c r="E3474" s="88">
        <v>5380087</v>
      </c>
      <c r="F3474" s="88">
        <v>3751480</v>
      </c>
      <c r="G3474" s="88">
        <v>0</v>
      </c>
      <c r="H3474" s="88">
        <v>0</v>
      </c>
      <c r="I3474" s="88">
        <v>0</v>
      </c>
      <c r="J3474" s="88">
        <v>176706</v>
      </c>
      <c r="K3474" s="88">
        <v>3110850</v>
      </c>
      <c r="L3474" s="88">
        <v>0</v>
      </c>
      <c r="M3474" s="88">
        <v>0</v>
      </c>
      <c r="N3474" s="88">
        <v>0</v>
      </c>
      <c r="O3474" s="88">
        <v>0</v>
      </c>
      <c r="P3474" s="88">
        <v>463924</v>
      </c>
      <c r="Q3474" s="89">
        <v>0</v>
      </c>
      <c r="R3474" s="89">
        <v>0</v>
      </c>
      <c r="S3474" s="89">
        <v>0</v>
      </c>
      <c r="T3474" s="89">
        <v>3.9216087933289998E-2</v>
      </c>
      <c r="U3474" s="89">
        <v>0</v>
      </c>
      <c r="V3474" s="89">
        <v>0</v>
      </c>
      <c r="W3474" s="89">
        <v>0</v>
      </c>
      <c r="X3474" s="89">
        <v>0</v>
      </c>
      <c r="Y3474" s="89">
        <v>0</v>
      </c>
      <c r="Z3474" s="89">
        <v>3.3594426656660001E-2</v>
      </c>
      <c r="AA3474" s="89">
        <v>6.9937272599899999E-3</v>
      </c>
    </row>
    <row r="3475" spans="1:27" x14ac:dyDescent="0.25">
      <c r="A3475" s="87">
        <v>65803</v>
      </c>
      <c r="B3475" s="134">
        <v>45473</v>
      </c>
      <c r="C3475" s="87">
        <v>20026</v>
      </c>
      <c r="D3475" s="86" t="s">
        <v>3770</v>
      </c>
      <c r="E3475" s="88">
        <v>39421085</v>
      </c>
      <c r="F3475" s="88">
        <v>18118364</v>
      </c>
      <c r="G3475" s="88">
        <v>768440</v>
      </c>
      <c r="H3475" s="88">
        <v>0</v>
      </c>
      <c r="I3475" s="88">
        <v>0</v>
      </c>
      <c r="J3475" s="88">
        <v>2752887</v>
      </c>
      <c r="K3475" s="88">
        <v>9940698</v>
      </c>
      <c r="L3475" s="88">
        <v>0</v>
      </c>
      <c r="M3475" s="88">
        <v>2346255</v>
      </c>
      <c r="N3475" s="88">
        <v>0</v>
      </c>
      <c r="O3475" s="88">
        <v>0</v>
      </c>
      <c r="P3475" s="88">
        <v>2310084</v>
      </c>
      <c r="Q3475" s="89">
        <v>1.17306215942E-2</v>
      </c>
      <c r="R3475" s="89">
        <v>0</v>
      </c>
      <c r="S3475" s="89">
        <v>0</v>
      </c>
      <c r="T3475" s="89">
        <v>0</v>
      </c>
      <c r="U3475" s="89">
        <v>1.8572686676200001E-3</v>
      </c>
      <c r="V3475" s="89">
        <v>0</v>
      </c>
      <c r="W3475" s="89">
        <v>-3.3685488400000002E-5</v>
      </c>
      <c r="X3475" s="89">
        <v>0</v>
      </c>
      <c r="Y3475" s="89">
        <v>0</v>
      </c>
      <c r="Z3475" s="89">
        <v>1.942629211846E-2</v>
      </c>
      <c r="AA3475" s="89">
        <v>3.8163356464299999E-3</v>
      </c>
    </row>
    <row r="3476" spans="1:27" x14ac:dyDescent="0.25">
      <c r="A3476" s="87">
        <v>65809</v>
      </c>
      <c r="B3476" s="134">
        <v>45473</v>
      </c>
      <c r="C3476" s="87">
        <v>20032</v>
      </c>
      <c r="D3476" s="86" t="s">
        <v>3771</v>
      </c>
      <c r="E3476" s="88">
        <v>26860208</v>
      </c>
      <c r="F3476" s="88">
        <v>13591642</v>
      </c>
      <c r="G3476" s="88">
        <v>0</v>
      </c>
      <c r="H3476" s="88">
        <v>0</v>
      </c>
      <c r="I3476" s="88">
        <v>20302</v>
      </c>
      <c r="J3476" s="88">
        <v>1413306</v>
      </c>
      <c r="K3476" s="88">
        <v>3457049</v>
      </c>
      <c r="L3476" s="88">
        <v>0</v>
      </c>
      <c r="M3476" s="88">
        <v>7420894</v>
      </c>
      <c r="N3476" s="88">
        <v>0</v>
      </c>
      <c r="O3476" s="88">
        <v>0</v>
      </c>
      <c r="P3476" s="88">
        <v>1280092</v>
      </c>
      <c r="Q3476" s="89">
        <v>0</v>
      </c>
      <c r="R3476" s="89">
        <v>0</v>
      </c>
      <c r="S3476" s="89">
        <v>0</v>
      </c>
      <c r="T3476" s="89">
        <v>7.9389108313999996E-3</v>
      </c>
      <c r="U3476" s="89">
        <v>2.7172797184999999E-3</v>
      </c>
      <c r="V3476" s="89">
        <v>0</v>
      </c>
      <c r="W3476" s="89">
        <v>0</v>
      </c>
      <c r="X3476" s="89">
        <v>0</v>
      </c>
      <c r="Y3476" s="89">
        <v>0</v>
      </c>
      <c r="Z3476" s="89">
        <v>1.9860163548269999E-2</v>
      </c>
      <c r="AA3476" s="89">
        <v>3.2589713639699998E-3</v>
      </c>
    </row>
    <row r="3477" spans="1:27" x14ac:dyDescent="0.25">
      <c r="A3477" s="87">
        <v>65816</v>
      </c>
      <c r="B3477" s="134">
        <v>45473</v>
      </c>
      <c r="C3477" s="87">
        <v>20039</v>
      </c>
      <c r="D3477" s="86" t="s">
        <v>3772</v>
      </c>
      <c r="E3477" s="88">
        <v>31593463</v>
      </c>
      <c r="F3477" s="88">
        <v>12180555</v>
      </c>
      <c r="G3477" s="88">
        <v>178773</v>
      </c>
      <c r="H3477" s="88">
        <v>0</v>
      </c>
      <c r="I3477" s="88">
        <v>0</v>
      </c>
      <c r="J3477" s="88">
        <v>2103917</v>
      </c>
      <c r="K3477" s="88">
        <v>4863963</v>
      </c>
      <c r="L3477" s="88">
        <v>0</v>
      </c>
      <c r="M3477" s="88">
        <v>3695112</v>
      </c>
      <c r="N3477" s="88">
        <v>0</v>
      </c>
      <c r="O3477" s="88">
        <v>0</v>
      </c>
      <c r="P3477" s="88">
        <v>1338790</v>
      </c>
      <c r="Q3477" s="89">
        <v>0</v>
      </c>
      <c r="R3477" s="89">
        <v>0</v>
      </c>
      <c r="S3477" s="89">
        <v>0</v>
      </c>
      <c r="T3477" s="89">
        <v>0</v>
      </c>
      <c r="U3477" s="89">
        <v>0</v>
      </c>
      <c r="V3477" s="89">
        <v>0</v>
      </c>
      <c r="W3477" s="89">
        <v>-4.0323341399999999E-5</v>
      </c>
      <c r="X3477" s="89">
        <v>0</v>
      </c>
      <c r="Y3477" s="89">
        <v>0</v>
      </c>
      <c r="Z3477" s="89">
        <v>2.23959658327E-3</v>
      </c>
      <c r="AA3477" s="89">
        <v>2.1606017579E-4</v>
      </c>
    </row>
    <row r="3478" spans="1:27" x14ac:dyDescent="0.25">
      <c r="A3478" s="87">
        <v>65817</v>
      </c>
      <c r="B3478" s="134">
        <v>45473</v>
      </c>
      <c r="C3478" s="87">
        <v>20040</v>
      </c>
      <c r="D3478" s="86" t="s">
        <v>3773</v>
      </c>
      <c r="E3478" s="88">
        <v>32131532</v>
      </c>
      <c r="F3478" s="88">
        <v>17720506</v>
      </c>
      <c r="G3478" s="88">
        <v>739553</v>
      </c>
      <c r="H3478" s="88">
        <v>0</v>
      </c>
      <c r="I3478" s="88">
        <v>0</v>
      </c>
      <c r="J3478" s="88">
        <v>1495373</v>
      </c>
      <c r="K3478" s="88">
        <v>3964579</v>
      </c>
      <c r="L3478" s="88">
        <v>0</v>
      </c>
      <c r="M3478" s="88">
        <v>10264576</v>
      </c>
      <c r="N3478" s="88">
        <v>0</v>
      </c>
      <c r="O3478" s="88">
        <v>0</v>
      </c>
      <c r="P3478" s="88">
        <v>1256425</v>
      </c>
      <c r="Q3478" s="89">
        <v>0</v>
      </c>
      <c r="R3478" s="89">
        <v>0</v>
      </c>
      <c r="S3478" s="89">
        <v>0</v>
      </c>
      <c r="T3478" s="89">
        <v>0</v>
      </c>
      <c r="U3478" s="89">
        <v>0</v>
      </c>
      <c r="V3478" s="89">
        <v>0</v>
      </c>
      <c r="W3478" s="89">
        <v>0</v>
      </c>
      <c r="X3478" s="89">
        <v>0</v>
      </c>
      <c r="Y3478" s="89">
        <v>0</v>
      </c>
      <c r="Z3478" s="89">
        <v>3.7745940985800001E-3</v>
      </c>
      <c r="AA3478" s="89">
        <v>2.4104356910000001E-4</v>
      </c>
    </row>
    <row r="3479" spans="1:27" x14ac:dyDescent="0.25">
      <c r="A3479" s="87">
        <v>65840</v>
      </c>
      <c r="B3479" s="134">
        <v>45473</v>
      </c>
      <c r="C3479" s="87">
        <v>20063</v>
      </c>
      <c r="D3479" s="86" t="s">
        <v>3774</v>
      </c>
      <c r="E3479" s="88">
        <v>4773982</v>
      </c>
      <c r="F3479" s="88">
        <v>1840871</v>
      </c>
      <c r="G3479" s="88">
        <v>158124</v>
      </c>
      <c r="H3479" s="88">
        <v>0</v>
      </c>
      <c r="I3479" s="88">
        <v>0</v>
      </c>
      <c r="J3479" s="88">
        <v>247877</v>
      </c>
      <c r="K3479" s="88">
        <v>906874</v>
      </c>
      <c r="L3479" s="88">
        <v>0</v>
      </c>
      <c r="M3479" s="88">
        <v>0</v>
      </c>
      <c r="N3479" s="88">
        <v>0</v>
      </c>
      <c r="O3479" s="88">
        <v>0</v>
      </c>
      <c r="P3479" s="88">
        <v>527996</v>
      </c>
      <c r="Q3479" s="89">
        <v>-4.1151416234000001E-3</v>
      </c>
      <c r="R3479" s="89">
        <v>0</v>
      </c>
      <c r="S3479" s="89">
        <v>0</v>
      </c>
      <c r="T3479" s="89">
        <v>0</v>
      </c>
      <c r="U3479" s="89">
        <v>0</v>
      </c>
      <c r="V3479" s="89">
        <v>0</v>
      </c>
      <c r="W3479" s="89">
        <v>0</v>
      </c>
      <c r="X3479" s="89">
        <v>0</v>
      </c>
      <c r="Y3479" s="89">
        <v>0</v>
      </c>
      <c r="Z3479" s="89">
        <v>-1.1280692708E-3</v>
      </c>
      <c r="AA3479" s="89">
        <v>-6.4889332309999998E-4</v>
      </c>
    </row>
    <row r="3480" spans="1:27" x14ac:dyDescent="0.25">
      <c r="A3480" s="87">
        <v>65841</v>
      </c>
      <c r="B3480" s="134">
        <v>45473</v>
      </c>
      <c r="C3480" s="87">
        <v>20064</v>
      </c>
      <c r="D3480" s="86" t="s">
        <v>3775</v>
      </c>
      <c r="E3480" s="88">
        <v>6573415</v>
      </c>
      <c r="F3480" s="88">
        <v>2871051</v>
      </c>
      <c r="G3480" s="88">
        <v>0</v>
      </c>
      <c r="H3480" s="88">
        <v>0</v>
      </c>
      <c r="I3480" s="88">
        <v>0</v>
      </c>
      <c r="J3480" s="88">
        <v>1039789</v>
      </c>
      <c r="K3480" s="88">
        <v>1372657</v>
      </c>
      <c r="L3480" s="88">
        <v>0</v>
      </c>
      <c r="M3480" s="88">
        <v>0</v>
      </c>
      <c r="N3480" s="88">
        <v>0</v>
      </c>
      <c r="O3480" s="88">
        <v>0</v>
      </c>
      <c r="P3480" s="88">
        <v>458604</v>
      </c>
      <c r="Q3480" s="89">
        <v>0</v>
      </c>
      <c r="R3480" s="89">
        <v>0</v>
      </c>
      <c r="S3480" s="89">
        <v>0</v>
      </c>
      <c r="T3480" s="89">
        <v>-4.3053164909000003E-3</v>
      </c>
      <c r="U3480" s="89">
        <v>3.7722880648299998E-3</v>
      </c>
      <c r="V3480" s="89">
        <v>0</v>
      </c>
      <c r="W3480" s="89">
        <v>0</v>
      </c>
      <c r="X3480" s="89">
        <v>0</v>
      </c>
      <c r="Y3480" s="89">
        <v>0</v>
      </c>
      <c r="Z3480" s="89">
        <v>1.67811501811E-3</v>
      </c>
      <c r="AA3480" s="89">
        <v>1.1681975110000001E-3</v>
      </c>
    </row>
    <row r="3481" spans="1:27" x14ac:dyDescent="0.25">
      <c r="A3481" s="87">
        <v>65842</v>
      </c>
      <c r="B3481" s="134">
        <v>45473</v>
      </c>
      <c r="C3481" s="87">
        <v>20065</v>
      </c>
      <c r="D3481" s="86" t="s">
        <v>3776</v>
      </c>
      <c r="E3481" s="88">
        <v>10015861</v>
      </c>
      <c r="F3481" s="88">
        <v>3276621</v>
      </c>
      <c r="G3481" s="88">
        <v>775322</v>
      </c>
      <c r="H3481" s="88">
        <v>0</v>
      </c>
      <c r="I3481" s="88">
        <v>0</v>
      </c>
      <c r="J3481" s="88">
        <v>728507</v>
      </c>
      <c r="K3481" s="88">
        <v>1336021</v>
      </c>
      <c r="L3481" s="88">
        <v>0</v>
      </c>
      <c r="M3481" s="88">
        <v>0</v>
      </c>
      <c r="N3481" s="88">
        <v>0</v>
      </c>
      <c r="O3481" s="88">
        <v>0</v>
      </c>
      <c r="P3481" s="88">
        <v>436761</v>
      </c>
      <c r="Q3481" s="89">
        <v>1.3134359760239999E-2</v>
      </c>
      <c r="R3481" s="89">
        <v>0</v>
      </c>
      <c r="S3481" s="89">
        <v>0</v>
      </c>
      <c r="T3481" s="89">
        <v>0</v>
      </c>
      <c r="U3481" s="89">
        <v>2.7488695955900002E-3</v>
      </c>
      <c r="V3481" s="89">
        <v>0</v>
      </c>
      <c r="W3481" s="89">
        <v>0</v>
      </c>
      <c r="X3481" s="89">
        <v>0</v>
      </c>
      <c r="Y3481" s="89">
        <v>0</v>
      </c>
      <c r="Z3481" s="89">
        <v>9.3009536727299991E-3</v>
      </c>
      <c r="AA3481" s="89">
        <v>6.0239132408900003E-3</v>
      </c>
    </row>
    <row r="3482" spans="1:27" x14ac:dyDescent="0.25">
      <c r="A3482" s="87">
        <v>65843</v>
      </c>
      <c r="B3482" s="134">
        <v>45473</v>
      </c>
      <c r="C3482" s="87">
        <v>20066</v>
      </c>
      <c r="D3482" s="86" t="s">
        <v>3777</v>
      </c>
      <c r="E3482" s="88">
        <v>37539581</v>
      </c>
      <c r="F3482" s="88">
        <v>22721923</v>
      </c>
      <c r="G3482" s="88">
        <v>889185</v>
      </c>
      <c r="H3482" s="88">
        <v>0</v>
      </c>
      <c r="I3482" s="88">
        <v>0</v>
      </c>
      <c r="J3482" s="88">
        <v>5466908</v>
      </c>
      <c r="K3482" s="88">
        <v>4022184</v>
      </c>
      <c r="L3482" s="88">
        <v>0</v>
      </c>
      <c r="M3482" s="88">
        <v>10182229</v>
      </c>
      <c r="N3482" s="88">
        <v>0</v>
      </c>
      <c r="O3482" s="88">
        <v>0</v>
      </c>
      <c r="P3482" s="88">
        <v>2161417</v>
      </c>
      <c r="Q3482" s="89">
        <v>4.64013535202E-3</v>
      </c>
      <c r="R3482" s="89">
        <v>0</v>
      </c>
      <c r="S3482" s="89">
        <v>0</v>
      </c>
      <c r="T3482" s="89">
        <v>7.2332606676999995E-4</v>
      </c>
      <c r="U3482" s="89">
        <v>6.7494857329300001E-3</v>
      </c>
      <c r="V3482" s="89">
        <v>0</v>
      </c>
      <c r="W3482" s="89">
        <v>-1.3392382630000001E-4</v>
      </c>
      <c r="X3482" s="89">
        <v>0</v>
      </c>
      <c r="Y3482" s="89">
        <v>0</v>
      </c>
      <c r="Z3482" s="89">
        <v>4.2651134734700002E-3</v>
      </c>
      <c r="AA3482" s="89">
        <v>1.72777490645E-3</v>
      </c>
    </row>
    <row r="3483" spans="1:27" x14ac:dyDescent="0.25">
      <c r="A3483" s="87">
        <v>65861</v>
      </c>
      <c r="B3483" s="134">
        <v>45473</v>
      </c>
      <c r="C3483" s="87">
        <v>20084</v>
      </c>
      <c r="D3483" s="86" t="s">
        <v>3778</v>
      </c>
      <c r="E3483" s="88">
        <v>717579087</v>
      </c>
      <c r="F3483" s="88">
        <v>573307476</v>
      </c>
      <c r="G3483" s="88">
        <v>0</v>
      </c>
      <c r="H3483" s="88">
        <v>0</v>
      </c>
      <c r="I3483" s="88">
        <v>0</v>
      </c>
      <c r="J3483" s="88">
        <v>36307021</v>
      </c>
      <c r="K3483" s="88">
        <v>70919507</v>
      </c>
      <c r="L3483" s="88">
        <v>0</v>
      </c>
      <c r="M3483" s="88">
        <v>380761498</v>
      </c>
      <c r="N3483" s="88">
        <v>53671432</v>
      </c>
      <c r="O3483" s="88">
        <v>4761565</v>
      </c>
      <c r="P3483" s="88">
        <v>26886442</v>
      </c>
      <c r="Q3483" s="89">
        <v>0</v>
      </c>
      <c r="R3483" s="89">
        <v>0</v>
      </c>
      <c r="S3483" s="89">
        <v>0</v>
      </c>
      <c r="T3483" s="89">
        <v>1.5298210510399999E-3</v>
      </c>
      <c r="U3483" s="89">
        <v>9.9750223843000007E-4</v>
      </c>
      <c r="V3483" s="89">
        <v>0</v>
      </c>
      <c r="W3483" s="89">
        <v>-7.3743614000000001E-5</v>
      </c>
      <c r="X3483" s="89">
        <v>0</v>
      </c>
      <c r="Y3483" s="89">
        <v>1.04926792722E-3</v>
      </c>
      <c r="Z3483" s="89">
        <v>1.41574532338E-3</v>
      </c>
      <c r="AA3483" s="89">
        <v>2.1186825797E-4</v>
      </c>
    </row>
    <row r="3484" spans="1:27" x14ac:dyDescent="0.25">
      <c r="A3484" s="87">
        <v>65862</v>
      </c>
      <c r="B3484" s="134">
        <v>45473</v>
      </c>
      <c r="C3484" s="87">
        <v>20085</v>
      </c>
      <c r="D3484" s="86" t="s">
        <v>3779</v>
      </c>
      <c r="E3484" s="88">
        <v>6033165</v>
      </c>
      <c r="F3484" s="88">
        <v>2207170</v>
      </c>
      <c r="G3484" s="88">
        <v>0</v>
      </c>
      <c r="H3484" s="88">
        <v>0</v>
      </c>
      <c r="I3484" s="88">
        <v>0</v>
      </c>
      <c r="J3484" s="88">
        <v>46059</v>
      </c>
      <c r="K3484" s="88">
        <v>275988</v>
      </c>
      <c r="L3484" s="88">
        <v>0</v>
      </c>
      <c r="M3484" s="88">
        <v>0</v>
      </c>
      <c r="N3484" s="88">
        <v>0</v>
      </c>
      <c r="O3484" s="88">
        <v>0</v>
      </c>
      <c r="P3484" s="88">
        <v>1885122</v>
      </c>
      <c r="Q3484" s="89">
        <v>0</v>
      </c>
      <c r="R3484" s="89">
        <v>0</v>
      </c>
      <c r="S3484" s="89">
        <v>0</v>
      </c>
      <c r="T3484" s="89">
        <v>0</v>
      </c>
      <c r="U3484" s="89">
        <v>0</v>
      </c>
      <c r="V3484" s="89">
        <v>0</v>
      </c>
      <c r="W3484" s="89">
        <v>0</v>
      </c>
      <c r="X3484" s="89">
        <v>0</v>
      </c>
      <c r="Y3484" s="89">
        <v>0</v>
      </c>
      <c r="Z3484" s="89">
        <v>0</v>
      </c>
      <c r="AA3484" s="89">
        <v>0</v>
      </c>
    </row>
    <row r="3485" spans="1:27" x14ac:dyDescent="0.25">
      <c r="A3485" s="87">
        <v>65874</v>
      </c>
      <c r="B3485" s="134">
        <v>45473</v>
      </c>
      <c r="C3485" s="87">
        <v>20097</v>
      </c>
      <c r="D3485" s="86" t="s">
        <v>3780</v>
      </c>
      <c r="E3485" s="88">
        <v>2039872</v>
      </c>
      <c r="F3485" s="88">
        <v>1308349</v>
      </c>
      <c r="G3485" s="88">
        <v>0</v>
      </c>
      <c r="H3485" s="88">
        <v>0</v>
      </c>
      <c r="I3485" s="88">
        <v>0</v>
      </c>
      <c r="J3485" s="88">
        <v>400626</v>
      </c>
      <c r="K3485" s="88">
        <v>659444</v>
      </c>
      <c r="L3485" s="88">
        <v>0</v>
      </c>
      <c r="M3485" s="88">
        <v>0</v>
      </c>
      <c r="N3485" s="88">
        <v>0</v>
      </c>
      <c r="O3485" s="88">
        <v>0</v>
      </c>
      <c r="P3485" s="88">
        <v>248279</v>
      </c>
      <c r="Q3485" s="89">
        <v>0</v>
      </c>
      <c r="R3485" s="89">
        <v>0</v>
      </c>
      <c r="S3485" s="89">
        <v>0</v>
      </c>
      <c r="T3485" s="89">
        <v>0</v>
      </c>
      <c r="U3485" s="89">
        <v>5.0212033242299997E-3</v>
      </c>
      <c r="V3485" s="89">
        <v>0</v>
      </c>
      <c r="W3485" s="89">
        <v>0</v>
      </c>
      <c r="X3485" s="89">
        <v>0</v>
      </c>
      <c r="Y3485" s="89">
        <v>0</v>
      </c>
      <c r="Z3485" s="89">
        <v>-1.0930811314800001E-2</v>
      </c>
      <c r="AA3485" s="89">
        <v>1.02430691126E-3</v>
      </c>
    </row>
    <row r="3486" spans="1:27" x14ac:dyDescent="0.25">
      <c r="A3486" s="87">
        <v>65896</v>
      </c>
      <c r="B3486" s="134">
        <v>45473</v>
      </c>
      <c r="C3486" s="87">
        <v>20119</v>
      </c>
      <c r="D3486" s="86" t="s">
        <v>3781</v>
      </c>
      <c r="E3486" s="88">
        <v>551554</v>
      </c>
      <c r="F3486" s="88">
        <v>421054</v>
      </c>
      <c r="G3486" s="88">
        <v>0</v>
      </c>
      <c r="H3486" s="88">
        <v>0</v>
      </c>
      <c r="I3486" s="88">
        <v>0</v>
      </c>
      <c r="J3486" s="88">
        <v>40623</v>
      </c>
      <c r="K3486" s="88">
        <v>358495</v>
      </c>
      <c r="L3486" s="88">
        <v>0</v>
      </c>
      <c r="M3486" s="88">
        <v>0</v>
      </c>
      <c r="N3486" s="88">
        <v>0</v>
      </c>
      <c r="O3486" s="88">
        <v>0</v>
      </c>
      <c r="P3486" s="88">
        <v>21936</v>
      </c>
      <c r="Q3486" s="89">
        <v>0</v>
      </c>
      <c r="R3486" s="89">
        <v>0</v>
      </c>
      <c r="S3486" s="89">
        <v>0</v>
      </c>
      <c r="T3486" s="89">
        <v>0</v>
      </c>
      <c r="U3486" s="89">
        <v>0</v>
      </c>
      <c r="V3486" s="89">
        <v>0</v>
      </c>
      <c r="W3486" s="89">
        <v>0</v>
      </c>
      <c r="X3486" s="89">
        <v>0</v>
      </c>
      <c r="Y3486" s="89">
        <v>0</v>
      </c>
      <c r="Z3486" s="89">
        <v>0</v>
      </c>
      <c r="AA3486" s="89">
        <v>0</v>
      </c>
    </row>
    <row r="3487" spans="1:27" x14ac:dyDescent="0.25">
      <c r="A3487" s="87">
        <v>65905</v>
      </c>
      <c r="B3487" s="134">
        <v>45473</v>
      </c>
      <c r="C3487" s="87">
        <v>20128</v>
      </c>
      <c r="D3487" s="86" t="s">
        <v>3782</v>
      </c>
      <c r="E3487" s="88">
        <v>6302581</v>
      </c>
      <c r="F3487" s="88">
        <v>2975658</v>
      </c>
      <c r="G3487" s="88">
        <v>0</v>
      </c>
      <c r="H3487" s="88">
        <v>0</v>
      </c>
      <c r="I3487" s="88">
        <v>0</v>
      </c>
      <c r="J3487" s="88">
        <v>1484669</v>
      </c>
      <c r="K3487" s="88">
        <v>973017</v>
      </c>
      <c r="L3487" s="88">
        <v>0</v>
      </c>
      <c r="M3487" s="88">
        <v>0</v>
      </c>
      <c r="N3487" s="88">
        <v>0</v>
      </c>
      <c r="O3487" s="88">
        <v>0</v>
      </c>
      <c r="P3487" s="88">
        <v>517972</v>
      </c>
      <c r="Q3487" s="89">
        <v>0</v>
      </c>
      <c r="R3487" s="89">
        <v>0</v>
      </c>
      <c r="S3487" s="89">
        <v>0</v>
      </c>
      <c r="T3487" s="89">
        <v>0</v>
      </c>
      <c r="U3487" s="89">
        <v>0</v>
      </c>
      <c r="V3487" s="89">
        <v>0</v>
      </c>
      <c r="W3487" s="89">
        <v>0</v>
      </c>
      <c r="X3487" s="89">
        <v>0</v>
      </c>
      <c r="Y3487" s="89">
        <v>0</v>
      </c>
      <c r="Z3487" s="89">
        <v>7.0680284145400001E-3</v>
      </c>
      <c r="AA3487" s="89">
        <v>1.3839574934300001E-3</v>
      </c>
    </row>
    <row r="3488" spans="1:27" x14ac:dyDescent="0.25">
      <c r="A3488" s="87">
        <v>65906</v>
      </c>
      <c r="B3488" s="134">
        <v>45473</v>
      </c>
      <c r="C3488" s="87">
        <v>20129</v>
      </c>
      <c r="D3488" s="86" t="s">
        <v>3783</v>
      </c>
      <c r="E3488" s="88">
        <v>2085063</v>
      </c>
      <c r="F3488" s="88">
        <v>1573963</v>
      </c>
      <c r="G3488" s="88">
        <v>0</v>
      </c>
      <c r="H3488" s="88">
        <v>0</v>
      </c>
      <c r="I3488" s="88">
        <v>0</v>
      </c>
      <c r="J3488" s="88">
        <v>322894</v>
      </c>
      <c r="K3488" s="88">
        <v>1077461</v>
      </c>
      <c r="L3488" s="88">
        <v>0</v>
      </c>
      <c r="M3488" s="88">
        <v>0</v>
      </c>
      <c r="N3488" s="88">
        <v>0</v>
      </c>
      <c r="O3488" s="88">
        <v>0</v>
      </c>
      <c r="P3488" s="88">
        <v>173608</v>
      </c>
      <c r="Q3488" s="89">
        <v>0</v>
      </c>
      <c r="R3488" s="89">
        <v>0</v>
      </c>
      <c r="S3488" s="89">
        <v>0</v>
      </c>
      <c r="T3488" s="89">
        <v>0</v>
      </c>
      <c r="U3488" s="89">
        <v>8.9658096030000001E-4</v>
      </c>
      <c r="V3488" s="89">
        <v>0</v>
      </c>
      <c r="W3488" s="89">
        <v>0</v>
      </c>
      <c r="X3488" s="89">
        <v>0</v>
      </c>
      <c r="Y3488" s="89">
        <v>0</v>
      </c>
      <c r="Z3488" s="89">
        <v>1.178625264E-3</v>
      </c>
      <c r="AA3488" s="89">
        <v>8.3394738253E-4</v>
      </c>
    </row>
    <row r="3489" spans="1:27" x14ac:dyDescent="0.25">
      <c r="A3489" s="87">
        <v>65932</v>
      </c>
      <c r="B3489" s="134">
        <v>45473</v>
      </c>
      <c r="C3489" s="87">
        <v>20155</v>
      </c>
      <c r="D3489" s="86" t="s">
        <v>3784</v>
      </c>
      <c r="E3489" s="88">
        <v>61076564</v>
      </c>
      <c r="F3489" s="88">
        <v>38278641</v>
      </c>
      <c r="G3489" s="88">
        <v>1776802</v>
      </c>
      <c r="H3489" s="88">
        <v>0</v>
      </c>
      <c r="I3489" s="88">
        <v>19797</v>
      </c>
      <c r="J3489" s="88">
        <v>5345445</v>
      </c>
      <c r="K3489" s="88">
        <v>14694208</v>
      </c>
      <c r="L3489" s="88">
        <v>0</v>
      </c>
      <c r="M3489" s="88">
        <v>7984118</v>
      </c>
      <c r="N3489" s="88">
        <v>0</v>
      </c>
      <c r="O3489" s="88">
        <v>0</v>
      </c>
      <c r="P3489" s="88">
        <v>8458271</v>
      </c>
      <c r="Q3489" s="89">
        <v>1.9905410307139999E-2</v>
      </c>
      <c r="R3489" s="89">
        <v>0</v>
      </c>
      <c r="S3489" s="89">
        <v>0</v>
      </c>
      <c r="T3489" s="89">
        <v>4.0795546813599997E-3</v>
      </c>
      <c r="U3489" s="89">
        <v>1.157618443397E-2</v>
      </c>
      <c r="V3489" s="89">
        <v>0</v>
      </c>
      <c r="W3489" s="89">
        <v>1.174889577E-4</v>
      </c>
      <c r="X3489" s="89">
        <v>0</v>
      </c>
      <c r="Y3489" s="89">
        <v>0</v>
      </c>
      <c r="Z3489" s="89">
        <v>3.017803771686E-2</v>
      </c>
      <c r="AA3489" s="89">
        <v>1.330053763493E-2</v>
      </c>
    </row>
    <row r="3490" spans="1:27" x14ac:dyDescent="0.25">
      <c r="A3490" s="87">
        <v>65954</v>
      </c>
      <c r="B3490" s="134">
        <v>45473</v>
      </c>
      <c r="C3490" s="87">
        <v>20177</v>
      </c>
      <c r="D3490" s="86" t="s">
        <v>3785</v>
      </c>
      <c r="E3490" s="88">
        <v>36347154</v>
      </c>
      <c r="F3490" s="88">
        <v>8878437</v>
      </c>
      <c r="G3490" s="88">
        <v>0</v>
      </c>
      <c r="H3490" s="88">
        <v>0</v>
      </c>
      <c r="I3490" s="88">
        <v>0</v>
      </c>
      <c r="J3490" s="88">
        <v>1588485</v>
      </c>
      <c r="K3490" s="88">
        <v>1480326</v>
      </c>
      <c r="L3490" s="88">
        <v>0</v>
      </c>
      <c r="M3490" s="88">
        <v>4705356</v>
      </c>
      <c r="N3490" s="88">
        <v>208754</v>
      </c>
      <c r="O3490" s="88">
        <v>0</v>
      </c>
      <c r="P3490" s="88">
        <v>895516</v>
      </c>
      <c r="Q3490" s="89">
        <v>0</v>
      </c>
      <c r="R3490" s="89">
        <v>0</v>
      </c>
      <c r="S3490" s="89">
        <v>0</v>
      </c>
      <c r="T3490" s="89">
        <v>1.6260990401799999E-3</v>
      </c>
      <c r="U3490" s="89">
        <v>2.62291366968E-3</v>
      </c>
      <c r="V3490" s="89">
        <v>0</v>
      </c>
      <c r="W3490" s="89">
        <v>0</v>
      </c>
      <c r="X3490" s="89">
        <v>0</v>
      </c>
      <c r="Y3490" s="89">
        <v>0</v>
      </c>
      <c r="Z3490" s="89">
        <v>1.0309966560909999E-2</v>
      </c>
      <c r="AA3490" s="89">
        <v>1.66438771344E-3</v>
      </c>
    </row>
    <row r="3491" spans="1:27" x14ac:dyDescent="0.25">
      <c r="A3491" s="87">
        <v>65955</v>
      </c>
      <c r="B3491" s="134">
        <v>45473</v>
      </c>
      <c r="C3491" s="87">
        <v>20178</v>
      </c>
      <c r="D3491" s="86" t="s">
        <v>3786</v>
      </c>
      <c r="E3491" s="88">
        <v>39133927</v>
      </c>
      <c r="F3491" s="88">
        <v>34478727</v>
      </c>
      <c r="G3491" s="88">
        <v>757489</v>
      </c>
      <c r="H3491" s="88">
        <v>0</v>
      </c>
      <c r="I3491" s="88">
        <v>0</v>
      </c>
      <c r="J3491" s="88">
        <v>8002555</v>
      </c>
      <c r="K3491" s="88">
        <v>7490734</v>
      </c>
      <c r="L3491" s="88">
        <v>0</v>
      </c>
      <c r="M3491" s="88">
        <v>17758015</v>
      </c>
      <c r="N3491" s="88">
        <v>0</v>
      </c>
      <c r="O3491" s="88">
        <v>0</v>
      </c>
      <c r="P3491" s="88">
        <v>469934</v>
      </c>
      <c r="Q3491" s="89">
        <v>1.2290058194220001E-2</v>
      </c>
      <c r="R3491" s="89">
        <v>0</v>
      </c>
      <c r="S3491" s="89">
        <v>0</v>
      </c>
      <c r="T3491" s="89">
        <v>0</v>
      </c>
      <c r="U3491" s="89">
        <v>-1.335697438E-3</v>
      </c>
      <c r="V3491" s="89">
        <v>0</v>
      </c>
      <c r="W3491" s="89">
        <v>-2.396688035E-4</v>
      </c>
      <c r="X3491" s="89">
        <v>0</v>
      </c>
      <c r="Y3491" s="89">
        <v>0</v>
      </c>
      <c r="Z3491" s="89">
        <v>2.5806974758600001E-3</v>
      </c>
      <c r="AA3491" s="89">
        <v>-9.5067385900000001E-5</v>
      </c>
    </row>
    <row r="3492" spans="1:27" x14ac:dyDescent="0.25">
      <c r="A3492" s="87">
        <v>65988</v>
      </c>
      <c r="B3492" s="134">
        <v>45473</v>
      </c>
      <c r="C3492" s="87">
        <v>20211</v>
      </c>
      <c r="D3492" s="86" t="s">
        <v>3787</v>
      </c>
      <c r="E3492" s="88">
        <v>26651816</v>
      </c>
      <c r="F3492" s="88">
        <v>16503460</v>
      </c>
      <c r="G3492" s="88">
        <v>799673</v>
      </c>
      <c r="H3492" s="88">
        <v>0</v>
      </c>
      <c r="I3492" s="88">
        <v>0</v>
      </c>
      <c r="J3492" s="88">
        <v>3593414</v>
      </c>
      <c r="K3492" s="88">
        <v>7732484</v>
      </c>
      <c r="L3492" s="88">
        <v>0</v>
      </c>
      <c r="M3492" s="88">
        <v>1025839</v>
      </c>
      <c r="N3492" s="88">
        <v>0</v>
      </c>
      <c r="O3492" s="88">
        <v>0</v>
      </c>
      <c r="P3492" s="88">
        <v>3352051</v>
      </c>
      <c r="Q3492" s="89">
        <v>2.1111178144669999E-2</v>
      </c>
      <c r="R3492" s="89">
        <v>0</v>
      </c>
      <c r="S3492" s="89">
        <v>0</v>
      </c>
      <c r="T3492" s="89">
        <v>-1.0439071146E-3</v>
      </c>
      <c r="U3492" s="89">
        <v>-1.241910113E-4</v>
      </c>
      <c r="V3492" s="89">
        <v>0</v>
      </c>
      <c r="W3492" s="89">
        <v>0</v>
      </c>
      <c r="X3492" s="89">
        <v>0</v>
      </c>
      <c r="Y3492" s="89">
        <v>0</v>
      </c>
      <c r="Z3492" s="89">
        <v>2.5023729814299999E-3</v>
      </c>
      <c r="AA3492" s="89">
        <v>1.26640371784E-3</v>
      </c>
    </row>
    <row r="3493" spans="1:27" x14ac:dyDescent="0.25">
      <c r="A3493" s="87">
        <v>65995</v>
      </c>
      <c r="B3493" s="134">
        <v>45473</v>
      </c>
      <c r="C3493" s="87">
        <v>20218</v>
      </c>
      <c r="D3493" s="86" t="s">
        <v>3788</v>
      </c>
      <c r="E3493" s="88">
        <v>2762041</v>
      </c>
      <c r="F3493" s="88">
        <v>2089278</v>
      </c>
      <c r="G3493" s="88">
        <v>0</v>
      </c>
      <c r="H3493" s="88">
        <v>0</v>
      </c>
      <c r="I3493" s="88">
        <v>0</v>
      </c>
      <c r="J3493" s="88">
        <v>1024259</v>
      </c>
      <c r="K3493" s="88">
        <v>830048</v>
      </c>
      <c r="L3493" s="88">
        <v>0</v>
      </c>
      <c r="M3493" s="88">
        <v>0</v>
      </c>
      <c r="N3493" s="88">
        <v>0</v>
      </c>
      <c r="O3493" s="88">
        <v>0</v>
      </c>
      <c r="P3493" s="88">
        <v>234971</v>
      </c>
      <c r="Q3493" s="89">
        <v>0</v>
      </c>
      <c r="R3493" s="89">
        <v>0</v>
      </c>
      <c r="S3493" s="89">
        <v>0</v>
      </c>
      <c r="T3493" s="89">
        <v>0</v>
      </c>
      <c r="U3493" s="89">
        <v>-2.4572029928000001E-3</v>
      </c>
      <c r="V3493" s="89">
        <v>0</v>
      </c>
      <c r="W3493" s="89">
        <v>0</v>
      </c>
      <c r="X3493" s="89">
        <v>0</v>
      </c>
      <c r="Y3493" s="89">
        <v>0</v>
      </c>
      <c r="Z3493" s="89">
        <v>3.62186155635E-3</v>
      </c>
      <c r="AA3493" s="89">
        <v>-5.3336636669999997E-4</v>
      </c>
    </row>
    <row r="3494" spans="1:27" x14ac:dyDescent="0.25">
      <c r="A3494" s="87">
        <v>66002</v>
      </c>
      <c r="B3494" s="134">
        <v>45473</v>
      </c>
      <c r="C3494" s="87">
        <v>20225</v>
      </c>
      <c r="D3494" s="86" t="s">
        <v>3789</v>
      </c>
      <c r="E3494" s="88">
        <v>24364284</v>
      </c>
      <c r="F3494" s="88">
        <v>4913561</v>
      </c>
      <c r="G3494" s="88">
        <v>0</v>
      </c>
      <c r="H3494" s="88">
        <v>0</v>
      </c>
      <c r="I3494" s="88">
        <v>0</v>
      </c>
      <c r="J3494" s="88">
        <v>833037</v>
      </c>
      <c r="K3494" s="88">
        <v>2427084</v>
      </c>
      <c r="L3494" s="88">
        <v>0</v>
      </c>
      <c r="M3494" s="88">
        <v>539482</v>
      </c>
      <c r="N3494" s="88">
        <v>0</v>
      </c>
      <c r="O3494" s="88">
        <v>0</v>
      </c>
      <c r="P3494" s="88">
        <v>1113957</v>
      </c>
      <c r="Q3494" s="89">
        <v>0</v>
      </c>
      <c r="R3494" s="89">
        <v>0</v>
      </c>
      <c r="S3494" s="89">
        <v>0</v>
      </c>
      <c r="T3494" s="89">
        <v>0</v>
      </c>
      <c r="U3494" s="89">
        <v>2.73434525169E-3</v>
      </c>
      <c r="V3494" s="89">
        <v>0</v>
      </c>
      <c r="W3494" s="89">
        <v>0</v>
      </c>
      <c r="X3494" s="89">
        <v>0</v>
      </c>
      <c r="Y3494" s="89">
        <v>0</v>
      </c>
      <c r="Z3494" s="89">
        <v>5.9590237447600001E-3</v>
      </c>
      <c r="AA3494" s="89">
        <v>3.0709804519000001E-3</v>
      </c>
    </row>
    <row r="3495" spans="1:27" x14ac:dyDescent="0.25">
      <c r="A3495" s="87">
        <v>66012</v>
      </c>
      <c r="B3495" s="134">
        <v>45473</v>
      </c>
      <c r="C3495" s="87">
        <v>20235</v>
      </c>
      <c r="D3495" s="86" t="s">
        <v>3701</v>
      </c>
      <c r="E3495" s="88">
        <v>98890399</v>
      </c>
      <c r="F3495" s="88">
        <v>48521658</v>
      </c>
      <c r="G3495" s="88">
        <v>771616</v>
      </c>
      <c r="H3495" s="88">
        <v>0</v>
      </c>
      <c r="I3495" s="88">
        <v>0</v>
      </c>
      <c r="J3495" s="88">
        <v>3926856</v>
      </c>
      <c r="K3495" s="88">
        <v>14433287</v>
      </c>
      <c r="L3495" s="88">
        <v>0</v>
      </c>
      <c r="M3495" s="88">
        <v>28105807</v>
      </c>
      <c r="N3495" s="88">
        <v>0</v>
      </c>
      <c r="O3495" s="88">
        <v>0</v>
      </c>
      <c r="P3495" s="88">
        <v>1284092</v>
      </c>
      <c r="Q3495" s="89">
        <v>1.55527213203E-2</v>
      </c>
      <c r="R3495" s="89">
        <v>0</v>
      </c>
      <c r="S3495" s="89">
        <v>0</v>
      </c>
      <c r="T3495" s="89">
        <v>-7.7081410759999996E-4</v>
      </c>
      <c r="U3495" s="89">
        <v>1.4288533200699999E-3</v>
      </c>
      <c r="V3495" s="89">
        <v>0</v>
      </c>
      <c r="W3495" s="89">
        <v>0</v>
      </c>
      <c r="X3495" s="89">
        <v>0</v>
      </c>
      <c r="Y3495" s="89">
        <v>0</v>
      </c>
      <c r="Z3495" s="89">
        <v>1.0541453696629999E-2</v>
      </c>
      <c r="AA3495" s="89">
        <v>1.1920436122400001E-3</v>
      </c>
    </row>
    <row r="3496" spans="1:27" x14ac:dyDescent="0.25">
      <c r="A3496" s="87">
        <v>66036</v>
      </c>
      <c r="B3496" s="134">
        <v>45473</v>
      </c>
      <c r="C3496" s="87">
        <v>20259</v>
      </c>
      <c r="D3496" s="86" t="s">
        <v>3790</v>
      </c>
      <c r="E3496" s="88">
        <v>1321097</v>
      </c>
      <c r="F3496" s="88">
        <v>311900</v>
      </c>
      <c r="G3496" s="88">
        <v>0</v>
      </c>
      <c r="H3496" s="88">
        <v>0</v>
      </c>
      <c r="I3496" s="88">
        <v>0</v>
      </c>
      <c r="J3496" s="88">
        <v>31219</v>
      </c>
      <c r="K3496" s="88">
        <v>280571</v>
      </c>
      <c r="L3496" s="88">
        <v>0</v>
      </c>
      <c r="M3496" s="88">
        <v>0</v>
      </c>
      <c r="N3496" s="88">
        <v>0</v>
      </c>
      <c r="O3496" s="88">
        <v>0</v>
      </c>
      <c r="P3496" s="88">
        <v>110</v>
      </c>
      <c r="Q3496" s="89">
        <v>0</v>
      </c>
      <c r="R3496" s="89">
        <v>0</v>
      </c>
      <c r="S3496" s="89">
        <v>0</v>
      </c>
      <c r="T3496" s="89">
        <v>0</v>
      </c>
      <c r="U3496" s="89">
        <v>-1.5400734641999999E-3</v>
      </c>
      <c r="V3496" s="89">
        <v>0</v>
      </c>
      <c r="W3496" s="89">
        <v>0</v>
      </c>
      <c r="X3496" s="89">
        <v>0</v>
      </c>
      <c r="Y3496" s="89">
        <v>0</v>
      </c>
      <c r="Z3496" s="89">
        <v>0</v>
      </c>
      <c r="AA3496" s="89">
        <v>-1.226963213E-3</v>
      </c>
    </row>
    <row r="3497" spans="1:27" x14ac:dyDescent="0.25">
      <c r="A3497" s="87">
        <v>66044</v>
      </c>
      <c r="B3497" s="134">
        <v>45473</v>
      </c>
      <c r="C3497" s="87">
        <v>20267</v>
      </c>
      <c r="D3497" s="86" t="s">
        <v>3791</v>
      </c>
      <c r="E3497" s="88">
        <v>6569342</v>
      </c>
      <c r="F3497" s="88">
        <v>1531285</v>
      </c>
      <c r="G3497" s="88">
        <v>0</v>
      </c>
      <c r="H3497" s="88">
        <v>0</v>
      </c>
      <c r="I3497" s="88">
        <v>0</v>
      </c>
      <c r="J3497" s="88">
        <v>520241</v>
      </c>
      <c r="K3497" s="88">
        <v>598288</v>
      </c>
      <c r="L3497" s="88">
        <v>0</v>
      </c>
      <c r="M3497" s="88">
        <v>171357</v>
      </c>
      <c r="N3497" s="88">
        <v>0</v>
      </c>
      <c r="O3497" s="88">
        <v>0</v>
      </c>
      <c r="P3497" s="88">
        <v>241399</v>
      </c>
      <c r="Q3497" s="89">
        <v>0</v>
      </c>
      <c r="R3497" s="89">
        <v>0</v>
      </c>
      <c r="S3497" s="89">
        <v>0</v>
      </c>
      <c r="T3497" s="89">
        <v>0</v>
      </c>
      <c r="U3497" s="89">
        <v>0</v>
      </c>
      <c r="V3497" s="89">
        <v>0</v>
      </c>
      <c r="W3497" s="89">
        <v>0</v>
      </c>
      <c r="X3497" s="89">
        <v>0</v>
      </c>
      <c r="Y3497" s="89">
        <v>0</v>
      </c>
      <c r="Z3497" s="89">
        <v>-6.0799130979999998E-3</v>
      </c>
      <c r="AA3497" s="89">
        <v>-1.2199599577000001E-3</v>
      </c>
    </row>
    <row r="3498" spans="1:27" x14ac:dyDescent="0.25">
      <c r="A3498" s="87">
        <v>66057</v>
      </c>
      <c r="B3498" s="134">
        <v>45473</v>
      </c>
      <c r="C3498" s="87">
        <v>20280</v>
      </c>
      <c r="D3498" s="86" t="s">
        <v>3792</v>
      </c>
      <c r="E3498" s="88">
        <v>10268727</v>
      </c>
      <c r="F3498" s="88">
        <v>5655903</v>
      </c>
      <c r="G3498" s="88">
        <v>0</v>
      </c>
      <c r="H3498" s="88">
        <v>0</v>
      </c>
      <c r="I3498" s="88">
        <v>0</v>
      </c>
      <c r="J3498" s="88">
        <v>1674353</v>
      </c>
      <c r="K3498" s="88">
        <v>1713314</v>
      </c>
      <c r="L3498" s="88">
        <v>0</v>
      </c>
      <c r="M3498" s="88">
        <v>0</v>
      </c>
      <c r="N3498" s="88">
        <v>0</v>
      </c>
      <c r="O3498" s="88">
        <v>0</v>
      </c>
      <c r="P3498" s="88">
        <v>2268236</v>
      </c>
      <c r="Q3498" s="89">
        <v>0</v>
      </c>
      <c r="R3498" s="89">
        <v>0</v>
      </c>
      <c r="S3498" s="89">
        <v>0</v>
      </c>
      <c r="T3498" s="89">
        <v>0</v>
      </c>
      <c r="U3498" s="89">
        <v>4.1923885513999999E-4</v>
      </c>
      <c r="V3498" s="89">
        <v>0</v>
      </c>
      <c r="W3498" s="89">
        <v>0</v>
      </c>
      <c r="X3498" s="89">
        <v>0</v>
      </c>
      <c r="Y3498" s="89">
        <v>0</v>
      </c>
      <c r="Z3498" s="89">
        <v>5.0511660942600001E-3</v>
      </c>
      <c r="AA3498" s="89">
        <v>2.3523943227800001E-3</v>
      </c>
    </row>
    <row r="3499" spans="1:27" x14ac:dyDescent="0.25">
      <c r="A3499" s="87">
        <v>66066</v>
      </c>
      <c r="B3499" s="134">
        <v>45473</v>
      </c>
      <c r="C3499" s="87">
        <v>20289</v>
      </c>
      <c r="D3499" s="86" t="s">
        <v>3793</v>
      </c>
      <c r="E3499" s="88">
        <v>14027837</v>
      </c>
      <c r="F3499" s="88">
        <v>0</v>
      </c>
      <c r="G3499" s="88">
        <v>0</v>
      </c>
      <c r="H3499" s="88">
        <v>0</v>
      </c>
      <c r="I3499" s="88">
        <v>0</v>
      </c>
      <c r="J3499" s="88">
        <v>0</v>
      </c>
      <c r="K3499" s="88">
        <v>0</v>
      </c>
      <c r="L3499" s="88">
        <v>0</v>
      </c>
      <c r="M3499" s="88">
        <v>0</v>
      </c>
      <c r="N3499" s="88">
        <v>0</v>
      </c>
      <c r="O3499" s="88">
        <v>0</v>
      </c>
      <c r="P3499" s="88">
        <v>0</v>
      </c>
      <c r="Q3499" s="89">
        <v>0</v>
      </c>
      <c r="R3499" s="89">
        <v>0</v>
      </c>
      <c r="S3499" s="89">
        <v>0</v>
      </c>
      <c r="T3499" s="89">
        <v>0</v>
      </c>
      <c r="U3499" s="89">
        <v>0</v>
      </c>
      <c r="V3499" s="89">
        <v>0</v>
      </c>
      <c r="W3499" s="89">
        <v>0</v>
      </c>
      <c r="X3499" s="89">
        <v>0</v>
      </c>
      <c r="Y3499" s="89">
        <v>0</v>
      </c>
      <c r="Z3499" s="89">
        <v>0</v>
      </c>
      <c r="AA3499" s="89">
        <v>0</v>
      </c>
    </row>
    <row r="3500" spans="1:27" x14ac:dyDescent="0.25">
      <c r="A3500" s="87">
        <v>66089</v>
      </c>
      <c r="B3500" s="134">
        <v>45473</v>
      </c>
      <c r="C3500" s="87">
        <v>20312</v>
      </c>
      <c r="D3500" s="86" t="s">
        <v>3794</v>
      </c>
      <c r="E3500" s="88">
        <v>214355</v>
      </c>
      <c r="F3500" s="88">
        <v>6434</v>
      </c>
      <c r="G3500" s="88">
        <v>0</v>
      </c>
      <c r="H3500" s="88">
        <v>0</v>
      </c>
      <c r="I3500" s="88">
        <v>0</v>
      </c>
      <c r="J3500" s="88">
        <v>0</v>
      </c>
      <c r="K3500" s="88">
        <v>0</v>
      </c>
      <c r="L3500" s="88">
        <v>0</v>
      </c>
      <c r="M3500" s="88">
        <v>0</v>
      </c>
      <c r="N3500" s="88">
        <v>0</v>
      </c>
      <c r="O3500" s="88">
        <v>0</v>
      </c>
      <c r="P3500" s="88">
        <v>6434</v>
      </c>
      <c r="Q3500" s="89">
        <v>0</v>
      </c>
      <c r="R3500" s="89">
        <v>0</v>
      </c>
      <c r="S3500" s="89">
        <v>0</v>
      </c>
      <c r="T3500" s="89">
        <v>0</v>
      </c>
      <c r="U3500" s="89">
        <v>0</v>
      </c>
      <c r="V3500" s="89">
        <v>0</v>
      </c>
      <c r="W3500" s="89">
        <v>0</v>
      </c>
      <c r="X3500" s="89">
        <v>0</v>
      </c>
      <c r="Y3500" s="89">
        <v>0</v>
      </c>
      <c r="Z3500" s="89">
        <v>0</v>
      </c>
      <c r="AA3500" s="89">
        <v>0</v>
      </c>
    </row>
    <row r="3501" spans="1:27" x14ac:dyDescent="0.25">
      <c r="A3501" s="87">
        <v>66097</v>
      </c>
      <c r="B3501" s="134">
        <v>45473</v>
      </c>
      <c r="C3501" s="87">
        <v>20320</v>
      </c>
      <c r="D3501" s="86" t="s">
        <v>3795</v>
      </c>
      <c r="E3501" s="88">
        <v>21560699</v>
      </c>
      <c r="F3501" s="88">
        <v>6628212</v>
      </c>
      <c r="G3501" s="88">
        <v>0</v>
      </c>
      <c r="H3501" s="88">
        <v>0</v>
      </c>
      <c r="I3501" s="88">
        <v>0</v>
      </c>
      <c r="J3501" s="88">
        <v>656946</v>
      </c>
      <c r="K3501" s="88">
        <v>913336</v>
      </c>
      <c r="L3501" s="88">
        <v>0</v>
      </c>
      <c r="M3501" s="88">
        <v>2913109</v>
      </c>
      <c r="N3501" s="88">
        <v>0</v>
      </c>
      <c r="O3501" s="88">
        <v>0</v>
      </c>
      <c r="P3501" s="88">
        <v>2144821</v>
      </c>
      <c r="Q3501" s="89">
        <v>0</v>
      </c>
      <c r="R3501" s="89">
        <v>0</v>
      </c>
      <c r="S3501" s="89">
        <v>0</v>
      </c>
      <c r="T3501" s="89">
        <v>5.5868866338299999E-3</v>
      </c>
      <c r="U3501" s="89">
        <v>3.4565721701399999E-3</v>
      </c>
      <c r="V3501" s="89">
        <v>0</v>
      </c>
      <c r="W3501" s="89">
        <v>9.7886827648000006E-4</v>
      </c>
      <c r="X3501" s="89">
        <v>0</v>
      </c>
      <c r="Y3501" s="89">
        <v>0</v>
      </c>
      <c r="Z3501" s="89">
        <v>1.8829132074099999E-3</v>
      </c>
      <c r="AA3501" s="89">
        <v>2.1499319894399999E-3</v>
      </c>
    </row>
    <row r="3502" spans="1:27" x14ac:dyDescent="0.25">
      <c r="A3502" s="87">
        <v>66116</v>
      </c>
      <c r="B3502" s="134">
        <v>45473</v>
      </c>
      <c r="C3502" s="87">
        <v>20339</v>
      </c>
      <c r="D3502" s="86" t="s">
        <v>3796</v>
      </c>
      <c r="E3502" s="88">
        <v>210129269</v>
      </c>
      <c r="F3502" s="88">
        <v>159965366</v>
      </c>
      <c r="G3502" s="88">
        <v>2303093</v>
      </c>
      <c r="H3502" s="88">
        <v>0</v>
      </c>
      <c r="I3502" s="88">
        <v>0</v>
      </c>
      <c r="J3502" s="88">
        <v>10832434</v>
      </c>
      <c r="K3502" s="88">
        <v>29078217</v>
      </c>
      <c r="L3502" s="88">
        <v>0</v>
      </c>
      <c r="M3502" s="88">
        <v>25190188</v>
      </c>
      <c r="N3502" s="88">
        <v>24928276</v>
      </c>
      <c r="O3502" s="88">
        <v>2507969</v>
      </c>
      <c r="P3502" s="88">
        <v>65125188</v>
      </c>
      <c r="Q3502" s="89">
        <v>1.4396532162929999E-2</v>
      </c>
      <c r="R3502" s="89">
        <v>0</v>
      </c>
      <c r="S3502" s="89">
        <v>0</v>
      </c>
      <c r="T3502" s="89">
        <v>1.9315577391699999E-3</v>
      </c>
      <c r="U3502" s="89">
        <v>5.9652604139799996E-3</v>
      </c>
      <c r="V3502" s="89">
        <v>0</v>
      </c>
      <c r="W3502" s="89">
        <v>-7.5804895699999996E-4</v>
      </c>
      <c r="X3502" s="89">
        <v>0</v>
      </c>
      <c r="Y3502" s="89">
        <v>0</v>
      </c>
      <c r="Z3502" s="89">
        <v>1.463730003406E-2</v>
      </c>
      <c r="AA3502" s="89">
        <v>6.5385621640700001E-3</v>
      </c>
    </row>
    <row r="3503" spans="1:27" x14ac:dyDescent="0.25">
      <c r="A3503" s="87">
        <v>66117</v>
      </c>
      <c r="B3503" s="134">
        <v>45473</v>
      </c>
      <c r="C3503" s="87">
        <v>20340</v>
      </c>
      <c r="D3503" s="86" t="s">
        <v>3797</v>
      </c>
      <c r="E3503" s="88">
        <v>65849910</v>
      </c>
      <c r="F3503" s="88">
        <v>28023298</v>
      </c>
      <c r="G3503" s="88">
        <v>672548</v>
      </c>
      <c r="H3503" s="88">
        <v>0</v>
      </c>
      <c r="I3503" s="88">
        <v>0</v>
      </c>
      <c r="J3503" s="88">
        <v>1874174</v>
      </c>
      <c r="K3503" s="88">
        <v>20602508</v>
      </c>
      <c r="L3503" s="88">
        <v>0</v>
      </c>
      <c r="M3503" s="88">
        <v>44303</v>
      </c>
      <c r="N3503" s="88">
        <v>0</v>
      </c>
      <c r="O3503" s="88">
        <v>0</v>
      </c>
      <c r="P3503" s="88">
        <v>4829764</v>
      </c>
      <c r="Q3503" s="89">
        <v>5.2699754405209999E-2</v>
      </c>
      <c r="R3503" s="89">
        <v>0</v>
      </c>
      <c r="S3503" s="89">
        <v>0</v>
      </c>
      <c r="T3503" s="89">
        <v>7.2750578784300003E-3</v>
      </c>
      <c r="U3503" s="89">
        <v>2.542476275549E-2</v>
      </c>
      <c r="V3503" s="89">
        <v>0</v>
      </c>
      <c r="W3503" s="89">
        <v>2.9569030513640002E-2</v>
      </c>
      <c r="X3503" s="89">
        <v>0</v>
      </c>
      <c r="Y3503" s="89">
        <v>0</v>
      </c>
      <c r="Z3503" s="89">
        <v>1.6195389590590002E-2</v>
      </c>
      <c r="AA3503" s="89">
        <v>2.3306525784530002E-2</v>
      </c>
    </row>
    <row r="3504" spans="1:27" x14ac:dyDescent="0.25">
      <c r="A3504" s="87">
        <v>66126</v>
      </c>
      <c r="B3504" s="134">
        <v>45473</v>
      </c>
      <c r="C3504" s="87">
        <v>20349</v>
      </c>
      <c r="D3504" s="86" t="s">
        <v>3798</v>
      </c>
      <c r="E3504" s="88">
        <v>75589607</v>
      </c>
      <c r="F3504" s="88">
        <v>22469584</v>
      </c>
      <c r="G3504" s="88">
        <v>361341</v>
      </c>
      <c r="H3504" s="88">
        <v>0</v>
      </c>
      <c r="I3504" s="88">
        <v>0</v>
      </c>
      <c r="J3504" s="88">
        <v>4169811</v>
      </c>
      <c r="K3504" s="88">
        <v>7977435</v>
      </c>
      <c r="L3504" s="88">
        <v>0</v>
      </c>
      <c r="M3504" s="88">
        <v>7887927</v>
      </c>
      <c r="N3504" s="88">
        <v>0</v>
      </c>
      <c r="O3504" s="88">
        <v>0</v>
      </c>
      <c r="P3504" s="88">
        <v>2073070</v>
      </c>
      <c r="Q3504" s="89">
        <v>2.71145338552E-3</v>
      </c>
      <c r="R3504" s="89">
        <v>0</v>
      </c>
      <c r="S3504" s="89">
        <v>0</v>
      </c>
      <c r="T3504" s="89">
        <v>0</v>
      </c>
      <c r="U3504" s="89">
        <v>0</v>
      </c>
      <c r="V3504" s="89">
        <v>0</v>
      </c>
      <c r="W3504" s="89">
        <v>0</v>
      </c>
      <c r="X3504" s="89">
        <v>0</v>
      </c>
      <c r="Y3504" s="89">
        <v>0</v>
      </c>
      <c r="Z3504" s="89">
        <v>4.2595003622000001E-4</v>
      </c>
      <c r="AA3504" s="89">
        <v>8.7708473619999998E-5</v>
      </c>
    </row>
    <row r="3505" spans="1:27" x14ac:dyDescent="0.25">
      <c r="A3505" s="87">
        <v>66130</v>
      </c>
      <c r="B3505" s="134">
        <v>45473</v>
      </c>
      <c r="C3505" s="87">
        <v>20353</v>
      </c>
      <c r="D3505" s="86" t="s">
        <v>3799</v>
      </c>
      <c r="E3505" s="88">
        <v>55655961</v>
      </c>
      <c r="F3505" s="88">
        <v>39815029</v>
      </c>
      <c r="G3505" s="88">
        <v>4591902</v>
      </c>
      <c r="H3505" s="88">
        <v>0</v>
      </c>
      <c r="I3505" s="88">
        <v>0</v>
      </c>
      <c r="J3505" s="88">
        <v>7224207</v>
      </c>
      <c r="K3505" s="88">
        <v>9319563</v>
      </c>
      <c r="L3505" s="88">
        <v>0</v>
      </c>
      <c r="M3505" s="88">
        <v>15902810</v>
      </c>
      <c r="N3505" s="88">
        <v>0</v>
      </c>
      <c r="O3505" s="88">
        <v>0</v>
      </c>
      <c r="P3505" s="88">
        <v>2776547</v>
      </c>
      <c r="Q3505" s="89">
        <v>2.6748903892200001E-3</v>
      </c>
      <c r="R3505" s="89">
        <v>0</v>
      </c>
      <c r="S3505" s="89">
        <v>0</v>
      </c>
      <c r="T3505" s="89">
        <v>0</v>
      </c>
      <c r="U3505" s="89">
        <v>0</v>
      </c>
      <c r="V3505" s="89">
        <v>0</v>
      </c>
      <c r="W3505" s="89">
        <v>0</v>
      </c>
      <c r="X3505" s="89">
        <v>0</v>
      </c>
      <c r="Y3505" s="89">
        <v>0</v>
      </c>
      <c r="Z3505" s="89">
        <v>1.3884678234459999E-2</v>
      </c>
      <c r="AA3505" s="89">
        <v>1.74209055795E-3</v>
      </c>
    </row>
    <row r="3506" spans="1:27" x14ac:dyDescent="0.25">
      <c r="A3506" s="87">
        <v>66143</v>
      </c>
      <c r="B3506" s="134">
        <v>45473</v>
      </c>
      <c r="C3506" s="87">
        <v>20366</v>
      </c>
      <c r="D3506" s="86" t="s">
        <v>3800</v>
      </c>
      <c r="E3506" s="88">
        <v>35969042</v>
      </c>
      <c r="F3506" s="88">
        <v>11190287</v>
      </c>
      <c r="G3506" s="88">
        <v>0</v>
      </c>
      <c r="H3506" s="88">
        <v>0</v>
      </c>
      <c r="I3506" s="88">
        <v>0</v>
      </c>
      <c r="J3506" s="88">
        <v>4046761</v>
      </c>
      <c r="K3506" s="88">
        <v>5946426</v>
      </c>
      <c r="L3506" s="88">
        <v>0</v>
      </c>
      <c r="M3506" s="88">
        <v>0</v>
      </c>
      <c r="N3506" s="88">
        <v>0</v>
      </c>
      <c r="O3506" s="88">
        <v>0</v>
      </c>
      <c r="P3506" s="88">
        <v>1197100</v>
      </c>
      <c r="Q3506" s="89">
        <v>0</v>
      </c>
      <c r="R3506" s="89">
        <v>0</v>
      </c>
      <c r="S3506" s="89">
        <v>0</v>
      </c>
      <c r="T3506" s="89">
        <v>0</v>
      </c>
      <c r="U3506" s="89">
        <v>4.8725056176900003E-7</v>
      </c>
      <c r="V3506" s="89">
        <v>0</v>
      </c>
      <c r="W3506" s="89">
        <v>0</v>
      </c>
      <c r="X3506" s="89">
        <v>0</v>
      </c>
      <c r="Y3506" s="89">
        <v>0</v>
      </c>
      <c r="Z3506" s="89">
        <v>3.44118055864E-3</v>
      </c>
      <c r="AA3506" s="89">
        <v>3.8897701805999999E-4</v>
      </c>
    </row>
    <row r="3507" spans="1:27" x14ac:dyDescent="0.25">
      <c r="A3507" s="87">
        <v>66149</v>
      </c>
      <c r="B3507" s="134">
        <v>45473</v>
      </c>
      <c r="C3507" s="87">
        <v>20372</v>
      </c>
      <c r="D3507" s="86" t="s">
        <v>3801</v>
      </c>
      <c r="E3507" s="88">
        <v>261734813</v>
      </c>
      <c r="F3507" s="88">
        <v>176708586</v>
      </c>
      <c r="G3507" s="88">
        <v>2650576</v>
      </c>
      <c r="H3507" s="88">
        <v>0</v>
      </c>
      <c r="I3507" s="88">
        <v>0</v>
      </c>
      <c r="J3507" s="88">
        <v>12003911</v>
      </c>
      <c r="K3507" s="88">
        <v>60905924</v>
      </c>
      <c r="L3507" s="88">
        <v>0</v>
      </c>
      <c r="M3507" s="88">
        <v>72118772</v>
      </c>
      <c r="N3507" s="88">
        <v>0</v>
      </c>
      <c r="O3507" s="88">
        <v>0</v>
      </c>
      <c r="P3507" s="88">
        <v>29029403</v>
      </c>
      <c r="Q3507" s="89">
        <v>1.8527483563960001E-2</v>
      </c>
      <c r="R3507" s="89">
        <v>0</v>
      </c>
      <c r="S3507" s="89">
        <v>0</v>
      </c>
      <c r="T3507" s="89">
        <v>6.0116819380299997E-3</v>
      </c>
      <c r="U3507" s="89">
        <v>8.0549058244099997E-3</v>
      </c>
      <c r="V3507" s="89">
        <v>0</v>
      </c>
      <c r="W3507" s="89">
        <v>1.615033999E-5</v>
      </c>
      <c r="X3507" s="89">
        <v>0</v>
      </c>
      <c r="Y3507" s="89">
        <v>0</v>
      </c>
      <c r="Z3507" s="89">
        <v>1.3098858722659999E-2</v>
      </c>
      <c r="AA3507" s="89">
        <v>5.3281675040700001E-3</v>
      </c>
    </row>
    <row r="3508" spans="1:27" x14ac:dyDescent="0.25">
      <c r="A3508" s="87">
        <v>66155</v>
      </c>
      <c r="B3508" s="134">
        <v>45473</v>
      </c>
      <c r="C3508" s="87">
        <v>20378</v>
      </c>
      <c r="D3508" s="86" t="s">
        <v>2246</v>
      </c>
      <c r="E3508" s="88">
        <v>66446108</v>
      </c>
      <c r="F3508" s="88">
        <v>54017136</v>
      </c>
      <c r="G3508" s="88">
        <v>135920</v>
      </c>
      <c r="H3508" s="88">
        <v>0</v>
      </c>
      <c r="I3508" s="88">
        <v>0</v>
      </c>
      <c r="J3508" s="88">
        <v>1312933</v>
      </c>
      <c r="K3508" s="88">
        <v>6483659</v>
      </c>
      <c r="L3508" s="88">
        <v>0</v>
      </c>
      <c r="M3508" s="88">
        <v>20095829</v>
      </c>
      <c r="N3508" s="88">
        <v>9051093</v>
      </c>
      <c r="O3508" s="88">
        <v>12524680</v>
      </c>
      <c r="P3508" s="88">
        <v>4413022</v>
      </c>
      <c r="Q3508" s="89">
        <v>1.955666690858E-2</v>
      </c>
      <c r="R3508" s="89">
        <v>0</v>
      </c>
      <c r="S3508" s="89">
        <v>0</v>
      </c>
      <c r="T3508" s="89">
        <v>0</v>
      </c>
      <c r="U3508" s="89">
        <v>7.00112484596E-3</v>
      </c>
      <c r="V3508" s="89">
        <v>0</v>
      </c>
      <c r="W3508" s="89">
        <v>0</v>
      </c>
      <c r="X3508" s="89">
        <v>0</v>
      </c>
      <c r="Y3508" s="89">
        <v>-1.2959671980000001E-4</v>
      </c>
      <c r="Z3508" s="89">
        <v>4.6363293605000003E-3</v>
      </c>
      <c r="AA3508" s="89">
        <v>1.2297486292E-3</v>
      </c>
    </row>
    <row r="3509" spans="1:27" x14ac:dyDescent="0.25">
      <c r="A3509" s="87">
        <v>66159</v>
      </c>
      <c r="B3509" s="134">
        <v>45473</v>
      </c>
      <c r="C3509" s="87">
        <v>20382</v>
      </c>
      <c r="D3509" s="86" t="s">
        <v>3802</v>
      </c>
      <c r="E3509" s="88">
        <v>2521544</v>
      </c>
      <c r="F3509" s="88">
        <v>653881</v>
      </c>
      <c r="G3509" s="88">
        <v>0</v>
      </c>
      <c r="H3509" s="88">
        <v>0</v>
      </c>
      <c r="I3509" s="88">
        <v>0</v>
      </c>
      <c r="J3509" s="88">
        <v>0</v>
      </c>
      <c r="K3509" s="88">
        <v>0</v>
      </c>
      <c r="L3509" s="88">
        <v>0</v>
      </c>
      <c r="M3509" s="88">
        <v>0</v>
      </c>
      <c r="N3509" s="88">
        <v>0</v>
      </c>
      <c r="O3509" s="88">
        <v>0</v>
      </c>
      <c r="P3509" s="88">
        <v>653881</v>
      </c>
      <c r="Q3509" s="89">
        <v>0</v>
      </c>
      <c r="R3509" s="89">
        <v>0</v>
      </c>
      <c r="S3509" s="89">
        <v>0</v>
      </c>
      <c r="T3509" s="89">
        <v>0</v>
      </c>
      <c r="U3509" s="89">
        <v>0</v>
      </c>
      <c r="V3509" s="89">
        <v>0</v>
      </c>
      <c r="W3509" s="89">
        <v>0</v>
      </c>
      <c r="X3509" s="89">
        <v>0</v>
      </c>
      <c r="Y3509" s="89">
        <v>0</v>
      </c>
      <c r="Z3509" s="89">
        <v>3.025826857675E-2</v>
      </c>
      <c r="AA3509" s="89">
        <v>3.025826857675E-2</v>
      </c>
    </row>
    <row r="3510" spans="1:27" x14ac:dyDescent="0.25">
      <c r="A3510" s="87">
        <v>66185</v>
      </c>
      <c r="B3510" s="134">
        <v>45473</v>
      </c>
      <c r="C3510" s="87">
        <v>20408</v>
      </c>
      <c r="D3510" s="86" t="s">
        <v>3803</v>
      </c>
      <c r="E3510" s="88">
        <v>19599584</v>
      </c>
      <c r="F3510" s="88">
        <v>11212817</v>
      </c>
      <c r="G3510" s="88">
        <v>0</v>
      </c>
      <c r="H3510" s="88">
        <v>0</v>
      </c>
      <c r="I3510" s="88">
        <v>0</v>
      </c>
      <c r="J3510" s="88">
        <v>540403</v>
      </c>
      <c r="K3510" s="88">
        <v>5439473</v>
      </c>
      <c r="L3510" s="88">
        <v>0</v>
      </c>
      <c r="M3510" s="88">
        <v>2695382</v>
      </c>
      <c r="N3510" s="88">
        <v>95541</v>
      </c>
      <c r="O3510" s="88">
        <v>0</v>
      </c>
      <c r="P3510" s="88">
        <v>2442017</v>
      </c>
      <c r="Q3510" s="89">
        <v>0</v>
      </c>
      <c r="R3510" s="89">
        <v>0</v>
      </c>
      <c r="S3510" s="89">
        <v>0</v>
      </c>
      <c r="T3510" s="89">
        <v>0</v>
      </c>
      <c r="U3510" s="89">
        <v>2.6203790240179999E-2</v>
      </c>
      <c r="V3510" s="89">
        <v>0</v>
      </c>
      <c r="W3510" s="89">
        <v>0</v>
      </c>
      <c r="X3510" s="89">
        <v>0</v>
      </c>
      <c r="Y3510" s="89">
        <v>0</v>
      </c>
      <c r="Z3510" s="89">
        <v>6.8102812246399998E-3</v>
      </c>
      <c r="AA3510" s="89">
        <v>1.521270077583E-2</v>
      </c>
    </row>
    <row r="3511" spans="1:27" x14ac:dyDescent="0.25">
      <c r="A3511" s="87">
        <v>66188</v>
      </c>
      <c r="B3511" s="134">
        <v>45473</v>
      </c>
      <c r="C3511" s="87">
        <v>20411</v>
      </c>
      <c r="D3511" s="86" t="s">
        <v>3804</v>
      </c>
      <c r="E3511" s="88">
        <v>862174</v>
      </c>
      <c r="F3511" s="88">
        <v>93572</v>
      </c>
      <c r="G3511" s="88">
        <v>0</v>
      </c>
      <c r="H3511" s="88">
        <v>0</v>
      </c>
      <c r="I3511" s="88">
        <v>0</v>
      </c>
      <c r="J3511" s="88">
        <v>0</v>
      </c>
      <c r="K3511" s="88">
        <v>0</v>
      </c>
      <c r="L3511" s="88">
        <v>0</v>
      </c>
      <c r="M3511" s="88">
        <v>0</v>
      </c>
      <c r="N3511" s="88">
        <v>0</v>
      </c>
      <c r="O3511" s="88">
        <v>0</v>
      </c>
      <c r="P3511" s="88">
        <v>93572</v>
      </c>
      <c r="Q3511" s="89">
        <v>0</v>
      </c>
      <c r="R3511" s="89">
        <v>0</v>
      </c>
      <c r="S3511" s="89">
        <v>0</v>
      </c>
      <c r="T3511" s="89">
        <v>0</v>
      </c>
      <c r="U3511" s="89">
        <v>0</v>
      </c>
      <c r="V3511" s="89">
        <v>0</v>
      </c>
      <c r="W3511" s="89">
        <v>0</v>
      </c>
      <c r="X3511" s="89">
        <v>0</v>
      </c>
      <c r="Y3511" s="89">
        <v>0</v>
      </c>
      <c r="Z3511" s="89">
        <v>8.8721713404400007E-3</v>
      </c>
      <c r="AA3511" s="89">
        <v>1.8036910304589999E-2</v>
      </c>
    </row>
    <row r="3512" spans="1:27" x14ac:dyDescent="0.25">
      <c r="A3512" s="87">
        <v>66207</v>
      </c>
      <c r="B3512" s="134">
        <v>45473</v>
      </c>
      <c r="C3512" s="87">
        <v>20430</v>
      </c>
      <c r="D3512" s="86" t="s">
        <v>3805</v>
      </c>
      <c r="E3512" s="88">
        <v>58488004</v>
      </c>
      <c r="F3512" s="88">
        <v>14485429</v>
      </c>
      <c r="G3512" s="88">
        <v>0</v>
      </c>
      <c r="H3512" s="88">
        <v>0</v>
      </c>
      <c r="I3512" s="88">
        <v>0</v>
      </c>
      <c r="J3512" s="88">
        <v>2017152</v>
      </c>
      <c r="K3512" s="88">
        <v>4518878</v>
      </c>
      <c r="L3512" s="88">
        <v>0</v>
      </c>
      <c r="M3512" s="88">
        <v>6308463</v>
      </c>
      <c r="N3512" s="88">
        <v>0</v>
      </c>
      <c r="O3512" s="88">
        <v>0</v>
      </c>
      <c r="P3512" s="88">
        <v>1640935</v>
      </c>
      <c r="Q3512" s="89">
        <v>0</v>
      </c>
      <c r="R3512" s="89">
        <v>0</v>
      </c>
      <c r="S3512" s="89">
        <v>0</v>
      </c>
      <c r="T3512" s="89">
        <v>0</v>
      </c>
      <c r="U3512" s="89">
        <v>0</v>
      </c>
      <c r="V3512" s="89">
        <v>0</v>
      </c>
      <c r="W3512" s="89">
        <v>0</v>
      </c>
      <c r="X3512" s="89">
        <v>0</v>
      </c>
      <c r="Y3512" s="89">
        <v>0</v>
      </c>
      <c r="Z3512" s="89">
        <v>7.6522693035699996E-3</v>
      </c>
      <c r="AA3512" s="89">
        <v>9.3121017406999997E-4</v>
      </c>
    </row>
    <row r="3513" spans="1:27" x14ac:dyDescent="0.25">
      <c r="A3513" s="87">
        <v>66237</v>
      </c>
      <c r="B3513" s="134">
        <v>45473</v>
      </c>
      <c r="C3513" s="87">
        <v>20460</v>
      </c>
      <c r="D3513" s="86" t="s">
        <v>3806</v>
      </c>
      <c r="E3513" s="88">
        <v>13215480</v>
      </c>
      <c r="F3513" s="88">
        <v>9337097</v>
      </c>
      <c r="G3513" s="88">
        <v>510467</v>
      </c>
      <c r="H3513" s="88">
        <v>0</v>
      </c>
      <c r="I3513" s="88">
        <v>0</v>
      </c>
      <c r="J3513" s="88">
        <v>1052118</v>
      </c>
      <c r="K3513" s="88">
        <v>4931082</v>
      </c>
      <c r="L3513" s="88">
        <v>0</v>
      </c>
      <c r="M3513" s="88">
        <v>2090280</v>
      </c>
      <c r="N3513" s="88">
        <v>189890</v>
      </c>
      <c r="O3513" s="88">
        <v>0</v>
      </c>
      <c r="P3513" s="88">
        <v>563260</v>
      </c>
      <c r="Q3513" s="89">
        <v>4.3616362248599999E-3</v>
      </c>
      <c r="R3513" s="89">
        <v>0</v>
      </c>
      <c r="S3513" s="89">
        <v>0</v>
      </c>
      <c r="T3513" s="89">
        <v>0</v>
      </c>
      <c r="U3513" s="89">
        <v>1.9938844983199999E-3</v>
      </c>
      <c r="V3513" s="89">
        <v>0</v>
      </c>
      <c r="W3513" s="89">
        <v>0</v>
      </c>
      <c r="X3513" s="89">
        <v>0</v>
      </c>
      <c r="Y3513" s="89">
        <v>0</v>
      </c>
      <c r="Z3513" s="89">
        <v>1.3978327679330001E-2</v>
      </c>
      <c r="AA3513" s="89">
        <v>3.0162888099599999E-3</v>
      </c>
    </row>
    <row r="3514" spans="1:27" x14ac:dyDescent="0.25">
      <c r="A3514" s="87">
        <v>66252</v>
      </c>
      <c r="B3514" s="134">
        <v>45473</v>
      </c>
      <c r="C3514" s="87">
        <v>20475</v>
      </c>
      <c r="D3514" s="86" t="s">
        <v>3807</v>
      </c>
      <c r="E3514" s="88">
        <v>23334641</v>
      </c>
      <c r="F3514" s="88">
        <v>14537351</v>
      </c>
      <c r="G3514" s="88">
        <v>0</v>
      </c>
      <c r="H3514" s="88">
        <v>0</v>
      </c>
      <c r="I3514" s="88">
        <v>0</v>
      </c>
      <c r="J3514" s="88">
        <v>4403473</v>
      </c>
      <c r="K3514" s="88">
        <v>2494958</v>
      </c>
      <c r="L3514" s="88">
        <v>0</v>
      </c>
      <c r="M3514" s="88">
        <v>4385366</v>
      </c>
      <c r="N3514" s="88">
        <v>0</v>
      </c>
      <c r="O3514" s="88">
        <v>0</v>
      </c>
      <c r="P3514" s="88">
        <v>3253554</v>
      </c>
      <c r="Q3514" s="89">
        <v>0</v>
      </c>
      <c r="R3514" s="89">
        <v>0</v>
      </c>
      <c r="S3514" s="89">
        <v>0</v>
      </c>
      <c r="T3514" s="89">
        <v>0</v>
      </c>
      <c r="U3514" s="89">
        <v>5.2300985185100004E-3</v>
      </c>
      <c r="V3514" s="89">
        <v>0</v>
      </c>
      <c r="W3514" s="89">
        <v>0</v>
      </c>
      <c r="X3514" s="89">
        <v>0</v>
      </c>
      <c r="Y3514" s="89">
        <v>0</v>
      </c>
      <c r="Z3514" s="89">
        <v>6.4916044496000002E-4</v>
      </c>
      <c r="AA3514" s="89">
        <v>1.04169560744E-3</v>
      </c>
    </row>
    <row r="3515" spans="1:27" x14ac:dyDescent="0.25">
      <c r="A3515" s="87">
        <v>66253</v>
      </c>
      <c r="B3515" s="134">
        <v>45473</v>
      </c>
      <c r="C3515" s="87">
        <v>20476</v>
      </c>
      <c r="D3515" s="86" t="s">
        <v>3808</v>
      </c>
      <c r="E3515" s="88">
        <v>11679963</v>
      </c>
      <c r="F3515" s="88">
        <v>10672987</v>
      </c>
      <c r="G3515" s="88">
        <v>90878</v>
      </c>
      <c r="H3515" s="88">
        <v>0</v>
      </c>
      <c r="I3515" s="88">
        <v>0</v>
      </c>
      <c r="J3515" s="88">
        <v>471662</v>
      </c>
      <c r="K3515" s="88">
        <v>777594</v>
      </c>
      <c r="L3515" s="88">
        <v>0</v>
      </c>
      <c r="M3515" s="88">
        <v>0</v>
      </c>
      <c r="N3515" s="88">
        <v>0</v>
      </c>
      <c r="O3515" s="88">
        <v>9258754</v>
      </c>
      <c r="P3515" s="88">
        <v>74100</v>
      </c>
      <c r="Q3515" s="89">
        <v>2.0186115117950001E-2</v>
      </c>
      <c r="R3515" s="89">
        <v>0</v>
      </c>
      <c r="S3515" s="89">
        <v>0</v>
      </c>
      <c r="T3515" s="89">
        <v>0</v>
      </c>
      <c r="U3515" s="89">
        <v>0</v>
      </c>
      <c r="V3515" s="89">
        <v>0</v>
      </c>
      <c r="W3515" s="89">
        <v>0</v>
      </c>
      <c r="X3515" s="89">
        <v>0</v>
      </c>
      <c r="Y3515" s="89">
        <v>0</v>
      </c>
      <c r="Z3515" s="89">
        <v>0</v>
      </c>
      <c r="AA3515" s="89">
        <v>2.2843097493999999E-4</v>
      </c>
    </row>
    <row r="3516" spans="1:27" x14ac:dyDescent="0.25">
      <c r="A3516" s="87">
        <v>66259</v>
      </c>
      <c r="B3516" s="134">
        <v>45473</v>
      </c>
      <c r="C3516" s="87">
        <v>20482</v>
      </c>
      <c r="D3516" s="86" t="s">
        <v>3809</v>
      </c>
      <c r="E3516" s="88">
        <v>4538724</v>
      </c>
      <c r="F3516" s="88">
        <v>1276514</v>
      </c>
      <c r="G3516" s="88">
        <v>0</v>
      </c>
      <c r="H3516" s="88">
        <v>0</v>
      </c>
      <c r="I3516" s="88">
        <v>0</v>
      </c>
      <c r="J3516" s="88">
        <v>0</v>
      </c>
      <c r="K3516" s="88">
        <v>0</v>
      </c>
      <c r="L3516" s="88">
        <v>0</v>
      </c>
      <c r="M3516" s="88">
        <v>0</v>
      </c>
      <c r="N3516" s="88">
        <v>0</v>
      </c>
      <c r="O3516" s="88">
        <v>0</v>
      </c>
      <c r="P3516" s="88">
        <v>1276514</v>
      </c>
      <c r="Q3516" s="89">
        <v>0</v>
      </c>
      <c r="R3516" s="89">
        <v>0</v>
      </c>
      <c r="S3516" s="89">
        <v>0</v>
      </c>
      <c r="T3516" s="89">
        <v>0</v>
      </c>
      <c r="U3516" s="89">
        <v>0</v>
      </c>
      <c r="V3516" s="89">
        <v>0</v>
      </c>
      <c r="W3516" s="89">
        <v>0</v>
      </c>
      <c r="X3516" s="89">
        <v>0</v>
      </c>
      <c r="Y3516" s="89">
        <v>0</v>
      </c>
      <c r="Z3516" s="89">
        <v>6.2632970260699996E-3</v>
      </c>
      <c r="AA3516" s="89">
        <v>6.2632970260699996E-3</v>
      </c>
    </row>
    <row r="3517" spans="1:27" x14ac:dyDescent="0.25">
      <c r="A3517" s="87">
        <v>66268</v>
      </c>
      <c r="B3517" s="134">
        <v>45473</v>
      </c>
      <c r="C3517" s="87">
        <v>20491</v>
      </c>
      <c r="D3517" s="86" t="s">
        <v>3810</v>
      </c>
      <c r="E3517" s="88">
        <v>112874704</v>
      </c>
      <c r="F3517" s="88">
        <v>67852239</v>
      </c>
      <c r="G3517" s="88">
        <v>3926215</v>
      </c>
      <c r="H3517" s="88">
        <v>0</v>
      </c>
      <c r="I3517" s="88">
        <v>0</v>
      </c>
      <c r="J3517" s="88">
        <v>5057116</v>
      </c>
      <c r="K3517" s="88">
        <v>34728001</v>
      </c>
      <c r="L3517" s="88">
        <v>0</v>
      </c>
      <c r="M3517" s="88">
        <v>15768428</v>
      </c>
      <c r="N3517" s="88">
        <v>0</v>
      </c>
      <c r="O3517" s="88">
        <v>0</v>
      </c>
      <c r="P3517" s="88">
        <v>8372479</v>
      </c>
      <c r="Q3517" s="89">
        <v>1.9614112099989998E-2</v>
      </c>
      <c r="R3517" s="89">
        <v>0</v>
      </c>
      <c r="S3517" s="89">
        <v>0</v>
      </c>
      <c r="T3517" s="89">
        <v>0</v>
      </c>
      <c r="U3517" s="89">
        <v>3.0625169915700001E-3</v>
      </c>
      <c r="V3517" s="89">
        <v>0</v>
      </c>
      <c r="W3517" s="89">
        <v>0</v>
      </c>
      <c r="X3517" s="89">
        <v>0</v>
      </c>
      <c r="Y3517" s="89">
        <v>0</v>
      </c>
      <c r="Z3517" s="89">
        <v>7.05633619488E-3</v>
      </c>
      <c r="AA3517" s="89">
        <v>3.7187904957199998E-3</v>
      </c>
    </row>
    <row r="3518" spans="1:27" x14ac:dyDescent="0.25">
      <c r="A3518" s="87">
        <v>66270</v>
      </c>
      <c r="B3518" s="134">
        <v>45473</v>
      </c>
      <c r="C3518" s="87">
        <v>20493</v>
      </c>
      <c r="D3518" s="86" t="s">
        <v>3811</v>
      </c>
      <c r="E3518" s="88">
        <v>90753859</v>
      </c>
      <c r="F3518" s="88">
        <v>77914133</v>
      </c>
      <c r="G3518" s="88">
        <v>0</v>
      </c>
      <c r="H3518" s="88">
        <v>0</v>
      </c>
      <c r="I3518" s="88">
        <v>0</v>
      </c>
      <c r="J3518" s="88">
        <v>1716652</v>
      </c>
      <c r="K3518" s="88">
        <v>11348402</v>
      </c>
      <c r="L3518" s="88">
        <v>0</v>
      </c>
      <c r="M3518" s="88">
        <v>15885139</v>
      </c>
      <c r="N3518" s="88">
        <v>27642820</v>
      </c>
      <c r="O3518" s="88">
        <v>17522844</v>
      </c>
      <c r="P3518" s="88">
        <v>3798276</v>
      </c>
      <c r="Q3518" s="89">
        <v>0</v>
      </c>
      <c r="R3518" s="89">
        <v>0</v>
      </c>
      <c r="S3518" s="89">
        <v>0</v>
      </c>
      <c r="T3518" s="89">
        <v>0</v>
      </c>
      <c r="U3518" s="89">
        <v>3.6265652018699999E-3</v>
      </c>
      <c r="V3518" s="89">
        <v>0</v>
      </c>
      <c r="W3518" s="89">
        <v>0</v>
      </c>
      <c r="X3518" s="89">
        <v>-6.0790683309999997E-4</v>
      </c>
      <c r="Y3518" s="89">
        <v>0</v>
      </c>
      <c r="Z3518" s="89">
        <v>1.7162584243700001E-3</v>
      </c>
      <c r="AA3518" s="89">
        <v>3.7821825356000003E-4</v>
      </c>
    </row>
    <row r="3519" spans="1:27" x14ac:dyDescent="0.25">
      <c r="A3519" s="87">
        <v>66274</v>
      </c>
      <c r="B3519" s="134">
        <v>45473</v>
      </c>
      <c r="C3519" s="87">
        <v>20497</v>
      </c>
      <c r="D3519" s="86" t="s">
        <v>3812</v>
      </c>
      <c r="E3519" s="88">
        <v>1688240</v>
      </c>
      <c r="F3519" s="88">
        <v>893605</v>
      </c>
      <c r="G3519" s="88">
        <v>0</v>
      </c>
      <c r="H3519" s="88">
        <v>0</v>
      </c>
      <c r="I3519" s="88">
        <v>0</v>
      </c>
      <c r="J3519" s="88">
        <v>0</v>
      </c>
      <c r="K3519" s="88">
        <v>288359</v>
      </c>
      <c r="L3519" s="88">
        <v>0</v>
      </c>
      <c r="M3519" s="88">
        <v>0</v>
      </c>
      <c r="N3519" s="88">
        <v>0</v>
      </c>
      <c r="O3519" s="88">
        <v>383250</v>
      </c>
      <c r="P3519" s="88">
        <v>221996</v>
      </c>
      <c r="Q3519" s="89">
        <v>0</v>
      </c>
      <c r="R3519" s="89">
        <v>0</v>
      </c>
      <c r="S3519" s="89">
        <v>0</v>
      </c>
      <c r="T3519" s="89">
        <v>0</v>
      </c>
      <c r="U3519" s="89">
        <v>0</v>
      </c>
      <c r="V3519" s="89">
        <v>0</v>
      </c>
      <c r="W3519" s="89">
        <v>0</v>
      </c>
      <c r="X3519" s="89">
        <v>0</v>
      </c>
      <c r="Y3519" s="89">
        <v>0</v>
      </c>
      <c r="Z3519" s="89">
        <v>0</v>
      </c>
      <c r="AA3519" s="89">
        <v>0</v>
      </c>
    </row>
    <row r="3520" spans="1:27" x14ac:dyDescent="0.25">
      <c r="A3520" s="87">
        <v>66296</v>
      </c>
      <c r="B3520" s="134">
        <v>45473</v>
      </c>
      <c r="C3520" s="87">
        <v>20519</v>
      </c>
      <c r="D3520" s="86" t="s">
        <v>3813</v>
      </c>
      <c r="E3520" s="88">
        <v>303615</v>
      </c>
      <c r="F3520" s="88">
        <v>141484</v>
      </c>
      <c r="G3520" s="88">
        <v>0</v>
      </c>
      <c r="H3520" s="88">
        <v>0</v>
      </c>
      <c r="I3520" s="88">
        <v>0</v>
      </c>
      <c r="J3520" s="88">
        <v>0</v>
      </c>
      <c r="K3520" s="88">
        <v>20988</v>
      </c>
      <c r="L3520" s="88">
        <v>0</v>
      </c>
      <c r="M3520" s="88">
        <v>0</v>
      </c>
      <c r="N3520" s="88">
        <v>0</v>
      </c>
      <c r="O3520" s="88">
        <v>0</v>
      </c>
      <c r="P3520" s="88">
        <v>120496</v>
      </c>
      <c r="Q3520" s="89">
        <v>0</v>
      </c>
      <c r="R3520" s="89">
        <v>0</v>
      </c>
      <c r="S3520" s="89">
        <v>0</v>
      </c>
      <c r="T3520" s="89">
        <v>0</v>
      </c>
      <c r="U3520" s="89">
        <v>0</v>
      </c>
      <c r="V3520" s="89">
        <v>0</v>
      </c>
      <c r="W3520" s="89">
        <v>0</v>
      </c>
      <c r="X3520" s="89">
        <v>0</v>
      </c>
      <c r="Y3520" s="89">
        <v>0</v>
      </c>
      <c r="Z3520" s="89">
        <v>7.1357942558199997E-3</v>
      </c>
      <c r="AA3520" s="89">
        <v>5.8732635242600001E-3</v>
      </c>
    </row>
    <row r="3521" spans="1:27" x14ac:dyDescent="0.25">
      <c r="A3521" s="87">
        <v>66299</v>
      </c>
      <c r="B3521" s="134">
        <v>45473</v>
      </c>
      <c r="C3521" s="87">
        <v>20522</v>
      </c>
      <c r="D3521" s="86" t="s">
        <v>3814</v>
      </c>
      <c r="E3521" s="88">
        <v>16627650</v>
      </c>
      <c r="F3521" s="88">
        <v>9245710</v>
      </c>
      <c r="G3521" s="88">
        <v>0</v>
      </c>
      <c r="H3521" s="88">
        <v>0</v>
      </c>
      <c r="I3521" s="88">
        <v>0</v>
      </c>
      <c r="J3521" s="88">
        <v>5217154</v>
      </c>
      <c r="K3521" s="88">
        <v>1731953</v>
      </c>
      <c r="L3521" s="88">
        <v>0</v>
      </c>
      <c r="M3521" s="88">
        <v>0</v>
      </c>
      <c r="N3521" s="88">
        <v>0</v>
      </c>
      <c r="O3521" s="88">
        <v>0</v>
      </c>
      <c r="P3521" s="88">
        <v>2296603</v>
      </c>
      <c r="Q3521" s="89">
        <v>0</v>
      </c>
      <c r="R3521" s="89">
        <v>0</v>
      </c>
      <c r="S3521" s="89">
        <v>0</v>
      </c>
      <c r="T3521" s="89">
        <v>1.392731422084E-2</v>
      </c>
      <c r="U3521" s="89">
        <v>3.3784989245019999E-2</v>
      </c>
      <c r="V3521" s="89">
        <v>0</v>
      </c>
      <c r="W3521" s="89">
        <v>0</v>
      </c>
      <c r="X3521" s="89">
        <v>0</v>
      </c>
      <c r="Y3521" s="89">
        <v>0</v>
      </c>
      <c r="Z3521" s="89">
        <v>4.0771007399610003E-2</v>
      </c>
      <c r="AA3521" s="89">
        <v>2.3652052500959999E-2</v>
      </c>
    </row>
    <row r="3522" spans="1:27" x14ac:dyDescent="0.25">
      <c r="A3522" s="87">
        <v>66300</v>
      </c>
      <c r="B3522" s="134">
        <v>45473</v>
      </c>
      <c r="C3522" s="87">
        <v>20523</v>
      </c>
      <c r="D3522" s="86" t="s">
        <v>3815</v>
      </c>
      <c r="E3522" s="88">
        <v>68043</v>
      </c>
      <c r="F3522" s="88">
        <v>11271</v>
      </c>
      <c r="G3522" s="88">
        <v>0</v>
      </c>
      <c r="H3522" s="88">
        <v>0</v>
      </c>
      <c r="I3522" s="88">
        <v>0</v>
      </c>
      <c r="J3522" s="88">
        <v>0</v>
      </c>
      <c r="K3522" s="88">
        <v>0</v>
      </c>
      <c r="L3522" s="88">
        <v>0</v>
      </c>
      <c r="M3522" s="88">
        <v>0</v>
      </c>
      <c r="N3522" s="88">
        <v>0</v>
      </c>
      <c r="O3522" s="88">
        <v>0</v>
      </c>
      <c r="P3522" s="88">
        <v>11271</v>
      </c>
      <c r="Q3522" s="89">
        <v>0</v>
      </c>
      <c r="R3522" s="89">
        <v>0</v>
      </c>
      <c r="S3522" s="89">
        <v>0</v>
      </c>
      <c r="T3522" s="89">
        <v>0</v>
      </c>
      <c r="U3522" s="89">
        <v>0</v>
      </c>
      <c r="V3522" s="89">
        <v>0</v>
      </c>
      <c r="W3522" s="89">
        <v>0</v>
      </c>
      <c r="X3522" s="89">
        <v>0</v>
      </c>
      <c r="Y3522" s="89">
        <v>0</v>
      </c>
      <c r="Z3522" s="89">
        <v>7.5305497033260005E-2</v>
      </c>
      <c r="AA3522" s="89">
        <v>7.5305497033260005E-2</v>
      </c>
    </row>
    <row r="3523" spans="1:27" x14ac:dyDescent="0.25">
      <c r="A3523" s="87">
        <v>66317</v>
      </c>
      <c r="B3523" s="134">
        <v>45473</v>
      </c>
      <c r="C3523" s="87">
        <v>20540</v>
      </c>
      <c r="D3523" s="86" t="s">
        <v>3816</v>
      </c>
      <c r="E3523" s="88">
        <v>51539307</v>
      </c>
      <c r="F3523" s="88">
        <v>41743479</v>
      </c>
      <c r="G3523" s="88">
        <v>714115</v>
      </c>
      <c r="H3523" s="88">
        <v>0</v>
      </c>
      <c r="I3523" s="88">
        <v>0</v>
      </c>
      <c r="J3523" s="88">
        <v>6383041</v>
      </c>
      <c r="K3523" s="88">
        <v>6885203</v>
      </c>
      <c r="L3523" s="88">
        <v>0</v>
      </c>
      <c r="M3523" s="88">
        <v>25469680</v>
      </c>
      <c r="N3523" s="88">
        <v>0</v>
      </c>
      <c r="O3523" s="88">
        <v>0</v>
      </c>
      <c r="P3523" s="88">
        <v>2291440</v>
      </c>
      <c r="Q3523" s="89">
        <v>6.5637122503999998E-4</v>
      </c>
      <c r="R3523" s="89">
        <v>0</v>
      </c>
      <c r="S3523" s="89">
        <v>0</v>
      </c>
      <c r="T3523" s="89">
        <v>-5.6130743529999997E-4</v>
      </c>
      <c r="U3523" s="89">
        <v>1.4543545916200001E-3</v>
      </c>
      <c r="V3523" s="89">
        <v>0</v>
      </c>
      <c r="W3523" s="89">
        <v>0</v>
      </c>
      <c r="X3523" s="89">
        <v>0</v>
      </c>
      <c r="Y3523" s="89">
        <v>0</v>
      </c>
      <c r="Z3523" s="89">
        <v>1.144413624133E-2</v>
      </c>
      <c r="AA3523" s="89">
        <v>9.0009465368000004E-4</v>
      </c>
    </row>
    <row r="3524" spans="1:27" x14ac:dyDescent="0.25">
      <c r="A3524" s="87">
        <v>66319</v>
      </c>
      <c r="B3524" s="134">
        <v>45473</v>
      </c>
      <c r="C3524" s="87">
        <v>20542</v>
      </c>
      <c r="D3524" s="86" t="s">
        <v>3817</v>
      </c>
      <c r="E3524" s="88">
        <v>52003379</v>
      </c>
      <c r="F3524" s="88">
        <v>37306312</v>
      </c>
      <c r="G3524" s="88">
        <v>1350214</v>
      </c>
      <c r="H3524" s="88">
        <v>0</v>
      </c>
      <c r="I3524" s="88">
        <v>0</v>
      </c>
      <c r="J3524" s="88">
        <v>3471473</v>
      </c>
      <c r="K3524" s="88">
        <v>15770195</v>
      </c>
      <c r="L3524" s="88">
        <v>0</v>
      </c>
      <c r="M3524" s="88">
        <v>9849699</v>
      </c>
      <c r="N3524" s="88">
        <v>0</v>
      </c>
      <c r="O3524" s="88">
        <v>0</v>
      </c>
      <c r="P3524" s="88">
        <v>6864731</v>
      </c>
      <c r="Q3524" s="89">
        <v>1.880898254683E-2</v>
      </c>
      <c r="R3524" s="89">
        <v>0</v>
      </c>
      <c r="S3524" s="89">
        <v>0</v>
      </c>
      <c r="T3524" s="89">
        <v>1.439153845762E-2</v>
      </c>
      <c r="U3524" s="89">
        <v>9.8272043717900007E-3</v>
      </c>
      <c r="V3524" s="89">
        <v>0</v>
      </c>
      <c r="W3524" s="89">
        <v>7.2975890772999995E-4</v>
      </c>
      <c r="X3524" s="89">
        <v>0</v>
      </c>
      <c r="Y3524" s="89">
        <v>0</v>
      </c>
      <c r="Z3524" s="89">
        <v>2.7787404070650001E-2</v>
      </c>
      <c r="AA3524" s="89">
        <v>1.1288047489029999E-2</v>
      </c>
    </row>
    <row r="3525" spans="1:27" x14ac:dyDescent="0.25">
      <c r="A3525" s="87">
        <v>66320</v>
      </c>
      <c r="B3525" s="134">
        <v>45473</v>
      </c>
      <c r="C3525" s="87">
        <v>20543</v>
      </c>
      <c r="D3525" s="86" t="s">
        <v>3818</v>
      </c>
      <c r="E3525" s="88">
        <v>1857647</v>
      </c>
      <c r="F3525" s="88">
        <v>1067980</v>
      </c>
      <c r="G3525" s="88">
        <v>0</v>
      </c>
      <c r="H3525" s="88">
        <v>0</v>
      </c>
      <c r="I3525" s="88">
        <v>0</v>
      </c>
      <c r="J3525" s="88">
        <v>59024</v>
      </c>
      <c r="K3525" s="88">
        <v>191873</v>
      </c>
      <c r="L3525" s="88">
        <v>0</v>
      </c>
      <c r="M3525" s="88">
        <v>0</v>
      </c>
      <c r="N3525" s="88">
        <v>0</v>
      </c>
      <c r="O3525" s="88">
        <v>0</v>
      </c>
      <c r="P3525" s="88">
        <v>817083</v>
      </c>
      <c r="Q3525" s="89">
        <v>0</v>
      </c>
      <c r="R3525" s="89">
        <v>0</v>
      </c>
      <c r="S3525" s="89">
        <v>0</v>
      </c>
      <c r="T3525" s="89">
        <v>7.8616865919160006E-2</v>
      </c>
      <c r="U3525" s="89">
        <v>5.8518023696260003E-2</v>
      </c>
      <c r="V3525" s="89">
        <v>0</v>
      </c>
      <c r="W3525" s="89">
        <v>0</v>
      </c>
      <c r="X3525" s="89">
        <v>0</v>
      </c>
      <c r="Y3525" s="89">
        <v>0</v>
      </c>
      <c r="Z3525" s="89">
        <v>2.8381712329990001E-2</v>
      </c>
      <c r="AA3525" s="89">
        <v>3.7445539894139998E-2</v>
      </c>
    </row>
    <row r="3526" spans="1:27" x14ac:dyDescent="0.25">
      <c r="A3526" s="87">
        <v>66324</v>
      </c>
      <c r="B3526" s="134">
        <v>45473</v>
      </c>
      <c r="C3526" s="87">
        <v>20546</v>
      </c>
      <c r="D3526" s="86" t="s">
        <v>3819</v>
      </c>
      <c r="E3526" s="88">
        <v>96169056</v>
      </c>
      <c r="F3526" s="88">
        <v>54697951</v>
      </c>
      <c r="G3526" s="88">
        <v>830487</v>
      </c>
      <c r="H3526" s="88">
        <v>0</v>
      </c>
      <c r="I3526" s="88">
        <v>0</v>
      </c>
      <c r="J3526" s="88">
        <v>2878102</v>
      </c>
      <c r="K3526" s="88">
        <v>8757782</v>
      </c>
      <c r="L3526" s="88">
        <v>0</v>
      </c>
      <c r="M3526" s="88">
        <v>38321287</v>
      </c>
      <c r="N3526" s="88">
        <v>0</v>
      </c>
      <c r="O3526" s="88">
        <v>0</v>
      </c>
      <c r="P3526" s="88">
        <v>3910293</v>
      </c>
      <c r="Q3526" s="89">
        <v>6.0336496886199999E-3</v>
      </c>
      <c r="R3526" s="89">
        <v>0</v>
      </c>
      <c r="S3526" s="89">
        <v>0</v>
      </c>
      <c r="T3526" s="89">
        <v>0</v>
      </c>
      <c r="U3526" s="89">
        <v>6.5019474630100002E-3</v>
      </c>
      <c r="V3526" s="89">
        <v>0</v>
      </c>
      <c r="W3526" s="89">
        <v>5.5961962264000002E-4</v>
      </c>
      <c r="X3526" s="89">
        <v>0</v>
      </c>
      <c r="Y3526" s="89">
        <v>0</v>
      </c>
      <c r="Z3526" s="89">
        <v>4.6504364165199999E-3</v>
      </c>
      <c r="AA3526" s="89">
        <v>1.7301260140599999E-3</v>
      </c>
    </row>
    <row r="3527" spans="1:27" x14ac:dyDescent="0.25">
      <c r="A3527" s="87">
        <v>66329</v>
      </c>
      <c r="B3527" s="134">
        <v>45473</v>
      </c>
      <c r="C3527" s="87">
        <v>20551</v>
      </c>
      <c r="D3527" s="86" t="s">
        <v>3820</v>
      </c>
      <c r="E3527" s="88">
        <v>10447502</v>
      </c>
      <c r="F3527" s="88">
        <v>4821928</v>
      </c>
      <c r="G3527" s="88">
        <v>669759</v>
      </c>
      <c r="H3527" s="88">
        <v>0</v>
      </c>
      <c r="I3527" s="88">
        <v>0</v>
      </c>
      <c r="J3527" s="88">
        <v>1233066</v>
      </c>
      <c r="K3527" s="88">
        <v>2306476</v>
      </c>
      <c r="L3527" s="88">
        <v>0</v>
      </c>
      <c r="M3527" s="88">
        <v>0</v>
      </c>
      <c r="N3527" s="88">
        <v>0</v>
      </c>
      <c r="O3527" s="88">
        <v>0</v>
      </c>
      <c r="P3527" s="88">
        <v>612627</v>
      </c>
      <c r="Q3527" s="89">
        <v>4.7270334685669997E-2</v>
      </c>
      <c r="R3527" s="89">
        <v>0</v>
      </c>
      <c r="S3527" s="89">
        <v>0</v>
      </c>
      <c r="T3527" s="89">
        <v>0</v>
      </c>
      <c r="U3527" s="89">
        <v>5.0686350390999997E-4</v>
      </c>
      <c r="V3527" s="89">
        <v>0</v>
      </c>
      <c r="W3527" s="89">
        <v>0</v>
      </c>
      <c r="X3527" s="89">
        <v>0</v>
      </c>
      <c r="Y3527" s="89">
        <v>0</v>
      </c>
      <c r="Z3527" s="89">
        <v>1.0952388029000001E-3</v>
      </c>
      <c r="AA3527" s="89">
        <v>7.1058797498399998E-3</v>
      </c>
    </row>
    <row r="3528" spans="1:27" x14ac:dyDescent="0.25">
      <c r="A3528" s="87">
        <v>66333</v>
      </c>
      <c r="B3528" s="134">
        <v>45473</v>
      </c>
      <c r="C3528" s="87">
        <v>20555</v>
      </c>
      <c r="D3528" s="86" t="s">
        <v>3821</v>
      </c>
      <c r="E3528" s="88">
        <v>64767948</v>
      </c>
      <c r="F3528" s="88">
        <v>31659022</v>
      </c>
      <c r="G3528" s="88">
        <v>2568959</v>
      </c>
      <c r="H3528" s="88">
        <v>0</v>
      </c>
      <c r="I3528" s="88">
        <v>0</v>
      </c>
      <c r="J3528" s="88">
        <v>4470942</v>
      </c>
      <c r="K3528" s="88">
        <v>11178055</v>
      </c>
      <c r="L3528" s="88">
        <v>0</v>
      </c>
      <c r="M3528" s="88">
        <v>10246912</v>
      </c>
      <c r="N3528" s="88">
        <v>0</v>
      </c>
      <c r="O3528" s="88">
        <v>0</v>
      </c>
      <c r="P3528" s="88">
        <v>3194154</v>
      </c>
      <c r="Q3528" s="89">
        <v>1.062396326985E-2</v>
      </c>
      <c r="R3528" s="89">
        <v>0</v>
      </c>
      <c r="S3528" s="89">
        <v>0</v>
      </c>
      <c r="T3528" s="89">
        <v>1.3894413345600001E-3</v>
      </c>
      <c r="U3528" s="89">
        <v>2.1338232595200001E-3</v>
      </c>
      <c r="V3528" s="89">
        <v>0</v>
      </c>
      <c r="W3528" s="89">
        <v>4.8426446521999999E-4</v>
      </c>
      <c r="X3528" s="89">
        <v>0</v>
      </c>
      <c r="Y3528" s="89">
        <v>0</v>
      </c>
      <c r="Z3528" s="89">
        <v>1.2336174334680001E-2</v>
      </c>
      <c r="AA3528" s="89">
        <v>3.4136158131900002E-3</v>
      </c>
    </row>
    <row r="3529" spans="1:27" x14ac:dyDescent="0.25">
      <c r="A3529" s="87">
        <v>66336</v>
      </c>
      <c r="B3529" s="134">
        <v>45473</v>
      </c>
      <c r="C3529" s="87">
        <v>20558</v>
      </c>
      <c r="D3529" s="86" t="s">
        <v>3822</v>
      </c>
      <c r="E3529" s="88">
        <v>19170151</v>
      </c>
      <c r="F3529" s="88">
        <v>6324265</v>
      </c>
      <c r="G3529" s="88">
        <v>0</v>
      </c>
      <c r="H3529" s="88">
        <v>0</v>
      </c>
      <c r="I3529" s="88">
        <v>0</v>
      </c>
      <c r="J3529" s="88">
        <v>2025077</v>
      </c>
      <c r="K3529" s="88">
        <v>952681</v>
      </c>
      <c r="L3529" s="88">
        <v>0</v>
      </c>
      <c r="M3529" s="88">
        <v>2610828</v>
      </c>
      <c r="N3529" s="88">
        <v>0</v>
      </c>
      <c r="O3529" s="88">
        <v>0</v>
      </c>
      <c r="P3529" s="88">
        <v>735678</v>
      </c>
      <c r="Q3529" s="89">
        <v>0</v>
      </c>
      <c r="R3529" s="89">
        <v>0</v>
      </c>
      <c r="S3529" s="89">
        <v>0</v>
      </c>
      <c r="T3529" s="89">
        <v>0</v>
      </c>
      <c r="U3529" s="89">
        <v>-4.1099388656000001E-3</v>
      </c>
      <c r="V3529" s="89">
        <v>0</v>
      </c>
      <c r="W3529" s="89">
        <v>0</v>
      </c>
      <c r="X3529" s="89">
        <v>0</v>
      </c>
      <c r="Y3529" s="89">
        <v>0</v>
      </c>
      <c r="Z3529" s="89">
        <v>-6.1131201170000005E-4</v>
      </c>
      <c r="AA3529" s="89">
        <v>-6.9455590309999997E-4</v>
      </c>
    </row>
    <row r="3530" spans="1:27" x14ac:dyDescent="0.25">
      <c r="A3530" s="87">
        <v>66337</v>
      </c>
      <c r="B3530" s="134">
        <v>45473</v>
      </c>
      <c r="C3530" s="87">
        <v>20559</v>
      </c>
      <c r="D3530" s="86" t="s">
        <v>3823</v>
      </c>
      <c r="E3530" s="88">
        <v>380307548</v>
      </c>
      <c r="F3530" s="88">
        <v>307193960</v>
      </c>
      <c r="G3530" s="88">
        <v>9719431</v>
      </c>
      <c r="H3530" s="88">
        <v>0</v>
      </c>
      <c r="I3530" s="88">
        <v>0</v>
      </c>
      <c r="J3530" s="88">
        <v>25220794</v>
      </c>
      <c r="K3530" s="88">
        <v>171404435</v>
      </c>
      <c r="L3530" s="88">
        <v>0</v>
      </c>
      <c r="M3530" s="88">
        <v>87754599</v>
      </c>
      <c r="N3530" s="88">
        <v>712907</v>
      </c>
      <c r="O3530" s="88">
        <v>56952</v>
      </c>
      <c r="P3530" s="88">
        <v>12324842</v>
      </c>
      <c r="Q3530" s="89">
        <v>3.0428430834910002E-2</v>
      </c>
      <c r="R3530" s="89">
        <v>0</v>
      </c>
      <c r="S3530" s="89">
        <v>0</v>
      </c>
      <c r="T3530" s="89">
        <v>1.7627723619099999E-3</v>
      </c>
      <c r="U3530" s="89">
        <v>1.8334814144260001E-2</v>
      </c>
      <c r="V3530" s="89">
        <v>0</v>
      </c>
      <c r="W3530" s="89">
        <v>0</v>
      </c>
      <c r="X3530" s="89">
        <v>0</v>
      </c>
      <c r="Y3530" s="89">
        <v>0</v>
      </c>
      <c r="Z3530" s="89">
        <v>1.704489869399E-2</v>
      </c>
      <c r="AA3530" s="89">
        <v>1.171762504629E-2</v>
      </c>
    </row>
    <row r="3531" spans="1:27" x14ac:dyDescent="0.25">
      <c r="A3531" s="87">
        <v>66340</v>
      </c>
      <c r="B3531" s="134">
        <v>45473</v>
      </c>
      <c r="C3531" s="87">
        <v>20562</v>
      </c>
      <c r="D3531" s="86" t="s">
        <v>3824</v>
      </c>
      <c r="E3531" s="88">
        <v>43597702</v>
      </c>
      <c r="F3531" s="88">
        <v>19556910</v>
      </c>
      <c r="G3531" s="88">
        <v>875711</v>
      </c>
      <c r="H3531" s="88">
        <v>0</v>
      </c>
      <c r="I3531" s="88">
        <v>0</v>
      </c>
      <c r="J3531" s="88">
        <v>5261485</v>
      </c>
      <c r="K3531" s="88">
        <v>8394796</v>
      </c>
      <c r="L3531" s="88">
        <v>0</v>
      </c>
      <c r="M3531" s="88">
        <v>4039409</v>
      </c>
      <c r="N3531" s="88">
        <v>0</v>
      </c>
      <c r="O3531" s="88">
        <v>0</v>
      </c>
      <c r="P3531" s="88">
        <v>985509</v>
      </c>
      <c r="Q3531" s="89">
        <v>1.4140898100490001E-2</v>
      </c>
      <c r="R3531" s="89">
        <v>0</v>
      </c>
      <c r="S3531" s="89">
        <v>0</v>
      </c>
      <c r="T3531" s="89">
        <v>0</v>
      </c>
      <c r="U3531" s="89">
        <v>2.0701399700000001E-4</v>
      </c>
      <c r="V3531" s="89">
        <v>0</v>
      </c>
      <c r="W3531" s="89">
        <v>0</v>
      </c>
      <c r="X3531" s="89">
        <v>0</v>
      </c>
      <c r="Y3531" s="89">
        <v>0</v>
      </c>
      <c r="Z3531" s="89">
        <v>-6.4137595620000001E-3</v>
      </c>
      <c r="AA3531" s="89">
        <v>5.4914296861000001E-4</v>
      </c>
    </row>
    <row r="3532" spans="1:27" x14ac:dyDescent="0.25">
      <c r="A3532" s="87">
        <v>66346</v>
      </c>
      <c r="B3532" s="134">
        <v>45473</v>
      </c>
      <c r="C3532" s="87">
        <v>20568</v>
      </c>
      <c r="D3532" s="86" t="s">
        <v>3825</v>
      </c>
      <c r="E3532" s="88">
        <v>123557822</v>
      </c>
      <c r="F3532" s="88">
        <v>102321168</v>
      </c>
      <c r="G3532" s="88">
        <v>0</v>
      </c>
      <c r="H3532" s="88">
        <v>0</v>
      </c>
      <c r="I3532" s="88">
        <v>0</v>
      </c>
      <c r="J3532" s="88">
        <v>1085947</v>
      </c>
      <c r="K3532" s="88">
        <v>4072137</v>
      </c>
      <c r="L3532" s="88">
        <v>0</v>
      </c>
      <c r="M3532" s="88">
        <v>78153002</v>
      </c>
      <c r="N3532" s="88">
        <v>14692188</v>
      </c>
      <c r="O3532" s="88">
        <v>3710979</v>
      </c>
      <c r="P3532" s="88">
        <v>606915</v>
      </c>
      <c r="Q3532" s="89">
        <v>0</v>
      </c>
      <c r="R3532" s="89">
        <v>0</v>
      </c>
      <c r="S3532" s="89">
        <v>0</v>
      </c>
      <c r="T3532" s="89">
        <v>-1.4644143137999999E-3</v>
      </c>
      <c r="U3532" s="89">
        <v>-6.2191670305000004E-3</v>
      </c>
      <c r="V3532" s="89">
        <v>0</v>
      </c>
      <c r="W3532" s="89">
        <v>-2.4168685128E-6</v>
      </c>
      <c r="X3532" s="89">
        <v>0</v>
      </c>
      <c r="Y3532" s="89">
        <v>0</v>
      </c>
      <c r="Z3532" s="89">
        <v>4.5237551334199998E-3</v>
      </c>
      <c r="AA3532" s="89">
        <v>-3.9081774200000003E-4</v>
      </c>
    </row>
    <row r="3533" spans="1:27" x14ac:dyDescent="0.25">
      <c r="A3533" s="87">
        <v>66350</v>
      </c>
      <c r="B3533" s="134">
        <v>45473</v>
      </c>
      <c r="C3533" s="87">
        <v>20572</v>
      </c>
      <c r="D3533" s="86" t="s">
        <v>3826</v>
      </c>
      <c r="E3533" s="88">
        <v>111888397</v>
      </c>
      <c r="F3533" s="88">
        <v>63904838</v>
      </c>
      <c r="G3533" s="88">
        <v>0</v>
      </c>
      <c r="H3533" s="88">
        <v>0</v>
      </c>
      <c r="I3533" s="88">
        <v>0</v>
      </c>
      <c r="J3533" s="88">
        <v>2576934</v>
      </c>
      <c r="K3533" s="88">
        <v>4181377</v>
      </c>
      <c r="L3533" s="88">
        <v>0</v>
      </c>
      <c r="M3533" s="88">
        <v>56436139</v>
      </c>
      <c r="N3533" s="88">
        <v>0</v>
      </c>
      <c r="O3533" s="88">
        <v>0</v>
      </c>
      <c r="P3533" s="88">
        <v>710387</v>
      </c>
      <c r="Q3533" s="89">
        <v>0</v>
      </c>
      <c r="R3533" s="89">
        <v>0</v>
      </c>
      <c r="S3533" s="89">
        <v>0</v>
      </c>
      <c r="T3533" s="89">
        <v>0</v>
      </c>
      <c r="U3533" s="89">
        <v>0</v>
      </c>
      <c r="V3533" s="89">
        <v>0</v>
      </c>
      <c r="W3533" s="89">
        <v>0</v>
      </c>
      <c r="X3533" s="89">
        <v>0</v>
      </c>
      <c r="Y3533" s="89">
        <v>0</v>
      </c>
      <c r="Z3533" s="89">
        <v>8.0633942978900006E-3</v>
      </c>
      <c r="AA3533" s="89">
        <v>1.0791282082E-4</v>
      </c>
    </row>
    <row r="3534" spans="1:27" x14ac:dyDescent="0.25">
      <c r="A3534" s="87">
        <v>66351</v>
      </c>
      <c r="B3534" s="134">
        <v>45473</v>
      </c>
      <c r="C3534" s="87">
        <v>20573</v>
      </c>
      <c r="D3534" s="86" t="s">
        <v>3827</v>
      </c>
      <c r="E3534" s="88">
        <v>131969583</v>
      </c>
      <c r="F3534" s="88">
        <v>106465127</v>
      </c>
      <c r="G3534" s="88">
        <v>970635</v>
      </c>
      <c r="H3534" s="88">
        <v>0</v>
      </c>
      <c r="I3534" s="88">
        <v>0</v>
      </c>
      <c r="J3534" s="88">
        <v>11678830</v>
      </c>
      <c r="K3534" s="88">
        <v>48129700</v>
      </c>
      <c r="L3534" s="88">
        <v>0</v>
      </c>
      <c r="M3534" s="88">
        <v>38090631</v>
      </c>
      <c r="N3534" s="88">
        <v>0</v>
      </c>
      <c r="O3534" s="88">
        <v>0</v>
      </c>
      <c r="P3534" s="88">
        <v>7595332</v>
      </c>
      <c r="Q3534" s="89">
        <v>2.0879417750239999E-2</v>
      </c>
      <c r="R3534" s="89">
        <v>0</v>
      </c>
      <c r="S3534" s="89">
        <v>0</v>
      </c>
      <c r="T3534" s="89">
        <v>1.1788858906E-3</v>
      </c>
      <c r="U3534" s="89">
        <v>5.7893656765799998E-3</v>
      </c>
      <c r="V3534" s="89">
        <v>0</v>
      </c>
      <c r="W3534" s="89">
        <v>0</v>
      </c>
      <c r="X3534" s="89">
        <v>0</v>
      </c>
      <c r="Y3534" s="89">
        <v>0</v>
      </c>
      <c r="Z3534" s="89">
        <v>7.7479247701900001E-3</v>
      </c>
      <c r="AA3534" s="89">
        <v>3.6903825161300001E-3</v>
      </c>
    </row>
    <row r="3535" spans="1:27" x14ac:dyDescent="0.25">
      <c r="A3535" s="87">
        <v>66353</v>
      </c>
      <c r="B3535" s="134">
        <v>45473</v>
      </c>
      <c r="C3535" s="87">
        <v>20575</v>
      </c>
      <c r="D3535" s="86" t="s">
        <v>3828</v>
      </c>
      <c r="E3535" s="88">
        <v>956759914</v>
      </c>
      <c r="F3535" s="88">
        <v>446251693</v>
      </c>
      <c r="G3535" s="88">
        <v>14511628</v>
      </c>
      <c r="H3535" s="88">
        <v>0</v>
      </c>
      <c r="I3535" s="88">
        <v>0</v>
      </c>
      <c r="J3535" s="88">
        <v>93510349</v>
      </c>
      <c r="K3535" s="88">
        <v>95920936</v>
      </c>
      <c r="L3535" s="88">
        <v>0</v>
      </c>
      <c r="M3535" s="88">
        <v>161235816</v>
      </c>
      <c r="N3535" s="88">
        <v>0</v>
      </c>
      <c r="O3535" s="88">
        <v>0</v>
      </c>
      <c r="P3535" s="88">
        <v>81072964</v>
      </c>
      <c r="Q3535" s="89">
        <v>1.7605761546239999E-2</v>
      </c>
      <c r="R3535" s="89">
        <v>0</v>
      </c>
      <c r="S3535" s="89">
        <v>0</v>
      </c>
      <c r="T3535" s="89">
        <v>6.3106981368999998E-4</v>
      </c>
      <c r="U3535" s="89">
        <v>4.3138713703699998E-3</v>
      </c>
      <c r="V3535" s="89">
        <v>0</v>
      </c>
      <c r="W3535" s="89">
        <v>0</v>
      </c>
      <c r="X3535" s="89">
        <v>0</v>
      </c>
      <c r="Y3535" s="89">
        <v>0</v>
      </c>
      <c r="Z3535" s="89">
        <v>2.968930755348E-2</v>
      </c>
      <c r="AA3535" s="89">
        <v>7.0712272359699999E-3</v>
      </c>
    </row>
    <row r="3536" spans="1:27" x14ac:dyDescent="0.25">
      <c r="A3536" s="87">
        <v>66354</v>
      </c>
      <c r="B3536" s="134">
        <v>45473</v>
      </c>
      <c r="C3536" s="87">
        <v>20576</v>
      </c>
      <c r="D3536" s="86" t="s">
        <v>3829</v>
      </c>
      <c r="E3536" s="88">
        <v>30038369</v>
      </c>
      <c r="F3536" s="88">
        <v>26662695</v>
      </c>
      <c r="G3536" s="88">
        <v>640938</v>
      </c>
      <c r="H3536" s="88">
        <v>0</v>
      </c>
      <c r="I3536" s="88">
        <v>0</v>
      </c>
      <c r="J3536" s="88">
        <v>4867459</v>
      </c>
      <c r="K3536" s="88">
        <v>10942379</v>
      </c>
      <c r="L3536" s="88">
        <v>0</v>
      </c>
      <c r="M3536" s="88">
        <v>6020279</v>
      </c>
      <c r="N3536" s="88">
        <v>0</v>
      </c>
      <c r="O3536" s="88">
        <v>0</v>
      </c>
      <c r="P3536" s="88">
        <v>4191640</v>
      </c>
      <c r="Q3536" s="89">
        <v>-4.4067146145000003E-3</v>
      </c>
      <c r="R3536" s="89">
        <v>0</v>
      </c>
      <c r="S3536" s="89">
        <v>0</v>
      </c>
      <c r="T3536" s="89">
        <v>0</v>
      </c>
      <c r="U3536" s="89">
        <v>1.0641211717900001E-3</v>
      </c>
      <c r="V3536" s="89">
        <v>0</v>
      </c>
      <c r="W3536" s="89">
        <v>0</v>
      </c>
      <c r="X3536" s="89">
        <v>0</v>
      </c>
      <c r="Y3536" s="89">
        <v>0</v>
      </c>
      <c r="Z3536" s="89">
        <v>8.6831598639400005E-3</v>
      </c>
      <c r="AA3536" s="89">
        <v>1.6470014920699999E-3</v>
      </c>
    </row>
    <row r="3537" spans="1:27" x14ac:dyDescent="0.25">
      <c r="A3537" s="87">
        <v>66359</v>
      </c>
      <c r="B3537" s="134">
        <v>45473</v>
      </c>
      <c r="C3537" s="87">
        <v>20581</v>
      </c>
      <c r="D3537" s="86" t="s">
        <v>3830</v>
      </c>
      <c r="E3537" s="88">
        <v>350553537</v>
      </c>
      <c r="F3537" s="88">
        <v>219411412</v>
      </c>
      <c r="G3537" s="88">
        <v>15574812</v>
      </c>
      <c r="H3537" s="88">
        <v>0</v>
      </c>
      <c r="I3537" s="88">
        <v>0</v>
      </c>
      <c r="J3537" s="88">
        <v>15883760</v>
      </c>
      <c r="K3537" s="88">
        <v>73732513</v>
      </c>
      <c r="L3537" s="88">
        <v>0</v>
      </c>
      <c r="M3537" s="88">
        <v>112077141</v>
      </c>
      <c r="N3537" s="88">
        <v>0</v>
      </c>
      <c r="O3537" s="88">
        <v>0</v>
      </c>
      <c r="P3537" s="88">
        <v>2143186</v>
      </c>
      <c r="Q3537" s="89">
        <v>8.9079228088699992E-3</v>
      </c>
      <c r="R3537" s="89">
        <v>0</v>
      </c>
      <c r="S3537" s="89">
        <v>0</v>
      </c>
      <c r="T3537" s="89">
        <v>-4.4089225730000001E-4</v>
      </c>
      <c r="U3537" s="89">
        <v>1.07926838321E-3</v>
      </c>
      <c r="V3537" s="89">
        <v>0</v>
      </c>
      <c r="W3537" s="89">
        <v>-1.159348005E-4</v>
      </c>
      <c r="X3537" s="89">
        <v>0</v>
      </c>
      <c r="Y3537" s="89">
        <v>0</v>
      </c>
      <c r="Z3537" s="89">
        <v>1.028081240609E-2</v>
      </c>
      <c r="AA3537" s="89">
        <v>9.963910718799999E-4</v>
      </c>
    </row>
    <row r="3538" spans="1:27" x14ac:dyDescent="0.25">
      <c r="A3538" s="87">
        <v>66365</v>
      </c>
      <c r="B3538" s="134">
        <v>45473</v>
      </c>
      <c r="C3538" s="87">
        <v>20587</v>
      </c>
      <c r="D3538" s="86" t="s">
        <v>3831</v>
      </c>
      <c r="E3538" s="88">
        <v>706989824</v>
      </c>
      <c r="F3538" s="88">
        <v>401879588</v>
      </c>
      <c r="G3538" s="88">
        <v>12232115</v>
      </c>
      <c r="H3538" s="88">
        <v>0</v>
      </c>
      <c r="I3538" s="88">
        <v>4276491</v>
      </c>
      <c r="J3538" s="88">
        <v>8111175</v>
      </c>
      <c r="K3538" s="88">
        <v>18312913</v>
      </c>
      <c r="L3538" s="88">
        <v>0</v>
      </c>
      <c r="M3538" s="88">
        <v>259202307</v>
      </c>
      <c r="N3538" s="88">
        <v>73301140</v>
      </c>
      <c r="O3538" s="88">
        <v>1200730</v>
      </c>
      <c r="P3538" s="88">
        <v>25242717</v>
      </c>
      <c r="Q3538" s="89">
        <v>1.0835892714609999E-2</v>
      </c>
      <c r="R3538" s="89">
        <v>0</v>
      </c>
      <c r="S3538" s="89">
        <v>6.25929329124E-3</v>
      </c>
      <c r="T3538" s="89">
        <v>2.9862565604999998E-4</v>
      </c>
      <c r="U3538" s="89">
        <v>4.4314034075000001E-4</v>
      </c>
      <c r="V3538" s="89">
        <v>0</v>
      </c>
      <c r="W3538" s="89">
        <v>-1.143746303E-4</v>
      </c>
      <c r="X3538" s="89">
        <v>0</v>
      </c>
      <c r="Y3538" s="89">
        <v>4.6495552708569997E-2</v>
      </c>
      <c r="Z3538" s="89">
        <v>1.32795627624E-3</v>
      </c>
      <c r="AA3538" s="89">
        <v>6.3969134709000004E-4</v>
      </c>
    </row>
    <row r="3539" spans="1:27" x14ac:dyDescent="0.25">
      <c r="A3539" s="87">
        <v>66366</v>
      </c>
      <c r="B3539" s="134">
        <v>45473</v>
      </c>
      <c r="C3539" s="87">
        <v>20588</v>
      </c>
      <c r="D3539" s="86" t="s">
        <v>3832</v>
      </c>
      <c r="E3539" s="88">
        <v>92087966</v>
      </c>
      <c r="F3539" s="88">
        <v>21266433</v>
      </c>
      <c r="G3539" s="88">
        <v>479983</v>
      </c>
      <c r="H3539" s="88">
        <v>0</v>
      </c>
      <c r="I3539" s="88">
        <v>0</v>
      </c>
      <c r="J3539" s="88">
        <v>4104645</v>
      </c>
      <c r="K3539" s="88">
        <v>9838370</v>
      </c>
      <c r="L3539" s="88">
        <v>0</v>
      </c>
      <c r="M3539" s="88">
        <v>15650</v>
      </c>
      <c r="N3539" s="88">
        <v>0</v>
      </c>
      <c r="O3539" s="88">
        <v>0</v>
      </c>
      <c r="P3539" s="88">
        <v>6827786</v>
      </c>
      <c r="Q3539" s="89">
        <v>5.9424155864000001E-3</v>
      </c>
      <c r="R3539" s="89">
        <v>0</v>
      </c>
      <c r="S3539" s="89">
        <v>0</v>
      </c>
      <c r="T3539" s="89">
        <v>-1.8099960494999999E-3</v>
      </c>
      <c r="U3539" s="89">
        <v>2.72639687499E-3</v>
      </c>
      <c r="V3539" s="89">
        <v>0</v>
      </c>
      <c r="W3539" s="89">
        <v>0</v>
      </c>
      <c r="X3539" s="89">
        <v>0</v>
      </c>
      <c r="Y3539" s="89">
        <v>0</v>
      </c>
      <c r="Z3539" s="89">
        <v>1.6928047265600001E-3</v>
      </c>
      <c r="AA3539" s="89">
        <v>1.3083996292000001E-3</v>
      </c>
    </row>
    <row r="3540" spans="1:27" x14ac:dyDescent="0.25">
      <c r="A3540" s="87">
        <v>66369</v>
      </c>
      <c r="B3540" s="134">
        <v>45473</v>
      </c>
      <c r="C3540" s="87">
        <v>20591</v>
      </c>
      <c r="D3540" s="86" t="s">
        <v>3833</v>
      </c>
      <c r="E3540" s="88">
        <v>129587896</v>
      </c>
      <c r="F3540" s="88">
        <v>85072845</v>
      </c>
      <c r="G3540" s="88">
        <v>0</v>
      </c>
      <c r="H3540" s="88">
        <v>0</v>
      </c>
      <c r="I3540" s="88">
        <v>1613705</v>
      </c>
      <c r="J3540" s="88">
        <v>5794211</v>
      </c>
      <c r="K3540" s="88">
        <v>6838721</v>
      </c>
      <c r="L3540" s="88">
        <v>0</v>
      </c>
      <c r="M3540" s="88">
        <v>63024650</v>
      </c>
      <c r="N3540" s="88">
        <v>0</v>
      </c>
      <c r="O3540" s="88">
        <v>0</v>
      </c>
      <c r="P3540" s="88">
        <v>7801558</v>
      </c>
      <c r="Q3540" s="89">
        <v>0</v>
      </c>
      <c r="R3540" s="89">
        <v>0</v>
      </c>
      <c r="S3540" s="89">
        <v>0</v>
      </c>
      <c r="T3540" s="89">
        <v>-1.1443536404999999E-3</v>
      </c>
      <c r="U3540" s="89">
        <v>1.6678021945E-3</v>
      </c>
      <c r="V3540" s="89">
        <v>0</v>
      </c>
      <c r="W3540" s="89">
        <v>0</v>
      </c>
      <c r="X3540" s="89">
        <v>0</v>
      </c>
      <c r="Y3540" s="89">
        <v>0</v>
      </c>
      <c r="Z3540" s="89">
        <v>1.0453776551790001E-2</v>
      </c>
      <c r="AA3540" s="89">
        <v>1.00785973946E-3</v>
      </c>
    </row>
    <row r="3541" spans="1:27" x14ac:dyDescent="0.25">
      <c r="A3541" s="87">
        <v>66372</v>
      </c>
      <c r="B3541" s="134">
        <v>45473</v>
      </c>
      <c r="C3541" s="87">
        <v>20594</v>
      </c>
      <c r="D3541" s="86" t="s">
        <v>3306</v>
      </c>
      <c r="E3541" s="88">
        <v>89351225</v>
      </c>
      <c r="F3541" s="88">
        <v>41542350</v>
      </c>
      <c r="G3541" s="88">
        <v>1905324</v>
      </c>
      <c r="H3541" s="88">
        <v>0</v>
      </c>
      <c r="I3541" s="88">
        <v>0</v>
      </c>
      <c r="J3541" s="88">
        <v>14198923</v>
      </c>
      <c r="K3541" s="88">
        <v>16902934</v>
      </c>
      <c r="L3541" s="88">
        <v>0</v>
      </c>
      <c r="M3541" s="88">
        <v>5304568</v>
      </c>
      <c r="N3541" s="88">
        <v>0</v>
      </c>
      <c r="O3541" s="88">
        <v>0</v>
      </c>
      <c r="P3541" s="88">
        <v>3230601</v>
      </c>
      <c r="Q3541" s="89">
        <v>2.1841381384370001E-2</v>
      </c>
      <c r="R3541" s="89">
        <v>0</v>
      </c>
      <c r="S3541" s="89">
        <v>0</v>
      </c>
      <c r="T3541" s="89">
        <v>2.02404775808E-3</v>
      </c>
      <c r="U3541" s="89">
        <v>1.91956580912E-3</v>
      </c>
      <c r="V3541" s="89">
        <v>0</v>
      </c>
      <c r="W3541" s="89">
        <v>0</v>
      </c>
      <c r="X3541" s="89">
        <v>0</v>
      </c>
      <c r="Y3541" s="89">
        <v>0</v>
      </c>
      <c r="Z3541" s="89">
        <v>8.5754481192E-3</v>
      </c>
      <c r="AA3541" s="89">
        <v>3.2522081068700002E-3</v>
      </c>
    </row>
    <row r="3542" spans="1:27" x14ac:dyDescent="0.25">
      <c r="A3542" s="87">
        <v>66374</v>
      </c>
      <c r="B3542" s="134">
        <v>45473</v>
      </c>
      <c r="C3542" s="87">
        <v>20596</v>
      </c>
      <c r="D3542" s="86" t="s">
        <v>3834</v>
      </c>
      <c r="E3542" s="88">
        <v>213067157</v>
      </c>
      <c r="F3542" s="88">
        <v>174496475</v>
      </c>
      <c r="G3542" s="88">
        <v>0</v>
      </c>
      <c r="H3542" s="88">
        <v>0</v>
      </c>
      <c r="I3542" s="88">
        <v>10501288</v>
      </c>
      <c r="J3542" s="88">
        <v>4339607</v>
      </c>
      <c r="K3542" s="88">
        <v>11517702</v>
      </c>
      <c r="L3542" s="88">
        <v>0</v>
      </c>
      <c r="M3542" s="88">
        <v>109775157</v>
      </c>
      <c r="N3542" s="88">
        <v>28653053</v>
      </c>
      <c r="O3542" s="88">
        <v>2917441</v>
      </c>
      <c r="P3542" s="88">
        <v>6792228</v>
      </c>
      <c r="Q3542" s="89">
        <v>0</v>
      </c>
      <c r="R3542" s="89">
        <v>0</v>
      </c>
      <c r="S3542" s="89">
        <v>4.4906609021799996E-3</v>
      </c>
      <c r="T3542" s="89">
        <v>0</v>
      </c>
      <c r="U3542" s="89">
        <v>-3.2898433910000003E-4</v>
      </c>
      <c r="V3542" s="89">
        <v>0</v>
      </c>
      <c r="W3542" s="89">
        <v>3.0717154019999998E-4</v>
      </c>
      <c r="X3542" s="89">
        <v>0</v>
      </c>
      <c r="Y3542" s="89">
        <v>-8.0094347359999996E-4</v>
      </c>
      <c r="Z3542" s="89">
        <v>1.9660807596560002E-2</v>
      </c>
      <c r="AA3542" s="89">
        <v>1.2330484510300001E-3</v>
      </c>
    </row>
    <row r="3543" spans="1:27" x14ac:dyDescent="0.25">
      <c r="A3543" s="87">
        <v>66376</v>
      </c>
      <c r="B3543" s="134">
        <v>45473</v>
      </c>
      <c r="C3543" s="87">
        <v>20598</v>
      </c>
      <c r="D3543" s="86" t="s">
        <v>3835</v>
      </c>
      <c r="E3543" s="88">
        <v>604020460</v>
      </c>
      <c r="F3543" s="88">
        <v>410759819</v>
      </c>
      <c r="G3543" s="88">
        <v>11731520</v>
      </c>
      <c r="H3543" s="88">
        <v>0</v>
      </c>
      <c r="I3543" s="88">
        <v>0</v>
      </c>
      <c r="J3543" s="88">
        <v>18274914</v>
      </c>
      <c r="K3543" s="88">
        <v>69135600</v>
      </c>
      <c r="L3543" s="88">
        <v>0</v>
      </c>
      <c r="M3543" s="88">
        <v>126985016</v>
      </c>
      <c r="N3543" s="88">
        <v>49124387</v>
      </c>
      <c r="O3543" s="88">
        <v>4456698</v>
      </c>
      <c r="P3543" s="88">
        <v>131051684</v>
      </c>
      <c r="Q3543" s="89">
        <v>1.457775461275E-2</v>
      </c>
      <c r="R3543" s="89">
        <v>0</v>
      </c>
      <c r="S3543" s="89">
        <v>0</v>
      </c>
      <c r="T3543" s="89">
        <v>1.7822924944E-4</v>
      </c>
      <c r="U3543" s="89">
        <v>4.8809680037700002E-3</v>
      </c>
      <c r="V3543" s="89">
        <v>0</v>
      </c>
      <c r="W3543" s="89">
        <v>0</v>
      </c>
      <c r="X3543" s="89">
        <v>0</v>
      </c>
      <c r="Y3543" s="89">
        <v>-4.62780334E-4</v>
      </c>
      <c r="Z3543" s="89">
        <v>1.101457512122E-2</v>
      </c>
      <c r="AA3543" s="89">
        <v>4.6842063532299997E-3</v>
      </c>
    </row>
    <row r="3544" spans="1:27" x14ac:dyDescent="0.25">
      <c r="A3544" s="87">
        <v>66388</v>
      </c>
      <c r="B3544" s="134">
        <v>45473</v>
      </c>
      <c r="C3544" s="87">
        <v>20610</v>
      </c>
      <c r="D3544" s="86" t="s">
        <v>3836</v>
      </c>
      <c r="E3544" s="88">
        <v>77179600</v>
      </c>
      <c r="F3544" s="88">
        <v>50274053</v>
      </c>
      <c r="G3544" s="88">
        <v>0</v>
      </c>
      <c r="H3544" s="88">
        <v>0</v>
      </c>
      <c r="I3544" s="88">
        <v>0</v>
      </c>
      <c r="J3544" s="88">
        <v>5219161</v>
      </c>
      <c r="K3544" s="88">
        <v>17645260</v>
      </c>
      <c r="L3544" s="88">
        <v>0</v>
      </c>
      <c r="M3544" s="88">
        <v>20738049</v>
      </c>
      <c r="N3544" s="88">
        <v>1692927</v>
      </c>
      <c r="O3544" s="88">
        <v>154762</v>
      </c>
      <c r="P3544" s="88">
        <v>4823893</v>
      </c>
      <c r="Q3544" s="89">
        <v>-2.8354667719999999E-4</v>
      </c>
      <c r="R3544" s="89">
        <v>0</v>
      </c>
      <c r="S3544" s="89">
        <v>0</v>
      </c>
      <c r="T3544" s="89">
        <v>2.3790373394E-4</v>
      </c>
      <c r="U3544" s="89">
        <v>5.8645293352000002E-4</v>
      </c>
      <c r="V3544" s="89">
        <v>0</v>
      </c>
      <c r="W3544" s="89">
        <v>-9.5541343461999995E-8</v>
      </c>
      <c r="X3544" s="89">
        <v>0</v>
      </c>
      <c r="Y3544" s="89">
        <v>0</v>
      </c>
      <c r="Z3544" s="89">
        <v>5.1567474473999996E-4</v>
      </c>
      <c r="AA3544" s="89">
        <v>2.8811332917000001E-4</v>
      </c>
    </row>
    <row r="3545" spans="1:27" x14ac:dyDescent="0.25">
      <c r="A3545" s="87">
        <v>66393</v>
      </c>
      <c r="B3545" s="134">
        <v>45473</v>
      </c>
      <c r="C3545" s="87">
        <v>20615</v>
      </c>
      <c r="D3545" s="86" t="s">
        <v>3837</v>
      </c>
      <c r="E3545" s="88">
        <v>27882529</v>
      </c>
      <c r="F3545" s="88">
        <v>9299056</v>
      </c>
      <c r="G3545" s="88">
        <v>150204</v>
      </c>
      <c r="H3545" s="88">
        <v>0</v>
      </c>
      <c r="I3545" s="88">
        <v>0</v>
      </c>
      <c r="J3545" s="88">
        <v>476225</v>
      </c>
      <c r="K3545" s="88">
        <v>912963</v>
      </c>
      <c r="L3545" s="88">
        <v>0</v>
      </c>
      <c r="M3545" s="88">
        <v>7151702</v>
      </c>
      <c r="N3545" s="88">
        <v>52647</v>
      </c>
      <c r="O3545" s="88">
        <v>0</v>
      </c>
      <c r="P3545" s="88">
        <v>555315</v>
      </c>
      <c r="Q3545" s="89">
        <v>0</v>
      </c>
      <c r="R3545" s="89">
        <v>0</v>
      </c>
      <c r="S3545" s="89">
        <v>0</v>
      </c>
      <c r="T3545" s="89">
        <v>0</v>
      </c>
      <c r="U3545" s="89">
        <v>0</v>
      </c>
      <c r="V3545" s="89">
        <v>0</v>
      </c>
      <c r="W3545" s="89">
        <v>0</v>
      </c>
      <c r="X3545" s="89">
        <v>0</v>
      </c>
      <c r="Y3545" s="89">
        <v>0</v>
      </c>
      <c r="Z3545" s="89">
        <v>0</v>
      </c>
      <c r="AA3545" s="89">
        <v>0</v>
      </c>
    </row>
    <row r="3546" spans="1:27" x14ac:dyDescent="0.25">
      <c r="A3546" s="87">
        <v>66395</v>
      </c>
      <c r="B3546" s="134">
        <v>45473</v>
      </c>
      <c r="C3546" s="87">
        <v>20617</v>
      </c>
      <c r="D3546" s="86" t="s">
        <v>3838</v>
      </c>
      <c r="E3546" s="88">
        <v>57912466</v>
      </c>
      <c r="F3546" s="88">
        <v>40977585</v>
      </c>
      <c r="G3546" s="88">
        <v>764677</v>
      </c>
      <c r="H3546" s="88">
        <v>0</v>
      </c>
      <c r="I3546" s="88">
        <v>0</v>
      </c>
      <c r="J3546" s="88">
        <v>2000566</v>
      </c>
      <c r="K3546" s="88">
        <v>8324233</v>
      </c>
      <c r="L3546" s="88">
        <v>0</v>
      </c>
      <c r="M3546" s="88">
        <v>27651010</v>
      </c>
      <c r="N3546" s="88">
        <v>0</v>
      </c>
      <c r="O3546" s="88">
        <v>0</v>
      </c>
      <c r="P3546" s="88">
        <v>2237097</v>
      </c>
      <c r="Q3546" s="89">
        <v>4.8740480134600002E-3</v>
      </c>
      <c r="R3546" s="89">
        <v>0</v>
      </c>
      <c r="S3546" s="89">
        <v>0</v>
      </c>
      <c r="T3546" s="89">
        <v>-8.237087263E-4</v>
      </c>
      <c r="U3546" s="89">
        <v>1.9594829669299998E-3</v>
      </c>
      <c r="V3546" s="89">
        <v>0</v>
      </c>
      <c r="W3546" s="89">
        <v>0</v>
      </c>
      <c r="X3546" s="89">
        <v>0</v>
      </c>
      <c r="Y3546" s="89">
        <v>0</v>
      </c>
      <c r="Z3546" s="89">
        <v>1.2803015288470001E-2</v>
      </c>
      <c r="AA3546" s="89">
        <v>1.2064709395300001E-3</v>
      </c>
    </row>
    <row r="3547" spans="1:27" x14ac:dyDescent="0.25">
      <c r="A3547" s="87">
        <v>66406</v>
      </c>
      <c r="B3547" s="134">
        <v>45473</v>
      </c>
      <c r="C3547" s="87">
        <v>20628</v>
      </c>
      <c r="D3547" s="86" t="s">
        <v>3839</v>
      </c>
      <c r="E3547" s="88">
        <v>7651865</v>
      </c>
      <c r="F3547" s="88">
        <v>3103559</v>
      </c>
      <c r="G3547" s="88">
        <v>106875</v>
      </c>
      <c r="H3547" s="88">
        <v>0</v>
      </c>
      <c r="I3547" s="88">
        <v>0</v>
      </c>
      <c r="J3547" s="88">
        <v>590827</v>
      </c>
      <c r="K3547" s="88">
        <v>1823777</v>
      </c>
      <c r="L3547" s="88">
        <v>0</v>
      </c>
      <c r="M3547" s="88">
        <v>8309</v>
      </c>
      <c r="N3547" s="88">
        <v>0</v>
      </c>
      <c r="O3547" s="88">
        <v>0</v>
      </c>
      <c r="P3547" s="88">
        <v>573771</v>
      </c>
      <c r="Q3547" s="89">
        <v>2.42552203868E-3</v>
      </c>
      <c r="R3547" s="89">
        <v>0</v>
      </c>
      <c r="S3547" s="89">
        <v>0</v>
      </c>
      <c r="T3547" s="89">
        <v>0</v>
      </c>
      <c r="U3547" s="89">
        <v>8.0429543240000007E-5</v>
      </c>
      <c r="V3547" s="89">
        <v>0</v>
      </c>
      <c r="W3547" s="89">
        <v>0</v>
      </c>
      <c r="X3547" s="89">
        <v>0</v>
      </c>
      <c r="Y3547" s="89">
        <v>0</v>
      </c>
      <c r="Z3547" s="89">
        <v>1.8794738484070001E-2</v>
      </c>
      <c r="AA3547" s="89">
        <v>3.1473569540099999E-3</v>
      </c>
    </row>
    <row r="3548" spans="1:27" x14ac:dyDescent="0.25">
      <c r="A3548" s="87">
        <v>66410</v>
      </c>
      <c r="B3548" s="134">
        <v>45473</v>
      </c>
      <c r="C3548" s="87">
        <v>20632</v>
      </c>
      <c r="D3548" s="86" t="s">
        <v>3840</v>
      </c>
      <c r="E3548" s="88">
        <v>8681947</v>
      </c>
      <c r="F3548" s="88">
        <v>4434597</v>
      </c>
      <c r="G3548" s="88">
        <v>0</v>
      </c>
      <c r="H3548" s="88">
        <v>0</v>
      </c>
      <c r="I3548" s="88">
        <v>0</v>
      </c>
      <c r="J3548" s="88">
        <v>1834129</v>
      </c>
      <c r="K3548" s="88">
        <v>2013073</v>
      </c>
      <c r="L3548" s="88">
        <v>0</v>
      </c>
      <c r="M3548" s="88">
        <v>0</v>
      </c>
      <c r="N3548" s="88">
        <v>0</v>
      </c>
      <c r="O3548" s="88">
        <v>0</v>
      </c>
      <c r="P3548" s="88">
        <v>587395</v>
      </c>
      <c r="Q3548" s="89">
        <v>0</v>
      </c>
      <c r="R3548" s="89">
        <v>0</v>
      </c>
      <c r="S3548" s="89">
        <v>0</v>
      </c>
      <c r="T3548" s="89">
        <v>0</v>
      </c>
      <c r="U3548" s="89">
        <v>-4.1340728990000002E-4</v>
      </c>
      <c r="V3548" s="89">
        <v>0</v>
      </c>
      <c r="W3548" s="89">
        <v>0</v>
      </c>
      <c r="X3548" s="89">
        <v>0</v>
      </c>
      <c r="Y3548" s="89">
        <v>0</v>
      </c>
      <c r="Z3548" s="89">
        <v>7.5816978593699997E-3</v>
      </c>
      <c r="AA3548" s="89">
        <v>7.1308755048999999E-4</v>
      </c>
    </row>
    <row r="3549" spans="1:27" x14ac:dyDescent="0.25">
      <c r="A3549" s="87">
        <v>66418</v>
      </c>
      <c r="B3549" s="134">
        <v>45473</v>
      </c>
      <c r="C3549" s="87">
        <v>20640</v>
      </c>
      <c r="D3549" s="86" t="s">
        <v>3841</v>
      </c>
      <c r="E3549" s="88">
        <v>7098945</v>
      </c>
      <c r="F3549" s="88">
        <v>4425459</v>
      </c>
      <c r="G3549" s="88">
        <v>113389</v>
      </c>
      <c r="H3549" s="88">
        <v>0</v>
      </c>
      <c r="I3549" s="88">
        <v>0</v>
      </c>
      <c r="J3549" s="88">
        <v>300557</v>
      </c>
      <c r="K3549" s="88">
        <v>2196009</v>
      </c>
      <c r="L3549" s="88">
        <v>0</v>
      </c>
      <c r="M3549" s="88">
        <v>1259247</v>
      </c>
      <c r="N3549" s="88">
        <v>0</v>
      </c>
      <c r="O3549" s="88">
        <v>0</v>
      </c>
      <c r="P3549" s="88">
        <v>556258</v>
      </c>
      <c r="Q3549" s="89">
        <v>0</v>
      </c>
      <c r="R3549" s="89">
        <v>0</v>
      </c>
      <c r="S3549" s="89">
        <v>0</v>
      </c>
      <c r="T3549" s="89">
        <v>0</v>
      </c>
      <c r="U3549" s="89">
        <v>4.2737809617299999E-3</v>
      </c>
      <c r="V3549" s="89">
        <v>0</v>
      </c>
      <c r="W3549" s="89">
        <v>0</v>
      </c>
      <c r="X3549" s="89">
        <v>0</v>
      </c>
      <c r="Y3549" s="89">
        <v>0</v>
      </c>
      <c r="Z3549" s="89">
        <v>2.5854981490000001E-3</v>
      </c>
      <c r="AA3549" s="89">
        <v>2.4238107381199998E-3</v>
      </c>
    </row>
    <row r="3550" spans="1:27" x14ac:dyDescent="0.25">
      <c r="A3550" s="87">
        <v>66423</v>
      </c>
      <c r="B3550" s="134">
        <v>45473</v>
      </c>
      <c r="C3550" s="87">
        <v>20645</v>
      </c>
      <c r="D3550" s="86" t="s">
        <v>3842</v>
      </c>
      <c r="E3550" s="88">
        <v>120046465</v>
      </c>
      <c r="F3550" s="88">
        <v>101980460</v>
      </c>
      <c r="G3550" s="88">
        <v>169636</v>
      </c>
      <c r="H3550" s="88">
        <v>0</v>
      </c>
      <c r="I3550" s="88">
        <v>0</v>
      </c>
      <c r="J3550" s="88">
        <v>2224281</v>
      </c>
      <c r="K3550" s="88">
        <v>11661600</v>
      </c>
      <c r="L3550" s="88">
        <v>0</v>
      </c>
      <c r="M3550" s="88">
        <v>64735805</v>
      </c>
      <c r="N3550" s="88">
        <v>13077435</v>
      </c>
      <c r="O3550" s="88">
        <v>1634789</v>
      </c>
      <c r="P3550" s="88">
        <v>8476914</v>
      </c>
      <c r="Q3550" s="89">
        <v>0</v>
      </c>
      <c r="R3550" s="89">
        <v>0</v>
      </c>
      <c r="S3550" s="89">
        <v>0</v>
      </c>
      <c r="T3550" s="89">
        <v>0</v>
      </c>
      <c r="U3550" s="89">
        <v>6.2186896151000001E-4</v>
      </c>
      <c r="V3550" s="89">
        <v>0</v>
      </c>
      <c r="W3550" s="89">
        <v>0</v>
      </c>
      <c r="X3550" s="89">
        <v>0</v>
      </c>
      <c r="Y3550" s="89">
        <v>0</v>
      </c>
      <c r="Z3550" s="89">
        <v>2.29832633443E-3</v>
      </c>
      <c r="AA3550" s="89">
        <v>2.9265690431000001E-4</v>
      </c>
    </row>
    <row r="3551" spans="1:27" x14ac:dyDescent="0.25">
      <c r="A3551" s="87">
        <v>66424</v>
      </c>
      <c r="B3551" s="134">
        <v>45473</v>
      </c>
      <c r="C3551" s="87">
        <v>20646</v>
      </c>
      <c r="D3551" s="86" t="s">
        <v>3843</v>
      </c>
      <c r="E3551" s="88">
        <v>450113411</v>
      </c>
      <c r="F3551" s="88">
        <v>320471489</v>
      </c>
      <c r="G3551" s="88">
        <v>7530356</v>
      </c>
      <c r="H3551" s="88">
        <v>0</v>
      </c>
      <c r="I3551" s="88">
        <v>0</v>
      </c>
      <c r="J3551" s="88">
        <v>5328754</v>
      </c>
      <c r="K3551" s="88">
        <v>43435064</v>
      </c>
      <c r="L3551" s="88">
        <v>0</v>
      </c>
      <c r="M3551" s="88">
        <v>244204416</v>
      </c>
      <c r="N3551" s="88">
        <v>0</v>
      </c>
      <c r="O3551" s="88">
        <v>0</v>
      </c>
      <c r="P3551" s="88">
        <v>19972899</v>
      </c>
      <c r="Q3551" s="89">
        <v>5.6399832198799999E-3</v>
      </c>
      <c r="R3551" s="89">
        <v>0</v>
      </c>
      <c r="S3551" s="89">
        <v>0</v>
      </c>
      <c r="T3551" s="89">
        <v>1.9258393552E-4</v>
      </c>
      <c r="U3551" s="89">
        <v>1.61232469347E-3</v>
      </c>
      <c r="V3551" s="89">
        <v>0</v>
      </c>
      <c r="W3551" s="89">
        <v>2.8193793749999999E-5</v>
      </c>
      <c r="X3551" s="89">
        <v>0</v>
      </c>
      <c r="Y3551" s="89">
        <v>0</v>
      </c>
      <c r="Z3551" s="89">
        <v>3.0405444061599998E-3</v>
      </c>
      <c r="AA3551" s="89">
        <v>5.5958951417999999E-4</v>
      </c>
    </row>
    <row r="3552" spans="1:27" x14ac:dyDescent="0.25">
      <c r="A3552" s="87">
        <v>66430</v>
      </c>
      <c r="B3552" s="134">
        <v>45473</v>
      </c>
      <c r="C3552" s="87">
        <v>20652</v>
      </c>
      <c r="D3552" s="86" t="s">
        <v>3844</v>
      </c>
      <c r="E3552" s="88">
        <v>239223003</v>
      </c>
      <c r="F3552" s="88">
        <v>138581214</v>
      </c>
      <c r="G3552" s="88">
        <v>0</v>
      </c>
      <c r="H3552" s="88">
        <v>0</v>
      </c>
      <c r="I3552" s="88">
        <v>0</v>
      </c>
      <c r="J3552" s="88">
        <v>7682971</v>
      </c>
      <c r="K3552" s="88">
        <v>30970681</v>
      </c>
      <c r="L3552" s="88">
        <v>0</v>
      </c>
      <c r="M3552" s="88">
        <v>85963260</v>
      </c>
      <c r="N3552" s="88">
        <v>1367268</v>
      </c>
      <c r="O3552" s="88">
        <v>56725</v>
      </c>
      <c r="P3552" s="88">
        <v>12540308</v>
      </c>
      <c r="Q3552" s="89">
        <v>0</v>
      </c>
      <c r="R3552" s="89">
        <v>0</v>
      </c>
      <c r="S3552" s="89">
        <v>0</v>
      </c>
      <c r="T3552" s="89">
        <v>0</v>
      </c>
      <c r="U3552" s="89">
        <v>8.5050058044000001E-4</v>
      </c>
      <c r="V3552" s="89">
        <v>0</v>
      </c>
      <c r="W3552" s="89">
        <v>0</v>
      </c>
      <c r="X3552" s="89">
        <v>0</v>
      </c>
      <c r="Y3552" s="89">
        <v>0</v>
      </c>
      <c r="Z3552" s="89">
        <v>1.43224778376E-3</v>
      </c>
      <c r="AA3552" s="89">
        <v>3.0590884339999998E-4</v>
      </c>
    </row>
    <row r="3553" spans="1:27" x14ac:dyDescent="0.25">
      <c r="A3553" s="87">
        <v>66431</v>
      </c>
      <c r="B3553" s="134">
        <v>45473</v>
      </c>
      <c r="C3553" s="87">
        <v>20653</v>
      </c>
      <c r="D3553" s="86" t="s">
        <v>3845</v>
      </c>
      <c r="E3553" s="88">
        <v>58754293</v>
      </c>
      <c r="F3553" s="88">
        <v>24443090</v>
      </c>
      <c r="G3553" s="88">
        <v>143853</v>
      </c>
      <c r="H3553" s="88">
        <v>0</v>
      </c>
      <c r="I3553" s="88">
        <v>0</v>
      </c>
      <c r="J3553" s="88">
        <v>3796031</v>
      </c>
      <c r="K3553" s="88">
        <v>10166987</v>
      </c>
      <c r="L3553" s="88">
        <v>0</v>
      </c>
      <c r="M3553" s="88">
        <v>8695433</v>
      </c>
      <c r="N3553" s="88">
        <v>671496</v>
      </c>
      <c r="O3553" s="88">
        <v>56701</v>
      </c>
      <c r="P3553" s="88">
        <v>912591</v>
      </c>
      <c r="Q3553" s="89">
        <v>-1.6253475951E-3</v>
      </c>
      <c r="R3553" s="89">
        <v>0</v>
      </c>
      <c r="S3553" s="89">
        <v>0</v>
      </c>
      <c r="T3553" s="89">
        <v>7.2655024825000005E-4</v>
      </c>
      <c r="U3553" s="89">
        <v>2.5520873182299998E-3</v>
      </c>
      <c r="V3553" s="89">
        <v>0</v>
      </c>
      <c r="W3553" s="89">
        <v>0</v>
      </c>
      <c r="X3553" s="89">
        <v>0</v>
      </c>
      <c r="Y3553" s="89">
        <v>0</v>
      </c>
      <c r="Z3553" s="89">
        <v>1.0343391288279999E-2</v>
      </c>
      <c r="AA3553" s="89">
        <v>1.47219586937E-3</v>
      </c>
    </row>
    <row r="3554" spans="1:27" x14ac:dyDescent="0.25">
      <c r="A3554" s="87">
        <v>66434</v>
      </c>
      <c r="B3554" s="134">
        <v>45473</v>
      </c>
      <c r="C3554" s="87">
        <v>20656</v>
      </c>
      <c r="D3554" s="86" t="s">
        <v>3846</v>
      </c>
      <c r="E3554" s="88">
        <v>91407731</v>
      </c>
      <c r="F3554" s="88">
        <v>49040514</v>
      </c>
      <c r="G3554" s="88">
        <v>0</v>
      </c>
      <c r="H3554" s="88">
        <v>0</v>
      </c>
      <c r="I3554" s="88">
        <v>0</v>
      </c>
      <c r="J3554" s="88">
        <v>3130703</v>
      </c>
      <c r="K3554" s="88">
        <v>19778100</v>
      </c>
      <c r="L3554" s="88">
        <v>0</v>
      </c>
      <c r="M3554" s="88">
        <v>20556928</v>
      </c>
      <c r="N3554" s="88">
        <v>0</v>
      </c>
      <c r="O3554" s="88">
        <v>0</v>
      </c>
      <c r="P3554" s="88">
        <v>5574783</v>
      </c>
      <c r="Q3554" s="89">
        <v>0</v>
      </c>
      <c r="R3554" s="89">
        <v>0</v>
      </c>
      <c r="S3554" s="89">
        <v>0</v>
      </c>
      <c r="T3554" s="89">
        <v>-2.0009324949999999E-4</v>
      </c>
      <c r="U3554" s="89">
        <v>1.8690570466999999E-4</v>
      </c>
      <c r="V3554" s="89">
        <v>0</v>
      </c>
      <c r="W3554" s="89">
        <v>0</v>
      </c>
      <c r="X3554" s="89">
        <v>0</v>
      </c>
      <c r="Y3554" s="89">
        <v>0</v>
      </c>
      <c r="Z3554" s="89">
        <v>2.2820023665900001E-3</v>
      </c>
      <c r="AA3554" s="89">
        <v>3.7576826175E-4</v>
      </c>
    </row>
    <row r="3555" spans="1:27" x14ac:dyDescent="0.25">
      <c r="A3555" s="87">
        <v>66437</v>
      </c>
      <c r="B3555" s="134">
        <v>45473</v>
      </c>
      <c r="C3555" s="87">
        <v>20659</v>
      </c>
      <c r="D3555" s="86" t="s">
        <v>3847</v>
      </c>
      <c r="E3555" s="88">
        <v>149094158</v>
      </c>
      <c r="F3555" s="88">
        <v>128718405</v>
      </c>
      <c r="G3555" s="88">
        <v>2006889</v>
      </c>
      <c r="H3555" s="88">
        <v>0</v>
      </c>
      <c r="I3555" s="88">
        <v>0</v>
      </c>
      <c r="J3555" s="88">
        <v>2089040</v>
      </c>
      <c r="K3555" s="88">
        <v>14314975</v>
      </c>
      <c r="L3555" s="88">
        <v>0</v>
      </c>
      <c r="M3555" s="88">
        <v>106507197</v>
      </c>
      <c r="N3555" s="88">
        <v>0</v>
      </c>
      <c r="O3555" s="88">
        <v>0</v>
      </c>
      <c r="P3555" s="88">
        <v>3800304</v>
      </c>
      <c r="Q3555" s="89">
        <v>7.1926499810600003E-3</v>
      </c>
      <c r="R3555" s="89">
        <v>0</v>
      </c>
      <c r="S3555" s="89">
        <v>0</v>
      </c>
      <c r="T3555" s="89">
        <v>1.10157479893E-3</v>
      </c>
      <c r="U3555" s="89">
        <v>5.6812193958999998E-4</v>
      </c>
      <c r="V3555" s="89">
        <v>0</v>
      </c>
      <c r="W3555" s="89">
        <v>-2.38817484E-5</v>
      </c>
      <c r="X3555" s="89">
        <v>0</v>
      </c>
      <c r="Y3555" s="89">
        <v>0</v>
      </c>
      <c r="Z3555" s="89">
        <v>3.54677666347E-3</v>
      </c>
      <c r="AA3555" s="89">
        <v>2.6904342558000001E-4</v>
      </c>
    </row>
    <row r="3556" spans="1:27" x14ac:dyDescent="0.25">
      <c r="A3556" s="87">
        <v>66439</v>
      </c>
      <c r="B3556" s="134">
        <v>45473</v>
      </c>
      <c r="C3556" s="87">
        <v>20661</v>
      </c>
      <c r="D3556" s="86" t="s">
        <v>3848</v>
      </c>
      <c r="E3556" s="88">
        <v>140784155</v>
      </c>
      <c r="F3556" s="88">
        <v>99641256</v>
      </c>
      <c r="G3556" s="88">
        <v>2542395</v>
      </c>
      <c r="H3556" s="88">
        <v>0</v>
      </c>
      <c r="I3556" s="88">
        <v>88184</v>
      </c>
      <c r="J3556" s="88">
        <v>11864441</v>
      </c>
      <c r="K3556" s="88">
        <v>15786047</v>
      </c>
      <c r="L3556" s="88">
        <v>0</v>
      </c>
      <c r="M3556" s="88">
        <v>63335820</v>
      </c>
      <c r="N3556" s="88">
        <v>0</v>
      </c>
      <c r="O3556" s="88">
        <v>0</v>
      </c>
      <c r="P3556" s="88">
        <v>6024369</v>
      </c>
      <c r="Q3556" s="89">
        <v>1.52096255606E-3</v>
      </c>
      <c r="R3556" s="89">
        <v>0</v>
      </c>
      <c r="S3556" s="89">
        <v>0</v>
      </c>
      <c r="T3556" s="89">
        <v>0</v>
      </c>
      <c r="U3556" s="89">
        <v>-1.6140029000000001E-5</v>
      </c>
      <c r="V3556" s="89">
        <v>0</v>
      </c>
      <c r="W3556" s="89">
        <v>0</v>
      </c>
      <c r="X3556" s="89">
        <v>0</v>
      </c>
      <c r="Y3556" s="89">
        <v>0</v>
      </c>
      <c r="Z3556" s="89">
        <v>0</v>
      </c>
      <c r="AA3556" s="89">
        <v>4.4924917680000002E-5</v>
      </c>
    </row>
    <row r="3557" spans="1:27" x14ac:dyDescent="0.25">
      <c r="A3557" s="87">
        <v>66444</v>
      </c>
      <c r="B3557" s="134">
        <v>45473</v>
      </c>
      <c r="C3557" s="87">
        <v>20666</v>
      </c>
      <c r="D3557" s="86" t="s">
        <v>3849</v>
      </c>
      <c r="E3557" s="88">
        <v>117475478</v>
      </c>
      <c r="F3557" s="88">
        <v>89682088</v>
      </c>
      <c r="G3557" s="88">
        <v>0</v>
      </c>
      <c r="H3557" s="88">
        <v>0</v>
      </c>
      <c r="I3557" s="88">
        <v>0</v>
      </c>
      <c r="J3557" s="88">
        <v>3312233</v>
      </c>
      <c r="K3557" s="88">
        <v>30554804</v>
      </c>
      <c r="L3557" s="88">
        <v>0</v>
      </c>
      <c r="M3557" s="88">
        <v>51601708</v>
      </c>
      <c r="N3557" s="88">
        <v>2311015</v>
      </c>
      <c r="O3557" s="88">
        <v>143796</v>
      </c>
      <c r="P3557" s="88">
        <v>1758532</v>
      </c>
      <c r="Q3557" s="89">
        <v>4.3975186967799996E-3</v>
      </c>
      <c r="R3557" s="89">
        <v>0</v>
      </c>
      <c r="S3557" s="89">
        <v>0</v>
      </c>
      <c r="T3557" s="89">
        <v>6.4692455295000003E-4</v>
      </c>
      <c r="U3557" s="89">
        <v>6.9491996838E-4</v>
      </c>
      <c r="V3557" s="89">
        <v>0</v>
      </c>
      <c r="W3557" s="89">
        <v>2.2614354474000001E-4</v>
      </c>
      <c r="X3557" s="89">
        <v>0</v>
      </c>
      <c r="Y3557" s="89">
        <v>0</v>
      </c>
      <c r="Z3557" s="89">
        <v>9.7613575849300003E-3</v>
      </c>
      <c r="AA3557" s="89">
        <v>6.7173816509E-4</v>
      </c>
    </row>
    <row r="3558" spans="1:27" x14ac:dyDescent="0.25">
      <c r="A3558" s="87">
        <v>66447</v>
      </c>
      <c r="B3558" s="134">
        <v>45473</v>
      </c>
      <c r="C3558" s="87">
        <v>20669</v>
      </c>
      <c r="D3558" s="86" t="s">
        <v>3850</v>
      </c>
      <c r="E3558" s="88">
        <v>127160692</v>
      </c>
      <c r="F3558" s="88">
        <v>95021694</v>
      </c>
      <c r="G3558" s="88">
        <v>2340256</v>
      </c>
      <c r="H3558" s="88">
        <v>0</v>
      </c>
      <c r="I3558" s="88">
        <v>0</v>
      </c>
      <c r="J3558" s="88">
        <v>4884984</v>
      </c>
      <c r="K3558" s="88">
        <v>19657328</v>
      </c>
      <c r="L3558" s="88">
        <v>0</v>
      </c>
      <c r="M3558" s="88">
        <v>59601626</v>
      </c>
      <c r="N3558" s="88">
        <v>4717146</v>
      </c>
      <c r="O3558" s="88">
        <v>1723631</v>
      </c>
      <c r="P3558" s="88">
        <v>2096724</v>
      </c>
      <c r="Q3558" s="89">
        <v>1.0796653095940001E-2</v>
      </c>
      <c r="R3558" s="89">
        <v>0</v>
      </c>
      <c r="S3558" s="89">
        <v>0</v>
      </c>
      <c r="T3558" s="89">
        <v>7.1155350619999999E-5</v>
      </c>
      <c r="U3558" s="89">
        <v>2.6379063318299999E-3</v>
      </c>
      <c r="V3558" s="89">
        <v>0</v>
      </c>
      <c r="W3558" s="89">
        <v>0</v>
      </c>
      <c r="X3558" s="89">
        <v>0</v>
      </c>
      <c r="Y3558" s="89">
        <v>0</v>
      </c>
      <c r="Z3558" s="89">
        <v>3.0776955123399999E-3</v>
      </c>
      <c r="AA3558" s="89">
        <v>9.7995561677999992E-4</v>
      </c>
    </row>
    <row r="3559" spans="1:27" x14ac:dyDescent="0.25">
      <c r="A3559" s="87">
        <v>66449</v>
      </c>
      <c r="B3559" s="134">
        <v>45473</v>
      </c>
      <c r="C3559" s="87">
        <v>20671</v>
      </c>
      <c r="D3559" s="86" t="s">
        <v>3851</v>
      </c>
      <c r="E3559" s="88">
        <v>148922554</v>
      </c>
      <c r="F3559" s="88">
        <v>124201937</v>
      </c>
      <c r="G3559" s="88">
        <v>10078785</v>
      </c>
      <c r="H3559" s="88">
        <v>0</v>
      </c>
      <c r="I3559" s="88">
        <v>0</v>
      </c>
      <c r="J3559" s="88">
        <v>8413872</v>
      </c>
      <c r="K3559" s="88">
        <v>53468116</v>
      </c>
      <c r="L3559" s="88">
        <v>0</v>
      </c>
      <c r="M3559" s="88">
        <v>45002002</v>
      </c>
      <c r="N3559" s="88">
        <v>3712387</v>
      </c>
      <c r="O3559" s="88">
        <v>56723</v>
      </c>
      <c r="P3559" s="88">
        <v>3470052</v>
      </c>
      <c r="Q3559" s="89">
        <v>1.7763660829390002E-2</v>
      </c>
      <c r="R3559" s="89">
        <v>0</v>
      </c>
      <c r="S3559" s="89">
        <v>0</v>
      </c>
      <c r="T3559" s="89">
        <v>1.6950626844300001E-3</v>
      </c>
      <c r="U3559" s="89">
        <v>3.6066918230000002E-3</v>
      </c>
      <c r="V3559" s="89">
        <v>0</v>
      </c>
      <c r="W3559" s="89">
        <v>-2.207160804E-4</v>
      </c>
      <c r="X3559" s="89">
        <v>0</v>
      </c>
      <c r="Y3559" s="89">
        <v>0</v>
      </c>
      <c r="Z3559" s="89">
        <v>3.1650524035140001E-2</v>
      </c>
      <c r="AA3559" s="89">
        <v>3.86803637799E-3</v>
      </c>
    </row>
    <row r="3560" spans="1:27" x14ac:dyDescent="0.25">
      <c r="A3560" s="87">
        <v>66451</v>
      </c>
      <c r="B3560" s="134">
        <v>45473</v>
      </c>
      <c r="C3560" s="87">
        <v>20673</v>
      </c>
      <c r="D3560" s="86" t="s">
        <v>3852</v>
      </c>
      <c r="E3560" s="88">
        <v>56707275</v>
      </c>
      <c r="F3560" s="88">
        <v>46329221</v>
      </c>
      <c r="G3560" s="88">
        <v>2100773</v>
      </c>
      <c r="H3560" s="88">
        <v>0</v>
      </c>
      <c r="I3560" s="88">
        <v>0</v>
      </c>
      <c r="J3560" s="88">
        <v>8699490</v>
      </c>
      <c r="K3560" s="88">
        <v>26065151</v>
      </c>
      <c r="L3560" s="88">
        <v>0</v>
      </c>
      <c r="M3560" s="88">
        <v>7766652</v>
      </c>
      <c r="N3560" s="88">
        <v>0</v>
      </c>
      <c r="O3560" s="88">
        <v>0</v>
      </c>
      <c r="P3560" s="88">
        <v>1697155</v>
      </c>
      <c r="Q3560" s="89">
        <v>1.192545177882E-2</v>
      </c>
      <c r="R3560" s="89">
        <v>0</v>
      </c>
      <c r="S3560" s="89">
        <v>0</v>
      </c>
      <c r="T3560" s="89">
        <v>1.4115848085900001E-3</v>
      </c>
      <c r="U3560" s="89">
        <v>1.78025089677E-3</v>
      </c>
      <c r="V3560" s="89">
        <v>0</v>
      </c>
      <c r="W3560" s="89">
        <v>3.1820090727E-4</v>
      </c>
      <c r="X3560" s="89">
        <v>0</v>
      </c>
      <c r="Y3560" s="89">
        <v>0</v>
      </c>
      <c r="Z3560" s="89">
        <v>1.5963279033510001E-2</v>
      </c>
      <c r="AA3560" s="89">
        <v>2.4823287463300002E-3</v>
      </c>
    </row>
    <row r="3561" spans="1:27" x14ac:dyDescent="0.25">
      <c r="A3561" s="87">
        <v>66456</v>
      </c>
      <c r="B3561" s="134">
        <v>45473</v>
      </c>
      <c r="C3561" s="87">
        <v>20678</v>
      </c>
      <c r="D3561" s="86" t="s">
        <v>3853</v>
      </c>
      <c r="E3561" s="88">
        <v>38748447</v>
      </c>
      <c r="F3561" s="88">
        <v>18519346</v>
      </c>
      <c r="G3561" s="88">
        <v>671135</v>
      </c>
      <c r="H3561" s="88">
        <v>0</v>
      </c>
      <c r="I3561" s="88">
        <v>0</v>
      </c>
      <c r="J3561" s="88">
        <v>653822</v>
      </c>
      <c r="K3561" s="88">
        <v>5376380</v>
      </c>
      <c r="L3561" s="88">
        <v>0</v>
      </c>
      <c r="M3561" s="88">
        <v>8865632</v>
      </c>
      <c r="N3561" s="88">
        <v>0</v>
      </c>
      <c r="O3561" s="88">
        <v>0</v>
      </c>
      <c r="P3561" s="88">
        <v>2952377</v>
      </c>
      <c r="Q3561" s="89">
        <v>-2.0703719703000002E-3</v>
      </c>
      <c r="R3561" s="89">
        <v>0</v>
      </c>
      <c r="S3561" s="89">
        <v>0</v>
      </c>
      <c r="T3561" s="89">
        <v>0</v>
      </c>
      <c r="U3561" s="89">
        <v>-1.162858275E-4</v>
      </c>
      <c r="V3561" s="89">
        <v>0</v>
      </c>
      <c r="W3561" s="89">
        <v>-6.3044268490000004E-4</v>
      </c>
      <c r="X3561" s="89">
        <v>0</v>
      </c>
      <c r="Y3561" s="89">
        <v>0</v>
      </c>
      <c r="Z3561" s="89">
        <v>1.37586277629E-3</v>
      </c>
      <c r="AA3561" s="89">
        <v>-2.2965337459999999E-4</v>
      </c>
    </row>
    <row r="3562" spans="1:27" x14ac:dyDescent="0.25">
      <c r="A3562" s="87">
        <v>66461</v>
      </c>
      <c r="B3562" s="134">
        <v>45473</v>
      </c>
      <c r="C3562" s="87">
        <v>20683</v>
      </c>
      <c r="D3562" s="86" t="s">
        <v>1698</v>
      </c>
      <c r="E3562" s="88">
        <v>11113573</v>
      </c>
      <c r="F3562" s="88">
        <v>7596412</v>
      </c>
      <c r="G3562" s="88">
        <v>0</v>
      </c>
      <c r="H3562" s="88">
        <v>0</v>
      </c>
      <c r="I3562" s="88">
        <v>0</v>
      </c>
      <c r="J3562" s="88">
        <v>792424</v>
      </c>
      <c r="K3562" s="88">
        <v>2102914</v>
      </c>
      <c r="L3562" s="88">
        <v>0</v>
      </c>
      <c r="M3562" s="88">
        <v>3940642</v>
      </c>
      <c r="N3562" s="88">
        <v>0</v>
      </c>
      <c r="O3562" s="88">
        <v>0</v>
      </c>
      <c r="P3562" s="88">
        <v>760430</v>
      </c>
      <c r="Q3562" s="89">
        <v>0</v>
      </c>
      <c r="R3562" s="89">
        <v>0</v>
      </c>
      <c r="S3562" s="89">
        <v>0</v>
      </c>
      <c r="T3562" s="89">
        <v>0</v>
      </c>
      <c r="U3562" s="89">
        <v>0</v>
      </c>
      <c r="V3562" s="89">
        <v>0</v>
      </c>
      <c r="W3562" s="89">
        <v>0</v>
      </c>
      <c r="X3562" s="89">
        <v>0</v>
      </c>
      <c r="Y3562" s="89">
        <v>0</v>
      </c>
      <c r="Z3562" s="89">
        <v>1.8623130632600001E-3</v>
      </c>
      <c r="AA3562" s="89">
        <v>1.9160484976E-4</v>
      </c>
    </row>
    <row r="3563" spans="1:27" x14ac:dyDescent="0.25">
      <c r="A3563" s="87">
        <v>66466</v>
      </c>
      <c r="B3563" s="134">
        <v>45473</v>
      </c>
      <c r="C3563" s="87">
        <v>20688</v>
      </c>
      <c r="D3563" s="86" t="s">
        <v>3854</v>
      </c>
      <c r="E3563" s="88">
        <v>39185372</v>
      </c>
      <c r="F3563" s="88">
        <v>30967477</v>
      </c>
      <c r="G3563" s="88">
        <v>1226970</v>
      </c>
      <c r="H3563" s="88">
        <v>0</v>
      </c>
      <c r="I3563" s="88">
        <v>0</v>
      </c>
      <c r="J3563" s="88">
        <v>3017277</v>
      </c>
      <c r="K3563" s="88">
        <v>7744207</v>
      </c>
      <c r="L3563" s="88">
        <v>0</v>
      </c>
      <c r="M3563" s="88">
        <v>16825306</v>
      </c>
      <c r="N3563" s="88">
        <v>0</v>
      </c>
      <c r="O3563" s="88">
        <v>0</v>
      </c>
      <c r="P3563" s="88">
        <v>2153717</v>
      </c>
      <c r="Q3563" s="89">
        <v>1.050579846805E-2</v>
      </c>
      <c r="R3563" s="89">
        <v>0</v>
      </c>
      <c r="S3563" s="89">
        <v>0</v>
      </c>
      <c r="T3563" s="89">
        <v>0</v>
      </c>
      <c r="U3563" s="89">
        <v>3.5642428551000002E-4</v>
      </c>
      <c r="V3563" s="89">
        <v>0</v>
      </c>
      <c r="W3563" s="89">
        <v>0</v>
      </c>
      <c r="X3563" s="89">
        <v>0</v>
      </c>
      <c r="Y3563" s="89">
        <v>0</v>
      </c>
      <c r="Z3563" s="89">
        <v>1.6169402173500001E-3</v>
      </c>
      <c r="AA3563" s="89">
        <v>7.0190837432000002E-4</v>
      </c>
    </row>
    <row r="3564" spans="1:27" x14ac:dyDescent="0.25">
      <c r="A3564" s="87">
        <v>66476</v>
      </c>
      <c r="B3564" s="134">
        <v>45473</v>
      </c>
      <c r="C3564" s="87">
        <v>20698</v>
      </c>
      <c r="D3564" s="86" t="s">
        <v>3855</v>
      </c>
      <c r="E3564" s="88">
        <v>16839668</v>
      </c>
      <c r="F3564" s="88">
        <v>11423314</v>
      </c>
      <c r="G3564" s="88">
        <v>0</v>
      </c>
      <c r="H3564" s="88">
        <v>0</v>
      </c>
      <c r="I3564" s="88">
        <v>0</v>
      </c>
      <c r="J3564" s="88">
        <v>1280812</v>
      </c>
      <c r="K3564" s="88">
        <v>2441526</v>
      </c>
      <c r="L3564" s="88">
        <v>0</v>
      </c>
      <c r="M3564" s="88">
        <v>7186905</v>
      </c>
      <c r="N3564" s="88">
        <v>0</v>
      </c>
      <c r="O3564" s="88">
        <v>0</v>
      </c>
      <c r="P3564" s="88">
        <v>514071</v>
      </c>
      <c r="Q3564" s="89">
        <v>0</v>
      </c>
      <c r="R3564" s="89">
        <v>0</v>
      </c>
      <c r="S3564" s="89">
        <v>0</v>
      </c>
      <c r="T3564" s="89">
        <v>0</v>
      </c>
      <c r="U3564" s="89">
        <v>0</v>
      </c>
      <c r="V3564" s="89">
        <v>0</v>
      </c>
      <c r="W3564" s="89">
        <v>0</v>
      </c>
      <c r="X3564" s="89">
        <v>0</v>
      </c>
      <c r="Y3564" s="89">
        <v>0</v>
      </c>
      <c r="Z3564" s="89">
        <v>-2.1390969650000001E-4</v>
      </c>
      <c r="AA3564" s="89">
        <v>-2.54174246E-5</v>
      </c>
    </row>
    <row r="3565" spans="1:27" x14ac:dyDescent="0.25">
      <c r="A3565" s="87">
        <v>66477</v>
      </c>
      <c r="B3565" s="134">
        <v>45473</v>
      </c>
      <c r="C3565" s="87">
        <v>20699</v>
      </c>
      <c r="D3565" s="86" t="s">
        <v>3856</v>
      </c>
      <c r="E3565" s="88">
        <v>60501431</v>
      </c>
      <c r="F3565" s="88">
        <v>44953834</v>
      </c>
      <c r="G3565" s="88">
        <v>2410150</v>
      </c>
      <c r="H3565" s="88">
        <v>0</v>
      </c>
      <c r="I3565" s="88">
        <v>0</v>
      </c>
      <c r="J3565" s="88">
        <v>3756479</v>
      </c>
      <c r="K3565" s="88">
        <v>9596094</v>
      </c>
      <c r="L3565" s="88">
        <v>0</v>
      </c>
      <c r="M3565" s="88">
        <v>24184477</v>
      </c>
      <c r="N3565" s="88">
        <v>1823370</v>
      </c>
      <c r="O3565" s="88">
        <v>70885</v>
      </c>
      <c r="P3565" s="88">
        <v>3112379</v>
      </c>
      <c r="Q3565" s="89">
        <v>3.8171421171199998E-3</v>
      </c>
      <c r="R3565" s="89">
        <v>0</v>
      </c>
      <c r="S3565" s="89">
        <v>0</v>
      </c>
      <c r="T3565" s="89">
        <v>0</v>
      </c>
      <c r="U3565" s="89">
        <v>3.8999866843000001E-4</v>
      </c>
      <c r="V3565" s="89">
        <v>0</v>
      </c>
      <c r="W3565" s="89">
        <v>0</v>
      </c>
      <c r="X3565" s="89">
        <v>0</v>
      </c>
      <c r="Y3565" s="89">
        <v>0</v>
      </c>
      <c r="Z3565" s="89">
        <v>2.5674443379099998E-3</v>
      </c>
      <c r="AA3565" s="89">
        <v>4.4663349671999998E-4</v>
      </c>
    </row>
    <row r="3566" spans="1:27" x14ac:dyDescent="0.25">
      <c r="A3566" s="87">
        <v>66499</v>
      </c>
      <c r="B3566" s="134">
        <v>45473</v>
      </c>
      <c r="C3566" s="87">
        <v>20721</v>
      </c>
      <c r="D3566" s="86" t="s">
        <v>3857</v>
      </c>
      <c r="E3566" s="88">
        <v>5091222</v>
      </c>
      <c r="F3566" s="88">
        <v>4495699</v>
      </c>
      <c r="G3566" s="88">
        <v>0</v>
      </c>
      <c r="H3566" s="88">
        <v>0</v>
      </c>
      <c r="I3566" s="88">
        <v>0</v>
      </c>
      <c r="J3566" s="88">
        <v>1525334</v>
      </c>
      <c r="K3566" s="88">
        <v>2602277</v>
      </c>
      <c r="L3566" s="88">
        <v>0</v>
      </c>
      <c r="M3566" s="88">
        <v>0</v>
      </c>
      <c r="N3566" s="88">
        <v>0</v>
      </c>
      <c r="O3566" s="88">
        <v>0</v>
      </c>
      <c r="P3566" s="88">
        <v>368088</v>
      </c>
      <c r="Q3566" s="89">
        <v>0</v>
      </c>
      <c r="R3566" s="89">
        <v>0</v>
      </c>
      <c r="S3566" s="89">
        <v>0</v>
      </c>
      <c r="T3566" s="89">
        <v>0</v>
      </c>
      <c r="U3566" s="89">
        <v>0</v>
      </c>
      <c r="V3566" s="89">
        <v>0</v>
      </c>
      <c r="W3566" s="89">
        <v>0</v>
      </c>
      <c r="X3566" s="89">
        <v>0</v>
      </c>
      <c r="Y3566" s="89">
        <v>0</v>
      </c>
      <c r="Z3566" s="89">
        <v>0</v>
      </c>
      <c r="AA3566" s="89">
        <v>0</v>
      </c>
    </row>
    <row r="3567" spans="1:27" x14ac:dyDescent="0.25">
      <c r="A3567" s="87">
        <v>66503</v>
      </c>
      <c r="B3567" s="134">
        <v>45473</v>
      </c>
      <c r="C3567" s="87">
        <v>20725</v>
      </c>
      <c r="D3567" s="86" t="s">
        <v>3858</v>
      </c>
      <c r="E3567" s="88">
        <v>41376557</v>
      </c>
      <c r="F3567" s="88">
        <v>28337191</v>
      </c>
      <c r="G3567" s="88">
        <v>219341</v>
      </c>
      <c r="H3567" s="88">
        <v>0</v>
      </c>
      <c r="I3567" s="88">
        <v>0</v>
      </c>
      <c r="J3567" s="88">
        <v>2771503</v>
      </c>
      <c r="K3567" s="88">
        <v>12404122</v>
      </c>
      <c r="L3567" s="88">
        <v>0</v>
      </c>
      <c r="M3567" s="88">
        <v>9887430</v>
      </c>
      <c r="N3567" s="88">
        <v>12539</v>
      </c>
      <c r="O3567" s="88">
        <v>0</v>
      </c>
      <c r="P3567" s="88">
        <v>3042256</v>
      </c>
      <c r="Q3567" s="89">
        <v>1.372419233193E-2</v>
      </c>
      <c r="R3567" s="89">
        <v>0</v>
      </c>
      <c r="S3567" s="89">
        <v>0</v>
      </c>
      <c r="T3567" s="89">
        <v>0</v>
      </c>
      <c r="U3567" s="89">
        <v>2.9762801119099999E-3</v>
      </c>
      <c r="V3567" s="89">
        <v>0</v>
      </c>
      <c r="W3567" s="89">
        <v>-6.3260115440000005E-4</v>
      </c>
      <c r="X3567" s="89">
        <v>0</v>
      </c>
      <c r="Y3567" s="89">
        <v>0</v>
      </c>
      <c r="Z3567" s="89">
        <v>1.86237296337E-3</v>
      </c>
      <c r="AA3567" s="89">
        <v>1.3622754129399999E-3</v>
      </c>
    </row>
    <row r="3568" spans="1:27" x14ac:dyDescent="0.25">
      <c r="A3568" s="87">
        <v>66513</v>
      </c>
      <c r="B3568" s="134">
        <v>45473</v>
      </c>
      <c r="C3568" s="87">
        <v>20735</v>
      </c>
      <c r="D3568" s="86" t="s">
        <v>3859</v>
      </c>
      <c r="E3568" s="88">
        <v>49721147</v>
      </c>
      <c r="F3568" s="88">
        <v>29902245</v>
      </c>
      <c r="G3568" s="88">
        <v>462620</v>
      </c>
      <c r="H3568" s="88">
        <v>0</v>
      </c>
      <c r="I3568" s="88">
        <v>0</v>
      </c>
      <c r="J3568" s="88">
        <v>1367080</v>
      </c>
      <c r="K3568" s="88">
        <v>4193614</v>
      </c>
      <c r="L3568" s="88">
        <v>0</v>
      </c>
      <c r="M3568" s="88">
        <v>19129842</v>
      </c>
      <c r="N3568" s="88">
        <v>2586995</v>
      </c>
      <c r="O3568" s="88">
        <v>248010</v>
      </c>
      <c r="P3568" s="88">
        <v>1914083</v>
      </c>
      <c r="Q3568" s="89">
        <v>3.2715910097899999E-3</v>
      </c>
      <c r="R3568" s="89">
        <v>0</v>
      </c>
      <c r="S3568" s="89">
        <v>0</v>
      </c>
      <c r="T3568" s="89">
        <v>0</v>
      </c>
      <c r="U3568" s="89">
        <v>6.3882491298999998E-4</v>
      </c>
      <c r="V3568" s="89">
        <v>0</v>
      </c>
      <c r="W3568" s="89">
        <v>0</v>
      </c>
      <c r="X3568" s="89">
        <v>0</v>
      </c>
      <c r="Y3568" s="89">
        <v>0</v>
      </c>
      <c r="Z3568" s="89">
        <v>1.1719403832500001E-3</v>
      </c>
      <c r="AA3568" s="89">
        <v>2.2070489524E-4</v>
      </c>
    </row>
    <row r="3569" spans="1:27" x14ac:dyDescent="0.25">
      <c r="A3569" s="87">
        <v>66529</v>
      </c>
      <c r="B3569" s="134">
        <v>45473</v>
      </c>
      <c r="C3569" s="87">
        <v>20751</v>
      </c>
      <c r="D3569" s="86" t="s">
        <v>3860</v>
      </c>
      <c r="E3569" s="88">
        <v>106819191</v>
      </c>
      <c r="F3569" s="88">
        <v>91309672</v>
      </c>
      <c r="G3569" s="88">
        <v>1262238</v>
      </c>
      <c r="H3569" s="88">
        <v>0</v>
      </c>
      <c r="I3569" s="88">
        <v>0</v>
      </c>
      <c r="J3569" s="88">
        <v>7919709</v>
      </c>
      <c r="K3569" s="88">
        <v>21237113</v>
      </c>
      <c r="L3569" s="88">
        <v>0</v>
      </c>
      <c r="M3569" s="88">
        <v>49616068</v>
      </c>
      <c r="N3569" s="88">
        <v>156565</v>
      </c>
      <c r="O3569" s="88">
        <v>49209</v>
      </c>
      <c r="P3569" s="88">
        <v>11068770</v>
      </c>
      <c r="Q3569" s="89">
        <v>9.8293492145200001E-3</v>
      </c>
      <c r="R3569" s="89">
        <v>0</v>
      </c>
      <c r="S3569" s="89">
        <v>0</v>
      </c>
      <c r="T3569" s="89">
        <v>8.5522220850000003E-5</v>
      </c>
      <c r="U3569" s="89">
        <v>4.4394128104000003E-4</v>
      </c>
      <c r="V3569" s="89">
        <v>0</v>
      </c>
      <c r="W3569" s="89">
        <v>-3.3573657599999999E-5</v>
      </c>
      <c r="X3569" s="89">
        <v>0</v>
      </c>
      <c r="Y3569" s="89">
        <v>0</v>
      </c>
      <c r="Z3569" s="89">
        <v>3.2617262792600001E-3</v>
      </c>
      <c r="AA3569" s="89">
        <v>6.7085355693999999E-4</v>
      </c>
    </row>
    <row r="3570" spans="1:27" x14ac:dyDescent="0.25">
      <c r="A3570" s="87">
        <v>66530</v>
      </c>
      <c r="B3570" s="134">
        <v>45473</v>
      </c>
      <c r="C3570" s="87">
        <v>20752</v>
      </c>
      <c r="D3570" s="86" t="s">
        <v>3861</v>
      </c>
      <c r="E3570" s="88">
        <v>13704905</v>
      </c>
      <c r="F3570" s="88">
        <v>10258085</v>
      </c>
      <c r="G3570" s="88">
        <v>0</v>
      </c>
      <c r="H3570" s="88">
        <v>0</v>
      </c>
      <c r="I3570" s="88">
        <v>0</v>
      </c>
      <c r="J3570" s="88">
        <v>1690513</v>
      </c>
      <c r="K3570" s="88">
        <v>3256625</v>
      </c>
      <c r="L3570" s="88">
        <v>0</v>
      </c>
      <c r="M3570" s="88">
        <v>4565985</v>
      </c>
      <c r="N3570" s="88">
        <v>0</v>
      </c>
      <c r="O3570" s="88">
        <v>0</v>
      </c>
      <c r="P3570" s="88">
        <v>744962</v>
      </c>
      <c r="Q3570" s="89">
        <v>0</v>
      </c>
      <c r="R3570" s="89">
        <v>0</v>
      </c>
      <c r="S3570" s="89">
        <v>0</v>
      </c>
      <c r="T3570" s="89">
        <v>-1.5541484101E-3</v>
      </c>
      <c r="U3570" s="89">
        <v>0</v>
      </c>
      <c r="V3570" s="89">
        <v>0</v>
      </c>
      <c r="W3570" s="89">
        <v>0</v>
      </c>
      <c r="X3570" s="89">
        <v>0</v>
      </c>
      <c r="Y3570" s="89">
        <v>0</v>
      </c>
      <c r="Z3570" s="89">
        <v>0</v>
      </c>
      <c r="AA3570" s="89">
        <v>-2.6458616489999999E-4</v>
      </c>
    </row>
    <row r="3571" spans="1:27" x14ac:dyDescent="0.25">
      <c r="A3571" s="87">
        <v>66532</v>
      </c>
      <c r="B3571" s="134">
        <v>45473</v>
      </c>
      <c r="C3571" s="87">
        <v>20754</v>
      </c>
      <c r="D3571" s="86" t="s">
        <v>3862</v>
      </c>
      <c r="E3571" s="88">
        <v>123348090</v>
      </c>
      <c r="F3571" s="88">
        <v>95089741</v>
      </c>
      <c r="G3571" s="88">
        <v>543220</v>
      </c>
      <c r="H3571" s="88">
        <v>0</v>
      </c>
      <c r="I3571" s="88">
        <v>0</v>
      </c>
      <c r="J3571" s="88">
        <v>3662363</v>
      </c>
      <c r="K3571" s="88">
        <v>12833522</v>
      </c>
      <c r="L3571" s="88">
        <v>0</v>
      </c>
      <c r="M3571" s="88">
        <v>70084803</v>
      </c>
      <c r="N3571" s="88">
        <v>3547343</v>
      </c>
      <c r="O3571" s="88">
        <v>2497428</v>
      </c>
      <c r="P3571" s="88">
        <v>1921062</v>
      </c>
      <c r="Q3571" s="89">
        <v>2.8192335303900001E-3</v>
      </c>
      <c r="R3571" s="89">
        <v>0</v>
      </c>
      <c r="S3571" s="89">
        <v>0</v>
      </c>
      <c r="T3571" s="89">
        <v>9.0727090536000003E-4</v>
      </c>
      <c r="U3571" s="89">
        <v>5.3016530244E-4</v>
      </c>
      <c r="V3571" s="89">
        <v>0</v>
      </c>
      <c r="W3571" s="89">
        <v>0</v>
      </c>
      <c r="X3571" s="89">
        <v>0</v>
      </c>
      <c r="Y3571" s="89">
        <v>0</v>
      </c>
      <c r="Z3571" s="89">
        <v>-5.7365022320000003E-4</v>
      </c>
      <c r="AA3571" s="89">
        <v>1.0591199029E-4</v>
      </c>
    </row>
    <row r="3572" spans="1:27" x14ac:dyDescent="0.25">
      <c r="A3572" s="87">
        <v>66537</v>
      </c>
      <c r="B3572" s="134">
        <v>45473</v>
      </c>
      <c r="C3572" s="87">
        <v>20759</v>
      </c>
      <c r="D3572" s="86" t="s">
        <v>3863</v>
      </c>
      <c r="E3572" s="88">
        <v>64488200</v>
      </c>
      <c r="F3572" s="88">
        <v>52768208</v>
      </c>
      <c r="G3572" s="88">
        <v>1239259</v>
      </c>
      <c r="H3572" s="88">
        <v>0</v>
      </c>
      <c r="I3572" s="88">
        <v>0</v>
      </c>
      <c r="J3572" s="88">
        <v>4971577</v>
      </c>
      <c r="K3572" s="88">
        <v>16112562</v>
      </c>
      <c r="L3572" s="88">
        <v>0</v>
      </c>
      <c r="M3572" s="88">
        <v>21980478</v>
      </c>
      <c r="N3572" s="88">
        <v>1370353</v>
      </c>
      <c r="O3572" s="88">
        <v>77906</v>
      </c>
      <c r="P3572" s="88">
        <v>7016073</v>
      </c>
      <c r="Q3572" s="89">
        <v>2.1387951174000001E-3</v>
      </c>
      <c r="R3572" s="89">
        <v>0</v>
      </c>
      <c r="S3572" s="89">
        <v>0</v>
      </c>
      <c r="T3572" s="89">
        <v>2.5360513808900002E-3</v>
      </c>
      <c r="U3572" s="89">
        <v>6.0263023096199997E-3</v>
      </c>
      <c r="V3572" s="89">
        <v>0</v>
      </c>
      <c r="W3572" s="89">
        <v>-1.3715821460000001E-4</v>
      </c>
      <c r="X3572" s="89">
        <v>0</v>
      </c>
      <c r="Y3572" s="89">
        <v>0</v>
      </c>
      <c r="Z3572" s="89">
        <v>5.4574436478299999E-3</v>
      </c>
      <c r="AA3572" s="89">
        <v>2.5996343291500002E-3</v>
      </c>
    </row>
    <row r="3573" spans="1:27" x14ac:dyDescent="0.25">
      <c r="A3573" s="87">
        <v>66545</v>
      </c>
      <c r="B3573" s="134">
        <v>45473</v>
      </c>
      <c r="C3573" s="87">
        <v>20767</v>
      </c>
      <c r="D3573" s="86" t="s">
        <v>1305</v>
      </c>
      <c r="E3573" s="88">
        <v>43508576</v>
      </c>
      <c r="F3573" s="88">
        <v>20169720</v>
      </c>
      <c r="G3573" s="88">
        <v>247245</v>
      </c>
      <c r="H3573" s="88">
        <v>0</v>
      </c>
      <c r="I3573" s="88">
        <v>0</v>
      </c>
      <c r="J3573" s="88">
        <v>4717696</v>
      </c>
      <c r="K3573" s="88">
        <v>4118875</v>
      </c>
      <c r="L3573" s="88">
        <v>0</v>
      </c>
      <c r="M3573" s="88">
        <v>8556357</v>
      </c>
      <c r="N3573" s="88">
        <v>0</v>
      </c>
      <c r="O3573" s="88">
        <v>0</v>
      </c>
      <c r="P3573" s="88">
        <v>2529547</v>
      </c>
      <c r="Q3573" s="89">
        <v>2.9577226202000002E-3</v>
      </c>
      <c r="R3573" s="89">
        <v>0</v>
      </c>
      <c r="S3573" s="89">
        <v>0</v>
      </c>
      <c r="T3573" s="89">
        <v>0</v>
      </c>
      <c r="U3573" s="89">
        <v>1.7815394879799999E-3</v>
      </c>
      <c r="V3573" s="89">
        <v>0</v>
      </c>
      <c r="W3573" s="89">
        <v>0</v>
      </c>
      <c r="X3573" s="89">
        <v>0</v>
      </c>
      <c r="Y3573" s="89">
        <v>0</v>
      </c>
      <c r="Z3573" s="89">
        <v>3.9759662481399999E-3</v>
      </c>
      <c r="AA3573" s="89">
        <v>9.3028287311000004E-4</v>
      </c>
    </row>
    <row r="3574" spans="1:27" x14ac:dyDescent="0.25">
      <c r="A3574" s="87">
        <v>66546</v>
      </c>
      <c r="B3574" s="134">
        <v>45473</v>
      </c>
      <c r="C3574" s="87">
        <v>20768</v>
      </c>
      <c r="D3574" s="86" t="s">
        <v>3864</v>
      </c>
      <c r="E3574" s="88">
        <v>3086871</v>
      </c>
      <c r="F3574" s="88">
        <v>1656795</v>
      </c>
      <c r="G3574" s="88">
        <v>0</v>
      </c>
      <c r="H3574" s="88">
        <v>0</v>
      </c>
      <c r="I3574" s="88">
        <v>0</v>
      </c>
      <c r="J3574" s="88">
        <v>321804</v>
      </c>
      <c r="K3574" s="88">
        <v>1124246</v>
      </c>
      <c r="L3574" s="88">
        <v>0</v>
      </c>
      <c r="M3574" s="88">
        <v>0</v>
      </c>
      <c r="N3574" s="88">
        <v>0</v>
      </c>
      <c r="O3574" s="88">
        <v>0</v>
      </c>
      <c r="P3574" s="88">
        <v>210745</v>
      </c>
      <c r="Q3574" s="89">
        <v>0</v>
      </c>
      <c r="R3574" s="89">
        <v>0</v>
      </c>
      <c r="S3574" s="89">
        <v>0</v>
      </c>
      <c r="T3574" s="89">
        <v>0</v>
      </c>
      <c r="U3574" s="89">
        <v>3.19015734083E-3</v>
      </c>
      <c r="V3574" s="89">
        <v>0</v>
      </c>
      <c r="W3574" s="89">
        <v>0</v>
      </c>
      <c r="X3574" s="89">
        <v>0</v>
      </c>
      <c r="Y3574" s="89">
        <v>0</v>
      </c>
      <c r="Z3574" s="89">
        <v>4.06111329551E-3</v>
      </c>
      <c r="AA3574" s="89">
        <v>2.6998075769199999E-3</v>
      </c>
    </row>
    <row r="3575" spans="1:27" x14ac:dyDescent="0.25">
      <c r="A3575" s="87">
        <v>66547</v>
      </c>
      <c r="B3575" s="134">
        <v>45473</v>
      </c>
      <c r="C3575" s="87">
        <v>20769</v>
      </c>
      <c r="D3575" s="86" t="s">
        <v>3865</v>
      </c>
      <c r="E3575" s="88">
        <v>1012652</v>
      </c>
      <c r="F3575" s="88">
        <v>923091</v>
      </c>
      <c r="G3575" s="88">
        <v>0</v>
      </c>
      <c r="H3575" s="88">
        <v>0</v>
      </c>
      <c r="I3575" s="88">
        <v>0</v>
      </c>
      <c r="J3575" s="88">
        <v>375372</v>
      </c>
      <c r="K3575" s="88">
        <v>365861</v>
      </c>
      <c r="L3575" s="88">
        <v>0</v>
      </c>
      <c r="M3575" s="88">
        <v>0</v>
      </c>
      <c r="N3575" s="88">
        <v>0</v>
      </c>
      <c r="O3575" s="88">
        <v>0</v>
      </c>
      <c r="P3575" s="88">
        <v>181858</v>
      </c>
      <c r="Q3575" s="89">
        <v>0</v>
      </c>
      <c r="R3575" s="89">
        <v>0</v>
      </c>
      <c r="S3575" s="89">
        <v>0</v>
      </c>
      <c r="T3575" s="89">
        <v>0</v>
      </c>
      <c r="U3575" s="89">
        <v>0</v>
      </c>
      <c r="V3575" s="89">
        <v>0</v>
      </c>
      <c r="W3575" s="89">
        <v>0</v>
      </c>
      <c r="X3575" s="89">
        <v>0</v>
      </c>
      <c r="Y3575" s="89">
        <v>0</v>
      </c>
      <c r="Z3575" s="89">
        <v>-1.1180469852999999E-3</v>
      </c>
      <c r="AA3575" s="89">
        <v>-2.1398148490000001E-4</v>
      </c>
    </row>
    <row r="3576" spans="1:27" x14ac:dyDescent="0.25">
      <c r="A3576" s="87">
        <v>66549</v>
      </c>
      <c r="B3576" s="134">
        <v>45473</v>
      </c>
      <c r="C3576" s="87">
        <v>20771</v>
      </c>
      <c r="D3576" s="86" t="s">
        <v>3866</v>
      </c>
      <c r="E3576" s="88">
        <v>42341389</v>
      </c>
      <c r="F3576" s="88">
        <v>20403853</v>
      </c>
      <c r="G3576" s="88">
        <v>658340</v>
      </c>
      <c r="H3576" s="88">
        <v>0</v>
      </c>
      <c r="I3576" s="88">
        <v>0</v>
      </c>
      <c r="J3576" s="88">
        <v>2087418</v>
      </c>
      <c r="K3576" s="88">
        <v>10243405</v>
      </c>
      <c r="L3576" s="88">
        <v>0</v>
      </c>
      <c r="M3576" s="88">
        <v>3479107</v>
      </c>
      <c r="N3576" s="88">
        <v>0</v>
      </c>
      <c r="O3576" s="88">
        <v>0</v>
      </c>
      <c r="P3576" s="88">
        <v>3935583</v>
      </c>
      <c r="Q3576" s="89">
        <v>4.8387378383300001E-3</v>
      </c>
      <c r="R3576" s="89">
        <v>0</v>
      </c>
      <c r="S3576" s="89">
        <v>0</v>
      </c>
      <c r="T3576" s="89">
        <v>0</v>
      </c>
      <c r="U3576" s="89">
        <v>8.9986444295000003E-4</v>
      </c>
      <c r="V3576" s="89">
        <v>0</v>
      </c>
      <c r="W3576" s="89">
        <v>0</v>
      </c>
      <c r="X3576" s="89">
        <v>0</v>
      </c>
      <c r="Y3576" s="89">
        <v>0</v>
      </c>
      <c r="Z3576" s="89">
        <v>4.0692339242100004E-3</v>
      </c>
      <c r="AA3576" s="89">
        <v>1.4251096037100001E-3</v>
      </c>
    </row>
    <row r="3577" spans="1:27" x14ac:dyDescent="0.25">
      <c r="A3577" s="87">
        <v>66555</v>
      </c>
      <c r="B3577" s="134">
        <v>45473</v>
      </c>
      <c r="C3577" s="87">
        <v>20777</v>
      </c>
      <c r="D3577" s="86" t="s">
        <v>3867</v>
      </c>
      <c r="E3577" s="88">
        <v>235468955</v>
      </c>
      <c r="F3577" s="88">
        <v>114332062</v>
      </c>
      <c r="G3577" s="88">
        <v>0</v>
      </c>
      <c r="H3577" s="88">
        <v>0</v>
      </c>
      <c r="I3577" s="88">
        <v>1299105</v>
      </c>
      <c r="J3577" s="88">
        <v>13410146</v>
      </c>
      <c r="K3577" s="88">
        <v>4928927</v>
      </c>
      <c r="L3577" s="88">
        <v>0</v>
      </c>
      <c r="M3577" s="88">
        <v>92531438</v>
      </c>
      <c r="N3577" s="88">
        <v>0</v>
      </c>
      <c r="O3577" s="88">
        <v>0</v>
      </c>
      <c r="P3577" s="88">
        <v>2162446</v>
      </c>
      <c r="Q3577" s="89">
        <v>0</v>
      </c>
      <c r="R3577" s="89">
        <v>0</v>
      </c>
      <c r="S3577" s="89">
        <v>0</v>
      </c>
      <c r="T3577" s="89">
        <v>0</v>
      </c>
      <c r="U3577" s="89">
        <v>0</v>
      </c>
      <c r="V3577" s="89">
        <v>0</v>
      </c>
      <c r="W3577" s="89">
        <v>0</v>
      </c>
      <c r="X3577" s="89">
        <v>0</v>
      </c>
      <c r="Y3577" s="89">
        <v>0</v>
      </c>
      <c r="Z3577" s="89">
        <v>2.2780354732E-4</v>
      </c>
      <c r="AA3577" s="89">
        <v>4.7583813768E-6</v>
      </c>
    </row>
    <row r="3578" spans="1:27" x14ac:dyDescent="0.25">
      <c r="A3578" s="87">
        <v>66565</v>
      </c>
      <c r="B3578" s="134">
        <v>45473</v>
      </c>
      <c r="C3578" s="87">
        <v>20787</v>
      </c>
      <c r="D3578" s="86" t="s">
        <v>3868</v>
      </c>
      <c r="E3578" s="88">
        <v>2007975</v>
      </c>
      <c r="F3578" s="88">
        <v>1664552</v>
      </c>
      <c r="G3578" s="88">
        <v>0</v>
      </c>
      <c r="H3578" s="88">
        <v>0</v>
      </c>
      <c r="I3578" s="88">
        <v>0</v>
      </c>
      <c r="J3578" s="88">
        <v>166844</v>
      </c>
      <c r="K3578" s="88">
        <v>1154543</v>
      </c>
      <c r="L3578" s="88">
        <v>0</v>
      </c>
      <c r="M3578" s="88">
        <v>0</v>
      </c>
      <c r="N3578" s="88">
        <v>0</v>
      </c>
      <c r="O3578" s="88">
        <v>0</v>
      </c>
      <c r="P3578" s="88">
        <v>343165</v>
      </c>
      <c r="Q3578" s="89">
        <v>0</v>
      </c>
      <c r="R3578" s="89">
        <v>0</v>
      </c>
      <c r="S3578" s="89">
        <v>0</v>
      </c>
      <c r="T3578" s="89">
        <v>0</v>
      </c>
      <c r="U3578" s="89">
        <v>0</v>
      </c>
      <c r="V3578" s="89">
        <v>0</v>
      </c>
      <c r="W3578" s="89">
        <v>0</v>
      </c>
      <c r="X3578" s="89">
        <v>0</v>
      </c>
      <c r="Y3578" s="89">
        <v>0</v>
      </c>
      <c r="Z3578" s="89">
        <v>1.07796393648E-3</v>
      </c>
      <c r="AA3578" s="89">
        <v>2.5018742699000002E-4</v>
      </c>
    </row>
    <row r="3579" spans="1:27" x14ac:dyDescent="0.25">
      <c r="A3579" s="87">
        <v>66582</v>
      </c>
      <c r="B3579" s="134">
        <v>45473</v>
      </c>
      <c r="C3579" s="87">
        <v>20804</v>
      </c>
      <c r="D3579" s="86" t="s">
        <v>3869</v>
      </c>
      <c r="E3579" s="88">
        <v>11331976</v>
      </c>
      <c r="F3579" s="88">
        <v>5496696</v>
      </c>
      <c r="G3579" s="88">
        <v>290833</v>
      </c>
      <c r="H3579" s="88">
        <v>0</v>
      </c>
      <c r="I3579" s="88">
        <v>0</v>
      </c>
      <c r="J3579" s="88">
        <v>2012726</v>
      </c>
      <c r="K3579" s="88">
        <v>1407432</v>
      </c>
      <c r="L3579" s="88">
        <v>0</v>
      </c>
      <c r="M3579" s="88">
        <v>1136102</v>
      </c>
      <c r="N3579" s="88">
        <v>0</v>
      </c>
      <c r="O3579" s="88">
        <v>0</v>
      </c>
      <c r="P3579" s="88">
        <v>649603</v>
      </c>
      <c r="Q3579" s="89">
        <v>7.9927311838200003E-3</v>
      </c>
      <c r="R3579" s="89">
        <v>0</v>
      </c>
      <c r="S3579" s="89">
        <v>0</v>
      </c>
      <c r="T3579" s="89">
        <v>0</v>
      </c>
      <c r="U3579" s="89">
        <v>0</v>
      </c>
      <c r="V3579" s="89">
        <v>0</v>
      </c>
      <c r="W3579" s="89">
        <v>0</v>
      </c>
      <c r="X3579" s="89">
        <v>0</v>
      </c>
      <c r="Y3579" s="89">
        <v>0</v>
      </c>
      <c r="Z3579" s="89">
        <v>1.68340181952E-3</v>
      </c>
      <c r="AA3579" s="89">
        <v>8.6119616850000003E-4</v>
      </c>
    </row>
    <row r="3580" spans="1:27" x14ac:dyDescent="0.25">
      <c r="A3580" s="87">
        <v>66585</v>
      </c>
      <c r="B3580" s="134">
        <v>45473</v>
      </c>
      <c r="C3580" s="87">
        <v>20807</v>
      </c>
      <c r="D3580" s="86" t="s">
        <v>3870</v>
      </c>
      <c r="E3580" s="88">
        <v>922504089</v>
      </c>
      <c r="F3580" s="88">
        <v>593232632</v>
      </c>
      <c r="G3580" s="88">
        <v>10490484</v>
      </c>
      <c r="H3580" s="88">
        <v>0</v>
      </c>
      <c r="I3580" s="88">
        <v>0</v>
      </c>
      <c r="J3580" s="88">
        <v>42366859</v>
      </c>
      <c r="K3580" s="88">
        <v>92591614</v>
      </c>
      <c r="L3580" s="88">
        <v>0</v>
      </c>
      <c r="M3580" s="88">
        <v>348893937</v>
      </c>
      <c r="N3580" s="88">
        <v>82837925</v>
      </c>
      <c r="O3580" s="88">
        <v>899607</v>
      </c>
      <c r="P3580" s="88">
        <v>15152206</v>
      </c>
      <c r="Q3580" s="89">
        <v>7.8512714621099995E-3</v>
      </c>
      <c r="R3580" s="89">
        <v>0</v>
      </c>
      <c r="S3580" s="89">
        <v>0</v>
      </c>
      <c r="T3580" s="89">
        <v>-6.9012138499999998E-5</v>
      </c>
      <c r="U3580" s="89">
        <v>1.0817748234899999E-3</v>
      </c>
      <c r="V3580" s="89">
        <v>0</v>
      </c>
      <c r="W3580" s="89">
        <v>-9.0006214296999994E-6</v>
      </c>
      <c r="X3580" s="89">
        <v>2.5978633680000001E-5</v>
      </c>
      <c r="Y3580" s="89">
        <v>0</v>
      </c>
      <c r="Z3580" s="89">
        <v>8.9149818719099997E-3</v>
      </c>
      <c r="AA3580" s="89">
        <v>5.5010261085999997E-4</v>
      </c>
    </row>
    <row r="3581" spans="1:27" x14ac:dyDescent="0.25">
      <c r="A3581" s="87">
        <v>66592</v>
      </c>
      <c r="B3581" s="134">
        <v>45473</v>
      </c>
      <c r="C3581" s="87">
        <v>20814</v>
      </c>
      <c r="D3581" s="86" t="s">
        <v>3871</v>
      </c>
      <c r="E3581" s="88">
        <v>219584361</v>
      </c>
      <c r="F3581" s="88">
        <v>176525336</v>
      </c>
      <c r="G3581" s="88">
        <v>203130</v>
      </c>
      <c r="H3581" s="88">
        <v>0</v>
      </c>
      <c r="I3581" s="88">
        <v>0</v>
      </c>
      <c r="J3581" s="88">
        <v>9138711</v>
      </c>
      <c r="K3581" s="88">
        <v>152315566</v>
      </c>
      <c r="L3581" s="88">
        <v>0</v>
      </c>
      <c r="M3581" s="88">
        <v>3151044</v>
      </c>
      <c r="N3581" s="88">
        <v>0</v>
      </c>
      <c r="O3581" s="88">
        <v>0</v>
      </c>
      <c r="P3581" s="88">
        <v>11716885</v>
      </c>
      <c r="Q3581" s="89">
        <v>0</v>
      </c>
      <c r="R3581" s="89">
        <v>0</v>
      </c>
      <c r="S3581" s="89">
        <v>0</v>
      </c>
      <c r="T3581" s="89">
        <v>-3.1934046442000001E-3</v>
      </c>
      <c r="U3581" s="89">
        <v>4.1228241001800003E-3</v>
      </c>
      <c r="V3581" s="89">
        <v>0</v>
      </c>
      <c r="W3581" s="89">
        <v>-2.0000177953000001E-3</v>
      </c>
      <c r="X3581" s="89">
        <v>0</v>
      </c>
      <c r="Y3581" s="89">
        <v>0</v>
      </c>
      <c r="Z3581" s="89">
        <v>2.3683037591859999E-2</v>
      </c>
      <c r="AA3581" s="89">
        <v>4.8608011820200003E-3</v>
      </c>
    </row>
    <row r="3582" spans="1:27" x14ac:dyDescent="0.25">
      <c r="A3582" s="87">
        <v>66593</v>
      </c>
      <c r="B3582" s="134">
        <v>45473</v>
      </c>
      <c r="C3582" s="87">
        <v>20815</v>
      </c>
      <c r="D3582" s="86" t="s">
        <v>2925</v>
      </c>
      <c r="E3582" s="88">
        <v>119115641</v>
      </c>
      <c r="F3582" s="88">
        <v>87139473</v>
      </c>
      <c r="G3582" s="88">
        <v>0</v>
      </c>
      <c r="H3582" s="88">
        <v>0</v>
      </c>
      <c r="I3582" s="88">
        <v>0</v>
      </c>
      <c r="J3582" s="88">
        <v>5616097</v>
      </c>
      <c r="K3582" s="88">
        <v>7185112</v>
      </c>
      <c r="L3582" s="88">
        <v>0</v>
      </c>
      <c r="M3582" s="88">
        <v>64627841</v>
      </c>
      <c r="N3582" s="88">
        <v>8554665</v>
      </c>
      <c r="O3582" s="88">
        <v>188525</v>
      </c>
      <c r="P3582" s="88">
        <v>967233</v>
      </c>
      <c r="Q3582" s="89">
        <v>0</v>
      </c>
      <c r="R3582" s="89">
        <v>0</v>
      </c>
      <c r="S3582" s="89">
        <v>0</v>
      </c>
      <c r="T3582" s="89">
        <v>5.3328447637200002E-3</v>
      </c>
      <c r="U3582" s="89">
        <v>2.0930978382000001E-4</v>
      </c>
      <c r="V3582" s="89">
        <v>0</v>
      </c>
      <c r="W3582" s="89">
        <v>2.6921758812999998E-4</v>
      </c>
      <c r="X3582" s="89">
        <v>0</v>
      </c>
      <c r="Y3582" s="89">
        <v>0</v>
      </c>
      <c r="Z3582" s="89">
        <v>9.0150570478399993E-3</v>
      </c>
      <c r="AA3582" s="89">
        <v>4.9890579254E-4</v>
      </c>
    </row>
    <row r="3583" spans="1:27" x14ac:dyDescent="0.25">
      <c r="A3583" s="87">
        <v>66594</v>
      </c>
      <c r="B3583" s="134">
        <v>45473</v>
      </c>
      <c r="C3583" s="87">
        <v>20816</v>
      </c>
      <c r="D3583" s="86" t="s">
        <v>3872</v>
      </c>
      <c r="E3583" s="88">
        <v>868588420</v>
      </c>
      <c r="F3583" s="88">
        <v>759923648</v>
      </c>
      <c r="G3583" s="88">
        <v>2414211</v>
      </c>
      <c r="H3583" s="88">
        <v>0</v>
      </c>
      <c r="I3583" s="88">
        <v>0</v>
      </c>
      <c r="J3583" s="88">
        <v>64596438</v>
      </c>
      <c r="K3583" s="88">
        <v>279818968</v>
      </c>
      <c r="L3583" s="88">
        <v>0</v>
      </c>
      <c r="M3583" s="88">
        <v>143695877</v>
      </c>
      <c r="N3583" s="88">
        <v>79457674</v>
      </c>
      <c r="O3583" s="88">
        <v>9888957</v>
      </c>
      <c r="P3583" s="88">
        <v>180051523</v>
      </c>
      <c r="Q3583" s="89">
        <v>1.434492432506E-2</v>
      </c>
      <c r="R3583" s="89">
        <v>0</v>
      </c>
      <c r="S3583" s="89">
        <v>0</v>
      </c>
      <c r="T3583" s="89">
        <v>7.3076555848999999E-4</v>
      </c>
      <c r="U3583" s="89">
        <v>1.7142854868500001E-3</v>
      </c>
      <c r="V3583" s="89">
        <v>0</v>
      </c>
      <c r="W3583" s="89">
        <v>4.5100655869999999E-5</v>
      </c>
      <c r="X3583" s="89">
        <v>4.4816091084000001E-4</v>
      </c>
      <c r="Y3583" s="89">
        <v>3.6359847714000001E-4</v>
      </c>
      <c r="Z3583" s="89">
        <v>1.71936204331E-3</v>
      </c>
      <c r="AA3583" s="89">
        <v>1.2383354498799999E-3</v>
      </c>
    </row>
    <row r="3584" spans="1:27" x14ac:dyDescent="0.25">
      <c r="A3584" s="87">
        <v>66595</v>
      </c>
      <c r="B3584" s="134">
        <v>45473</v>
      </c>
      <c r="C3584" s="87">
        <v>20817</v>
      </c>
      <c r="D3584" s="86" t="s">
        <v>3873</v>
      </c>
      <c r="E3584" s="88">
        <v>339298736</v>
      </c>
      <c r="F3584" s="88">
        <v>282880519</v>
      </c>
      <c r="G3584" s="88">
        <v>310776</v>
      </c>
      <c r="H3584" s="88">
        <v>0</v>
      </c>
      <c r="I3584" s="88">
        <v>0</v>
      </c>
      <c r="J3584" s="88">
        <v>173157</v>
      </c>
      <c r="K3584" s="88">
        <v>355980</v>
      </c>
      <c r="L3584" s="88">
        <v>0</v>
      </c>
      <c r="M3584" s="88">
        <v>123474131</v>
      </c>
      <c r="N3584" s="88">
        <v>0</v>
      </c>
      <c r="O3584" s="88">
        <v>0</v>
      </c>
      <c r="P3584" s="88">
        <v>158566475</v>
      </c>
      <c r="Q3584" s="89">
        <v>-5.6939564366000001E-3</v>
      </c>
      <c r="R3584" s="89">
        <v>0</v>
      </c>
      <c r="S3584" s="89">
        <v>0</v>
      </c>
      <c r="T3584" s="89">
        <v>-8.3739469800000002E-5</v>
      </c>
      <c r="U3584" s="89">
        <v>-5.2436212660000002E-4</v>
      </c>
      <c r="V3584" s="89">
        <v>0</v>
      </c>
      <c r="W3584" s="89">
        <v>0</v>
      </c>
      <c r="X3584" s="89">
        <v>0</v>
      </c>
      <c r="Y3584" s="89">
        <v>0</v>
      </c>
      <c r="Z3584" s="89">
        <v>6.3706212786000002E-4</v>
      </c>
      <c r="AA3584" s="89">
        <v>3.7807303600999998E-4</v>
      </c>
    </row>
    <row r="3585" spans="1:27" x14ac:dyDescent="0.25">
      <c r="A3585" s="87">
        <v>66597</v>
      </c>
      <c r="B3585" s="134">
        <v>45473</v>
      </c>
      <c r="C3585" s="87">
        <v>20819</v>
      </c>
      <c r="D3585" s="86" t="s">
        <v>3874</v>
      </c>
      <c r="E3585" s="88">
        <v>727623520</v>
      </c>
      <c r="F3585" s="88">
        <v>600951243</v>
      </c>
      <c r="G3585" s="88">
        <v>1141816</v>
      </c>
      <c r="H3585" s="88">
        <v>0</v>
      </c>
      <c r="I3585" s="88">
        <v>0</v>
      </c>
      <c r="J3585" s="88">
        <v>7181303</v>
      </c>
      <c r="K3585" s="88">
        <v>16339552</v>
      </c>
      <c r="L3585" s="88">
        <v>0</v>
      </c>
      <c r="M3585" s="88">
        <v>419084956</v>
      </c>
      <c r="N3585" s="88">
        <v>46181365</v>
      </c>
      <c r="O3585" s="88">
        <v>108609709</v>
      </c>
      <c r="P3585" s="88">
        <v>2412543</v>
      </c>
      <c r="Q3585" s="89">
        <v>9.8419525870300003E-3</v>
      </c>
      <c r="R3585" s="89">
        <v>0</v>
      </c>
      <c r="S3585" s="89">
        <v>0</v>
      </c>
      <c r="T3585" s="89">
        <v>2.3956206448400002E-3</v>
      </c>
      <c r="U3585" s="89">
        <v>1.07335564628E-3</v>
      </c>
      <c r="V3585" s="89">
        <v>0</v>
      </c>
      <c r="W3585" s="89">
        <v>5.707334952E-5</v>
      </c>
      <c r="X3585" s="89">
        <v>0</v>
      </c>
      <c r="Y3585" s="89">
        <v>0</v>
      </c>
      <c r="Z3585" s="89">
        <v>1.9845738609939999E-2</v>
      </c>
      <c r="AA3585" s="89">
        <v>2.1088830198000001E-4</v>
      </c>
    </row>
    <row r="3586" spans="1:27" x14ac:dyDescent="0.25">
      <c r="A3586" s="87">
        <v>66613</v>
      </c>
      <c r="B3586" s="134">
        <v>45473</v>
      </c>
      <c r="C3586" s="87">
        <v>20835</v>
      </c>
      <c r="D3586" s="86" t="s">
        <v>3875</v>
      </c>
      <c r="E3586" s="88">
        <v>665866</v>
      </c>
      <c r="F3586" s="88">
        <v>183782</v>
      </c>
      <c r="G3586" s="88">
        <v>0</v>
      </c>
      <c r="H3586" s="88">
        <v>0</v>
      </c>
      <c r="I3586" s="88">
        <v>0</v>
      </c>
      <c r="J3586" s="88">
        <v>98411</v>
      </c>
      <c r="K3586" s="88">
        <v>78787</v>
      </c>
      <c r="L3586" s="88">
        <v>0</v>
      </c>
      <c r="M3586" s="88">
        <v>0</v>
      </c>
      <c r="N3586" s="88">
        <v>0</v>
      </c>
      <c r="O3586" s="88">
        <v>0</v>
      </c>
      <c r="P3586" s="88">
        <v>6584</v>
      </c>
      <c r="Q3586" s="89">
        <v>0</v>
      </c>
      <c r="R3586" s="89">
        <v>0</v>
      </c>
      <c r="S3586" s="89">
        <v>0</v>
      </c>
      <c r="T3586" s="89">
        <v>4.7983676345740002E-2</v>
      </c>
      <c r="U3586" s="89">
        <v>-1.0866410046100001E-2</v>
      </c>
      <c r="V3586" s="89">
        <v>0</v>
      </c>
      <c r="W3586" s="89">
        <v>0</v>
      </c>
      <c r="X3586" s="89">
        <v>0</v>
      </c>
      <c r="Y3586" s="89">
        <v>0</v>
      </c>
      <c r="Z3586" s="89">
        <v>9.4044471261750001E-2</v>
      </c>
      <c r="AA3586" s="89">
        <v>2.9268238029770001E-2</v>
      </c>
    </row>
    <row r="3587" spans="1:27" x14ac:dyDescent="0.25">
      <c r="A3587" s="87">
        <v>66615</v>
      </c>
      <c r="B3587" s="134">
        <v>45473</v>
      </c>
      <c r="C3587" s="87">
        <v>20837</v>
      </c>
      <c r="D3587" s="86" t="s">
        <v>3876</v>
      </c>
      <c r="E3587" s="88">
        <v>98978712</v>
      </c>
      <c r="F3587" s="88">
        <v>54554329</v>
      </c>
      <c r="G3587" s="88">
        <v>852498</v>
      </c>
      <c r="H3587" s="88">
        <v>0</v>
      </c>
      <c r="I3587" s="88">
        <v>0</v>
      </c>
      <c r="J3587" s="88">
        <v>2872849</v>
      </c>
      <c r="K3587" s="88">
        <v>6309406</v>
      </c>
      <c r="L3587" s="88">
        <v>0</v>
      </c>
      <c r="M3587" s="88">
        <v>38450229</v>
      </c>
      <c r="N3587" s="88">
        <v>1157120</v>
      </c>
      <c r="O3587" s="88">
        <v>307947</v>
      </c>
      <c r="P3587" s="88">
        <v>4604280</v>
      </c>
      <c r="Q3587" s="89">
        <v>4.7191244071799997E-3</v>
      </c>
      <c r="R3587" s="89">
        <v>0</v>
      </c>
      <c r="S3587" s="89">
        <v>0</v>
      </c>
      <c r="T3587" s="89">
        <v>0</v>
      </c>
      <c r="U3587" s="89">
        <v>-1.5142514800000001E-5</v>
      </c>
      <c r="V3587" s="89">
        <v>0</v>
      </c>
      <c r="W3587" s="89">
        <v>0</v>
      </c>
      <c r="X3587" s="89">
        <v>0</v>
      </c>
      <c r="Y3587" s="89">
        <v>0</v>
      </c>
      <c r="Z3587" s="89">
        <v>5.8800937725999995E-4</v>
      </c>
      <c r="AA3587" s="89">
        <v>1.3068548268999999E-4</v>
      </c>
    </row>
    <row r="3588" spans="1:27" x14ac:dyDescent="0.25">
      <c r="A3588" s="87">
        <v>66616</v>
      </c>
      <c r="B3588" s="134">
        <v>45473</v>
      </c>
      <c r="C3588" s="87">
        <v>20838</v>
      </c>
      <c r="D3588" s="86" t="s">
        <v>3877</v>
      </c>
      <c r="E3588" s="88">
        <v>79371079</v>
      </c>
      <c r="F3588" s="88">
        <v>50583252</v>
      </c>
      <c r="G3588" s="88">
        <v>0</v>
      </c>
      <c r="H3588" s="88">
        <v>0</v>
      </c>
      <c r="I3588" s="88">
        <v>0</v>
      </c>
      <c r="J3588" s="88">
        <v>4680243</v>
      </c>
      <c r="K3588" s="88">
        <v>19640764</v>
      </c>
      <c r="L3588" s="88">
        <v>0</v>
      </c>
      <c r="M3588" s="88">
        <v>21516386</v>
      </c>
      <c r="N3588" s="88">
        <v>2261911</v>
      </c>
      <c r="O3588" s="88">
        <v>0</v>
      </c>
      <c r="P3588" s="88">
        <v>2483948</v>
      </c>
      <c r="Q3588" s="89">
        <v>6.2928758138100001E-3</v>
      </c>
      <c r="R3588" s="89">
        <v>0</v>
      </c>
      <c r="S3588" s="89">
        <v>0</v>
      </c>
      <c r="T3588" s="89">
        <v>0</v>
      </c>
      <c r="U3588" s="89">
        <v>3.1567927341000001E-4</v>
      </c>
      <c r="V3588" s="89">
        <v>0</v>
      </c>
      <c r="W3588" s="89">
        <v>-2.7550163699999999E-5</v>
      </c>
      <c r="X3588" s="89">
        <v>0</v>
      </c>
      <c r="Y3588" s="89">
        <v>0</v>
      </c>
      <c r="Z3588" s="89">
        <v>7.1196527784799998E-3</v>
      </c>
      <c r="AA3588" s="89">
        <v>7.3955907794000003E-4</v>
      </c>
    </row>
    <row r="3589" spans="1:27" x14ac:dyDescent="0.25">
      <c r="A3589" s="87">
        <v>66618</v>
      </c>
      <c r="B3589" s="134">
        <v>45473</v>
      </c>
      <c r="C3589" s="87">
        <v>20840</v>
      </c>
      <c r="D3589" s="86" t="s">
        <v>3878</v>
      </c>
      <c r="E3589" s="88">
        <v>31630096</v>
      </c>
      <c r="F3589" s="88">
        <v>24630550</v>
      </c>
      <c r="G3589" s="88">
        <v>117620</v>
      </c>
      <c r="H3589" s="88">
        <v>0</v>
      </c>
      <c r="I3589" s="88">
        <v>0</v>
      </c>
      <c r="J3589" s="88">
        <v>1327591</v>
      </c>
      <c r="K3589" s="88">
        <v>5944621</v>
      </c>
      <c r="L3589" s="88">
        <v>0</v>
      </c>
      <c r="M3589" s="88">
        <v>14861856</v>
      </c>
      <c r="N3589" s="88">
        <v>0</v>
      </c>
      <c r="O3589" s="88">
        <v>0</v>
      </c>
      <c r="P3589" s="88">
        <v>2378862</v>
      </c>
      <c r="Q3589" s="89">
        <v>0</v>
      </c>
      <c r="R3589" s="89">
        <v>0</v>
      </c>
      <c r="S3589" s="89">
        <v>0</v>
      </c>
      <c r="T3589" s="89">
        <v>0</v>
      </c>
      <c r="U3589" s="89">
        <v>-1.680721989E-4</v>
      </c>
      <c r="V3589" s="89">
        <v>0</v>
      </c>
      <c r="W3589" s="89">
        <v>0</v>
      </c>
      <c r="X3589" s="89">
        <v>0</v>
      </c>
      <c r="Y3589" s="89">
        <v>0</v>
      </c>
      <c r="Z3589" s="89">
        <v>3.0093518543000003E-4</v>
      </c>
      <c r="AA3589" s="89">
        <v>-1.9993779499999999E-5</v>
      </c>
    </row>
    <row r="3590" spans="1:27" x14ac:dyDescent="0.25">
      <c r="A3590" s="87">
        <v>66622</v>
      </c>
      <c r="B3590" s="134">
        <v>45473</v>
      </c>
      <c r="C3590" s="87">
        <v>20844</v>
      </c>
      <c r="D3590" s="86" t="s">
        <v>3879</v>
      </c>
      <c r="E3590" s="88">
        <v>21290280</v>
      </c>
      <c r="F3590" s="88">
        <v>16332191</v>
      </c>
      <c r="G3590" s="88">
        <v>351736</v>
      </c>
      <c r="H3590" s="88">
        <v>0</v>
      </c>
      <c r="I3590" s="88">
        <v>0</v>
      </c>
      <c r="J3590" s="88">
        <v>3332644</v>
      </c>
      <c r="K3590" s="88">
        <v>5654652</v>
      </c>
      <c r="L3590" s="88">
        <v>0</v>
      </c>
      <c r="M3590" s="88">
        <v>5966836</v>
      </c>
      <c r="N3590" s="88">
        <v>0</v>
      </c>
      <c r="O3590" s="88">
        <v>0</v>
      </c>
      <c r="P3590" s="88">
        <v>1026323</v>
      </c>
      <c r="Q3590" s="89">
        <v>1.425382307144E-2</v>
      </c>
      <c r="R3590" s="89">
        <v>0</v>
      </c>
      <c r="S3590" s="89">
        <v>0</v>
      </c>
      <c r="T3590" s="89">
        <v>0</v>
      </c>
      <c r="U3590" s="89">
        <v>1.0876364945000001E-4</v>
      </c>
      <c r="V3590" s="89">
        <v>0</v>
      </c>
      <c r="W3590" s="89">
        <v>0</v>
      </c>
      <c r="X3590" s="89">
        <v>0</v>
      </c>
      <c r="Y3590" s="89">
        <v>0</v>
      </c>
      <c r="Z3590" s="89">
        <v>1.5168206948599999E-3</v>
      </c>
      <c r="AA3590" s="89">
        <v>4.0719350675000001E-4</v>
      </c>
    </row>
    <row r="3591" spans="1:27" x14ac:dyDescent="0.25">
      <c r="A3591" s="87">
        <v>66625</v>
      </c>
      <c r="B3591" s="134">
        <v>45473</v>
      </c>
      <c r="C3591" s="87">
        <v>20847</v>
      </c>
      <c r="D3591" s="86" t="s">
        <v>3880</v>
      </c>
      <c r="E3591" s="88">
        <v>14452138</v>
      </c>
      <c r="F3591" s="88">
        <v>10173266</v>
      </c>
      <c r="G3591" s="88">
        <v>0</v>
      </c>
      <c r="H3591" s="88">
        <v>0</v>
      </c>
      <c r="I3591" s="88">
        <v>0</v>
      </c>
      <c r="J3591" s="88">
        <v>1037220</v>
      </c>
      <c r="K3591" s="88">
        <v>3187406</v>
      </c>
      <c r="L3591" s="88">
        <v>0</v>
      </c>
      <c r="M3591" s="88">
        <v>4425848</v>
      </c>
      <c r="N3591" s="88">
        <v>0</v>
      </c>
      <c r="O3591" s="88">
        <v>0</v>
      </c>
      <c r="P3591" s="88">
        <v>1522792</v>
      </c>
      <c r="Q3591" s="89">
        <v>0</v>
      </c>
      <c r="R3591" s="89">
        <v>0</v>
      </c>
      <c r="S3591" s="89">
        <v>0</v>
      </c>
      <c r="T3591" s="89">
        <v>0</v>
      </c>
      <c r="U3591" s="89">
        <v>9.8425954208999997E-4</v>
      </c>
      <c r="V3591" s="89">
        <v>0</v>
      </c>
      <c r="W3591" s="89">
        <v>0</v>
      </c>
      <c r="X3591" s="89">
        <v>0</v>
      </c>
      <c r="Y3591" s="89">
        <v>0</v>
      </c>
      <c r="Z3591" s="89">
        <v>1.23555399549E-2</v>
      </c>
      <c r="AA3591" s="89">
        <v>2.2787716972599999E-3</v>
      </c>
    </row>
    <row r="3592" spans="1:27" x14ac:dyDescent="0.25">
      <c r="A3592" s="87">
        <v>66633</v>
      </c>
      <c r="B3592" s="134">
        <v>45473</v>
      </c>
      <c r="C3592" s="87">
        <v>20855</v>
      </c>
      <c r="D3592" s="86" t="s">
        <v>3881</v>
      </c>
      <c r="E3592" s="88">
        <v>181844551</v>
      </c>
      <c r="F3592" s="88">
        <v>118354262</v>
      </c>
      <c r="G3592" s="88">
        <v>1566657</v>
      </c>
      <c r="H3592" s="88">
        <v>0</v>
      </c>
      <c r="I3592" s="88">
        <v>0</v>
      </c>
      <c r="J3592" s="88">
        <v>6110789</v>
      </c>
      <c r="K3592" s="88">
        <v>29804966</v>
      </c>
      <c r="L3592" s="88">
        <v>0</v>
      </c>
      <c r="M3592" s="88">
        <v>43386795</v>
      </c>
      <c r="N3592" s="88">
        <v>11790789</v>
      </c>
      <c r="O3592" s="88">
        <v>3334843</v>
      </c>
      <c r="P3592" s="88">
        <v>22359423</v>
      </c>
      <c r="Q3592" s="89">
        <v>2.6364505447000002E-3</v>
      </c>
      <c r="R3592" s="89">
        <v>0</v>
      </c>
      <c r="S3592" s="89">
        <v>0</v>
      </c>
      <c r="T3592" s="89">
        <v>0</v>
      </c>
      <c r="U3592" s="89">
        <v>5.7228945813E-4</v>
      </c>
      <c r="V3592" s="89">
        <v>0</v>
      </c>
      <c r="W3592" s="89">
        <v>-2.5150688E-5</v>
      </c>
      <c r="X3592" s="89">
        <v>0</v>
      </c>
      <c r="Y3592" s="89">
        <v>9.4135027877000001E-4</v>
      </c>
      <c r="Z3592" s="89">
        <v>2.0225707453399998E-3</v>
      </c>
      <c r="AA3592" s="89">
        <v>5.8618315536000003E-4</v>
      </c>
    </row>
    <row r="3593" spans="1:27" x14ac:dyDescent="0.25">
      <c r="A3593" s="87">
        <v>66637</v>
      </c>
      <c r="B3593" s="134">
        <v>45473</v>
      </c>
      <c r="C3593" s="87">
        <v>20859</v>
      </c>
      <c r="D3593" s="86" t="s">
        <v>3882</v>
      </c>
      <c r="E3593" s="88">
        <v>63207864</v>
      </c>
      <c r="F3593" s="88">
        <v>46264213</v>
      </c>
      <c r="G3593" s="88">
        <v>2455596</v>
      </c>
      <c r="H3593" s="88">
        <v>0</v>
      </c>
      <c r="I3593" s="88">
        <v>0</v>
      </c>
      <c r="J3593" s="88">
        <v>3672871</v>
      </c>
      <c r="K3593" s="88">
        <v>13168001</v>
      </c>
      <c r="L3593" s="88">
        <v>0</v>
      </c>
      <c r="M3593" s="88">
        <v>24265421</v>
      </c>
      <c r="N3593" s="88">
        <v>125545</v>
      </c>
      <c r="O3593" s="88">
        <v>0</v>
      </c>
      <c r="P3593" s="88">
        <v>2576779</v>
      </c>
      <c r="Q3593" s="89">
        <v>3.2230194958819999E-2</v>
      </c>
      <c r="R3593" s="89">
        <v>0</v>
      </c>
      <c r="S3593" s="89">
        <v>0</v>
      </c>
      <c r="T3593" s="89">
        <v>-3.2607889411000002E-3</v>
      </c>
      <c r="U3593" s="89">
        <v>1.452202947587E-2</v>
      </c>
      <c r="V3593" s="89">
        <v>0</v>
      </c>
      <c r="W3593" s="89">
        <v>-5.8540295669999999E-4</v>
      </c>
      <c r="X3593" s="89">
        <v>0</v>
      </c>
      <c r="Y3593" s="89">
        <v>0</v>
      </c>
      <c r="Z3593" s="89">
        <v>3.524912158073E-2</v>
      </c>
      <c r="AA3593" s="89">
        <v>7.5707093635800004E-3</v>
      </c>
    </row>
    <row r="3594" spans="1:27" x14ac:dyDescent="0.25">
      <c r="A3594" s="87">
        <v>66638</v>
      </c>
      <c r="B3594" s="134">
        <v>45473</v>
      </c>
      <c r="C3594" s="87">
        <v>20860</v>
      </c>
      <c r="D3594" s="86" t="s">
        <v>3883</v>
      </c>
      <c r="E3594" s="88">
        <v>290212434</v>
      </c>
      <c r="F3594" s="88">
        <v>184735142</v>
      </c>
      <c r="G3594" s="88">
        <v>3336869</v>
      </c>
      <c r="H3594" s="88">
        <v>0</v>
      </c>
      <c r="I3594" s="88">
        <v>0</v>
      </c>
      <c r="J3594" s="88">
        <v>25254698</v>
      </c>
      <c r="K3594" s="88">
        <v>65478183</v>
      </c>
      <c r="L3594" s="88">
        <v>0</v>
      </c>
      <c r="M3594" s="88">
        <v>47771785</v>
      </c>
      <c r="N3594" s="88">
        <v>781472</v>
      </c>
      <c r="O3594" s="88">
        <v>0</v>
      </c>
      <c r="P3594" s="88">
        <v>42112135</v>
      </c>
      <c r="Q3594" s="89">
        <v>3.2249812536480002E-2</v>
      </c>
      <c r="R3594" s="89">
        <v>0</v>
      </c>
      <c r="S3594" s="89">
        <v>0</v>
      </c>
      <c r="T3594" s="89">
        <v>1.4931760846099999E-3</v>
      </c>
      <c r="U3594" s="89">
        <v>4.8600045175399998E-3</v>
      </c>
      <c r="V3594" s="89">
        <v>0</v>
      </c>
      <c r="W3594" s="89">
        <v>-1.258132961E-4</v>
      </c>
      <c r="X3594" s="89">
        <v>0</v>
      </c>
      <c r="Y3594" s="89">
        <v>0</v>
      </c>
      <c r="Z3594" s="89">
        <v>3.53531538642E-3</v>
      </c>
      <c r="AA3594" s="89">
        <v>3.1480019074100001E-3</v>
      </c>
    </row>
    <row r="3595" spans="1:27" x14ac:dyDescent="0.25">
      <c r="A3595" s="87">
        <v>66640</v>
      </c>
      <c r="B3595" s="134">
        <v>45473</v>
      </c>
      <c r="C3595" s="87">
        <v>20862</v>
      </c>
      <c r="D3595" s="86" t="s">
        <v>2628</v>
      </c>
      <c r="E3595" s="88">
        <v>38344870</v>
      </c>
      <c r="F3595" s="88">
        <v>28981257</v>
      </c>
      <c r="G3595" s="88">
        <v>19446</v>
      </c>
      <c r="H3595" s="88">
        <v>0</v>
      </c>
      <c r="I3595" s="88">
        <v>4740106</v>
      </c>
      <c r="J3595" s="88">
        <v>2829039</v>
      </c>
      <c r="K3595" s="88">
        <v>6700150</v>
      </c>
      <c r="L3595" s="88">
        <v>0</v>
      </c>
      <c r="M3595" s="88">
        <v>11429185</v>
      </c>
      <c r="N3595" s="88">
        <v>0</v>
      </c>
      <c r="O3595" s="88">
        <v>0</v>
      </c>
      <c r="P3595" s="88">
        <v>3263333</v>
      </c>
      <c r="Q3595" s="89">
        <v>0</v>
      </c>
      <c r="R3595" s="89">
        <v>0</v>
      </c>
      <c r="S3595" s="89">
        <v>7.5171534887000001E-3</v>
      </c>
      <c r="T3595" s="89">
        <v>0</v>
      </c>
      <c r="U3595" s="89">
        <v>4.7060280945999998E-3</v>
      </c>
      <c r="V3595" s="89">
        <v>0</v>
      </c>
      <c r="W3595" s="89">
        <v>3.4845579510999999E-4</v>
      </c>
      <c r="X3595" s="89">
        <v>0</v>
      </c>
      <c r="Y3595" s="89">
        <v>0</v>
      </c>
      <c r="Z3595" s="89">
        <v>1.3873277471329999E-2</v>
      </c>
      <c r="AA3595" s="89">
        <v>4.01693645644E-3</v>
      </c>
    </row>
    <row r="3596" spans="1:27" x14ac:dyDescent="0.25">
      <c r="A3596" s="87">
        <v>66652</v>
      </c>
      <c r="B3596" s="134">
        <v>45473</v>
      </c>
      <c r="C3596" s="87">
        <v>20874</v>
      </c>
      <c r="D3596" s="86" t="s">
        <v>3884</v>
      </c>
      <c r="E3596" s="88">
        <v>376683791</v>
      </c>
      <c r="F3596" s="88">
        <v>316547481</v>
      </c>
      <c r="G3596" s="88">
        <v>6195225</v>
      </c>
      <c r="H3596" s="88">
        <v>0</v>
      </c>
      <c r="I3596" s="88">
        <v>526195</v>
      </c>
      <c r="J3596" s="88">
        <v>6986001</v>
      </c>
      <c r="K3596" s="88">
        <v>69824533</v>
      </c>
      <c r="L3596" s="88">
        <v>0</v>
      </c>
      <c r="M3596" s="88">
        <v>165754808</v>
      </c>
      <c r="N3596" s="88">
        <v>42965856</v>
      </c>
      <c r="O3596" s="88">
        <v>1142716</v>
      </c>
      <c r="P3596" s="88">
        <v>23152147</v>
      </c>
      <c r="Q3596" s="89">
        <v>1.1180815734679999E-2</v>
      </c>
      <c r="R3596" s="89">
        <v>0</v>
      </c>
      <c r="S3596" s="89">
        <v>0</v>
      </c>
      <c r="T3596" s="89">
        <v>7.1236748756999999E-4</v>
      </c>
      <c r="U3596" s="89">
        <v>3.0923621997299999E-3</v>
      </c>
      <c r="V3596" s="89">
        <v>0</v>
      </c>
      <c r="W3596" s="89">
        <v>1.49638314E-4</v>
      </c>
      <c r="X3596" s="89">
        <v>0</v>
      </c>
      <c r="Y3596" s="89">
        <v>0</v>
      </c>
      <c r="Z3596" s="89">
        <v>5.4662630312300002E-3</v>
      </c>
      <c r="AA3596" s="89">
        <v>1.50660661002E-3</v>
      </c>
    </row>
    <row r="3597" spans="1:27" x14ac:dyDescent="0.25">
      <c r="A3597" s="87">
        <v>66660</v>
      </c>
      <c r="B3597" s="134">
        <v>45473</v>
      </c>
      <c r="C3597" s="87">
        <v>20882</v>
      </c>
      <c r="D3597" s="86" t="s">
        <v>3885</v>
      </c>
      <c r="E3597" s="88">
        <v>371535</v>
      </c>
      <c r="F3597" s="88">
        <v>123665</v>
      </c>
      <c r="G3597" s="88">
        <v>0</v>
      </c>
      <c r="H3597" s="88">
        <v>0</v>
      </c>
      <c r="I3597" s="88">
        <v>0</v>
      </c>
      <c r="J3597" s="88">
        <v>0</v>
      </c>
      <c r="K3597" s="88">
        <v>71720</v>
      </c>
      <c r="L3597" s="88">
        <v>0</v>
      </c>
      <c r="M3597" s="88">
        <v>0</v>
      </c>
      <c r="N3597" s="88">
        <v>0</v>
      </c>
      <c r="O3597" s="88">
        <v>0</v>
      </c>
      <c r="P3597" s="88">
        <v>51945</v>
      </c>
      <c r="Q3597" s="89">
        <v>0</v>
      </c>
      <c r="R3597" s="89">
        <v>0</v>
      </c>
      <c r="S3597" s="89">
        <v>0</v>
      </c>
      <c r="T3597" s="89">
        <v>0</v>
      </c>
      <c r="U3597" s="89">
        <v>0</v>
      </c>
      <c r="V3597" s="89">
        <v>0</v>
      </c>
      <c r="W3597" s="89">
        <v>0</v>
      </c>
      <c r="X3597" s="89">
        <v>0</v>
      </c>
      <c r="Y3597" s="89">
        <v>0</v>
      </c>
      <c r="Z3597" s="89">
        <v>8.4946750434990004E-2</v>
      </c>
      <c r="AA3597" s="89">
        <v>3.9329311594629997E-2</v>
      </c>
    </row>
    <row r="3598" spans="1:27" x14ac:dyDescent="0.25">
      <c r="A3598" s="87">
        <v>66662</v>
      </c>
      <c r="B3598" s="134">
        <v>45473</v>
      </c>
      <c r="C3598" s="87">
        <v>20884</v>
      </c>
      <c r="D3598" s="86" t="s">
        <v>3886</v>
      </c>
      <c r="E3598" s="88">
        <v>2536703</v>
      </c>
      <c r="F3598" s="88">
        <v>2098734</v>
      </c>
      <c r="G3598" s="88">
        <v>0</v>
      </c>
      <c r="H3598" s="88">
        <v>0</v>
      </c>
      <c r="I3598" s="88">
        <v>0</v>
      </c>
      <c r="J3598" s="88">
        <v>536732</v>
      </c>
      <c r="K3598" s="88">
        <v>1386265</v>
      </c>
      <c r="L3598" s="88">
        <v>0</v>
      </c>
      <c r="M3598" s="88">
        <v>0</v>
      </c>
      <c r="N3598" s="88">
        <v>0</v>
      </c>
      <c r="O3598" s="88">
        <v>0</v>
      </c>
      <c r="P3598" s="88">
        <v>175737</v>
      </c>
      <c r="Q3598" s="89">
        <v>0</v>
      </c>
      <c r="R3598" s="89">
        <v>0</v>
      </c>
      <c r="S3598" s="89">
        <v>0</v>
      </c>
      <c r="T3598" s="89">
        <v>0</v>
      </c>
      <c r="U3598" s="89">
        <v>-3.1764498719999998E-4</v>
      </c>
      <c r="V3598" s="89">
        <v>0</v>
      </c>
      <c r="W3598" s="89">
        <v>0</v>
      </c>
      <c r="X3598" s="89">
        <v>0</v>
      </c>
      <c r="Y3598" s="89">
        <v>0</v>
      </c>
      <c r="Z3598" s="89">
        <v>1.8291635069539999E-2</v>
      </c>
      <c r="AA3598" s="89">
        <v>2.1427926071300001E-3</v>
      </c>
    </row>
    <row r="3599" spans="1:27" x14ac:dyDescent="0.25">
      <c r="A3599" s="87">
        <v>66663</v>
      </c>
      <c r="B3599" s="134">
        <v>45473</v>
      </c>
      <c r="C3599" s="87">
        <v>20885</v>
      </c>
      <c r="D3599" s="86" t="s">
        <v>2190</v>
      </c>
      <c r="E3599" s="88">
        <v>946803</v>
      </c>
      <c r="F3599" s="88">
        <v>945942</v>
      </c>
      <c r="G3599" s="88">
        <v>0</v>
      </c>
      <c r="H3599" s="88">
        <v>0</v>
      </c>
      <c r="I3599" s="88">
        <v>0</v>
      </c>
      <c r="J3599" s="88">
        <v>320884</v>
      </c>
      <c r="K3599" s="88">
        <v>552629</v>
      </c>
      <c r="L3599" s="88">
        <v>0</v>
      </c>
      <c r="M3599" s="88">
        <v>0</v>
      </c>
      <c r="N3599" s="88">
        <v>0</v>
      </c>
      <c r="O3599" s="88">
        <v>0</v>
      </c>
      <c r="P3599" s="88">
        <v>72429</v>
      </c>
      <c r="Q3599" s="89">
        <v>0</v>
      </c>
      <c r="R3599" s="89">
        <v>0</v>
      </c>
      <c r="S3599" s="89">
        <v>0</v>
      </c>
      <c r="T3599" s="89">
        <v>0</v>
      </c>
      <c r="U3599" s="89">
        <v>8.6846854711399996E-3</v>
      </c>
      <c r="V3599" s="89">
        <v>0</v>
      </c>
      <c r="W3599" s="89">
        <v>0</v>
      </c>
      <c r="X3599" s="89">
        <v>0</v>
      </c>
      <c r="Y3599" s="89">
        <v>0</v>
      </c>
      <c r="Z3599" s="89">
        <v>1.7502463855479999E-2</v>
      </c>
      <c r="AA3599" s="89">
        <v>6.9620699899400002E-3</v>
      </c>
    </row>
    <row r="3600" spans="1:27" x14ac:dyDescent="0.25">
      <c r="A3600" s="87">
        <v>66665</v>
      </c>
      <c r="B3600" s="134">
        <v>45473</v>
      </c>
      <c r="C3600" s="87">
        <v>20887</v>
      </c>
      <c r="D3600" s="86" t="s">
        <v>3887</v>
      </c>
      <c r="E3600" s="88">
        <v>19893012</v>
      </c>
      <c r="F3600" s="88">
        <v>15463105</v>
      </c>
      <c r="G3600" s="88">
        <v>161511</v>
      </c>
      <c r="H3600" s="88">
        <v>0</v>
      </c>
      <c r="I3600" s="88">
        <v>0</v>
      </c>
      <c r="J3600" s="88">
        <v>1794136</v>
      </c>
      <c r="K3600" s="88">
        <v>3247812</v>
      </c>
      <c r="L3600" s="88">
        <v>0</v>
      </c>
      <c r="M3600" s="88">
        <v>8741479</v>
      </c>
      <c r="N3600" s="88">
        <v>0</v>
      </c>
      <c r="O3600" s="88">
        <v>0</v>
      </c>
      <c r="P3600" s="88">
        <v>1518167</v>
      </c>
      <c r="Q3600" s="89">
        <v>0</v>
      </c>
      <c r="R3600" s="89">
        <v>0</v>
      </c>
      <c r="S3600" s="89">
        <v>0</v>
      </c>
      <c r="T3600" s="89">
        <v>0</v>
      </c>
      <c r="U3600" s="89">
        <v>0</v>
      </c>
      <c r="V3600" s="89">
        <v>0</v>
      </c>
      <c r="W3600" s="89">
        <v>0</v>
      </c>
      <c r="X3600" s="89">
        <v>0</v>
      </c>
      <c r="Y3600" s="89">
        <v>0</v>
      </c>
      <c r="Z3600" s="89">
        <v>0</v>
      </c>
      <c r="AA3600" s="89">
        <v>0</v>
      </c>
    </row>
    <row r="3601" spans="1:27" x14ac:dyDescent="0.25">
      <c r="A3601" s="87">
        <v>66675</v>
      </c>
      <c r="B3601" s="134">
        <v>45473</v>
      </c>
      <c r="C3601" s="87">
        <v>20897</v>
      </c>
      <c r="D3601" s="86" t="s">
        <v>3888</v>
      </c>
      <c r="E3601" s="88">
        <v>125733624</v>
      </c>
      <c r="F3601" s="88">
        <v>87223517</v>
      </c>
      <c r="G3601" s="88">
        <v>0</v>
      </c>
      <c r="H3601" s="88">
        <v>0</v>
      </c>
      <c r="I3601" s="88">
        <v>0</v>
      </c>
      <c r="J3601" s="88">
        <v>3207938</v>
      </c>
      <c r="K3601" s="88">
        <v>17177507</v>
      </c>
      <c r="L3601" s="88">
        <v>0</v>
      </c>
      <c r="M3601" s="88">
        <v>66281513</v>
      </c>
      <c r="N3601" s="88">
        <v>0</v>
      </c>
      <c r="O3601" s="88">
        <v>0</v>
      </c>
      <c r="P3601" s="88">
        <v>556559</v>
      </c>
      <c r="Q3601" s="89">
        <v>0</v>
      </c>
      <c r="R3601" s="89">
        <v>0</v>
      </c>
      <c r="S3601" s="89">
        <v>0</v>
      </c>
      <c r="T3601" s="89">
        <v>0</v>
      </c>
      <c r="U3601" s="89">
        <v>3.7735486856000001E-4</v>
      </c>
      <c r="V3601" s="89">
        <v>0</v>
      </c>
      <c r="W3601" s="89">
        <v>2.652813307E-5</v>
      </c>
      <c r="X3601" s="89">
        <v>0</v>
      </c>
      <c r="Y3601" s="89">
        <v>0</v>
      </c>
      <c r="Z3601" s="89">
        <v>6.19894543702E-3</v>
      </c>
      <c r="AA3601" s="89">
        <v>1.1718185963E-4</v>
      </c>
    </row>
    <row r="3602" spans="1:27" x14ac:dyDescent="0.25">
      <c r="A3602" s="87">
        <v>66677</v>
      </c>
      <c r="B3602" s="134">
        <v>45473</v>
      </c>
      <c r="C3602" s="87">
        <v>20899</v>
      </c>
      <c r="D3602" s="86" t="s">
        <v>3889</v>
      </c>
      <c r="E3602" s="88">
        <v>37997463</v>
      </c>
      <c r="F3602" s="88">
        <v>19984861</v>
      </c>
      <c r="G3602" s="88">
        <v>589405</v>
      </c>
      <c r="H3602" s="88">
        <v>0</v>
      </c>
      <c r="I3602" s="88">
        <v>0</v>
      </c>
      <c r="J3602" s="88">
        <v>1851652</v>
      </c>
      <c r="K3602" s="88">
        <v>7633573</v>
      </c>
      <c r="L3602" s="88">
        <v>0</v>
      </c>
      <c r="M3602" s="88">
        <v>9086765</v>
      </c>
      <c r="N3602" s="88">
        <v>0</v>
      </c>
      <c r="O3602" s="88">
        <v>16963</v>
      </c>
      <c r="P3602" s="88">
        <v>806500</v>
      </c>
      <c r="Q3602" s="89">
        <v>1.781607751744E-2</v>
      </c>
      <c r="R3602" s="89">
        <v>0</v>
      </c>
      <c r="S3602" s="89">
        <v>0</v>
      </c>
      <c r="T3602" s="89">
        <v>-1.5531011366999999E-3</v>
      </c>
      <c r="U3602" s="89">
        <v>1.68827133656E-3</v>
      </c>
      <c r="V3602" s="89">
        <v>0</v>
      </c>
      <c r="W3602" s="89">
        <v>0</v>
      </c>
      <c r="X3602" s="89">
        <v>0</v>
      </c>
      <c r="Y3602" s="89">
        <v>0</v>
      </c>
      <c r="Z3602" s="89">
        <v>2.321095875833E-2</v>
      </c>
      <c r="AA3602" s="89">
        <v>1.8917191589E-3</v>
      </c>
    </row>
    <row r="3603" spans="1:27" x14ac:dyDescent="0.25">
      <c r="A3603" s="87">
        <v>66678</v>
      </c>
      <c r="B3603" s="134">
        <v>45473</v>
      </c>
      <c r="C3603" s="87">
        <v>20900</v>
      </c>
      <c r="D3603" s="86" t="s">
        <v>3890</v>
      </c>
      <c r="E3603" s="88">
        <v>461117108</v>
      </c>
      <c r="F3603" s="88">
        <v>375007300</v>
      </c>
      <c r="G3603" s="88">
        <v>5607580</v>
      </c>
      <c r="H3603" s="88">
        <v>0</v>
      </c>
      <c r="I3603" s="88">
        <v>0</v>
      </c>
      <c r="J3603" s="88">
        <v>21322226</v>
      </c>
      <c r="K3603" s="88">
        <v>84958032</v>
      </c>
      <c r="L3603" s="88">
        <v>0</v>
      </c>
      <c r="M3603" s="88">
        <v>190779110</v>
      </c>
      <c r="N3603" s="88">
        <v>30926357</v>
      </c>
      <c r="O3603" s="88">
        <v>10221027</v>
      </c>
      <c r="P3603" s="88">
        <v>31192968</v>
      </c>
      <c r="Q3603" s="89">
        <v>1.2549375339909999E-2</v>
      </c>
      <c r="R3603" s="89">
        <v>0</v>
      </c>
      <c r="S3603" s="89">
        <v>0</v>
      </c>
      <c r="T3603" s="89">
        <v>2.9303974740999998E-4</v>
      </c>
      <c r="U3603" s="89">
        <v>3.3660173321299999E-3</v>
      </c>
      <c r="V3603" s="89">
        <v>0</v>
      </c>
      <c r="W3603" s="89">
        <v>8.9843456510999996E-4</v>
      </c>
      <c r="X3603" s="89">
        <v>4.5183671664E-4</v>
      </c>
      <c r="Y3603" s="89">
        <v>2.6908626047599999E-3</v>
      </c>
      <c r="Z3603" s="89">
        <v>1.6899385055099999E-3</v>
      </c>
      <c r="AA3603" s="89">
        <v>1.7540893402900001E-3</v>
      </c>
    </row>
    <row r="3604" spans="1:27" x14ac:dyDescent="0.25">
      <c r="A3604" s="87">
        <v>66683</v>
      </c>
      <c r="B3604" s="134">
        <v>45473</v>
      </c>
      <c r="C3604" s="87">
        <v>20905</v>
      </c>
      <c r="D3604" s="86" t="s">
        <v>3891</v>
      </c>
      <c r="E3604" s="88">
        <v>35123159</v>
      </c>
      <c r="F3604" s="88">
        <v>26158530</v>
      </c>
      <c r="G3604" s="88">
        <v>120886</v>
      </c>
      <c r="H3604" s="88">
        <v>0</v>
      </c>
      <c r="I3604" s="88">
        <v>0</v>
      </c>
      <c r="J3604" s="88">
        <v>869921</v>
      </c>
      <c r="K3604" s="88">
        <v>6735812</v>
      </c>
      <c r="L3604" s="88">
        <v>0</v>
      </c>
      <c r="M3604" s="88">
        <v>14669200</v>
      </c>
      <c r="N3604" s="88">
        <v>0</v>
      </c>
      <c r="O3604" s="88">
        <v>0</v>
      </c>
      <c r="P3604" s="88">
        <v>3762711</v>
      </c>
      <c r="Q3604" s="89">
        <v>0</v>
      </c>
      <c r="R3604" s="89">
        <v>0</v>
      </c>
      <c r="S3604" s="89">
        <v>0</v>
      </c>
      <c r="T3604" s="89">
        <v>0</v>
      </c>
      <c r="U3604" s="89">
        <v>1.2579447202640001E-2</v>
      </c>
      <c r="V3604" s="89">
        <v>0</v>
      </c>
      <c r="W3604" s="89">
        <v>0</v>
      </c>
      <c r="X3604" s="89">
        <v>0</v>
      </c>
      <c r="Y3604" s="89">
        <v>0</v>
      </c>
      <c r="Z3604" s="89">
        <v>1.0328887535689999E-2</v>
      </c>
      <c r="AA3604" s="89">
        <v>4.6974852308699997E-3</v>
      </c>
    </row>
    <row r="3605" spans="1:27" x14ac:dyDescent="0.25">
      <c r="A3605" s="87">
        <v>66686</v>
      </c>
      <c r="B3605" s="134">
        <v>45473</v>
      </c>
      <c r="C3605" s="87">
        <v>20908</v>
      </c>
      <c r="D3605" s="86" t="s">
        <v>3892</v>
      </c>
      <c r="E3605" s="88">
        <v>2932399</v>
      </c>
      <c r="F3605" s="88">
        <v>1777648</v>
      </c>
      <c r="G3605" s="88">
        <v>0</v>
      </c>
      <c r="H3605" s="88">
        <v>0</v>
      </c>
      <c r="I3605" s="88">
        <v>0</v>
      </c>
      <c r="J3605" s="88">
        <v>362604</v>
      </c>
      <c r="K3605" s="88">
        <v>39602</v>
      </c>
      <c r="L3605" s="88">
        <v>0</v>
      </c>
      <c r="M3605" s="88">
        <v>1335759</v>
      </c>
      <c r="N3605" s="88">
        <v>0</v>
      </c>
      <c r="O3605" s="88">
        <v>0</v>
      </c>
      <c r="P3605" s="88">
        <v>39683</v>
      </c>
      <c r="Q3605" s="89">
        <v>0</v>
      </c>
      <c r="R3605" s="89">
        <v>0</v>
      </c>
      <c r="S3605" s="89">
        <v>0</v>
      </c>
      <c r="T3605" s="89">
        <v>0</v>
      </c>
      <c r="U3605" s="89">
        <v>0</v>
      </c>
      <c r="V3605" s="89">
        <v>0</v>
      </c>
      <c r="W3605" s="89">
        <v>0</v>
      </c>
      <c r="X3605" s="89">
        <v>0</v>
      </c>
      <c r="Y3605" s="89">
        <v>0</v>
      </c>
      <c r="Z3605" s="89">
        <v>-3.2314088436E-3</v>
      </c>
      <c r="AA3605" s="89">
        <v>-2.3872688700000001E-4</v>
      </c>
    </row>
    <row r="3606" spans="1:27" x14ac:dyDescent="0.25">
      <c r="A3606" s="87">
        <v>66699</v>
      </c>
      <c r="B3606" s="134">
        <v>45473</v>
      </c>
      <c r="C3606" s="87">
        <v>20921</v>
      </c>
      <c r="D3606" s="86" t="s">
        <v>3893</v>
      </c>
      <c r="E3606" s="88">
        <v>916304353</v>
      </c>
      <c r="F3606" s="88">
        <v>657433042</v>
      </c>
      <c r="G3606" s="88">
        <v>0</v>
      </c>
      <c r="H3606" s="88">
        <v>0</v>
      </c>
      <c r="I3606" s="88">
        <v>2398877</v>
      </c>
      <c r="J3606" s="88">
        <v>26080046</v>
      </c>
      <c r="K3606" s="88">
        <v>174318447</v>
      </c>
      <c r="L3606" s="88">
        <v>0</v>
      </c>
      <c r="M3606" s="88">
        <v>333887047</v>
      </c>
      <c r="N3606" s="88">
        <v>48886184</v>
      </c>
      <c r="O3606" s="88">
        <v>16521760</v>
      </c>
      <c r="P3606" s="88">
        <v>55340681</v>
      </c>
      <c r="Q3606" s="89">
        <v>0</v>
      </c>
      <c r="R3606" s="89">
        <v>0</v>
      </c>
      <c r="S3606" s="89">
        <v>4.3078564288000004E-3</v>
      </c>
      <c r="T3606" s="89">
        <v>-1.2504669569999999E-4</v>
      </c>
      <c r="U3606" s="89">
        <v>2.8032398310200001E-3</v>
      </c>
      <c r="V3606" s="89">
        <v>0</v>
      </c>
      <c r="W3606" s="89">
        <v>-8.0993674500000004E-5</v>
      </c>
      <c r="X3606" s="89">
        <v>0</v>
      </c>
      <c r="Y3606" s="89">
        <v>0</v>
      </c>
      <c r="Z3606" s="89">
        <v>2.2640658789700001E-3</v>
      </c>
      <c r="AA3606" s="89">
        <v>9.1593183978000002E-4</v>
      </c>
    </row>
    <row r="3607" spans="1:27" x14ac:dyDescent="0.25">
      <c r="A3607" s="87">
        <v>66700</v>
      </c>
      <c r="B3607" s="134">
        <v>45473</v>
      </c>
      <c r="C3607" s="87">
        <v>20922</v>
      </c>
      <c r="D3607" s="86" t="s">
        <v>3894</v>
      </c>
      <c r="E3607" s="88">
        <v>77278452</v>
      </c>
      <c r="F3607" s="88">
        <v>8847256</v>
      </c>
      <c r="G3607" s="88">
        <v>1857462</v>
      </c>
      <c r="H3607" s="88">
        <v>0</v>
      </c>
      <c r="I3607" s="88">
        <v>0</v>
      </c>
      <c r="J3607" s="88">
        <v>862790</v>
      </c>
      <c r="K3607" s="88">
        <v>2921052</v>
      </c>
      <c r="L3607" s="88">
        <v>0</v>
      </c>
      <c r="M3607" s="88">
        <v>2863489</v>
      </c>
      <c r="N3607" s="88">
        <v>0</v>
      </c>
      <c r="O3607" s="88">
        <v>0</v>
      </c>
      <c r="P3607" s="88">
        <v>342464</v>
      </c>
      <c r="Q3607" s="89">
        <v>3.6353381452599999E-3</v>
      </c>
      <c r="R3607" s="89">
        <v>0</v>
      </c>
      <c r="S3607" s="89">
        <v>0</v>
      </c>
      <c r="T3607" s="89">
        <v>3.1099274626700001E-3</v>
      </c>
      <c r="U3607" s="89">
        <v>7.5202096624999999E-4</v>
      </c>
      <c r="V3607" s="89">
        <v>0</v>
      </c>
      <c r="W3607" s="89">
        <v>-2.2102107399999999E-5</v>
      </c>
      <c r="X3607" s="89">
        <v>0</v>
      </c>
      <c r="Y3607" s="89">
        <v>0</v>
      </c>
      <c r="Z3607" s="89">
        <v>-1.3828365767E-3</v>
      </c>
      <c r="AA3607" s="89">
        <v>1.28053161025E-3</v>
      </c>
    </row>
    <row r="3608" spans="1:27" x14ac:dyDescent="0.25">
      <c r="A3608" s="87">
        <v>66705</v>
      </c>
      <c r="B3608" s="134">
        <v>45473</v>
      </c>
      <c r="C3608" s="87">
        <v>20927</v>
      </c>
      <c r="D3608" s="86" t="s">
        <v>3895</v>
      </c>
      <c r="E3608" s="88">
        <v>182691052</v>
      </c>
      <c r="F3608" s="88">
        <v>146545061</v>
      </c>
      <c r="G3608" s="88">
        <v>6789746</v>
      </c>
      <c r="H3608" s="88">
        <v>0</v>
      </c>
      <c r="I3608" s="88">
        <v>0</v>
      </c>
      <c r="J3608" s="88">
        <v>3222506</v>
      </c>
      <c r="K3608" s="88">
        <v>57447471</v>
      </c>
      <c r="L3608" s="88">
        <v>0</v>
      </c>
      <c r="M3608" s="88">
        <v>74748013</v>
      </c>
      <c r="N3608" s="88">
        <v>0</v>
      </c>
      <c r="O3608" s="88">
        <v>0</v>
      </c>
      <c r="P3608" s="88">
        <v>4337325</v>
      </c>
      <c r="Q3608" s="89">
        <v>1.093223130513E-2</v>
      </c>
      <c r="R3608" s="89">
        <v>0</v>
      </c>
      <c r="S3608" s="89">
        <v>0</v>
      </c>
      <c r="T3608" s="89">
        <v>0</v>
      </c>
      <c r="U3608" s="89">
        <v>2.0309163608800002E-3</v>
      </c>
      <c r="V3608" s="89">
        <v>0</v>
      </c>
      <c r="W3608" s="89">
        <v>-9.8468567800000004E-5</v>
      </c>
      <c r="X3608" s="89">
        <v>0</v>
      </c>
      <c r="Y3608" s="89">
        <v>0</v>
      </c>
      <c r="Z3608" s="89">
        <v>5.2045235208799997E-3</v>
      </c>
      <c r="AA3608" s="89">
        <v>1.3534861208199999E-3</v>
      </c>
    </row>
    <row r="3609" spans="1:27" x14ac:dyDescent="0.25">
      <c r="A3609" s="87">
        <v>66706</v>
      </c>
      <c r="B3609" s="134">
        <v>45473</v>
      </c>
      <c r="C3609" s="87">
        <v>20928</v>
      </c>
      <c r="D3609" s="86" t="s">
        <v>3896</v>
      </c>
      <c r="E3609" s="88">
        <v>364706131</v>
      </c>
      <c r="F3609" s="88">
        <v>192571947</v>
      </c>
      <c r="G3609" s="88">
        <v>2317319</v>
      </c>
      <c r="H3609" s="88">
        <v>0</v>
      </c>
      <c r="I3609" s="88">
        <v>869119</v>
      </c>
      <c r="J3609" s="88">
        <v>11848815</v>
      </c>
      <c r="K3609" s="88">
        <v>15347473</v>
      </c>
      <c r="L3609" s="88">
        <v>0</v>
      </c>
      <c r="M3609" s="88">
        <v>151907049</v>
      </c>
      <c r="N3609" s="88">
        <v>0</v>
      </c>
      <c r="O3609" s="88">
        <v>0</v>
      </c>
      <c r="P3609" s="88">
        <v>10282171</v>
      </c>
      <c r="Q3609" s="89">
        <v>1.001456449073E-2</v>
      </c>
      <c r="R3609" s="89">
        <v>0</v>
      </c>
      <c r="S3609" s="89">
        <v>0</v>
      </c>
      <c r="T3609" s="89">
        <v>0</v>
      </c>
      <c r="U3609" s="89">
        <v>2.6011686946999997E-4</v>
      </c>
      <c r="V3609" s="89">
        <v>0</v>
      </c>
      <c r="W3609" s="89">
        <v>0</v>
      </c>
      <c r="X3609" s="89">
        <v>0</v>
      </c>
      <c r="Y3609" s="89">
        <v>0</v>
      </c>
      <c r="Z3609" s="89">
        <v>9.03104662996E-3</v>
      </c>
      <c r="AA3609" s="89">
        <v>6.5056354407999996E-4</v>
      </c>
    </row>
    <row r="3610" spans="1:27" x14ac:dyDescent="0.25">
      <c r="A3610" s="87">
        <v>66707</v>
      </c>
      <c r="B3610" s="134">
        <v>45473</v>
      </c>
      <c r="C3610" s="87">
        <v>20929</v>
      </c>
      <c r="D3610" s="86" t="s">
        <v>3897</v>
      </c>
      <c r="E3610" s="88">
        <v>106526105</v>
      </c>
      <c r="F3610" s="88">
        <v>65726122</v>
      </c>
      <c r="G3610" s="88">
        <v>0</v>
      </c>
      <c r="H3610" s="88">
        <v>0</v>
      </c>
      <c r="I3610" s="88">
        <v>1270539</v>
      </c>
      <c r="J3610" s="88">
        <v>9364837</v>
      </c>
      <c r="K3610" s="88">
        <v>39715935</v>
      </c>
      <c r="L3610" s="88">
        <v>0</v>
      </c>
      <c r="M3610" s="88">
        <v>11762920</v>
      </c>
      <c r="N3610" s="88">
        <v>1072944</v>
      </c>
      <c r="O3610" s="88">
        <v>0</v>
      </c>
      <c r="P3610" s="88">
        <v>2538948</v>
      </c>
      <c r="Q3610" s="89">
        <v>0</v>
      </c>
      <c r="R3610" s="89">
        <v>0</v>
      </c>
      <c r="S3610" s="89">
        <v>0</v>
      </c>
      <c r="T3610" s="89">
        <v>3.8023053660999999E-4</v>
      </c>
      <c r="U3610" s="89">
        <v>1.9729238560599999E-3</v>
      </c>
      <c r="V3610" s="89">
        <v>0</v>
      </c>
      <c r="W3610" s="89">
        <v>-1.709104252E-6</v>
      </c>
      <c r="X3610" s="89">
        <v>0</v>
      </c>
      <c r="Y3610" s="89">
        <v>0</v>
      </c>
      <c r="Z3610" s="89">
        <v>1.4100740722160001E-2</v>
      </c>
      <c r="AA3610" s="89">
        <v>1.7459433737900001E-3</v>
      </c>
    </row>
    <row r="3611" spans="1:27" x14ac:dyDescent="0.25">
      <c r="A3611" s="87">
        <v>66710</v>
      </c>
      <c r="B3611" s="134">
        <v>45473</v>
      </c>
      <c r="C3611" s="87">
        <v>20932</v>
      </c>
      <c r="D3611" s="86" t="s">
        <v>3337</v>
      </c>
      <c r="E3611" s="88">
        <v>610373043</v>
      </c>
      <c r="F3611" s="88">
        <v>455475310</v>
      </c>
      <c r="G3611" s="88">
        <v>9060703</v>
      </c>
      <c r="H3611" s="88">
        <v>0</v>
      </c>
      <c r="I3611" s="88">
        <v>2037675</v>
      </c>
      <c r="J3611" s="88">
        <v>37099271</v>
      </c>
      <c r="K3611" s="88">
        <v>57350527</v>
      </c>
      <c r="L3611" s="88">
        <v>0</v>
      </c>
      <c r="M3611" s="88">
        <v>274827149</v>
      </c>
      <c r="N3611" s="88">
        <v>38395614</v>
      </c>
      <c r="O3611" s="88">
        <v>9707595</v>
      </c>
      <c r="P3611" s="88">
        <v>26996776</v>
      </c>
      <c r="Q3611" s="89">
        <v>9.4274645430299994E-3</v>
      </c>
      <c r="R3611" s="89">
        <v>0</v>
      </c>
      <c r="S3611" s="89">
        <v>7.2409995733099999E-3</v>
      </c>
      <c r="T3611" s="89">
        <v>2.0779697704900002E-3</v>
      </c>
      <c r="U3611" s="89">
        <v>4.3481957057900002E-3</v>
      </c>
      <c r="V3611" s="89">
        <v>0</v>
      </c>
      <c r="W3611" s="89">
        <v>2.707583835E-5</v>
      </c>
      <c r="X3611" s="89">
        <v>0</v>
      </c>
      <c r="Y3611" s="89">
        <v>2.4483764251100001E-3</v>
      </c>
      <c r="Z3611" s="89">
        <v>1.3332243869810001E-2</v>
      </c>
      <c r="AA3611" s="89">
        <v>1.7731615272699999E-3</v>
      </c>
    </row>
    <row r="3612" spans="1:27" x14ac:dyDescent="0.25">
      <c r="A3612" s="87">
        <v>66733</v>
      </c>
      <c r="B3612" s="134">
        <v>45473</v>
      </c>
      <c r="C3612" s="87">
        <v>20955</v>
      </c>
      <c r="D3612" s="86" t="s">
        <v>3898</v>
      </c>
      <c r="E3612" s="88">
        <v>161961741</v>
      </c>
      <c r="F3612" s="88">
        <v>111705512</v>
      </c>
      <c r="G3612" s="88">
        <v>2927871</v>
      </c>
      <c r="H3612" s="88">
        <v>0</v>
      </c>
      <c r="I3612" s="88">
        <v>4715494</v>
      </c>
      <c r="J3612" s="88">
        <v>8616652</v>
      </c>
      <c r="K3612" s="88">
        <v>10564309</v>
      </c>
      <c r="L3612" s="88">
        <v>0</v>
      </c>
      <c r="M3612" s="88">
        <v>75876610</v>
      </c>
      <c r="N3612" s="88">
        <v>0</v>
      </c>
      <c r="O3612" s="88">
        <v>0</v>
      </c>
      <c r="P3612" s="88">
        <v>9004576</v>
      </c>
      <c r="Q3612" s="89">
        <v>1.967106421608E-2</v>
      </c>
      <c r="R3612" s="89">
        <v>0</v>
      </c>
      <c r="S3612" s="89">
        <v>1.9262997147500001E-3</v>
      </c>
      <c r="T3612" s="89">
        <v>5.8130420404E-4</v>
      </c>
      <c r="U3612" s="89">
        <v>1.76611851299E-3</v>
      </c>
      <c r="V3612" s="89">
        <v>0</v>
      </c>
      <c r="W3612" s="89">
        <v>0</v>
      </c>
      <c r="X3612" s="89">
        <v>0</v>
      </c>
      <c r="Y3612" s="89">
        <v>0</v>
      </c>
      <c r="Z3612" s="89">
        <v>5.5801379266100003E-3</v>
      </c>
      <c r="AA3612" s="89">
        <v>1.2014188375300001E-3</v>
      </c>
    </row>
    <row r="3613" spans="1:27" x14ac:dyDescent="0.25">
      <c r="A3613" s="87">
        <v>66734</v>
      </c>
      <c r="B3613" s="134">
        <v>45473</v>
      </c>
      <c r="C3613" s="87">
        <v>20956</v>
      </c>
      <c r="D3613" s="86" t="s">
        <v>3899</v>
      </c>
      <c r="E3613" s="88">
        <v>353944225</v>
      </c>
      <c r="F3613" s="88">
        <v>249625818</v>
      </c>
      <c r="G3613" s="88">
        <v>3321214</v>
      </c>
      <c r="H3613" s="88">
        <v>0</v>
      </c>
      <c r="I3613" s="88">
        <v>0</v>
      </c>
      <c r="J3613" s="88">
        <v>14748371</v>
      </c>
      <c r="K3613" s="88">
        <v>67605147</v>
      </c>
      <c r="L3613" s="88">
        <v>0</v>
      </c>
      <c r="M3613" s="88">
        <v>87524508</v>
      </c>
      <c r="N3613" s="88">
        <v>65656933</v>
      </c>
      <c r="O3613" s="88">
        <v>4782547</v>
      </c>
      <c r="P3613" s="88">
        <v>5987097</v>
      </c>
      <c r="Q3613" s="89">
        <v>1.5571331780839999E-2</v>
      </c>
      <c r="R3613" s="89">
        <v>0</v>
      </c>
      <c r="S3613" s="89">
        <v>0</v>
      </c>
      <c r="T3613" s="89">
        <v>2.2126001757799998E-3</v>
      </c>
      <c r="U3613" s="89">
        <v>7.1930710960400003E-3</v>
      </c>
      <c r="V3613" s="89">
        <v>0</v>
      </c>
      <c r="W3613" s="89">
        <v>6.0486870210000003E-5</v>
      </c>
      <c r="X3613" s="89">
        <v>0</v>
      </c>
      <c r="Y3613" s="89">
        <v>0</v>
      </c>
      <c r="Z3613" s="89">
        <v>6.0440457812000001E-3</v>
      </c>
      <c r="AA3613" s="89">
        <v>2.5074153756399998E-3</v>
      </c>
    </row>
    <row r="3614" spans="1:27" x14ac:dyDescent="0.25">
      <c r="A3614" s="87">
        <v>66750</v>
      </c>
      <c r="B3614" s="134">
        <v>45473</v>
      </c>
      <c r="C3614" s="87">
        <v>20972</v>
      </c>
      <c r="D3614" s="86" t="s">
        <v>3900</v>
      </c>
      <c r="E3614" s="88">
        <v>51840108</v>
      </c>
      <c r="F3614" s="88">
        <v>33029501</v>
      </c>
      <c r="G3614" s="88">
        <v>718719</v>
      </c>
      <c r="H3614" s="88">
        <v>0</v>
      </c>
      <c r="I3614" s="88">
        <v>0</v>
      </c>
      <c r="J3614" s="88">
        <v>2317465</v>
      </c>
      <c r="K3614" s="88">
        <v>7338286</v>
      </c>
      <c r="L3614" s="88">
        <v>0</v>
      </c>
      <c r="M3614" s="88">
        <v>21070166</v>
      </c>
      <c r="N3614" s="88">
        <v>0</v>
      </c>
      <c r="O3614" s="88">
        <v>0</v>
      </c>
      <c r="P3614" s="88">
        <v>1584864</v>
      </c>
      <c r="Q3614" s="89">
        <v>7.1033386635999997E-4</v>
      </c>
      <c r="R3614" s="89">
        <v>0</v>
      </c>
      <c r="S3614" s="89">
        <v>0</v>
      </c>
      <c r="T3614" s="89">
        <v>6.1378994551000005E-4</v>
      </c>
      <c r="U3614" s="89">
        <v>1.11550570474E-3</v>
      </c>
      <c r="V3614" s="89">
        <v>0</v>
      </c>
      <c r="W3614" s="89">
        <v>0</v>
      </c>
      <c r="X3614" s="89">
        <v>0</v>
      </c>
      <c r="Y3614" s="89">
        <v>0</v>
      </c>
      <c r="Z3614" s="89">
        <v>-5.6806060599999998E-5</v>
      </c>
      <c r="AA3614" s="89">
        <v>3.1027514099E-4</v>
      </c>
    </row>
    <row r="3615" spans="1:27" x14ac:dyDescent="0.25">
      <c r="A3615" s="87">
        <v>66755</v>
      </c>
      <c r="B3615" s="134">
        <v>45473</v>
      </c>
      <c r="C3615" s="87">
        <v>20977</v>
      </c>
      <c r="D3615" s="86" t="s">
        <v>3901</v>
      </c>
      <c r="E3615" s="88">
        <v>6835502</v>
      </c>
      <c r="F3615" s="88">
        <v>4993905</v>
      </c>
      <c r="G3615" s="88">
        <v>0</v>
      </c>
      <c r="H3615" s="88">
        <v>0</v>
      </c>
      <c r="I3615" s="88">
        <v>0</v>
      </c>
      <c r="J3615" s="88">
        <v>784508</v>
      </c>
      <c r="K3615" s="88">
        <v>3117329</v>
      </c>
      <c r="L3615" s="88">
        <v>0</v>
      </c>
      <c r="M3615" s="88">
        <v>10950</v>
      </c>
      <c r="N3615" s="88">
        <v>0</v>
      </c>
      <c r="O3615" s="88">
        <v>0</v>
      </c>
      <c r="P3615" s="88">
        <v>1081118</v>
      </c>
      <c r="Q3615" s="89">
        <v>0</v>
      </c>
      <c r="R3615" s="89">
        <v>0</v>
      </c>
      <c r="S3615" s="89">
        <v>0</v>
      </c>
      <c r="T3615" s="89">
        <v>0</v>
      </c>
      <c r="U3615" s="89">
        <v>2.1017195533199998E-3</v>
      </c>
      <c r="V3615" s="89">
        <v>0</v>
      </c>
      <c r="W3615" s="89">
        <v>0</v>
      </c>
      <c r="X3615" s="89">
        <v>0</v>
      </c>
      <c r="Y3615" s="89">
        <v>0</v>
      </c>
      <c r="Z3615" s="89">
        <v>-4.3303399720000002E-4</v>
      </c>
      <c r="AA3615" s="89">
        <v>1.1342582289800001E-3</v>
      </c>
    </row>
    <row r="3616" spans="1:27" x14ac:dyDescent="0.25">
      <c r="A3616" s="87">
        <v>66760</v>
      </c>
      <c r="B3616" s="134">
        <v>45473</v>
      </c>
      <c r="C3616" s="87">
        <v>20982</v>
      </c>
      <c r="D3616" s="86" t="s">
        <v>3902</v>
      </c>
      <c r="E3616" s="88">
        <v>129579825</v>
      </c>
      <c r="F3616" s="88">
        <v>67417686</v>
      </c>
      <c r="G3616" s="88">
        <v>654898</v>
      </c>
      <c r="H3616" s="88">
        <v>0</v>
      </c>
      <c r="I3616" s="88">
        <v>0</v>
      </c>
      <c r="J3616" s="88">
        <v>3542005</v>
      </c>
      <c r="K3616" s="88">
        <v>17538779</v>
      </c>
      <c r="L3616" s="88">
        <v>0</v>
      </c>
      <c r="M3616" s="88">
        <v>36846929</v>
      </c>
      <c r="N3616" s="88">
        <v>4561573</v>
      </c>
      <c r="O3616" s="88">
        <v>535280</v>
      </c>
      <c r="P3616" s="88">
        <v>3738222</v>
      </c>
      <c r="Q3616" s="89">
        <v>3.8854830521E-3</v>
      </c>
      <c r="R3616" s="89">
        <v>0</v>
      </c>
      <c r="S3616" s="89">
        <v>0</v>
      </c>
      <c r="T3616" s="89">
        <v>0</v>
      </c>
      <c r="U3616" s="89">
        <v>1.1382144800000001E-3</v>
      </c>
      <c r="V3616" s="89">
        <v>0</v>
      </c>
      <c r="W3616" s="89">
        <v>1.8798073676000001E-4</v>
      </c>
      <c r="X3616" s="89">
        <v>0</v>
      </c>
      <c r="Y3616" s="89">
        <v>0</v>
      </c>
      <c r="Z3616" s="89">
        <v>1.8107459004000001E-3</v>
      </c>
      <c r="AA3616" s="89">
        <v>5.2103042778000003E-4</v>
      </c>
    </row>
    <row r="3617" spans="1:27" x14ac:dyDescent="0.25">
      <c r="A3617" s="87">
        <v>66779</v>
      </c>
      <c r="B3617" s="134">
        <v>45473</v>
      </c>
      <c r="C3617" s="87">
        <v>21001</v>
      </c>
      <c r="D3617" s="86" t="s">
        <v>3903</v>
      </c>
      <c r="E3617" s="88">
        <v>20766720</v>
      </c>
      <c r="F3617" s="88">
        <v>17884577</v>
      </c>
      <c r="G3617" s="88">
        <v>526752</v>
      </c>
      <c r="H3617" s="88">
        <v>0</v>
      </c>
      <c r="I3617" s="88">
        <v>0</v>
      </c>
      <c r="J3617" s="88">
        <v>1033167</v>
      </c>
      <c r="K3617" s="88">
        <v>11568774</v>
      </c>
      <c r="L3617" s="88">
        <v>0</v>
      </c>
      <c r="M3617" s="88">
        <v>2843585</v>
      </c>
      <c r="N3617" s="88">
        <v>0</v>
      </c>
      <c r="O3617" s="88">
        <v>0</v>
      </c>
      <c r="P3617" s="88">
        <v>1912299</v>
      </c>
      <c r="Q3617" s="89">
        <v>5.1559832241000001E-3</v>
      </c>
      <c r="R3617" s="89">
        <v>0</v>
      </c>
      <c r="S3617" s="89">
        <v>0</v>
      </c>
      <c r="T3617" s="89">
        <v>0</v>
      </c>
      <c r="U3617" s="89">
        <v>1.84636186394E-3</v>
      </c>
      <c r="V3617" s="89">
        <v>0</v>
      </c>
      <c r="W3617" s="89">
        <v>0</v>
      </c>
      <c r="X3617" s="89">
        <v>0</v>
      </c>
      <c r="Y3617" s="89">
        <v>0</v>
      </c>
      <c r="Z3617" s="89">
        <v>8.1274434790000005E-4</v>
      </c>
      <c r="AA3617" s="89">
        <v>1.4457118769300001E-3</v>
      </c>
    </row>
    <row r="3618" spans="1:27" x14ac:dyDescent="0.25">
      <c r="A3618" s="87">
        <v>66788</v>
      </c>
      <c r="B3618" s="134">
        <v>45473</v>
      </c>
      <c r="C3618" s="87">
        <v>21010</v>
      </c>
      <c r="D3618" s="86" t="s">
        <v>3904</v>
      </c>
      <c r="E3618" s="88">
        <v>171107970</v>
      </c>
      <c r="F3618" s="88">
        <v>116169632</v>
      </c>
      <c r="G3618" s="88">
        <v>0</v>
      </c>
      <c r="H3618" s="88">
        <v>0</v>
      </c>
      <c r="I3618" s="88">
        <v>0</v>
      </c>
      <c r="J3618" s="88">
        <v>24077926</v>
      </c>
      <c r="K3618" s="88">
        <v>18960787</v>
      </c>
      <c r="L3618" s="88">
        <v>0</v>
      </c>
      <c r="M3618" s="88">
        <v>37066394</v>
      </c>
      <c r="N3618" s="88">
        <v>23177191</v>
      </c>
      <c r="O3618" s="88">
        <v>0</v>
      </c>
      <c r="P3618" s="88">
        <v>12887335</v>
      </c>
      <c r="Q3618" s="89">
        <v>0</v>
      </c>
      <c r="R3618" s="89">
        <v>0</v>
      </c>
      <c r="S3618" s="89">
        <v>0</v>
      </c>
      <c r="T3618" s="89">
        <v>0</v>
      </c>
      <c r="U3618" s="89">
        <v>3.2211198218000002E-4</v>
      </c>
      <c r="V3618" s="89">
        <v>0</v>
      </c>
      <c r="W3618" s="89">
        <v>-2.048844342E-4</v>
      </c>
      <c r="X3618" s="89">
        <v>0</v>
      </c>
      <c r="Y3618" s="89">
        <v>0</v>
      </c>
      <c r="Z3618" s="89">
        <v>7.7026089059000001E-4</v>
      </c>
      <c r="AA3618" s="89">
        <v>7.7626831960000002E-5</v>
      </c>
    </row>
    <row r="3619" spans="1:27" x14ac:dyDescent="0.25">
      <c r="A3619" s="87">
        <v>66798</v>
      </c>
      <c r="B3619" s="134">
        <v>45473</v>
      </c>
      <c r="C3619" s="87">
        <v>21020</v>
      </c>
      <c r="D3619" s="86" t="s">
        <v>3905</v>
      </c>
      <c r="E3619" s="88">
        <v>90196331</v>
      </c>
      <c r="F3619" s="88">
        <v>50707308</v>
      </c>
      <c r="G3619" s="88">
        <v>933497</v>
      </c>
      <c r="H3619" s="88">
        <v>0</v>
      </c>
      <c r="I3619" s="88">
        <v>0</v>
      </c>
      <c r="J3619" s="88">
        <v>2753244</v>
      </c>
      <c r="K3619" s="88">
        <v>12350881</v>
      </c>
      <c r="L3619" s="88">
        <v>0</v>
      </c>
      <c r="M3619" s="88">
        <v>25832884</v>
      </c>
      <c r="N3619" s="88">
        <v>1447064</v>
      </c>
      <c r="O3619" s="88">
        <v>173246</v>
      </c>
      <c r="P3619" s="88">
        <v>7216492</v>
      </c>
      <c r="Q3619" s="89">
        <v>-9.7746267639999994E-4</v>
      </c>
      <c r="R3619" s="89">
        <v>0</v>
      </c>
      <c r="S3619" s="89">
        <v>0</v>
      </c>
      <c r="T3619" s="89">
        <v>0</v>
      </c>
      <c r="U3619" s="89">
        <v>1.2293617075E-3</v>
      </c>
      <c r="V3619" s="89">
        <v>0</v>
      </c>
      <c r="W3619" s="89">
        <v>8.8903606222000004E-4</v>
      </c>
      <c r="X3619" s="89">
        <v>0</v>
      </c>
      <c r="Y3619" s="89">
        <v>0</v>
      </c>
      <c r="Z3619" s="89">
        <v>3.3902369375800002E-3</v>
      </c>
      <c r="AA3619" s="89">
        <v>1.19190346038E-3</v>
      </c>
    </row>
    <row r="3620" spans="1:27" x14ac:dyDescent="0.25">
      <c r="A3620" s="87">
        <v>66819</v>
      </c>
      <c r="B3620" s="134">
        <v>45473</v>
      </c>
      <c r="C3620" s="87">
        <v>21041</v>
      </c>
      <c r="D3620" s="86" t="s">
        <v>3906</v>
      </c>
      <c r="E3620" s="88">
        <v>90278006</v>
      </c>
      <c r="F3620" s="88">
        <v>78354380</v>
      </c>
      <c r="G3620" s="88">
        <v>0</v>
      </c>
      <c r="H3620" s="88">
        <v>0</v>
      </c>
      <c r="I3620" s="88">
        <v>0</v>
      </c>
      <c r="J3620" s="88">
        <v>2555266</v>
      </c>
      <c r="K3620" s="88">
        <v>11188915</v>
      </c>
      <c r="L3620" s="88">
        <v>0</v>
      </c>
      <c r="M3620" s="88">
        <v>57652214</v>
      </c>
      <c r="N3620" s="88">
        <v>3120100</v>
      </c>
      <c r="O3620" s="88">
        <v>0</v>
      </c>
      <c r="P3620" s="88">
        <v>3837885</v>
      </c>
      <c r="Q3620" s="89">
        <v>0</v>
      </c>
      <c r="R3620" s="89">
        <v>0</v>
      </c>
      <c r="S3620" s="89">
        <v>0</v>
      </c>
      <c r="T3620" s="89">
        <v>0</v>
      </c>
      <c r="U3620" s="89">
        <v>1.5246442960299999E-3</v>
      </c>
      <c r="V3620" s="89">
        <v>0</v>
      </c>
      <c r="W3620" s="89">
        <v>-1.3323167600000001E-5</v>
      </c>
      <c r="X3620" s="89">
        <v>0</v>
      </c>
      <c r="Y3620" s="89">
        <v>0</v>
      </c>
      <c r="Z3620" s="89">
        <v>1.2834119562060001E-2</v>
      </c>
      <c r="AA3620" s="89">
        <v>7.7089790299000004E-4</v>
      </c>
    </row>
    <row r="3621" spans="1:27" x14ac:dyDescent="0.25">
      <c r="A3621" s="87">
        <v>66824</v>
      </c>
      <c r="B3621" s="134">
        <v>45473</v>
      </c>
      <c r="C3621" s="87">
        <v>21046</v>
      </c>
      <c r="D3621" s="86" t="s">
        <v>3907</v>
      </c>
      <c r="E3621" s="88">
        <v>738359656</v>
      </c>
      <c r="F3621" s="88">
        <v>567204993</v>
      </c>
      <c r="G3621" s="88">
        <v>310758</v>
      </c>
      <c r="H3621" s="88">
        <v>0</v>
      </c>
      <c r="I3621" s="88">
        <v>63942</v>
      </c>
      <c r="J3621" s="88">
        <v>6518949</v>
      </c>
      <c r="K3621" s="88">
        <v>38303909</v>
      </c>
      <c r="L3621" s="88">
        <v>0</v>
      </c>
      <c r="M3621" s="88">
        <v>395083535</v>
      </c>
      <c r="N3621" s="88">
        <v>113744611</v>
      </c>
      <c r="O3621" s="88">
        <v>3970681</v>
      </c>
      <c r="P3621" s="88">
        <v>9208607</v>
      </c>
      <c r="Q3621" s="89">
        <v>3.2431227032760003E-2</v>
      </c>
      <c r="R3621" s="89">
        <v>0</v>
      </c>
      <c r="S3621" s="89">
        <v>0</v>
      </c>
      <c r="T3621" s="89">
        <v>0</v>
      </c>
      <c r="U3621" s="89">
        <v>9.3797389474000001E-4</v>
      </c>
      <c r="V3621" s="89">
        <v>0</v>
      </c>
      <c r="W3621" s="89">
        <v>-1.6469546699999999E-5</v>
      </c>
      <c r="X3621" s="89">
        <v>2.9530548274700002E-3</v>
      </c>
      <c r="Y3621" s="89">
        <v>-5.1240673359999995E-4</v>
      </c>
      <c r="Z3621" s="89">
        <v>3.3674603948650003E-2</v>
      </c>
      <c r="AA3621" s="89">
        <v>1.16567459364E-3</v>
      </c>
    </row>
    <row r="3622" spans="1:27" x14ac:dyDescent="0.25">
      <c r="A3622" s="87">
        <v>66835</v>
      </c>
      <c r="B3622" s="134">
        <v>45473</v>
      </c>
      <c r="C3622" s="87">
        <v>21057</v>
      </c>
      <c r="D3622" s="86" t="s">
        <v>3908</v>
      </c>
      <c r="E3622" s="88">
        <v>790646394</v>
      </c>
      <c r="F3622" s="88">
        <v>626436359</v>
      </c>
      <c r="G3622" s="88">
        <v>14523680</v>
      </c>
      <c r="H3622" s="88">
        <v>0</v>
      </c>
      <c r="I3622" s="88">
        <v>5326553</v>
      </c>
      <c r="J3622" s="88">
        <v>124375461</v>
      </c>
      <c r="K3622" s="88">
        <v>173411311</v>
      </c>
      <c r="L3622" s="88">
        <v>0</v>
      </c>
      <c r="M3622" s="88">
        <v>203963424</v>
      </c>
      <c r="N3622" s="88">
        <v>87015766</v>
      </c>
      <c r="O3622" s="88">
        <v>7590445</v>
      </c>
      <c r="P3622" s="88">
        <v>10229717</v>
      </c>
      <c r="Q3622" s="89">
        <v>1.550224627618E-2</v>
      </c>
      <c r="R3622" s="89">
        <v>0</v>
      </c>
      <c r="S3622" s="89">
        <v>-2.8689978655000001E-3</v>
      </c>
      <c r="T3622" s="89">
        <v>2.2434950249100001E-3</v>
      </c>
      <c r="U3622" s="89">
        <v>4.8590431880299999E-3</v>
      </c>
      <c r="V3622" s="89">
        <v>0</v>
      </c>
      <c r="W3622" s="89">
        <v>1.02971059E-5</v>
      </c>
      <c r="X3622" s="89">
        <v>6.6302524241600004E-6</v>
      </c>
      <c r="Y3622" s="89">
        <v>3.8056958017370003E-2</v>
      </c>
      <c r="Z3622" s="89">
        <v>1.087448817435E-2</v>
      </c>
      <c r="AA3622" s="89">
        <v>2.6624846936900001E-3</v>
      </c>
    </row>
    <row r="3623" spans="1:27" x14ac:dyDescent="0.25">
      <c r="A3623" s="87">
        <v>66840</v>
      </c>
      <c r="B3623" s="134">
        <v>45473</v>
      </c>
      <c r="C3623" s="87">
        <v>21062</v>
      </c>
      <c r="D3623" s="86" t="s">
        <v>3909</v>
      </c>
      <c r="E3623" s="88">
        <v>160793175</v>
      </c>
      <c r="F3623" s="88">
        <v>93609366</v>
      </c>
      <c r="G3623" s="88">
        <v>4318130</v>
      </c>
      <c r="H3623" s="88">
        <v>0</v>
      </c>
      <c r="I3623" s="88">
        <v>3823270</v>
      </c>
      <c r="J3623" s="88">
        <v>16921096</v>
      </c>
      <c r="K3623" s="88">
        <v>24191767</v>
      </c>
      <c r="L3623" s="88">
        <v>0</v>
      </c>
      <c r="M3623" s="88">
        <v>16325347</v>
      </c>
      <c r="N3623" s="88">
        <v>21664419</v>
      </c>
      <c r="O3623" s="88">
        <v>929747</v>
      </c>
      <c r="P3623" s="88">
        <v>5435590</v>
      </c>
      <c r="Q3623" s="89">
        <v>1.2110657992679999E-2</v>
      </c>
      <c r="R3623" s="89">
        <v>0</v>
      </c>
      <c r="S3623" s="89">
        <v>1.03191842171E-3</v>
      </c>
      <c r="T3623" s="89">
        <v>9.7412503519999995E-5</v>
      </c>
      <c r="U3623" s="89">
        <v>2.3137222012299999E-3</v>
      </c>
      <c r="V3623" s="89">
        <v>0</v>
      </c>
      <c r="W3623" s="89">
        <v>1.5133672602000001E-3</v>
      </c>
      <c r="X3623" s="89">
        <v>4.3871010168999999E-4</v>
      </c>
      <c r="Y3623" s="89">
        <v>0</v>
      </c>
      <c r="Z3623" s="89">
        <v>8.9246245188800005E-3</v>
      </c>
      <c r="AA3623" s="89">
        <v>2.06049360806E-3</v>
      </c>
    </row>
    <row r="3624" spans="1:27" x14ac:dyDescent="0.25">
      <c r="A3624" s="87">
        <v>66844</v>
      </c>
      <c r="B3624" s="134">
        <v>45473</v>
      </c>
      <c r="C3624" s="87">
        <v>21066</v>
      </c>
      <c r="D3624" s="86" t="s">
        <v>3910</v>
      </c>
      <c r="E3624" s="88">
        <v>314880684</v>
      </c>
      <c r="F3624" s="88">
        <v>240325448</v>
      </c>
      <c r="G3624" s="88">
        <v>0</v>
      </c>
      <c r="H3624" s="88">
        <v>0</v>
      </c>
      <c r="I3624" s="88">
        <v>0</v>
      </c>
      <c r="J3624" s="88">
        <v>16763405</v>
      </c>
      <c r="K3624" s="88">
        <v>41481875</v>
      </c>
      <c r="L3624" s="88">
        <v>0</v>
      </c>
      <c r="M3624" s="88">
        <v>140293545</v>
      </c>
      <c r="N3624" s="88">
        <v>22791934</v>
      </c>
      <c r="O3624" s="88">
        <v>59220</v>
      </c>
      <c r="P3624" s="88">
        <v>18935469</v>
      </c>
      <c r="Q3624" s="89">
        <v>0</v>
      </c>
      <c r="R3624" s="89">
        <v>0</v>
      </c>
      <c r="S3624" s="89">
        <v>0</v>
      </c>
      <c r="T3624" s="89">
        <v>2.5256889881E-4</v>
      </c>
      <c r="U3624" s="89">
        <v>7.6643874998000002E-4</v>
      </c>
      <c r="V3624" s="89">
        <v>0</v>
      </c>
      <c r="W3624" s="89">
        <v>1.6244848739000001E-4</v>
      </c>
      <c r="X3624" s="89">
        <v>0</v>
      </c>
      <c r="Y3624" s="89">
        <v>0</v>
      </c>
      <c r="Z3624" s="89">
        <v>9.0179241588000004E-4</v>
      </c>
      <c r="AA3624" s="89">
        <v>3.1376358331999999E-4</v>
      </c>
    </row>
    <row r="3625" spans="1:27" x14ac:dyDescent="0.25">
      <c r="A3625" s="87">
        <v>66847</v>
      </c>
      <c r="B3625" s="134">
        <v>45473</v>
      </c>
      <c r="C3625" s="87">
        <v>21069</v>
      </c>
      <c r="D3625" s="86" t="s">
        <v>3911</v>
      </c>
      <c r="E3625" s="88">
        <v>352378562</v>
      </c>
      <c r="F3625" s="88">
        <v>284348347</v>
      </c>
      <c r="G3625" s="88">
        <v>6406425</v>
      </c>
      <c r="H3625" s="88">
        <v>0</v>
      </c>
      <c r="I3625" s="88">
        <v>0</v>
      </c>
      <c r="J3625" s="88">
        <v>35712791</v>
      </c>
      <c r="K3625" s="88">
        <v>92235027</v>
      </c>
      <c r="L3625" s="88">
        <v>0</v>
      </c>
      <c r="M3625" s="88">
        <v>34150499</v>
      </c>
      <c r="N3625" s="88">
        <v>2122897</v>
      </c>
      <c r="O3625" s="88">
        <v>0</v>
      </c>
      <c r="P3625" s="88">
        <v>113720709</v>
      </c>
      <c r="Q3625" s="89">
        <v>1.8886379265399999E-2</v>
      </c>
      <c r="R3625" s="89">
        <v>0</v>
      </c>
      <c r="S3625" s="89">
        <v>0</v>
      </c>
      <c r="T3625" s="89">
        <v>1.28374775928E-3</v>
      </c>
      <c r="U3625" s="89">
        <v>7.7190953117899997E-3</v>
      </c>
      <c r="V3625" s="89">
        <v>0</v>
      </c>
      <c r="W3625" s="89">
        <v>3.9192745486000001E-4</v>
      </c>
      <c r="X3625" s="89">
        <v>0</v>
      </c>
      <c r="Y3625" s="89">
        <v>0</v>
      </c>
      <c r="Z3625" s="89">
        <v>1.68767937152E-3</v>
      </c>
      <c r="AA3625" s="89">
        <v>3.6716031205E-3</v>
      </c>
    </row>
    <row r="3626" spans="1:27" x14ac:dyDescent="0.25">
      <c r="A3626" s="87">
        <v>66851</v>
      </c>
      <c r="B3626" s="134">
        <v>45473</v>
      </c>
      <c r="C3626" s="87">
        <v>21073</v>
      </c>
      <c r="D3626" s="86" t="s">
        <v>3912</v>
      </c>
      <c r="E3626" s="88">
        <v>322669489</v>
      </c>
      <c r="F3626" s="88">
        <v>183690336</v>
      </c>
      <c r="G3626" s="88">
        <v>2751472</v>
      </c>
      <c r="H3626" s="88">
        <v>0</v>
      </c>
      <c r="I3626" s="88">
        <v>0</v>
      </c>
      <c r="J3626" s="88">
        <v>5635780</v>
      </c>
      <c r="K3626" s="88">
        <v>28488426</v>
      </c>
      <c r="L3626" s="88">
        <v>0</v>
      </c>
      <c r="M3626" s="88">
        <v>111835488</v>
      </c>
      <c r="N3626" s="88">
        <v>10189584</v>
      </c>
      <c r="O3626" s="88">
        <v>302177</v>
      </c>
      <c r="P3626" s="88">
        <v>24487410</v>
      </c>
      <c r="Q3626" s="89">
        <v>7.3498182235999998E-3</v>
      </c>
      <c r="R3626" s="89">
        <v>0</v>
      </c>
      <c r="S3626" s="89">
        <v>0</v>
      </c>
      <c r="T3626" s="89">
        <v>0</v>
      </c>
      <c r="U3626" s="89">
        <v>9.2921290712E-4</v>
      </c>
      <c r="V3626" s="89">
        <v>0</v>
      </c>
      <c r="W3626" s="89">
        <v>0</v>
      </c>
      <c r="X3626" s="89">
        <v>0</v>
      </c>
      <c r="Y3626" s="89">
        <v>0</v>
      </c>
      <c r="Z3626" s="89">
        <v>8.9414336222399995E-3</v>
      </c>
      <c r="AA3626" s="89">
        <v>1.3404512390399999E-3</v>
      </c>
    </row>
    <row r="3627" spans="1:27" x14ac:dyDescent="0.25">
      <c r="A3627" s="87">
        <v>66854</v>
      </c>
      <c r="B3627" s="134">
        <v>45473</v>
      </c>
      <c r="C3627" s="87">
        <v>21076</v>
      </c>
      <c r="D3627" s="86" t="s">
        <v>3913</v>
      </c>
      <c r="E3627" s="88">
        <v>101668575</v>
      </c>
      <c r="F3627" s="88">
        <v>53078085</v>
      </c>
      <c r="G3627" s="88">
        <v>0</v>
      </c>
      <c r="H3627" s="88">
        <v>0</v>
      </c>
      <c r="I3627" s="88">
        <v>0</v>
      </c>
      <c r="J3627" s="88">
        <v>570967</v>
      </c>
      <c r="K3627" s="88">
        <v>4284813</v>
      </c>
      <c r="L3627" s="88">
        <v>0</v>
      </c>
      <c r="M3627" s="88">
        <v>46488680</v>
      </c>
      <c r="N3627" s="88">
        <v>0</v>
      </c>
      <c r="O3627" s="88">
        <v>0</v>
      </c>
      <c r="P3627" s="88">
        <v>1733626</v>
      </c>
      <c r="Q3627" s="89">
        <v>0</v>
      </c>
      <c r="R3627" s="89">
        <v>0</v>
      </c>
      <c r="S3627" s="89">
        <v>0</v>
      </c>
      <c r="T3627" s="89">
        <v>0</v>
      </c>
      <c r="U3627" s="89">
        <v>3.0965944588000002E-4</v>
      </c>
      <c r="V3627" s="89">
        <v>0</v>
      </c>
      <c r="W3627" s="89">
        <v>-3.9852906650000001E-4</v>
      </c>
      <c r="X3627" s="89">
        <v>0</v>
      </c>
      <c r="Y3627" s="89">
        <v>0</v>
      </c>
      <c r="Z3627" s="89">
        <v>1.9627377007380001E-2</v>
      </c>
      <c r="AA3627" s="89">
        <v>2.2796120567999999E-4</v>
      </c>
    </row>
    <row r="3628" spans="1:27" x14ac:dyDescent="0.25">
      <c r="A3628" s="87">
        <v>66856</v>
      </c>
      <c r="B3628" s="134">
        <v>45473</v>
      </c>
      <c r="C3628" s="87">
        <v>21078</v>
      </c>
      <c r="D3628" s="86" t="s">
        <v>3914</v>
      </c>
      <c r="E3628" s="88">
        <v>30174184</v>
      </c>
      <c r="F3628" s="88">
        <v>14303245</v>
      </c>
      <c r="G3628" s="88">
        <v>174774</v>
      </c>
      <c r="H3628" s="88">
        <v>0</v>
      </c>
      <c r="I3628" s="88">
        <v>0</v>
      </c>
      <c r="J3628" s="88">
        <v>2353097</v>
      </c>
      <c r="K3628" s="88">
        <v>4235657</v>
      </c>
      <c r="L3628" s="88">
        <v>0</v>
      </c>
      <c r="M3628" s="88">
        <v>5269679</v>
      </c>
      <c r="N3628" s="88">
        <v>0</v>
      </c>
      <c r="O3628" s="88">
        <v>0</v>
      </c>
      <c r="P3628" s="88">
        <v>2270038</v>
      </c>
      <c r="Q3628" s="89">
        <v>2.97870473541E-2</v>
      </c>
      <c r="R3628" s="89">
        <v>0</v>
      </c>
      <c r="S3628" s="89">
        <v>0</v>
      </c>
      <c r="T3628" s="89">
        <v>1.12526084352E-3</v>
      </c>
      <c r="U3628" s="89">
        <v>3.0746430769000002E-4</v>
      </c>
      <c r="V3628" s="89">
        <v>0</v>
      </c>
      <c r="W3628" s="89">
        <v>5.9795201842799996E-3</v>
      </c>
      <c r="X3628" s="89">
        <v>0</v>
      </c>
      <c r="Y3628" s="89">
        <v>0</v>
      </c>
      <c r="Z3628" s="89">
        <v>5.8817775772199996E-3</v>
      </c>
      <c r="AA3628" s="89">
        <v>4.3101478836999997E-3</v>
      </c>
    </row>
    <row r="3629" spans="1:27" x14ac:dyDescent="0.25">
      <c r="A3629" s="87">
        <v>66857</v>
      </c>
      <c r="B3629" s="134">
        <v>45473</v>
      </c>
      <c r="C3629" s="87">
        <v>21079</v>
      </c>
      <c r="D3629" s="86" t="s">
        <v>3915</v>
      </c>
      <c r="E3629" s="88">
        <v>19912263</v>
      </c>
      <c r="F3629" s="88">
        <v>17702136</v>
      </c>
      <c r="G3629" s="88">
        <v>0</v>
      </c>
      <c r="H3629" s="88">
        <v>0</v>
      </c>
      <c r="I3629" s="88">
        <v>0</v>
      </c>
      <c r="J3629" s="88">
        <v>9432990</v>
      </c>
      <c r="K3629" s="88">
        <v>2393058</v>
      </c>
      <c r="L3629" s="88">
        <v>0</v>
      </c>
      <c r="M3629" s="88">
        <v>2231657</v>
      </c>
      <c r="N3629" s="88">
        <v>0</v>
      </c>
      <c r="O3629" s="88">
        <v>0</v>
      </c>
      <c r="P3629" s="88">
        <v>3644431</v>
      </c>
      <c r="Q3629" s="89">
        <v>0</v>
      </c>
      <c r="R3629" s="89">
        <v>0</v>
      </c>
      <c r="S3629" s="89">
        <v>0</v>
      </c>
      <c r="T3629" s="89">
        <v>0</v>
      </c>
      <c r="U3629" s="89">
        <v>3.71297790907E-3</v>
      </c>
      <c r="V3629" s="89">
        <v>0</v>
      </c>
      <c r="W3629" s="89">
        <v>0</v>
      </c>
      <c r="X3629" s="89">
        <v>0</v>
      </c>
      <c r="Y3629" s="89">
        <v>0</v>
      </c>
      <c r="Z3629" s="89">
        <v>1.0291408962999999E-4</v>
      </c>
      <c r="AA3629" s="89">
        <v>7.0961682033000005E-4</v>
      </c>
    </row>
    <row r="3630" spans="1:27" x14ac:dyDescent="0.25">
      <c r="A3630" s="87">
        <v>66860</v>
      </c>
      <c r="B3630" s="134">
        <v>45473</v>
      </c>
      <c r="C3630" s="87">
        <v>21082</v>
      </c>
      <c r="D3630" s="86" t="s">
        <v>3916</v>
      </c>
      <c r="E3630" s="88">
        <v>9181294</v>
      </c>
      <c r="F3630" s="88">
        <v>6658295</v>
      </c>
      <c r="G3630" s="88">
        <v>448914</v>
      </c>
      <c r="H3630" s="88">
        <v>0</v>
      </c>
      <c r="I3630" s="88">
        <v>0</v>
      </c>
      <c r="J3630" s="88">
        <v>1220585</v>
      </c>
      <c r="K3630" s="88">
        <v>1754484</v>
      </c>
      <c r="L3630" s="88">
        <v>0</v>
      </c>
      <c r="M3630" s="88">
        <v>272525</v>
      </c>
      <c r="N3630" s="88">
        <v>0</v>
      </c>
      <c r="O3630" s="88">
        <v>0</v>
      </c>
      <c r="P3630" s="88">
        <v>2961787</v>
      </c>
      <c r="Q3630" s="89">
        <v>2.350155347687E-2</v>
      </c>
      <c r="R3630" s="89">
        <v>0</v>
      </c>
      <c r="S3630" s="89">
        <v>0</v>
      </c>
      <c r="T3630" s="89">
        <v>6.2184693825699999E-3</v>
      </c>
      <c r="U3630" s="89">
        <v>1.8817674701439999E-2</v>
      </c>
      <c r="V3630" s="89">
        <v>0</v>
      </c>
      <c r="W3630" s="89">
        <v>0</v>
      </c>
      <c r="X3630" s="89">
        <v>0</v>
      </c>
      <c r="Y3630" s="89">
        <v>0</v>
      </c>
      <c r="Z3630" s="89">
        <v>2.9719204918960001E-2</v>
      </c>
      <c r="AA3630" s="89">
        <v>2.15041047362E-2</v>
      </c>
    </row>
    <row r="3631" spans="1:27" x14ac:dyDescent="0.25">
      <c r="A3631" s="87">
        <v>66862</v>
      </c>
      <c r="B3631" s="134">
        <v>45473</v>
      </c>
      <c r="C3631" s="87">
        <v>21084</v>
      </c>
      <c r="D3631" s="86" t="s">
        <v>3917</v>
      </c>
      <c r="E3631" s="88">
        <v>17894958</v>
      </c>
      <c r="F3631" s="88">
        <v>15972376</v>
      </c>
      <c r="G3631" s="88">
        <v>160371</v>
      </c>
      <c r="H3631" s="88">
        <v>0</v>
      </c>
      <c r="I3631" s="88">
        <v>0</v>
      </c>
      <c r="J3631" s="88">
        <v>706090</v>
      </c>
      <c r="K3631" s="88">
        <v>3011714</v>
      </c>
      <c r="L3631" s="88">
        <v>0</v>
      </c>
      <c r="M3631" s="88">
        <v>11086127</v>
      </c>
      <c r="N3631" s="88">
        <v>0</v>
      </c>
      <c r="O3631" s="88">
        <v>0</v>
      </c>
      <c r="P3631" s="88">
        <v>1008074</v>
      </c>
      <c r="Q3631" s="89">
        <v>1.1293676259100001E-3</v>
      </c>
      <c r="R3631" s="89">
        <v>0</v>
      </c>
      <c r="S3631" s="89">
        <v>0</v>
      </c>
      <c r="T3631" s="89">
        <v>0</v>
      </c>
      <c r="U3631" s="89">
        <v>6.8139546154000002E-4</v>
      </c>
      <c r="V3631" s="89">
        <v>0</v>
      </c>
      <c r="W3631" s="89">
        <v>-1.362590543E-4</v>
      </c>
      <c r="X3631" s="89">
        <v>0</v>
      </c>
      <c r="Y3631" s="89">
        <v>0</v>
      </c>
      <c r="Z3631" s="89">
        <v>2.6074869310899998E-3</v>
      </c>
      <c r="AA3631" s="89">
        <v>1.8696235519999999E-4</v>
      </c>
    </row>
    <row r="3632" spans="1:27" x14ac:dyDescent="0.25">
      <c r="A3632" s="87">
        <v>66867</v>
      </c>
      <c r="B3632" s="134">
        <v>45473</v>
      </c>
      <c r="C3632" s="87">
        <v>21089</v>
      </c>
      <c r="D3632" s="86" t="s">
        <v>3918</v>
      </c>
      <c r="E3632" s="88">
        <v>145079805</v>
      </c>
      <c r="F3632" s="88">
        <v>109516304</v>
      </c>
      <c r="G3632" s="88">
        <v>2067331</v>
      </c>
      <c r="H3632" s="88">
        <v>0</v>
      </c>
      <c r="I3632" s="88">
        <v>388292</v>
      </c>
      <c r="J3632" s="88">
        <v>2804482</v>
      </c>
      <c r="K3632" s="88">
        <v>27397593</v>
      </c>
      <c r="L3632" s="88">
        <v>0</v>
      </c>
      <c r="M3632" s="88">
        <v>49297910</v>
      </c>
      <c r="N3632" s="88">
        <v>14472974</v>
      </c>
      <c r="O3632" s="88">
        <v>7317463</v>
      </c>
      <c r="P3632" s="88">
        <v>5770259</v>
      </c>
      <c r="Q3632" s="89">
        <v>1.7711683177810002E-2</v>
      </c>
      <c r="R3632" s="89">
        <v>0</v>
      </c>
      <c r="S3632" s="89">
        <v>8.8412769975600002E-3</v>
      </c>
      <c r="T3632" s="89">
        <v>1.8435534319E-4</v>
      </c>
      <c r="U3632" s="89">
        <v>2.4501429487699998E-3</v>
      </c>
      <c r="V3632" s="89">
        <v>0</v>
      </c>
      <c r="W3632" s="89">
        <v>0</v>
      </c>
      <c r="X3632" s="89">
        <v>-1.8430792299999999E-5</v>
      </c>
      <c r="Y3632" s="89">
        <v>0</v>
      </c>
      <c r="Z3632" s="89">
        <v>8.30618574885E-3</v>
      </c>
      <c r="AA3632" s="89">
        <v>1.4030300985999999E-3</v>
      </c>
    </row>
    <row r="3633" spans="1:27" x14ac:dyDescent="0.25">
      <c r="A3633" s="87">
        <v>66872</v>
      </c>
      <c r="B3633" s="134">
        <v>45473</v>
      </c>
      <c r="C3633" s="87">
        <v>21094</v>
      </c>
      <c r="D3633" s="86" t="s">
        <v>3919</v>
      </c>
      <c r="E3633" s="88">
        <v>617133500</v>
      </c>
      <c r="F3633" s="88">
        <v>483567968</v>
      </c>
      <c r="G3633" s="88">
        <v>0</v>
      </c>
      <c r="H3633" s="88">
        <v>0</v>
      </c>
      <c r="I3633" s="88">
        <v>0</v>
      </c>
      <c r="J3633" s="88">
        <v>35259797</v>
      </c>
      <c r="K3633" s="88">
        <v>112081160</v>
      </c>
      <c r="L3633" s="88">
        <v>0</v>
      </c>
      <c r="M3633" s="88">
        <v>242590986</v>
      </c>
      <c r="N3633" s="88">
        <v>34284241</v>
      </c>
      <c r="O3633" s="88">
        <v>2954408</v>
      </c>
      <c r="P3633" s="88">
        <v>56397376</v>
      </c>
      <c r="Q3633" s="89">
        <v>0</v>
      </c>
      <c r="R3633" s="89">
        <v>0</v>
      </c>
      <c r="S3633" s="89">
        <v>0</v>
      </c>
      <c r="T3633" s="89">
        <v>1.6546796251999999E-4</v>
      </c>
      <c r="U3633" s="89">
        <v>1.1736247946200001E-3</v>
      </c>
      <c r="V3633" s="89">
        <v>0</v>
      </c>
      <c r="W3633" s="89">
        <v>-9.5652003558999997E-6</v>
      </c>
      <c r="X3633" s="89">
        <v>4.6808483090200002E-3</v>
      </c>
      <c r="Y3633" s="89">
        <v>-6.0307095310000003E-2</v>
      </c>
      <c r="Z3633" s="89">
        <v>3.1246524566699999E-3</v>
      </c>
      <c r="AA3633" s="89">
        <v>7.6673962627999998E-4</v>
      </c>
    </row>
    <row r="3634" spans="1:27" x14ac:dyDescent="0.25">
      <c r="A3634" s="87">
        <v>66877</v>
      </c>
      <c r="B3634" s="134">
        <v>45473</v>
      </c>
      <c r="C3634" s="87">
        <v>21099</v>
      </c>
      <c r="D3634" s="86" t="s">
        <v>3766</v>
      </c>
      <c r="E3634" s="88">
        <v>33299318</v>
      </c>
      <c r="F3634" s="88">
        <v>16341444</v>
      </c>
      <c r="G3634" s="88">
        <v>557833</v>
      </c>
      <c r="H3634" s="88">
        <v>0</v>
      </c>
      <c r="I3634" s="88">
        <v>0</v>
      </c>
      <c r="J3634" s="88">
        <v>1632724</v>
      </c>
      <c r="K3634" s="88">
        <v>3753807</v>
      </c>
      <c r="L3634" s="88">
        <v>0</v>
      </c>
      <c r="M3634" s="88">
        <v>9420028</v>
      </c>
      <c r="N3634" s="88">
        <v>0</v>
      </c>
      <c r="O3634" s="88">
        <v>0</v>
      </c>
      <c r="P3634" s="88">
        <v>977052</v>
      </c>
      <c r="Q3634" s="89">
        <v>0</v>
      </c>
      <c r="R3634" s="89">
        <v>0</v>
      </c>
      <c r="S3634" s="89">
        <v>0</v>
      </c>
      <c r="T3634" s="89">
        <v>0</v>
      </c>
      <c r="U3634" s="89">
        <v>0</v>
      </c>
      <c r="V3634" s="89">
        <v>0</v>
      </c>
      <c r="W3634" s="89">
        <v>0</v>
      </c>
      <c r="X3634" s="89">
        <v>0</v>
      </c>
      <c r="Y3634" s="89">
        <v>0</v>
      </c>
      <c r="Z3634" s="89">
        <v>-1.3727000546E-3</v>
      </c>
      <c r="AA3634" s="89">
        <v>-7.3923479399999993E-5</v>
      </c>
    </row>
    <row r="3635" spans="1:27" x14ac:dyDescent="0.25">
      <c r="A3635" s="87">
        <v>66878</v>
      </c>
      <c r="B3635" s="134">
        <v>45473</v>
      </c>
      <c r="C3635" s="87">
        <v>21100</v>
      </c>
      <c r="D3635" s="86" t="s">
        <v>3920</v>
      </c>
      <c r="E3635" s="88">
        <v>28919281</v>
      </c>
      <c r="F3635" s="88">
        <v>22088211</v>
      </c>
      <c r="G3635" s="88">
        <v>378110</v>
      </c>
      <c r="H3635" s="88">
        <v>0</v>
      </c>
      <c r="I3635" s="88">
        <v>0</v>
      </c>
      <c r="J3635" s="88">
        <v>3562223</v>
      </c>
      <c r="K3635" s="88">
        <v>13311793</v>
      </c>
      <c r="L3635" s="88">
        <v>0</v>
      </c>
      <c r="M3635" s="88">
        <v>4129574</v>
      </c>
      <c r="N3635" s="88">
        <v>0</v>
      </c>
      <c r="O3635" s="88">
        <v>0</v>
      </c>
      <c r="P3635" s="88">
        <v>706511</v>
      </c>
      <c r="Q3635" s="89">
        <v>6.6487808213299996E-3</v>
      </c>
      <c r="R3635" s="89">
        <v>0</v>
      </c>
      <c r="S3635" s="89">
        <v>0</v>
      </c>
      <c r="T3635" s="89">
        <v>0</v>
      </c>
      <c r="U3635" s="89">
        <v>2.6662469646800001E-3</v>
      </c>
      <c r="V3635" s="89">
        <v>0</v>
      </c>
      <c r="W3635" s="89">
        <v>3.9032360818E-4</v>
      </c>
      <c r="X3635" s="89">
        <v>0</v>
      </c>
      <c r="Y3635" s="89">
        <v>0</v>
      </c>
      <c r="Z3635" s="89">
        <v>1.809824203404E-2</v>
      </c>
      <c r="AA3635" s="89">
        <v>2.3478719614999999E-3</v>
      </c>
    </row>
    <row r="3636" spans="1:27" x14ac:dyDescent="0.25">
      <c r="A3636" s="87">
        <v>66880</v>
      </c>
      <c r="B3636" s="134">
        <v>45473</v>
      </c>
      <c r="C3636" s="87">
        <v>21101</v>
      </c>
      <c r="D3636" s="86" t="s">
        <v>3921</v>
      </c>
      <c r="E3636" s="88">
        <v>33164361</v>
      </c>
      <c r="F3636" s="88">
        <v>19213538</v>
      </c>
      <c r="G3636" s="88">
        <v>481680</v>
      </c>
      <c r="H3636" s="88">
        <v>0</v>
      </c>
      <c r="I3636" s="88">
        <v>0</v>
      </c>
      <c r="J3636" s="88">
        <v>4192818</v>
      </c>
      <c r="K3636" s="88">
        <v>9178738</v>
      </c>
      <c r="L3636" s="88">
        <v>0</v>
      </c>
      <c r="M3636" s="88">
        <v>3646920</v>
      </c>
      <c r="N3636" s="88">
        <v>711751</v>
      </c>
      <c r="O3636" s="88">
        <v>0</v>
      </c>
      <c r="P3636" s="88">
        <v>1001631</v>
      </c>
      <c r="Q3636" s="89">
        <v>2.8639554109899999E-3</v>
      </c>
      <c r="R3636" s="89">
        <v>0</v>
      </c>
      <c r="S3636" s="89">
        <v>0</v>
      </c>
      <c r="T3636" s="89">
        <v>9.0349971500000006E-5</v>
      </c>
      <c r="U3636" s="89">
        <v>2.83143048835E-3</v>
      </c>
      <c r="V3636" s="89">
        <v>0</v>
      </c>
      <c r="W3636" s="89">
        <v>-6.603211073E-4</v>
      </c>
      <c r="X3636" s="89">
        <v>0</v>
      </c>
      <c r="Y3636" s="89">
        <v>0</v>
      </c>
      <c r="Z3636" s="89">
        <v>1.7796846575899999E-3</v>
      </c>
      <c r="AA3636" s="89">
        <v>1.4004353826899999E-3</v>
      </c>
    </row>
    <row r="3637" spans="1:27" x14ac:dyDescent="0.25">
      <c r="A3637" s="87">
        <v>66886</v>
      </c>
      <c r="B3637" s="134">
        <v>45473</v>
      </c>
      <c r="C3637" s="87">
        <v>21107</v>
      </c>
      <c r="D3637" s="86" t="s">
        <v>4748</v>
      </c>
      <c r="E3637" s="88">
        <v>430778749</v>
      </c>
      <c r="F3637" s="88">
        <v>271906576</v>
      </c>
      <c r="G3637" s="88">
        <v>6392242</v>
      </c>
      <c r="H3637" s="88">
        <v>0</v>
      </c>
      <c r="I3637" s="88">
        <v>0</v>
      </c>
      <c r="J3637" s="88">
        <v>41328650</v>
      </c>
      <c r="K3637" s="88">
        <v>45032835</v>
      </c>
      <c r="L3637" s="88">
        <v>0</v>
      </c>
      <c r="M3637" s="88">
        <v>170724518</v>
      </c>
      <c r="N3637" s="88">
        <v>0</v>
      </c>
      <c r="O3637" s="88">
        <v>0</v>
      </c>
      <c r="P3637" s="88">
        <v>8428331</v>
      </c>
      <c r="Q3637" s="89">
        <v>1.435165253084E-2</v>
      </c>
      <c r="R3637" s="89">
        <v>0</v>
      </c>
      <c r="S3637" s="89">
        <v>0</v>
      </c>
      <c r="T3637" s="89">
        <v>1.60787397702E-3</v>
      </c>
      <c r="U3637" s="89">
        <v>6.4622698631E-3</v>
      </c>
      <c r="V3637" s="89">
        <v>0</v>
      </c>
      <c r="W3637" s="89">
        <v>0</v>
      </c>
      <c r="X3637" s="89">
        <v>0</v>
      </c>
      <c r="Y3637" s="89">
        <v>0</v>
      </c>
      <c r="Z3637" s="89">
        <v>3.5822033099459999E-2</v>
      </c>
      <c r="AA3637" s="89">
        <v>3.9442900899199999E-3</v>
      </c>
    </row>
    <row r="3638" spans="1:27" x14ac:dyDescent="0.25">
      <c r="A3638" s="87">
        <v>66899</v>
      </c>
      <c r="B3638" s="134">
        <v>45473</v>
      </c>
      <c r="C3638" s="87">
        <v>21120</v>
      </c>
      <c r="D3638" s="86" t="s">
        <v>3922</v>
      </c>
      <c r="E3638" s="88">
        <v>19996863</v>
      </c>
      <c r="F3638" s="88">
        <v>9511774</v>
      </c>
      <c r="G3638" s="88">
        <v>634427</v>
      </c>
      <c r="H3638" s="88">
        <v>0</v>
      </c>
      <c r="I3638" s="88">
        <v>0</v>
      </c>
      <c r="J3638" s="88">
        <v>859638</v>
      </c>
      <c r="K3638" s="88">
        <v>3437252</v>
      </c>
      <c r="L3638" s="88">
        <v>0</v>
      </c>
      <c r="M3638" s="88">
        <v>3356640</v>
      </c>
      <c r="N3638" s="88">
        <v>0</v>
      </c>
      <c r="O3638" s="88">
        <v>0</v>
      </c>
      <c r="P3638" s="88">
        <v>1223818</v>
      </c>
      <c r="Q3638" s="89">
        <v>-2.0052640633299999E-2</v>
      </c>
      <c r="R3638" s="89">
        <v>0</v>
      </c>
      <c r="S3638" s="89">
        <v>0</v>
      </c>
      <c r="T3638" s="89">
        <v>0</v>
      </c>
      <c r="U3638" s="89">
        <v>-1.23465720902E-2</v>
      </c>
      <c r="V3638" s="89">
        <v>0</v>
      </c>
      <c r="W3638" s="89">
        <v>0</v>
      </c>
      <c r="X3638" s="89">
        <v>0</v>
      </c>
      <c r="Y3638" s="89">
        <v>0</v>
      </c>
      <c r="Z3638" s="89">
        <v>-1.0141826537199999E-2</v>
      </c>
      <c r="AA3638" s="89">
        <v>-7.4307217904000002E-3</v>
      </c>
    </row>
    <row r="3639" spans="1:27" x14ac:dyDescent="0.25">
      <c r="A3639" s="87">
        <v>66913</v>
      </c>
      <c r="B3639" s="134">
        <v>45473</v>
      </c>
      <c r="C3639" s="87">
        <v>21134</v>
      </c>
      <c r="D3639" s="86" t="s">
        <v>3923</v>
      </c>
      <c r="E3639" s="88">
        <v>41452768</v>
      </c>
      <c r="F3639" s="88">
        <v>17327435</v>
      </c>
      <c r="G3639" s="88">
        <v>2986682</v>
      </c>
      <c r="H3639" s="88">
        <v>0</v>
      </c>
      <c r="I3639" s="88">
        <v>0</v>
      </c>
      <c r="J3639" s="88">
        <v>2916552</v>
      </c>
      <c r="K3639" s="88">
        <v>7437618</v>
      </c>
      <c r="L3639" s="88">
        <v>0</v>
      </c>
      <c r="M3639" s="88">
        <v>1241869</v>
      </c>
      <c r="N3639" s="88">
        <v>0</v>
      </c>
      <c r="O3639" s="88">
        <v>0</v>
      </c>
      <c r="P3639" s="88">
        <v>2744714</v>
      </c>
      <c r="Q3639" s="89">
        <v>6.1893796909600002E-3</v>
      </c>
      <c r="R3639" s="89">
        <v>0</v>
      </c>
      <c r="S3639" s="89">
        <v>0</v>
      </c>
      <c r="T3639" s="89">
        <v>0</v>
      </c>
      <c r="U3639" s="89">
        <v>1.3380455649E-4</v>
      </c>
      <c r="V3639" s="89">
        <v>0</v>
      </c>
      <c r="W3639" s="89">
        <v>0</v>
      </c>
      <c r="X3639" s="89">
        <v>0</v>
      </c>
      <c r="Y3639" s="89">
        <v>0</v>
      </c>
      <c r="Z3639" s="89">
        <v>5.2518693522799996E-3</v>
      </c>
      <c r="AA3639" s="89">
        <v>1.9914560973999999E-3</v>
      </c>
    </row>
    <row r="3640" spans="1:27" x14ac:dyDescent="0.25">
      <c r="A3640" s="87">
        <v>66924</v>
      </c>
      <c r="B3640" s="134">
        <v>45473</v>
      </c>
      <c r="C3640" s="87">
        <v>21145</v>
      </c>
      <c r="D3640" s="86" t="s">
        <v>3924</v>
      </c>
      <c r="E3640" s="88">
        <v>659942270</v>
      </c>
      <c r="F3640" s="88">
        <v>513210715</v>
      </c>
      <c r="G3640" s="88">
        <v>10723568</v>
      </c>
      <c r="H3640" s="88">
        <v>0</v>
      </c>
      <c r="I3640" s="88">
        <v>0</v>
      </c>
      <c r="J3640" s="88">
        <v>19334525</v>
      </c>
      <c r="K3640" s="88">
        <v>107042428</v>
      </c>
      <c r="L3640" s="88">
        <v>0</v>
      </c>
      <c r="M3640" s="88">
        <v>157289567</v>
      </c>
      <c r="N3640" s="88">
        <v>177334881</v>
      </c>
      <c r="O3640" s="88">
        <v>777774</v>
      </c>
      <c r="P3640" s="88">
        <v>40707972</v>
      </c>
      <c r="Q3640" s="89">
        <v>1.085905738176E-2</v>
      </c>
      <c r="R3640" s="89">
        <v>0</v>
      </c>
      <c r="S3640" s="89">
        <v>0</v>
      </c>
      <c r="T3640" s="89">
        <v>2.2046553995989999E-2</v>
      </c>
      <c r="U3640" s="89">
        <v>1.412063315341E-2</v>
      </c>
      <c r="V3640" s="89">
        <v>0</v>
      </c>
      <c r="W3640" s="89">
        <v>2.1208312294999999E-4</v>
      </c>
      <c r="X3640" s="89">
        <v>0</v>
      </c>
      <c r="Y3640" s="89">
        <v>0</v>
      </c>
      <c r="Z3640" s="89">
        <v>2.4006447774339999E-2</v>
      </c>
      <c r="AA3640" s="89">
        <v>5.4837019968300002E-3</v>
      </c>
    </row>
    <row r="3641" spans="1:27" x14ac:dyDescent="0.25">
      <c r="A3641" s="87">
        <v>66929</v>
      </c>
      <c r="B3641" s="134">
        <v>45473</v>
      </c>
      <c r="C3641" s="87">
        <v>21150</v>
      </c>
      <c r="D3641" s="86" t="s">
        <v>3925</v>
      </c>
      <c r="E3641" s="88">
        <v>65799082</v>
      </c>
      <c r="F3641" s="88">
        <v>26112649</v>
      </c>
      <c r="G3641" s="88">
        <v>1940410</v>
      </c>
      <c r="H3641" s="88">
        <v>0</v>
      </c>
      <c r="I3641" s="88">
        <v>0</v>
      </c>
      <c r="J3641" s="88">
        <v>3555373</v>
      </c>
      <c r="K3641" s="88">
        <v>12481088</v>
      </c>
      <c r="L3641" s="88">
        <v>0</v>
      </c>
      <c r="M3641" s="88">
        <v>3736620</v>
      </c>
      <c r="N3641" s="88">
        <v>0</v>
      </c>
      <c r="O3641" s="88">
        <v>0</v>
      </c>
      <c r="P3641" s="88">
        <v>4399158</v>
      </c>
      <c r="Q3641" s="89">
        <v>2.8693156320600001E-3</v>
      </c>
      <c r="R3641" s="89">
        <v>0</v>
      </c>
      <c r="S3641" s="89">
        <v>0</v>
      </c>
      <c r="T3641" s="89">
        <v>-5.6605620299999995E-4</v>
      </c>
      <c r="U3641" s="89">
        <v>4.3048976150000002E-5</v>
      </c>
      <c r="V3641" s="89">
        <v>0</v>
      </c>
      <c r="W3641" s="89">
        <v>2.6193532776E-4</v>
      </c>
      <c r="X3641" s="89">
        <v>0</v>
      </c>
      <c r="Y3641" s="89">
        <v>0</v>
      </c>
      <c r="Z3641" s="89">
        <v>1.50000118777E-2</v>
      </c>
      <c r="AA3641" s="89">
        <v>2.6073579143900002E-3</v>
      </c>
    </row>
    <row r="3642" spans="1:27" x14ac:dyDescent="0.25">
      <c r="A3642" s="87">
        <v>66933</v>
      </c>
      <c r="B3642" s="134">
        <v>45473</v>
      </c>
      <c r="C3642" s="87">
        <v>21154</v>
      </c>
      <c r="D3642" s="86" t="s">
        <v>3926</v>
      </c>
      <c r="E3642" s="88">
        <v>14383850</v>
      </c>
      <c r="F3642" s="88">
        <v>5575638</v>
      </c>
      <c r="G3642" s="88">
        <v>0</v>
      </c>
      <c r="H3642" s="88">
        <v>0</v>
      </c>
      <c r="I3642" s="88">
        <v>0</v>
      </c>
      <c r="J3642" s="88">
        <v>1962760</v>
      </c>
      <c r="K3642" s="88">
        <v>2540277</v>
      </c>
      <c r="L3642" s="88">
        <v>0</v>
      </c>
      <c r="M3642" s="88">
        <v>0</v>
      </c>
      <c r="N3642" s="88">
        <v>0</v>
      </c>
      <c r="O3642" s="88">
        <v>0</v>
      </c>
      <c r="P3642" s="88">
        <v>1072601</v>
      </c>
      <c r="Q3642" s="89">
        <v>0</v>
      </c>
      <c r="R3642" s="89">
        <v>0</v>
      </c>
      <c r="S3642" s="89">
        <v>0</v>
      </c>
      <c r="T3642" s="89">
        <v>0</v>
      </c>
      <c r="U3642" s="89">
        <v>-5.3641676929999996E-4</v>
      </c>
      <c r="V3642" s="89">
        <v>0</v>
      </c>
      <c r="W3642" s="89">
        <v>0</v>
      </c>
      <c r="X3642" s="89">
        <v>0</v>
      </c>
      <c r="Y3642" s="89">
        <v>0</v>
      </c>
      <c r="Z3642" s="89">
        <v>1.326399320434E-2</v>
      </c>
      <c r="AA3642" s="89">
        <v>2.9510768578500002E-3</v>
      </c>
    </row>
    <row r="3643" spans="1:27" x14ac:dyDescent="0.25">
      <c r="A3643" s="87">
        <v>66942</v>
      </c>
      <c r="B3643" s="134">
        <v>45473</v>
      </c>
      <c r="C3643" s="87">
        <v>21163</v>
      </c>
      <c r="D3643" s="86" t="s">
        <v>3927</v>
      </c>
      <c r="E3643" s="88">
        <v>34241086</v>
      </c>
      <c r="F3643" s="88">
        <v>27708431</v>
      </c>
      <c r="G3643" s="88">
        <v>0</v>
      </c>
      <c r="H3643" s="88">
        <v>0</v>
      </c>
      <c r="I3643" s="88">
        <v>0</v>
      </c>
      <c r="J3643" s="88">
        <v>7912766</v>
      </c>
      <c r="K3643" s="88">
        <v>8350408</v>
      </c>
      <c r="L3643" s="88">
        <v>0</v>
      </c>
      <c r="M3643" s="88">
        <v>7179850</v>
      </c>
      <c r="N3643" s="88">
        <v>0</v>
      </c>
      <c r="O3643" s="88">
        <v>0</v>
      </c>
      <c r="P3643" s="88">
        <v>4265407</v>
      </c>
      <c r="Q3643" s="89">
        <v>0</v>
      </c>
      <c r="R3643" s="89">
        <v>0</v>
      </c>
      <c r="S3643" s="89">
        <v>0</v>
      </c>
      <c r="T3643" s="89">
        <v>0</v>
      </c>
      <c r="U3643" s="89">
        <v>-5.7427657300000003E-5</v>
      </c>
      <c r="V3643" s="89">
        <v>0</v>
      </c>
      <c r="W3643" s="89">
        <v>0</v>
      </c>
      <c r="X3643" s="89">
        <v>0</v>
      </c>
      <c r="Y3643" s="89">
        <v>0</v>
      </c>
      <c r="Z3643" s="89">
        <v>2.2682274266999998E-3</v>
      </c>
      <c r="AA3643" s="89">
        <v>3.7313776716000002E-4</v>
      </c>
    </row>
    <row r="3644" spans="1:27" x14ac:dyDescent="0.25">
      <c r="A3644" s="87">
        <v>66954</v>
      </c>
      <c r="B3644" s="134">
        <v>45473</v>
      </c>
      <c r="C3644" s="87">
        <v>21175</v>
      </c>
      <c r="D3644" s="86" t="s">
        <v>3928</v>
      </c>
      <c r="E3644" s="88">
        <v>51827953</v>
      </c>
      <c r="F3644" s="88">
        <v>20981897</v>
      </c>
      <c r="G3644" s="88">
        <v>1296018</v>
      </c>
      <c r="H3644" s="88">
        <v>0</v>
      </c>
      <c r="I3644" s="88">
        <v>0</v>
      </c>
      <c r="J3644" s="88">
        <v>3060633</v>
      </c>
      <c r="K3644" s="88">
        <v>6954450</v>
      </c>
      <c r="L3644" s="88">
        <v>0</v>
      </c>
      <c r="M3644" s="88">
        <v>4194178</v>
      </c>
      <c r="N3644" s="88">
        <v>0</v>
      </c>
      <c r="O3644" s="88">
        <v>0</v>
      </c>
      <c r="P3644" s="88">
        <v>5476618</v>
      </c>
      <c r="Q3644" s="89">
        <v>-3.1751137505999999E-3</v>
      </c>
      <c r="R3644" s="89">
        <v>0</v>
      </c>
      <c r="S3644" s="89">
        <v>0</v>
      </c>
      <c r="T3644" s="89">
        <v>-2.8186610669999999E-4</v>
      </c>
      <c r="U3644" s="89">
        <v>2.5691339790999998E-4</v>
      </c>
      <c r="V3644" s="89">
        <v>0</v>
      </c>
      <c r="W3644" s="89">
        <v>6.2052157090000002E-3</v>
      </c>
      <c r="X3644" s="89">
        <v>0</v>
      </c>
      <c r="Y3644" s="89">
        <v>0</v>
      </c>
      <c r="Z3644" s="89">
        <v>1.939707716913E-2</v>
      </c>
      <c r="AA3644" s="89">
        <v>5.7918206766399997E-3</v>
      </c>
    </row>
    <row r="3645" spans="1:27" x14ac:dyDescent="0.25">
      <c r="A3645" s="87">
        <v>66956</v>
      </c>
      <c r="B3645" s="134">
        <v>45473</v>
      </c>
      <c r="C3645" s="87">
        <v>21177</v>
      </c>
      <c r="D3645" s="86" t="s">
        <v>3929</v>
      </c>
      <c r="E3645" s="88">
        <v>76081698</v>
      </c>
      <c r="F3645" s="88">
        <v>47554801</v>
      </c>
      <c r="G3645" s="88">
        <v>6590155</v>
      </c>
      <c r="H3645" s="88">
        <v>0</v>
      </c>
      <c r="I3645" s="88">
        <v>3053820</v>
      </c>
      <c r="J3645" s="88">
        <v>6144307</v>
      </c>
      <c r="K3645" s="88">
        <v>9898481</v>
      </c>
      <c r="L3645" s="88">
        <v>0</v>
      </c>
      <c r="M3645" s="88">
        <v>9506173</v>
      </c>
      <c r="N3645" s="88">
        <v>4834956</v>
      </c>
      <c r="O3645" s="88">
        <v>0</v>
      </c>
      <c r="P3645" s="88">
        <v>7526909</v>
      </c>
      <c r="Q3645" s="89">
        <v>1.576198293097E-2</v>
      </c>
      <c r="R3645" s="89">
        <v>0</v>
      </c>
      <c r="S3645" s="89">
        <v>4.4071963272099999E-3</v>
      </c>
      <c r="T3645" s="89">
        <v>9.8956154031799998E-3</v>
      </c>
      <c r="U3645" s="89">
        <v>1.8140095272000001E-2</v>
      </c>
      <c r="V3645" s="89">
        <v>0</v>
      </c>
      <c r="W3645" s="89">
        <v>-1.0691767933299999E-2</v>
      </c>
      <c r="X3645" s="89">
        <v>0</v>
      </c>
      <c r="Y3645" s="89">
        <v>0</v>
      </c>
      <c r="Z3645" s="89">
        <v>-7.4694987180000004E-4</v>
      </c>
      <c r="AA3645" s="89">
        <v>6.2284582029499998E-3</v>
      </c>
    </row>
    <row r="3646" spans="1:27" x14ac:dyDescent="0.25">
      <c r="A3646" s="87">
        <v>66965</v>
      </c>
      <c r="B3646" s="134">
        <v>45473</v>
      </c>
      <c r="C3646" s="87">
        <v>21186</v>
      </c>
      <c r="D3646" s="86" t="s">
        <v>3930</v>
      </c>
      <c r="E3646" s="88">
        <v>304066968</v>
      </c>
      <c r="F3646" s="88">
        <v>257523096</v>
      </c>
      <c r="G3646" s="88">
        <v>22552037</v>
      </c>
      <c r="H3646" s="88">
        <v>0</v>
      </c>
      <c r="I3646" s="88">
        <v>0</v>
      </c>
      <c r="J3646" s="88">
        <v>19947943</v>
      </c>
      <c r="K3646" s="88">
        <v>154061786</v>
      </c>
      <c r="L3646" s="88">
        <v>0</v>
      </c>
      <c r="M3646" s="88">
        <v>42858634</v>
      </c>
      <c r="N3646" s="88">
        <v>12316461</v>
      </c>
      <c r="O3646" s="88">
        <v>217827</v>
      </c>
      <c r="P3646" s="88">
        <v>5568408</v>
      </c>
      <c r="Q3646" s="89">
        <v>1.3019887900510001E-2</v>
      </c>
      <c r="R3646" s="89">
        <v>0</v>
      </c>
      <c r="S3646" s="89">
        <v>0</v>
      </c>
      <c r="T3646" s="89">
        <v>-5.4342231199999998E-5</v>
      </c>
      <c r="U3646" s="89">
        <v>1.21744213247E-3</v>
      </c>
      <c r="V3646" s="89">
        <v>0</v>
      </c>
      <c r="W3646" s="89">
        <v>0</v>
      </c>
      <c r="X3646" s="89">
        <v>0</v>
      </c>
      <c r="Y3646" s="89">
        <v>-0.15470391905530001</v>
      </c>
      <c r="Z3646" s="89">
        <v>1.6808268932280001E-2</v>
      </c>
      <c r="AA3646" s="89">
        <v>2.2622643872199999E-3</v>
      </c>
    </row>
    <row r="3647" spans="1:27" x14ac:dyDescent="0.25">
      <c r="A3647" s="87">
        <v>66967</v>
      </c>
      <c r="B3647" s="134">
        <v>45473</v>
      </c>
      <c r="C3647" s="87">
        <v>21188</v>
      </c>
      <c r="D3647" s="86" t="s">
        <v>3931</v>
      </c>
      <c r="E3647" s="88">
        <v>108539863</v>
      </c>
      <c r="F3647" s="88">
        <v>50897858</v>
      </c>
      <c r="G3647" s="88">
        <v>366904</v>
      </c>
      <c r="H3647" s="88">
        <v>0</v>
      </c>
      <c r="I3647" s="88">
        <v>0</v>
      </c>
      <c r="J3647" s="88">
        <v>10146762</v>
      </c>
      <c r="K3647" s="88">
        <v>32553280</v>
      </c>
      <c r="L3647" s="88">
        <v>0</v>
      </c>
      <c r="M3647" s="88">
        <v>2977617</v>
      </c>
      <c r="N3647" s="88">
        <v>0</v>
      </c>
      <c r="O3647" s="88">
        <v>0</v>
      </c>
      <c r="P3647" s="88">
        <v>4853294</v>
      </c>
      <c r="Q3647" s="89">
        <v>1.2861729203379999E-2</v>
      </c>
      <c r="R3647" s="89">
        <v>0</v>
      </c>
      <c r="S3647" s="89">
        <v>0</v>
      </c>
      <c r="T3647" s="89">
        <v>9.0097214536999999E-4</v>
      </c>
      <c r="U3647" s="89">
        <v>6.6180007401000001E-3</v>
      </c>
      <c r="V3647" s="89">
        <v>0</v>
      </c>
      <c r="W3647" s="89">
        <v>0</v>
      </c>
      <c r="X3647" s="89">
        <v>0</v>
      </c>
      <c r="Y3647" s="89">
        <v>0</v>
      </c>
      <c r="Z3647" s="89">
        <v>3.3122952152E-3</v>
      </c>
      <c r="AA3647" s="89">
        <v>4.7601836974E-3</v>
      </c>
    </row>
    <row r="3648" spans="1:27" x14ac:dyDescent="0.25">
      <c r="A3648" s="87">
        <v>66970</v>
      </c>
      <c r="B3648" s="134">
        <v>45473</v>
      </c>
      <c r="C3648" s="87">
        <v>21191</v>
      </c>
      <c r="D3648" s="86" t="s">
        <v>3932</v>
      </c>
      <c r="E3648" s="88">
        <v>51942035</v>
      </c>
      <c r="F3648" s="88">
        <v>25253274</v>
      </c>
      <c r="G3648" s="88">
        <v>1709408</v>
      </c>
      <c r="H3648" s="88">
        <v>0</v>
      </c>
      <c r="I3648" s="88">
        <v>0</v>
      </c>
      <c r="J3648" s="88">
        <v>4040310</v>
      </c>
      <c r="K3648" s="88">
        <v>8707229</v>
      </c>
      <c r="L3648" s="88">
        <v>0</v>
      </c>
      <c r="M3648" s="88">
        <v>6449930</v>
      </c>
      <c r="N3648" s="88">
        <v>0</v>
      </c>
      <c r="O3648" s="88">
        <v>0</v>
      </c>
      <c r="P3648" s="88">
        <v>4346397</v>
      </c>
      <c r="Q3648" s="89">
        <v>1.0060442025830001E-2</v>
      </c>
      <c r="R3648" s="89">
        <v>0</v>
      </c>
      <c r="S3648" s="89">
        <v>0</v>
      </c>
      <c r="T3648" s="89">
        <v>2.1025295735000002E-3</v>
      </c>
      <c r="U3648" s="89">
        <v>2.39363853949E-3</v>
      </c>
      <c r="V3648" s="89">
        <v>0</v>
      </c>
      <c r="W3648" s="89">
        <v>0</v>
      </c>
      <c r="X3648" s="89">
        <v>0</v>
      </c>
      <c r="Y3648" s="89">
        <v>0</v>
      </c>
      <c r="Z3648" s="89">
        <v>1.235410177631E-2</v>
      </c>
      <c r="AA3648" s="89">
        <v>3.7977036114900001E-3</v>
      </c>
    </row>
    <row r="3649" spans="1:27" x14ac:dyDescent="0.25">
      <c r="A3649" s="87">
        <v>66973</v>
      </c>
      <c r="B3649" s="134">
        <v>45473</v>
      </c>
      <c r="C3649" s="87">
        <v>21194</v>
      </c>
      <c r="D3649" s="86" t="s">
        <v>3933</v>
      </c>
      <c r="E3649" s="88">
        <v>360684672</v>
      </c>
      <c r="F3649" s="88">
        <v>195633557</v>
      </c>
      <c r="G3649" s="88">
        <v>15964413</v>
      </c>
      <c r="H3649" s="88">
        <v>0</v>
      </c>
      <c r="I3649" s="88">
        <v>0</v>
      </c>
      <c r="J3649" s="88">
        <v>24474449</v>
      </c>
      <c r="K3649" s="88">
        <v>59140205</v>
      </c>
      <c r="L3649" s="88">
        <v>0</v>
      </c>
      <c r="M3649" s="88">
        <v>86462390</v>
      </c>
      <c r="N3649" s="88">
        <v>0</v>
      </c>
      <c r="O3649" s="88">
        <v>0</v>
      </c>
      <c r="P3649" s="88">
        <v>9592100</v>
      </c>
      <c r="Q3649" s="89">
        <v>9.5689597620999996E-3</v>
      </c>
      <c r="R3649" s="89">
        <v>0</v>
      </c>
      <c r="S3649" s="89">
        <v>0</v>
      </c>
      <c r="T3649" s="89">
        <v>9.0252215464999995E-4</v>
      </c>
      <c r="U3649" s="89">
        <v>8.5135419958000001E-4</v>
      </c>
      <c r="V3649" s="89">
        <v>0</v>
      </c>
      <c r="W3649" s="89">
        <v>-2.0790415142000001E-6</v>
      </c>
      <c r="X3649" s="89">
        <v>0</v>
      </c>
      <c r="Y3649" s="89">
        <v>0</v>
      </c>
      <c r="Z3649" s="89">
        <v>1.351440809896E-2</v>
      </c>
      <c r="AA3649" s="89">
        <v>1.7824760028799999E-3</v>
      </c>
    </row>
    <row r="3650" spans="1:27" x14ac:dyDescent="0.25">
      <c r="A3650" s="87">
        <v>66975</v>
      </c>
      <c r="B3650" s="134">
        <v>45473</v>
      </c>
      <c r="C3650" s="87">
        <v>21196</v>
      </c>
      <c r="D3650" s="86" t="s">
        <v>3934</v>
      </c>
      <c r="E3650" s="88">
        <v>71706809</v>
      </c>
      <c r="F3650" s="88">
        <v>29804811</v>
      </c>
      <c r="G3650" s="88">
        <v>2610469</v>
      </c>
      <c r="H3650" s="88">
        <v>0</v>
      </c>
      <c r="I3650" s="88">
        <v>0</v>
      </c>
      <c r="J3650" s="88">
        <v>5079406</v>
      </c>
      <c r="K3650" s="88">
        <v>9362950</v>
      </c>
      <c r="L3650" s="88">
        <v>0</v>
      </c>
      <c r="M3650" s="88">
        <v>4989308</v>
      </c>
      <c r="N3650" s="88">
        <v>0</v>
      </c>
      <c r="O3650" s="88">
        <v>0</v>
      </c>
      <c r="P3650" s="88">
        <v>7762678</v>
      </c>
      <c r="Q3650" s="89">
        <v>6.6812809526299996E-3</v>
      </c>
      <c r="R3650" s="89">
        <v>0</v>
      </c>
      <c r="S3650" s="89">
        <v>0</v>
      </c>
      <c r="T3650" s="89">
        <v>9.7668636835000007E-4</v>
      </c>
      <c r="U3650" s="89">
        <v>6.4330630865000005E-4</v>
      </c>
      <c r="V3650" s="89">
        <v>0</v>
      </c>
      <c r="W3650" s="89">
        <v>0</v>
      </c>
      <c r="X3650" s="89">
        <v>0</v>
      </c>
      <c r="Y3650" s="89">
        <v>0</v>
      </c>
      <c r="Z3650" s="89">
        <v>1.203330674928E-2</v>
      </c>
      <c r="AA3650" s="89">
        <v>4.5393877153000004E-3</v>
      </c>
    </row>
    <row r="3651" spans="1:27" x14ac:dyDescent="0.25">
      <c r="A3651" s="87">
        <v>66980</v>
      </c>
      <c r="B3651" s="134">
        <v>45473</v>
      </c>
      <c r="C3651" s="87">
        <v>21201</v>
      </c>
      <c r="D3651" s="86" t="s">
        <v>1418</v>
      </c>
      <c r="E3651" s="88">
        <v>20960922</v>
      </c>
      <c r="F3651" s="88">
        <v>8856591</v>
      </c>
      <c r="G3651" s="88">
        <v>244088</v>
      </c>
      <c r="H3651" s="88">
        <v>0</v>
      </c>
      <c r="I3651" s="88">
        <v>0</v>
      </c>
      <c r="J3651" s="88">
        <v>1946033</v>
      </c>
      <c r="K3651" s="88">
        <v>4797003</v>
      </c>
      <c r="L3651" s="88">
        <v>0</v>
      </c>
      <c r="M3651" s="88">
        <v>897513</v>
      </c>
      <c r="N3651" s="88">
        <v>0</v>
      </c>
      <c r="O3651" s="88">
        <v>0</v>
      </c>
      <c r="P3651" s="88">
        <v>971953</v>
      </c>
      <c r="Q3651" s="89">
        <v>1.0671565905400001E-2</v>
      </c>
      <c r="R3651" s="89">
        <v>0</v>
      </c>
      <c r="S3651" s="89">
        <v>0</v>
      </c>
      <c r="T3651" s="89">
        <v>0</v>
      </c>
      <c r="U3651" s="89">
        <v>2.05334841361E-3</v>
      </c>
      <c r="V3651" s="89">
        <v>0</v>
      </c>
      <c r="W3651" s="89">
        <v>0</v>
      </c>
      <c r="X3651" s="89">
        <v>0</v>
      </c>
      <c r="Y3651" s="89">
        <v>0</v>
      </c>
      <c r="Z3651" s="89">
        <v>1.1385633126450001E-2</v>
      </c>
      <c r="AA3651" s="89">
        <v>3.2707734683000002E-3</v>
      </c>
    </row>
    <row r="3652" spans="1:27" x14ac:dyDescent="0.25">
      <c r="A3652" s="87">
        <v>66983</v>
      </c>
      <c r="B3652" s="134">
        <v>45473</v>
      </c>
      <c r="C3652" s="87">
        <v>21204</v>
      </c>
      <c r="D3652" s="86" t="s">
        <v>3935</v>
      </c>
      <c r="E3652" s="88">
        <v>533801372</v>
      </c>
      <c r="F3652" s="88">
        <v>436610359</v>
      </c>
      <c r="G3652" s="88">
        <v>1472718</v>
      </c>
      <c r="H3652" s="88">
        <v>0</v>
      </c>
      <c r="I3652" s="88">
        <v>0</v>
      </c>
      <c r="J3652" s="88">
        <v>14335531</v>
      </c>
      <c r="K3652" s="88">
        <v>50264177</v>
      </c>
      <c r="L3652" s="88">
        <v>0</v>
      </c>
      <c r="M3652" s="88">
        <v>287530203</v>
      </c>
      <c r="N3652" s="88">
        <v>47529730</v>
      </c>
      <c r="O3652" s="88">
        <v>10486454</v>
      </c>
      <c r="P3652" s="88">
        <v>24991546</v>
      </c>
      <c r="Q3652" s="89">
        <v>2.2670230274000002E-3</v>
      </c>
      <c r="R3652" s="89">
        <v>0</v>
      </c>
      <c r="S3652" s="89">
        <v>0</v>
      </c>
      <c r="T3652" s="89">
        <v>-1.8502638899999999E-4</v>
      </c>
      <c r="U3652" s="89">
        <v>4.1029765120000002E-4</v>
      </c>
      <c r="V3652" s="89">
        <v>0</v>
      </c>
      <c r="W3652" s="89">
        <v>-1.00170623E-5</v>
      </c>
      <c r="X3652" s="89">
        <v>0</v>
      </c>
      <c r="Y3652" s="89">
        <v>2.2515087365299999E-3</v>
      </c>
      <c r="Z3652" s="89">
        <v>9.7823775695999996E-4</v>
      </c>
      <c r="AA3652" s="89">
        <v>1.6344721064000001E-4</v>
      </c>
    </row>
    <row r="3653" spans="1:27" x14ac:dyDescent="0.25">
      <c r="A3653" s="87">
        <v>66998</v>
      </c>
      <c r="B3653" s="134">
        <v>45473</v>
      </c>
      <c r="C3653" s="87">
        <v>21219</v>
      </c>
      <c r="D3653" s="86" t="s">
        <v>3936</v>
      </c>
      <c r="E3653" s="88">
        <v>814064230</v>
      </c>
      <c r="F3653" s="88">
        <v>534527951</v>
      </c>
      <c r="G3653" s="88">
        <v>14572385</v>
      </c>
      <c r="H3653" s="88">
        <v>0</v>
      </c>
      <c r="I3653" s="88">
        <v>0</v>
      </c>
      <c r="J3653" s="88">
        <v>27670565</v>
      </c>
      <c r="K3653" s="88">
        <v>80967859</v>
      </c>
      <c r="L3653" s="88">
        <v>0</v>
      </c>
      <c r="M3653" s="88">
        <v>336376433</v>
      </c>
      <c r="N3653" s="88">
        <v>65942747</v>
      </c>
      <c r="O3653" s="88">
        <v>601813</v>
      </c>
      <c r="P3653" s="88">
        <v>8396149</v>
      </c>
      <c r="Q3653" s="89">
        <v>8.4205797204700006E-3</v>
      </c>
      <c r="R3653" s="89">
        <v>0</v>
      </c>
      <c r="S3653" s="89">
        <v>0</v>
      </c>
      <c r="T3653" s="89">
        <v>-5.5060499760000001E-4</v>
      </c>
      <c r="U3653" s="89">
        <v>5.1628687423000005E-4</v>
      </c>
      <c r="V3653" s="89">
        <v>0</v>
      </c>
      <c r="W3653" s="89">
        <v>5.9889743424599999E-6</v>
      </c>
      <c r="X3653" s="89">
        <v>-8.8811738700000001E-5</v>
      </c>
      <c r="Y3653" s="89">
        <v>-1.9212577892999998E-2</v>
      </c>
      <c r="Z3653" s="89">
        <v>2.7999378452799998E-3</v>
      </c>
      <c r="AA3653" s="89">
        <v>2.4076686810999999E-4</v>
      </c>
    </row>
    <row r="3654" spans="1:27" x14ac:dyDescent="0.25">
      <c r="A3654" s="87">
        <v>66999</v>
      </c>
      <c r="B3654" s="134">
        <v>45473</v>
      </c>
      <c r="C3654" s="87">
        <v>21220</v>
      </c>
      <c r="D3654" s="86" t="s">
        <v>3937</v>
      </c>
      <c r="E3654" s="88">
        <v>13595692</v>
      </c>
      <c r="F3654" s="88">
        <v>7347037</v>
      </c>
      <c r="G3654" s="88">
        <v>0</v>
      </c>
      <c r="H3654" s="88">
        <v>0</v>
      </c>
      <c r="I3654" s="88">
        <v>0</v>
      </c>
      <c r="J3654" s="88">
        <v>579451</v>
      </c>
      <c r="K3654" s="88">
        <v>2930665</v>
      </c>
      <c r="L3654" s="88">
        <v>0</v>
      </c>
      <c r="M3654" s="88">
        <v>2807382</v>
      </c>
      <c r="N3654" s="88">
        <v>0</v>
      </c>
      <c r="O3654" s="88">
        <v>0</v>
      </c>
      <c r="P3654" s="88">
        <v>1029540</v>
      </c>
      <c r="Q3654" s="89">
        <v>0</v>
      </c>
      <c r="R3654" s="89">
        <v>0</v>
      </c>
      <c r="S3654" s="89">
        <v>0</v>
      </c>
      <c r="T3654" s="89">
        <v>2.6319287711399999E-3</v>
      </c>
      <c r="U3654" s="89">
        <v>1.6165858463599999E-3</v>
      </c>
      <c r="V3654" s="89">
        <v>0</v>
      </c>
      <c r="W3654" s="89">
        <v>0</v>
      </c>
      <c r="X3654" s="89">
        <v>0</v>
      </c>
      <c r="Y3654" s="89">
        <v>0</v>
      </c>
      <c r="Z3654" s="89">
        <v>-1.2348654805E-3</v>
      </c>
      <c r="AA3654" s="89">
        <v>4.7968843458999998E-4</v>
      </c>
    </row>
    <row r="3655" spans="1:27" x14ac:dyDescent="0.25">
      <c r="A3655" s="87">
        <v>67000</v>
      </c>
      <c r="B3655" s="134">
        <v>45473</v>
      </c>
      <c r="C3655" s="87">
        <v>21221</v>
      </c>
      <c r="D3655" s="86" t="s">
        <v>3938</v>
      </c>
      <c r="E3655" s="88">
        <v>66715785</v>
      </c>
      <c r="F3655" s="88">
        <v>34930435</v>
      </c>
      <c r="G3655" s="88">
        <v>1096404</v>
      </c>
      <c r="H3655" s="88">
        <v>0</v>
      </c>
      <c r="I3655" s="88">
        <v>0</v>
      </c>
      <c r="J3655" s="88">
        <v>2555285</v>
      </c>
      <c r="K3655" s="88">
        <v>11326364</v>
      </c>
      <c r="L3655" s="88">
        <v>0</v>
      </c>
      <c r="M3655" s="88">
        <v>12061071</v>
      </c>
      <c r="N3655" s="88">
        <v>3993198</v>
      </c>
      <c r="O3655" s="88">
        <v>46557</v>
      </c>
      <c r="P3655" s="88">
        <v>3851556</v>
      </c>
      <c r="Q3655" s="89">
        <v>3.1690543402199999E-3</v>
      </c>
      <c r="R3655" s="89">
        <v>0</v>
      </c>
      <c r="S3655" s="89">
        <v>0</v>
      </c>
      <c r="T3655" s="89">
        <v>-1.0582951956999999E-3</v>
      </c>
      <c r="U3655" s="89">
        <v>5.2784857346199997E-3</v>
      </c>
      <c r="V3655" s="89">
        <v>0</v>
      </c>
      <c r="W3655" s="89">
        <v>-2.1960378900000002E-5</v>
      </c>
      <c r="X3655" s="89">
        <v>0</v>
      </c>
      <c r="Y3655" s="89">
        <v>0</v>
      </c>
      <c r="Z3655" s="89">
        <v>4.3340170948699998E-3</v>
      </c>
      <c r="AA3655" s="89">
        <v>2.1149833838799998E-3</v>
      </c>
    </row>
    <row r="3656" spans="1:27" x14ac:dyDescent="0.25">
      <c r="A3656" s="87">
        <v>67003</v>
      </c>
      <c r="B3656" s="134">
        <v>45473</v>
      </c>
      <c r="C3656" s="87">
        <v>21224</v>
      </c>
      <c r="D3656" s="86" t="s">
        <v>3939</v>
      </c>
      <c r="E3656" s="88">
        <v>6821060</v>
      </c>
      <c r="F3656" s="88">
        <v>6161524</v>
      </c>
      <c r="G3656" s="88">
        <v>0</v>
      </c>
      <c r="H3656" s="88">
        <v>0</v>
      </c>
      <c r="I3656" s="88">
        <v>0</v>
      </c>
      <c r="J3656" s="88">
        <v>599843</v>
      </c>
      <c r="K3656" s="88">
        <v>3747906</v>
      </c>
      <c r="L3656" s="88">
        <v>0</v>
      </c>
      <c r="M3656" s="88">
        <v>0</v>
      </c>
      <c r="N3656" s="88">
        <v>0</v>
      </c>
      <c r="O3656" s="88">
        <v>0</v>
      </c>
      <c r="P3656" s="88">
        <v>1813775</v>
      </c>
      <c r="Q3656" s="89">
        <v>0</v>
      </c>
      <c r="R3656" s="89">
        <v>0</v>
      </c>
      <c r="S3656" s="89">
        <v>0</v>
      </c>
      <c r="T3656" s="89">
        <v>0</v>
      </c>
      <c r="U3656" s="89">
        <v>2.4726832931929999E-2</v>
      </c>
      <c r="V3656" s="89">
        <v>0</v>
      </c>
      <c r="W3656" s="89">
        <v>0</v>
      </c>
      <c r="X3656" s="89">
        <v>0</v>
      </c>
      <c r="Y3656" s="89">
        <v>0</v>
      </c>
      <c r="Z3656" s="89">
        <v>8.6048031235499995E-3</v>
      </c>
      <c r="AA3656" s="89">
        <v>1.8270369639249998E-2</v>
      </c>
    </row>
    <row r="3657" spans="1:27" x14ac:dyDescent="0.25">
      <c r="A3657" s="87">
        <v>67005</v>
      </c>
      <c r="B3657" s="134">
        <v>45473</v>
      </c>
      <c r="C3657" s="87">
        <v>21226</v>
      </c>
      <c r="D3657" s="86" t="s">
        <v>3940</v>
      </c>
      <c r="E3657" s="88">
        <v>36254053</v>
      </c>
      <c r="F3657" s="88">
        <v>21040695</v>
      </c>
      <c r="G3657" s="88">
        <v>852705</v>
      </c>
      <c r="H3657" s="88">
        <v>0</v>
      </c>
      <c r="I3657" s="88">
        <v>0</v>
      </c>
      <c r="J3657" s="88">
        <v>2616733</v>
      </c>
      <c r="K3657" s="88">
        <v>5454256</v>
      </c>
      <c r="L3657" s="88">
        <v>0</v>
      </c>
      <c r="M3657" s="88">
        <v>11270747</v>
      </c>
      <c r="N3657" s="88">
        <v>0</v>
      </c>
      <c r="O3657" s="88">
        <v>0</v>
      </c>
      <c r="P3657" s="88">
        <v>846254</v>
      </c>
      <c r="Q3657" s="89">
        <v>3.7397982620199998E-3</v>
      </c>
      <c r="R3657" s="89">
        <v>0</v>
      </c>
      <c r="S3657" s="89">
        <v>0</v>
      </c>
      <c r="T3657" s="89">
        <v>0</v>
      </c>
      <c r="U3657" s="89">
        <v>4.1792840130899997E-3</v>
      </c>
      <c r="V3657" s="89">
        <v>0</v>
      </c>
      <c r="W3657" s="89">
        <v>0</v>
      </c>
      <c r="X3657" s="89">
        <v>0</v>
      </c>
      <c r="Y3657" s="89">
        <v>0</v>
      </c>
      <c r="Z3657" s="89">
        <v>4.9196531432700004E-3</v>
      </c>
      <c r="AA3657" s="89">
        <v>1.7308526242299999E-3</v>
      </c>
    </row>
    <row r="3658" spans="1:27" x14ac:dyDescent="0.25">
      <c r="A3658" s="87">
        <v>67009</v>
      </c>
      <c r="B3658" s="134">
        <v>45473</v>
      </c>
      <c r="C3658" s="87">
        <v>21230</v>
      </c>
      <c r="D3658" s="86" t="s">
        <v>3941</v>
      </c>
      <c r="E3658" s="88">
        <v>18680427</v>
      </c>
      <c r="F3658" s="88">
        <v>12089651</v>
      </c>
      <c r="G3658" s="88">
        <v>488781</v>
      </c>
      <c r="H3658" s="88">
        <v>0</v>
      </c>
      <c r="I3658" s="88">
        <v>0</v>
      </c>
      <c r="J3658" s="88">
        <v>1119326</v>
      </c>
      <c r="K3658" s="88">
        <v>7792846</v>
      </c>
      <c r="L3658" s="88">
        <v>0</v>
      </c>
      <c r="M3658" s="88">
        <v>160346</v>
      </c>
      <c r="N3658" s="88">
        <v>0</v>
      </c>
      <c r="O3658" s="88">
        <v>0</v>
      </c>
      <c r="P3658" s="88">
        <v>2528352</v>
      </c>
      <c r="Q3658" s="89">
        <v>6.8182477857299997E-3</v>
      </c>
      <c r="R3658" s="89">
        <v>0</v>
      </c>
      <c r="S3658" s="89">
        <v>0</v>
      </c>
      <c r="T3658" s="89">
        <v>0</v>
      </c>
      <c r="U3658" s="89">
        <v>3.3188159422099998E-3</v>
      </c>
      <c r="V3658" s="89">
        <v>0</v>
      </c>
      <c r="W3658" s="89">
        <v>0</v>
      </c>
      <c r="X3658" s="89">
        <v>0</v>
      </c>
      <c r="Y3658" s="89">
        <v>0</v>
      </c>
      <c r="Z3658" s="89">
        <v>5.8896968151900004E-3</v>
      </c>
      <c r="AA3658" s="89">
        <v>3.7153023176699999E-3</v>
      </c>
    </row>
    <row r="3659" spans="1:27" x14ac:dyDescent="0.25">
      <c r="A3659" s="87">
        <v>67012</v>
      </c>
      <c r="B3659" s="134">
        <v>45473</v>
      </c>
      <c r="C3659" s="87">
        <v>21233</v>
      </c>
      <c r="D3659" s="86" t="s">
        <v>1352</v>
      </c>
      <c r="E3659" s="88">
        <v>274102799</v>
      </c>
      <c r="F3659" s="88">
        <v>207771232</v>
      </c>
      <c r="G3659" s="88">
        <v>5920287</v>
      </c>
      <c r="H3659" s="88">
        <v>0</v>
      </c>
      <c r="I3659" s="88">
        <v>0</v>
      </c>
      <c r="J3659" s="88">
        <v>18362627</v>
      </c>
      <c r="K3659" s="88">
        <v>40489120</v>
      </c>
      <c r="L3659" s="88">
        <v>0</v>
      </c>
      <c r="M3659" s="88">
        <v>97556065</v>
      </c>
      <c r="N3659" s="88">
        <v>12074298</v>
      </c>
      <c r="O3659" s="88">
        <v>3219521</v>
      </c>
      <c r="P3659" s="88">
        <v>30149314</v>
      </c>
      <c r="Q3659" s="89">
        <v>5.6027410187299998E-3</v>
      </c>
      <c r="R3659" s="89">
        <v>0</v>
      </c>
      <c r="S3659" s="89">
        <v>0</v>
      </c>
      <c r="T3659" s="89">
        <v>6.7494814850000003E-4</v>
      </c>
      <c r="U3659" s="89">
        <v>1.1318728575400001E-3</v>
      </c>
      <c r="V3659" s="89">
        <v>0</v>
      </c>
      <c r="W3659" s="89">
        <v>0</v>
      </c>
      <c r="X3659" s="89">
        <v>0</v>
      </c>
      <c r="Y3659" s="89">
        <v>0</v>
      </c>
      <c r="Z3659" s="89">
        <v>9.6095434014000002E-4</v>
      </c>
      <c r="AA3659" s="89">
        <v>5.7299938980000004E-4</v>
      </c>
    </row>
    <row r="3660" spans="1:27" x14ac:dyDescent="0.25">
      <c r="A3660" s="87">
        <v>67017</v>
      </c>
      <c r="B3660" s="134">
        <v>45473</v>
      </c>
      <c r="C3660" s="87">
        <v>21238</v>
      </c>
      <c r="D3660" s="86" t="s">
        <v>3942</v>
      </c>
      <c r="E3660" s="88">
        <v>150380477</v>
      </c>
      <c r="F3660" s="88">
        <v>75552534</v>
      </c>
      <c r="G3660" s="88">
        <v>1665807</v>
      </c>
      <c r="H3660" s="88">
        <v>0</v>
      </c>
      <c r="I3660" s="88">
        <v>0</v>
      </c>
      <c r="J3660" s="88">
        <v>4826536</v>
      </c>
      <c r="K3660" s="88">
        <v>26565417</v>
      </c>
      <c r="L3660" s="88">
        <v>0</v>
      </c>
      <c r="M3660" s="88">
        <v>39925324</v>
      </c>
      <c r="N3660" s="88">
        <v>0</v>
      </c>
      <c r="O3660" s="88">
        <v>0</v>
      </c>
      <c r="P3660" s="88">
        <v>2569450</v>
      </c>
      <c r="Q3660" s="89">
        <v>3.9206491623999997E-3</v>
      </c>
      <c r="R3660" s="89">
        <v>0</v>
      </c>
      <c r="S3660" s="89">
        <v>0</v>
      </c>
      <c r="T3660" s="89">
        <v>2.3446119115299998E-3</v>
      </c>
      <c r="U3660" s="89">
        <v>5.9920146590999998E-4</v>
      </c>
      <c r="V3660" s="89">
        <v>0</v>
      </c>
      <c r="W3660" s="89">
        <v>-5.5060099999999998E-5</v>
      </c>
      <c r="X3660" s="89">
        <v>0</v>
      </c>
      <c r="Y3660" s="89">
        <v>0</v>
      </c>
      <c r="Z3660" s="89">
        <v>1.39855995755E-3</v>
      </c>
      <c r="AA3660" s="89">
        <v>4.4542385875000001E-4</v>
      </c>
    </row>
    <row r="3661" spans="1:27" x14ac:dyDescent="0.25">
      <c r="A3661" s="87">
        <v>67021</v>
      </c>
      <c r="B3661" s="134">
        <v>45473</v>
      </c>
      <c r="C3661" s="87">
        <v>21242</v>
      </c>
      <c r="D3661" s="86" t="s">
        <v>2760</v>
      </c>
      <c r="E3661" s="88">
        <v>178044513</v>
      </c>
      <c r="F3661" s="88">
        <v>86913915</v>
      </c>
      <c r="G3661" s="88">
        <v>0</v>
      </c>
      <c r="H3661" s="88">
        <v>0</v>
      </c>
      <c r="I3661" s="88">
        <v>0</v>
      </c>
      <c r="J3661" s="88">
        <v>6493600</v>
      </c>
      <c r="K3661" s="88">
        <v>13874245</v>
      </c>
      <c r="L3661" s="88">
        <v>0</v>
      </c>
      <c r="M3661" s="88">
        <v>63254258</v>
      </c>
      <c r="N3661" s="88">
        <v>0</v>
      </c>
      <c r="O3661" s="88">
        <v>69100</v>
      </c>
      <c r="P3661" s="88">
        <v>3222712</v>
      </c>
      <c r="Q3661" s="89">
        <v>0</v>
      </c>
      <c r="R3661" s="89">
        <v>0</v>
      </c>
      <c r="S3661" s="89">
        <v>0</v>
      </c>
      <c r="T3661" s="89">
        <v>0</v>
      </c>
      <c r="U3661" s="89">
        <v>1.25842446376E-3</v>
      </c>
      <c r="V3661" s="89">
        <v>0</v>
      </c>
      <c r="W3661" s="89">
        <v>1.4933648908999999E-4</v>
      </c>
      <c r="X3661" s="89">
        <v>0</v>
      </c>
      <c r="Y3661" s="89">
        <v>0</v>
      </c>
      <c r="Z3661" s="89">
        <v>1.6140269802050002E-2</v>
      </c>
      <c r="AA3661" s="89">
        <v>8.2867733170999996E-4</v>
      </c>
    </row>
    <row r="3662" spans="1:27" x14ac:dyDescent="0.25">
      <c r="A3662" s="87">
        <v>67022</v>
      </c>
      <c r="B3662" s="134">
        <v>45473</v>
      </c>
      <c r="C3662" s="87">
        <v>21243</v>
      </c>
      <c r="D3662" s="86" t="s">
        <v>3943</v>
      </c>
      <c r="E3662" s="88">
        <v>2559587</v>
      </c>
      <c r="F3662" s="88">
        <v>1903643</v>
      </c>
      <c r="G3662" s="88">
        <v>0</v>
      </c>
      <c r="H3662" s="88">
        <v>0</v>
      </c>
      <c r="I3662" s="88">
        <v>0</v>
      </c>
      <c r="J3662" s="88">
        <v>258035</v>
      </c>
      <c r="K3662" s="88">
        <v>1105819</v>
      </c>
      <c r="L3662" s="88">
        <v>0</v>
      </c>
      <c r="M3662" s="88">
        <v>18001</v>
      </c>
      <c r="N3662" s="88">
        <v>0</v>
      </c>
      <c r="O3662" s="88">
        <v>0</v>
      </c>
      <c r="P3662" s="88">
        <v>521787</v>
      </c>
      <c r="Q3662" s="89">
        <v>0</v>
      </c>
      <c r="R3662" s="89">
        <v>0</v>
      </c>
      <c r="S3662" s="89">
        <v>0</v>
      </c>
      <c r="T3662" s="89">
        <v>0</v>
      </c>
      <c r="U3662" s="89">
        <v>1.4934523032599999E-3</v>
      </c>
      <c r="V3662" s="89">
        <v>0</v>
      </c>
      <c r="W3662" s="89">
        <v>0</v>
      </c>
      <c r="X3662" s="89">
        <v>0</v>
      </c>
      <c r="Y3662" s="89">
        <v>0</v>
      </c>
      <c r="Z3662" s="89">
        <v>1.09175714556E-2</v>
      </c>
      <c r="AA3662" s="89">
        <v>4.0204498669900003E-3</v>
      </c>
    </row>
    <row r="3663" spans="1:27" x14ac:dyDescent="0.25">
      <c r="A3663" s="87">
        <v>67024</v>
      </c>
      <c r="B3663" s="134">
        <v>45473</v>
      </c>
      <c r="C3663" s="87">
        <v>21245</v>
      </c>
      <c r="D3663" s="86" t="s">
        <v>3944</v>
      </c>
      <c r="E3663" s="88">
        <v>298412</v>
      </c>
      <c r="F3663" s="88">
        <v>49803</v>
      </c>
      <c r="G3663" s="88">
        <v>0</v>
      </c>
      <c r="H3663" s="88">
        <v>0</v>
      </c>
      <c r="I3663" s="88">
        <v>0</v>
      </c>
      <c r="J3663" s="88">
        <v>0</v>
      </c>
      <c r="K3663" s="88">
        <v>35609</v>
      </c>
      <c r="L3663" s="88">
        <v>0</v>
      </c>
      <c r="M3663" s="88">
        <v>0</v>
      </c>
      <c r="N3663" s="88">
        <v>0</v>
      </c>
      <c r="O3663" s="88">
        <v>0</v>
      </c>
      <c r="P3663" s="88">
        <v>14194</v>
      </c>
      <c r="Q3663" s="89">
        <v>0</v>
      </c>
      <c r="R3663" s="89">
        <v>0</v>
      </c>
      <c r="S3663" s="89">
        <v>0</v>
      </c>
      <c r="T3663" s="89">
        <v>0</v>
      </c>
      <c r="U3663" s="89">
        <v>0</v>
      </c>
      <c r="V3663" s="89">
        <v>0</v>
      </c>
      <c r="W3663" s="89">
        <v>0</v>
      </c>
      <c r="X3663" s="89">
        <v>0</v>
      </c>
      <c r="Y3663" s="89">
        <v>0</v>
      </c>
      <c r="Z3663" s="89">
        <v>0</v>
      </c>
      <c r="AA3663" s="89">
        <v>0</v>
      </c>
    </row>
    <row r="3664" spans="1:27" x14ac:dyDescent="0.25">
      <c r="A3664" s="87">
        <v>67056</v>
      </c>
      <c r="B3664" s="134">
        <v>45473</v>
      </c>
      <c r="C3664" s="87">
        <v>21277</v>
      </c>
      <c r="D3664" s="86" t="s">
        <v>3945</v>
      </c>
      <c r="E3664" s="88">
        <v>23213928</v>
      </c>
      <c r="F3664" s="88">
        <v>19198621</v>
      </c>
      <c r="G3664" s="88">
        <v>372459</v>
      </c>
      <c r="H3664" s="88">
        <v>0</v>
      </c>
      <c r="I3664" s="88">
        <v>0</v>
      </c>
      <c r="J3664" s="88">
        <v>3132617</v>
      </c>
      <c r="K3664" s="88">
        <v>6459372</v>
      </c>
      <c r="L3664" s="88">
        <v>0</v>
      </c>
      <c r="M3664" s="88">
        <v>4728104</v>
      </c>
      <c r="N3664" s="88">
        <v>0</v>
      </c>
      <c r="O3664" s="88">
        <v>550668</v>
      </c>
      <c r="P3664" s="88">
        <v>3955401</v>
      </c>
      <c r="Q3664" s="89">
        <v>-4.2127181084999996E-3</v>
      </c>
      <c r="R3664" s="89">
        <v>0</v>
      </c>
      <c r="S3664" s="89">
        <v>0</v>
      </c>
      <c r="T3664" s="89">
        <v>-7.6358077220000005E-4</v>
      </c>
      <c r="U3664" s="89">
        <v>-4.2790443370000001E-4</v>
      </c>
      <c r="V3664" s="89">
        <v>0</v>
      </c>
      <c r="W3664" s="89">
        <v>0</v>
      </c>
      <c r="X3664" s="89">
        <v>0</v>
      </c>
      <c r="Y3664" s="89">
        <v>0</v>
      </c>
      <c r="Z3664" s="89">
        <v>1.9785416528599999E-3</v>
      </c>
      <c r="AA3664" s="89">
        <v>-6.2573254248999997E-7</v>
      </c>
    </row>
    <row r="3665" spans="1:27" x14ac:dyDescent="0.25">
      <c r="A3665" s="87">
        <v>67066</v>
      </c>
      <c r="B3665" s="134">
        <v>45473</v>
      </c>
      <c r="C3665" s="87">
        <v>21287</v>
      </c>
      <c r="D3665" s="86" t="s">
        <v>3946</v>
      </c>
      <c r="E3665" s="88">
        <v>86176319</v>
      </c>
      <c r="F3665" s="88">
        <v>45263164</v>
      </c>
      <c r="G3665" s="88">
        <v>0</v>
      </c>
      <c r="H3665" s="88">
        <v>0</v>
      </c>
      <c r="I3665" s="88">
        <v>23770</v>
      </c>
      <c r="J3665" s="88">
        <v>2199949</v>
      </c>
      <c r="K3665" s="88">
        <v>6038139</v>
      </c>
      <c r="L3665" s="88">
        <v>0</v>
      </c>
      <c r="M3665" s="88">
        <v>33206333</v>
      </c>
      <c r="N3665" s="88">
        <v>395701</v>
      </c>
      <c r="O3665" s="88">
        <v>0</v>
      </c>
      <c r="P3665" s="88">
        <v>3399272</v>
      </c>
      <c r="Q3665" s="89">
        <v>0</v>
      </c>
      <c r="R3665" s="89">
        <v>0</v>
      </c>
      <c r="S3665" s="89">
        <v>2.749379032852E-2</v>
      </c>
      <c r="T3665" s="89">
        <v>5.8364065449999999E-5</v>
      </c>
      <c r="U3665" s="89">
        <v>5.9471813418999998E-4</v>
      </c>
      <c r="V3665" s="89">
        <v>0</v>
      </c>
      <c r="W3665" s="89">
        <v>0</v>
      </c>
      <c r="X3665" s="89">
        <v>0</v>
      </c>
      <c r="Y3665" s="89">
        <v>0</v>
      </c>
      <c r="Z3665" s="89">
        <v>1.7471190456399999E-3</v>
      </c>
      <c r="AA3665" s="89">
        <v>2.2799619609000001E-4</v>
      </c>
    </row>
    <row r="3666" spans="1:27" x14ac:dyDescent="0.25">
      <c r="A3666" s="87">
        <v>67076</v>
      </c>
      <c r="B3666" s="134">
        <v>45473</v>
      </c>
      <c r="C3666" s="87">
        <v>21297</v>
      </c>
      <c r="D3666" s="86" t="s">
        <v>3947</v>
      </c>
      <c r="E3666" s="88">
        <v>134932464</v>
      </c>
      <c r="F3666" s="88">
        <v>95687260</v>
      </c>
      <c r="G3666" s="88">
        <v>1263377</v>
      </c>
      <c r="H3666" s="88">
        <v>0</v>
      </c>
      <c r="I3666" s="88">
        <v>0</v>
      </c>
      <c r="J3666" s="88">
        <v>5666075</v>
      </c>
      <c r="K3666" s="88">
        <v>21513600</v>
      </c>
      <c r="L3666" s="88">
        <v>0</v>
      </c>
      <c r="M3666" s="88">
        <v>52147790</v>
      </c>
      <c r="N3666" s="88">
        <v>1333232</v>
      </c>
      <c r="O3666" s="88">
        <v>2273363</v>
      </c>
      <c r="P3666" s="88">
        <v>11489823</v>
      </c>
      <c r="Q3666" s="89">
        <v>1.254403586985E-2</v>
      </c>
      <c r="R3666" s="89">
        <v>0</v>
      </c>
      <c r="S3666" s="89">
        <v>0</v>
      </c>
      <c r="T3666" s="89">
        <v>0</v>
      </c>
      <c r="U3666" s="89">
        <v>2.0302162047000001E-4</v>
      </c>
      <c r="V3666" s="89">
        <v>0</v>
      </c>
      <c r="W3666" s="89">
        <v>-8.2261832900000004E-5</v>
      </c>
      <c r="X3666" s="89">
        <v>0</v>
      </c>
      <c r="Y3666" s="89">
        <v>0</v>
      </c>
      <c r="Z3666" s="89">
        <v>3.1180034431200002E-3</v>
      </c>
      <c r="AA3666" s="89">
        <v>5.5379876015000001E-4</v>
      </c>
    </row>
    <row r="3667" spans="1:27" x14ac:dyDescent="0.25">
      <c r="A3667" s="87">
        <v>67078</v>
      </c>
      <c r="B3667" s="134">
        <v>45473</v>
      </c>
      <c r="C3667" s="87">
        <v>21299</v>
      </c>
      <c r="D3667" s="86" t="s">
        <v>3948</v>
      </c>
      <c r="E3667" s="88">
        <v>6438976</v>
      </c>
      <c r="F3667" s="88">
        <v>5503818</v>
      </c>
      <c r="G3667" s="88">
        <v>0</v>
      </c>
      <c r="H3667" s="88">
        <v>0</v>
      </c>
      <c r="I3667" s="88">
        <v>0</v>
      </c>
      <c r="J3667" s="88">
        <v>910307</v>
      </c>
      <c r="K3667" s="88">
        <v>3298934</v>
      </c>
      <c r="L3667" s="88">
        <v>0</v>
      </c>
      <c r="M3667" s="88">
        <v>0</v>
      </c>
      <c r="N3667" s="88">
        <v>0</v>
      </c>
      <c r="O3667" s="88">
        <v>0</v>
      </c>
      <c r="P3667" s="88">
        <v>1294577</v>
      </c>
      <c r="Q3667" s="89">
        <v>0</v>
      </c>
      <c r="R3667" s="89">
        <v>0</v>
      </c>
      <c r="S3667" s="89">
        <v>0</v>
      </c>
      <c r="T3667" s="89">
        <v>0</v>
      </c>
      <c r="U3667" s="89">
        <v>0</v>
      </c>
      <c r="V3667" s="89">
        <v>0</v>
      </c>
      <c r="W3667" s="89">
        <v>0</v>
      </c>
      <c r="X3667" s="89">
        <v>0</v>
      </c>
      <c r="Y3667" s="89">
        <v>0</v>
      </c>
      <c r="Z3667" s="89">
        <v>1.43574491354E-3</v>
      </c>
      <c r="AA3667" s="89">
        <v>3.5610353268000002E-4</v>
      </c>
    </row>
    <row r="3668" spans="1:27" x14ac:dyDescent="0.25">
      <c r="A3668" s="87">
        <v>67079</v>
      </c>
      <c r="B3668" s="134">
        <v>45473</v>
      </c>
      <c r="C3668" s="87">
        <v>21300</v>
      </c>
      <c r="D3668" s="86" t="s">
        <v>3842</v>
      </c>
      <c r="E3668" s="88">
        <v>59456486</v>
      </c>
      <c r="F3668" s="88">
        <v>45812457</v>
      </c>
      <c r="G3668" s="88">
        <v>1008946</v>
      </c>
      <c r="H3668" s="88">
        <v>0</v>
      </c>
      <c r="I3668" s="88">
        <v>0</v>
      </c>
      <c r="J3668" s="88">
        <v>4110292</v>
      </c>
      <c r="K3668" s="88">
        <v>12745580</v>
      </c>
      <c r="L3668" s="88">
        <v>0</v>
      </c>
      <c r="M3668" s="88">
        <v>22424168</v>
      </c>
      <c r="N3668" s="88">
        <v>0</v>
      </c>
      <c r="O3668" s="88">
        <v>0</v>
      </c>
      <c r="P3668" s="88">
        <v>5523471</v>
      </c>
      <c r="Q3668" s="89">
        <v>3.5666553733099998E-3</v>
      </c>
      <c r="R3668" s="89">
        <v>0</v>
      </c>
      <c r="S3668" s="89">
        <v>0</v>
      </c>
      <c r="T3668" s="89">
        <v>-3.7077487380000001E-4</v>
      </c>
      <c r="U3668" s="89">
        <v>8.9027351621E-4</v>
      </c>
      <c r="V3668" s="89">
        <v>0</v>
      </c>
      <c r="W3668" s="89">
        <v>0</v>
      </c>
      <c r="X3668" s="89">
        <v>0</v>
      </c>
      <c r="Y3668" s="89">
        <v>0</v>
      </c>
      <c r="Z3668" s="89">
        <v>6.8352782104999998E-4</v>
      </c>
      <c r="AA3668" s="89">
        <v>3.9031809922999999E-4</v>
      </c>
    </row>
    <row r="3669" spans="1:27" x14ac:dyDescent="0.25">
      <c r="A3669" s="87">
        <v>67096</v>
      </c>
      <c r="B3669" s="134">
        <v>45473</v>
      </c>
      <c r="C3669" s="87">
        <v>21317</v>
      </c>
      <c r="D3669" s="86" t="s">
        <v>3949</v>
      </c>
      <c r="E3669" s="88">
        <v>40526102</v>
      </c>
      <c r="F3669" s="88">
        <v>14463383</v>
      </c>
      <c r="G3669" s="88">
        <v>473826</v>
      </c>
      <c r="H3669" s="88">
        <v>0</v>
      </c>
      <c r="I3669" s="88">
        <v>0</v>
      </c>
      <c r="J3669" s="88">
        <v>460041</v>
      </c>
      <c r="K3669" s="88">
        <v>5659069</v>
      </c>
      <c r="L3669" s="88">
        <v>0</v>
      </c>
      <c r="M3669" s="88">
        <v>5951088</v>
      </c>
      <c r="N3669" s="88">
        <v>0</v>
      </c>
      <c r="O3669" s="88">
        <v>0</v>
      </c>
      <c r="P3669" s="88">
        <v>1919359</v>
      </c>
      <c r="Q3669" s="89">
        <v>1.9055449823020001E-2</v>
      </c>
      <c r="R3669" s="89">
        <v>0</v>
      </c>
      <c r="S3669" s="89">
        <v>0</v>
      </c>
      <c r="T3669" s="89">
        <v>0</v>
      </c>
      <c r="U3669" s="89">
        <v>5.3213584206800004E-3</v>
      </c>
      <c r="V3669" s="89">
        <v>0</v>
      </c>
      <c r="W3669" s="89">
        <v>4.0240339638000002E-4</v>
      </c>
      <c r="X3669" s="89">
        <v>0</v>
      </c>
      <c r="Y3669" s="89">
        <v>0</v>
      </c>
      <c r="Z3669" s="89">
        <v>1.09810023506E-3</v>
      </c>
      <c r="AA3669" s="89">
        <v>2.8420449411899998E-3</v>
      </c>
    </row>
    <row r="3670" spans="1:27" x14ac:dyDescent="0.25">
      <c r="A3670" s="87">
        <v>67108</v>
      </c>
      <c r="B3670" s="134">
        <v>45473</v>
      </c>
      <c r="C3670" s="87">
        <v>21329</v>
      </c>
      <c r="D3670" s="86" t="s">
        <v>3950</v>
      </c>
      <c r="E3670" s="88">
        <v>342459</v>
      </c>
      <c r="F3670" s="88">
        <v>218415</v>
      </c>
      <c r="G3670" s="88">
        <v>0</v>
      </c>
      <c r="H3670" s="88">
        <v>0</v>
      </c>
      <c r="I3670" s="88">
        <v>0</v>
      </c>
      <c r="J3670" s="88">
        <v>0</v>
      </c>
      <c r="K3670" s="88">
        <v>174407</v>
      </c>
      <c r="L3670" s="88">
        <v>0</v>
      </c>
      <c r="M3670" s="88">
        <v>8332</v>
      </c>
      <c r="N3670" s="88">
        <v>0</v>
      </c>
      <c r="O3670" s="88">
        <v>0</v>
      </c>
      <c r="P3670" s="88">
        <v>35676</v>
      </c>
      <c r="Q3670" s="89">
        <v>0</v>
      </c>
      <c r="R3670" s="89">
        <v>0</v>
      </c>
      <c r="S3670" s="89">
        <v>0</v>
      </c>
      <c r="T3670" s="89">
        <v>0</v>
      </c>
      <c r="U3670" s="89">
        <v>0</v>
      </c>
      <c r="V3670" s="89">
        <v>0</v>
      </c>
      <c r="W3670" s="89">
        <v>0</v>
      </c>
      <c r="X3670" s="89">
        <v>0</v>
      </c>
      <c r="Y3670" s="89">
        <v>0</v>
      </c>
      <c r="Z3670" s="89">
        <v>0</v>
      </c>
      <c r="AA3670" s="89">
        <v>0</v>
      </c>
    </row>
    <row r="3671" spans="1:27" x14ac:dyDescent="0.25">
      <c r="A3671" s="87">
        <v>67110</v>
      </c>
      <c r="B3671" s="134">
        <v>45473</v>
      </c>
      <c r="C3671" s="87">
        <v>21331</v>
      </c>
      <c r="D3671" s="86" t="s">
        <v>3951</v>
      </c>
      <c r="E3671" s="88">
        <v>2383354</v>
      </c>
      <c r="F3671" s="88">
        <v>1626172</v>
      </c>
      <c r="G3671" s="88">
        <v>0</v>
      </c>
      <c r="H3671" s="88">
        <v>0</v>
      </c>
      <c r="I3671" s="88">
        <v>0</v>
      </c>
      <c r="J3671" s="88">
        <v>261283</v>
      </c>
      <c r="K3671" s="88">
        <v>1081931</v>
      </c>
      <c r="L3671" s="88">
        <v>0</v>
      </c>
      <c r="M3671" s="88">
        <v>0</v>
      </c>
      <c r="N3671" s="88">
        <v>0</v>
      </c>
      <c r="O3671" s="88">
        <v>0</v>
      </c>
      <c r="P3671" s="88">
        <v>282958</v>
      </c>
      <c r="Q3671" s="89">
        <v>0</v>
      </c>
      <c r="R3671" s="89">
        <v>0</v>
      </c>
      <c r="S3671" s="89">
        <v>0</v>
      </c>
      <c r="T3671" s="89">
        <v>0</v>
      </c>
      <c r="U3671" s="89">
        <v>-5.8262428000000003E-5</v>
      </c>
      <c r="V3671" s="89">
        <v>0</v>
      </c>
      <c r="W3671" s="89">
        <v>0</v>
      </c>
      <c r="X3671" s="89">
        <v>0</v>
      </c>
      <c r="Y3671" s="89">
        <v>0</v>
      </c>
      <c r="Z3671" s="89">
        <v>0</v>
      </c>
      <c r="AA3671" s="89">
        <v>-4.0273517600000003E-5</v>
      </c>
    </row>
    <row r="3672" spans="1:27" x14ac:dyDescent="0.25">
      <c r="A3672" s="87">
        <v>67127</v>
      </c>
      <c r="B3672" s="134">
        <v>45473</v>
      </c>
      <c r="C3672" s="87">
        <v>21348</v>
      </c>
      <c r="D3672" s="86" t="s">
        <v>3952</v>
      </c>
      <c r="E3672" s="88">
        <v>47532213</v>
      </c>
      <c r="F3672" s="88">
        <v>41446542</v>
      </c>
      <c r="G3672" s="88">
        <v>1664439</v>
      </c>
      <c r="H3672" s="88">
        <v>0</v>
      </c>
      <c r="I3672" s="88">
        <v>0</v>
      </c>
      <c r="J3672" s="88">
        <v>2641961</v>
      </c>
      <c r="K3672" s="88">
        <v>8548650</v>
      </c>
      <c r="L3672" s="88">
        <v>0</v>
      </c>
      <c r="M3672" s="88">
        <v>25072545</v>
      </c>
      <c r="N3672" s="88">
        <v>144000</v>
      </c>
      <c r="O3672" s="88">
        <v>26903</v>
      </c>
      <c r="P3672" s="88">
        <v>3348044</v>
      </c>
      <c r="Q3672" s="89">
        <v>4.5148611256900003E-3</v>
      </c>
      <c r="R3672" s="89">
        <v>0</v>
      </c>
      <c r="S3672" s="89">
        <v>0</v>
      </c>
      <c r="T3672" s="89">
        <v>6.6919013850000005E-4</v>
      </c>
      <c r="U3672" s="89">
        <v>-7.692786494E-4</v>
      </c>
      <c r="V3672" s="89">
        <v>0</v>
      </c>
      <c r="W3672" s="89">
        <v>0</v>
      </c>
      <c r="X3672" s="89">
        <v>0</v>
      </c>
      <c r="Y3672" s="89">
        <v>0</v>
      </c>
      <c r="Z3672" s="89">
        <v>-4.5097881063999997E-3</v>
      </c>
      <c r="AA3672" s="89">
        <v>-2.746016965E-4</v>
      </c>
    </row>
    <row r="3673" spans="1:27" x14ac:dyDescent="0.25">
      <c r="A3673" s="87">
        <v>67129</v>
      </c>
      <c r="B3673" s="134">
        <v>45473</v>
      </c>
      <c r="C3673" s="87">
        <v>21350</v>
      </c>
      <c r="D3673" s="86" t="s">
        <v>3907</v>
      </c>
      <c r="E3673" s="88">
        <v>61133641</v>
      </c>
      <c r="F3673" s="88">
        <v>46486820</v>
      </c>
      <c r="G3673" s="88">
        <v>708694</v>
      </c>
      <c r="H3673" s="88">
        <v>0</v>
      </c>
      <c r="I3673" s="88">
        <v>0</v>
      </c>
      <c r="J3673" s="88">
        <v>2883552</v>
      </c>
      <c r="K3673" s="88">
        <v>18129835</v>
      </c>
      <c r="L3673" s="88">
        <v>0</v>
      </c>
      <c r="M3673" s="88">
        <v>21745217</v>
      </c>
      <c r="N3673" s="88">
        <v>202347</v>
      </c>
      <c r="O3673" s="88">
        <v>0</v>
      </c>
      <c r="P3673" s="88">
        <v>2817175</v>
      </c>
      <c r="Q3673" s="89">
        <v>1.3559481885640001E-2</v>
      </c>
      <c r="R3673" s="89">
        <v>0</v>
      </c>
      <c r="S3673" s="89">
        <v>0</v>
      </c>
      <c r="T3673" s="89">
        <v>0</v>
      </c>
      <c r="U3673" s="89">
        <v>1.0090990688299999E-3</v>
      </c>
      <c r="V3673" s="89">
        <v>0</v>
      </c>
      <c r="W3673" s="89">
        <v>0</v>
      </c>
      <c r="X3673" s="89">
        <v>0</v>
      </c>
      <c r="Y3673" s="89">
        <v>0</v>
      </c>
      <c r="Z3673" s="89">
        <v>4.5618667401700003E-3</v>
      </c>
      <c r="AA3673" s="89">
        <v>8.8904279651000004E-4</v>
      </c>
    </row>
    <row r="3674" spans="1:27" x14ac:dyDescent="0.25">
      <c r="A3674" s="87">
        <v>67130</v>
      </c>
      <c r="B3674" s="134">
        <v>45473</v>
      </c>
      <c r="C3674" s="87">
        <v>21351</v>
      </c>
      <c r="D3674" s="86" t="s">
        <v>3953</v>
      </c>
      <c r="E3674" s="88">
        <v>1089100</v>
      </c>
      <c r="F3674" s="88">
        <v>782739</v>
      </c>
      <c r="G3674" s="88">
        <v>0</v>
      </c>
      <c r="H3674" s="88">
        <v>0</v>
      </c>
      <c r="I3674" s="88">
        <v>0</v>
      </c>
      <c r="J3674" s="88">
        <v>110162</v>
      </c>
      <c r="K3674" s="88">
        <v>646448</v>
      </c>
      <c r="L3674" s="88">
        <v>0</v>
      </c>
      <c r="M3674" s="88">
        <v>0</v>
      </c>
      <c r="N3674" s="88">
        <v>0</v>
      </c>
      <c r="O3674" s="88">
        <v>0</v>
      </c>
      <c r="P3674" s="88">
        <v>26128</v>
      </c>
      <c r="Q3674" s="89">
        <v>0</v>
      </c>
      <c r="R3674" s="89">
        <v>0</v>
      </c>
      <c r="S3674" s="89">
        <v>0</v>
      </c>
      <c r="T3674" s="89">
        <v>0</v>
      </c>
      <c r="U3674" s="89">
        <v>0</v>
      </c>
      <c r="V3674" s="89">
        <v>0</v>
      </c>
      <c r="W3674" s="89">
        <v>0</v>
      </c>
      <c r="X3674" s="89">
        <v>0</v>
      </c>
      <c r="Y3674" s="89">
        <v>0</v>
      </c>
      <c r="Z3674" s="89">
        <v>0</v>
      </c>
      <c r="AA3674" s="89">
        <v>0</v>
      </c>
    </row>
    <row r="3675" spans="1:27" x14ac:dyDescent="0.25">
      <c r="A3675" s="87">
        <v>67132</v>
      </c>
      <c r="B3675" s="134">
        <v>45473</v>
      </c>
      <c r="C3675" s="87">
        <v>21353</v>
      </c>
      <c r="D3675" s="86" t="s">
        <v>3954</v>
      </c>
      <c r="E3675" s="88">
        <v>923376279</v>
      </c>
      <c r="F3675" s="88">
        <v>443816791</v>
      </c>
      <c r="G3675" s="88">
        <v>10423059</v>
      </c>
      <c r="H3675" s="88">
        <v>0</v>
      </c>
      <c r="I3675" s="88">
        <v>0</v>
      </c>
      <c r="J3675" s="88">
        <v>25025892</v>
      </c>
      <c r="K3675" s="88">
        <v>105648689</v>
      </c>
      <c r="L3675" s="88">
        <v>0</v>
      </c>
      <c r="M3675" s="88">
        <v>258845212</v>
      </c>
      <c r="N3675" s="88">
        <v>0</v>
      </c>
      <c r="O3675" s="88">
        <v>0</v>
      </c>
      <c r="P3675" s="88">
        <v>43873939</v>
      </c>
      <c r="Q3675" s="89">
        <v>4.0024525895400002E-3</v>
      </c>
      <c r="R3675" s="89">
        <v>0</v>
      </c>
      <c r="S3675" s="89">
        <v>0</v>
      </c>
      <c r="T3675" s="89">
        <v>-3.7753128399999999E-5</v>
      </c>
      <c r="U3675" s="89">
        <v>3.4984088276E-4</v>
      </c>
      <c r="V3675" s="89">
        <v>0</v>
      </c>
      <c r="W3675" s="89">
        <v>-6.3019179221999999E-6</v>
      </c>
      <c r="X3675" s="89">
        <v>0</v>
      </c>
      <c r="Y3675" s="89">
        <v>0</v>
      </c>
      <c r="Z3675" s="89">
        <v>6.8688231121000003E-4</v>
      </c>
      <c r="AA3675" s="89">
        <v>2.5020328981E-4</v>
      </c>
    </row>
    <row r="3676" spans="1:27" x14ac:dyDescent="0.25">
      <c r="A3676" s="87">
        <v>67140</v>
      </c>
      <c r="B3676" s="134">
        <v>45473</v>
      </c>
      <c r="C3676" s="87">
        <v>21361</v>
      </c>
      <c r="D3676" s="86" t="s">
        <v>3955</v>
      </c>
      <c r="E3676" s="88">
        <v>514597</v>
      </c>
      <c r="F3676" s="88">
        <v>0</v>
      </c>
      <c r="G3676" s="88">
        <v>0</v>
      </c>
      <c r="H3676" s="88">
        <v>0</v>
      </c>
      <c r="I3676" s="88">
        <v>0</v>
      </c>
      <c r="J3676" s="88">
        <v>0</v>
      </c>
      <c r="K3676" s="88">
        <v>0</v>
      </c>
      <c r="L3676" s="88">
        <v>0</v>
      </c>
      <c r="M3676" s="88">
        <v>0</v>
      </c>
      <c r="N3676" s="88">
        <v>0</v>
      </c>
      <c r="O3676" s="88">
        <v>0</v>
      </c>
      <c r="P3676" s="88">
        <v>0</v>
      </c>
      <c r="Q3676" s="89">
        <v>0</v>
      </c>
      <c r="R3676" s="89">
        <v>0</v>
      </c>
      <c r="S3676" s="89">
        <v>0</v>
      </c>
      <c r="T3676" s="89">
        <v>0</v>
      </c>
      <c r="U3676" s="89">
        <v>0</v>
      </c>
      <c r="V3676" s="89">
        <v>0</v>
      </c>
      <c r="W3676" s="89">
        <v>0</v>
      </c>
      <c r="X3676" s="89">
        <v>0</v>
      </c>
      <c r="Y3676" s="89">
        <v>0</v>
      </c>
      <c r="Z3676" s="89">
        <v>0</v>
      </c>
      <c r="AA3676" s="89">
        <v>0</v>
      </c>
    </row>
    <row r="3677" spans="1:27" x14ac:dyDescent="0.25">
      <c r="A3677" s="87">
        <v>67146</v>
      </c>
      <c r="B3677" s="134">
        <v>45473</v>
      </c>
      <c r="C3677" s="87">
        <v>21367</v>
      </c>
      <c r="D3677" s="86" t="s">
        <v>3956</v>
      </c>
      <c r="E3677" s="88">
        <v>139534564</v>
      </c>
      <c r="F3677" s="88">
        <v>104214521</v>
      </c>
      <c r="G3677" s="88">
        <v>1972302</v>
      </c>
      <c r="H3677" s="88">
        <v>0</v>
      </c>
      <c r="I3677" s="88">
        <v>0</v>
      </c>
      <c r="J3677" s="88">
        <v>9161470</v>
      </c>
      <c r="K3677" s="88">
        <v>47778182</v>
      </c>
      <c r="L3677" s="88">
        <v>0</v>
      </c>
      <c r="M3677" s="88">
        <v>34881517</v>
      </c>
      <c r="N3677" s="88">
        <v>0</v>
      </c>
      <c r="O3677" s="88">
        <v>0</v>
      </c>
      <c r="P3677" s="88">
        <v>10421050</v>
      </c>
      <c r="Q3677" s="89">
        <v>1.6352538078919999E-2</v>
      </c>
      <c r="R3677" s="89">
        <v>0</v>
      </c>
      <c r="S3677" s="89">
        <v>0</v>
      </c>
      <c r="T3677" s="89">
        <v>-3.4341075080000002E-4</v>
      </c>
      <c r="U3677" s="89">
        <v>4.9798075937200004E-3</v>
      </c>
      <c r="V3677" s="89">
        <v>0</v>
      </c>
      <c r="W3677" s="89">
        <v>-3.7784372249999998E-4</v>
      </c>
      <c r="X3677" s="89">
        <v>0</v>
      </c>
      <c r="Y3677" s="89">
        <v>0</v>
      </c>
      <c r="Z3677" s="89">
        <v>8.1619533634899998E-3</v>
      </c>
      <c r="AA3677" s="89">
        <v>3.4480224438400001E-3</v>
      </c>
    </row>
    <row r="3678" spans="1:27" x14ac:dyDescent="0.25">
      <c r="A3678" s="87">
        <v>67147</v>
      </c>
      <c r="B3678" s="134">
        <v>45473</v>
      </c>
      <c r="C3678" s="87">
        <v>21368</v>
      </c>
      <c r="D3678" s="86" t="s">
        <v>3957</v>
      </c>
      <c r="E3678" s="88">
        <v>127784999</v>
      </c>
      <c r="F3678" s="88">
        <v>106961066</v>
      </c>
      <c r="G3678" s="88">
        <v>1428805</v>
      </c>
      <c r="H3678" s="88">
        <v>0</v>
      </c>
      <c r="I3678" s="88">
        <v>0</v>
      </c>
      <c r="J3678" s="88">
        <v>8426377</v>
      </c>
      <c r="K3678" s="88">
        <v>51517154</v>
      </c>
      <c r="L3678" s="88">
        <v>0</v>
      </c>
      <c r="M3678" s="88">
        <v>32558595</v>
      </c>
      <c r="N3678" s="88">
        <v>244281</v>
      </c>
      <c r="O3678" s="88">
        <v>0</v>
      </c>
      <c r="P3678" s="88">
        <v>12785854</v>
      </c>
      <c r="Q3678" s="89">
        <v>2.2979124848999999E-2</v>
      </c>
      <c r="R3678" s="89">
        <v>0</v>
      </c>
      <c r="S3678" s="89">
        <v>0</v>
      </c>
      <c r="T3678" s="89">
        <v>7.4022347909000002E-4</v>
      </c>
      <c r="U3678" s="89">
        <v>3.3404842889199998E-3</v>
      </c>
      <c r="V3678" s="89">
        <v>0</v>
      </c>
      <c r="W3678" s="89">
        <v>0</v>
      </c>
      <c r="X3678" s="89">
        <v>0</v>
      </c>
      <c r="Y3678" s="89">
        <v>0</v>
      </c>
      <c r="Z3678" s="89">
        <v>2.1188879815900001E-3</v>
      </c>
      <c r="AA3678" s="89">
        <v>2.2713943486100002E-3</v>
      </c>
    </row>
    <row r="3679" spans="1:27" x14ac:dyDescent="0.25">
      <c r="A3679" s="87">
        <v>67149</v>
      </c>
      <c r="B3679" s="134">
        <v>45473</v>
      </c>
      <c r="C3679" s="87">
        <v>21370</v>
      </c>
      <c r="D3679" s="86" t="s">
        <v>3958</v>
      </c>
      <c r="E3679" s="88">
        <v>5776045</v>
      </c>
      <c r="F3679" s="88">
        <v>4587180</v>
      </c>
      <c r="G3679" s="88">
        <v>0</v>
      </c>
      <c r="H3679" s="88">
        <v>0</v>
      </c>
      <c r="I3679" s="88">
        <v>0</v>
      </c>
      <c r="J3679" s="88">
        <v>1141539</v>
      </c>
      <c r="K3679" s="88">
        <v>2483625</v>
      </c>
      <c r="L3679" s="88">
        <v>0</v>
      </c>
      <c r="M3679" s="88">
        <v>0</v>
      </c>
      <c r="N3679" s="88">
        <v>0</v>
      </c>
      <c r="O3679" s="88">
        <v>0</v>
      </c>
      <c r="P3679" s="88">
        <v>962016</v>
      </c>
      <c r="Q3679" s="89">
        <v>0</v>
      </c>
      <c r="R3679" s="89">
        <v>0</v>
      </c>
      <c r="S3679" s="89">
        <v>0</v>
      </c>
      <c r="T3679" s="89">
        <v>0</v>
      </c>
      <c r="U3679" s="89">
        <v>-4.5952314955000002E-6</v>
      </c>
      <c r="V3679" s="89">
        <v>0</v>
      </c>
      <c r="W3679" s="89">
        <v>0</v>
      </c>
      <c r="X3679" s="89">
        <v>0</v>
      </c>
      <c r="Y3679" s="89">
        <v>0</v>
      </c>
      <c r="Z3679" s="89">
        <v>-2.7532490510999998E-3</v>
      </c>
      <c r="AA3679" s="89">
        <v>-6.3434741500000003E-4</v>
      </c>
    </row>
    <row r="3680" spans="1:27" x14ac:dyDescent="0.25">
      <c r="A3680" s="87">
        <v>67153</v>
      </c>
      <c r="B3680" s="134">
        <v>45473</v>
      </c>
      <c r="C3680" s="87">
        <v>21374</v>
      </c>
      <c r="D3680" s="86" t="s">
        <v>3343</v>
      </c>
      <c r="E3680" s="88">
        <v>172593839</v>
      </c>
      <c r="F3680" s="88">
        <v>98727186</v>
      </c>
      <c r="G3680" s="88">
        <v>5626647</v>
      </c>
      <c r="H3680" s="88">
        <v>0</v>
      </c>
      <c r="I3680" s="88">
        <v>0</v>
      </c>
      <c r="J3680" s="88">
        <v>7890189</v>
      </c>
      <c r="K3680" s="88">
        <v>49064254</v>
      </c>
      <c r="L3680" s="88">
        <v>0</v>
      </c>
      <c r="M3680" s="88">
        <v>19250258</v>
      </c>
      <c r="N3680" s="88">
        <v>0</v>
      </c>
      <c r="O3680" s="88">
        <v>0</v>
      </c>
      <c r="P3680" s="88">
        <v>16895839</v>
      </c>
      <c r="Q3680" s="89">
        <v>2.9236239835699999E-3</v>
      </c>
      <c r="R3680" s="89">
        <v>0</v>
      </c>
      <c r="S3680" s="89">
        <v>0</v>
      </c>
      <c r="T3680" s="89">
        <v>0</v>
      </c>
      <c r="U3680" s="89">
        <v>4.7771805115999998E-4</v>
      </c>
      <c r="V3680" s="89">
        <v>0</v>
      </c>
      <c r="W3680" s="89">
        <v>-1.9758108800000001E-5</v>
      </c>
      <c r="X3680" s="89">
        <v>0</v>
      </c>
      <c r="Y3680" s="89">
        <v>0</v>
      </c>
      <c r="Z3680" s="89">
        <v>4.8088472267000001E-4</v>
      </c>
      <c r="AA3680" s="89">
        <v>5.0586272396999999E-4</v>
      </c>
    </row>
    <row r="3681" spans="1:27" x14ac:dyDescent="0.25">
      <c r="A3681" s="87">
        <v>67156</v>
      </c>
      <c r="B3681" s="134">
        <v>45473</v>
      </c>
      <c r="C3681" s="87">
        <v>21377</v>
      </c>
      <c r="D3681" s="86" t="s">
        <v>3959</v>
      </c>
      <c r="E3681" s="88">
        <v>4384618</v>
      </c>
      <c r="F3681" s="88">
        <v>994105</v>
      </c>
      <c r="G3681" s="88">
        <v>0</v>
      </c>
      <c r="H3681" s="88">
        <v>0</v>
      </c>
      <c r="I3681" s="88">
        <v>0</v>
      </c>
      <c r="J3681" s="88">
        <v>65534</v>
      </c>
      <c r="K3681" s="88">
        <v>594857</v>
      </c>
      <c r="L3681" s="88">
        <v>0</v>
      </c>
      <c r="M3681" s="88">
        <v>0</v>
      </c>
      <c r="N3681" s="88">
        <v>0</v>
      </c>
      <c r="O3681" s="88">
        <v>0</v>
      </c>
      <c r="P3681" s="88">
        <v>333714</v>
      </c>
      <c r="Q3681" s="89">
        <v>0</v>
      </c>
      <c r="R3681" s="89">
        <v>0</v>
      </c>
      <c r="S3681" s="89">
        <v>0</v>
      </c>
      <c r="T3681" s="89">
        <v>0</v>
      </c>
      <c r="U3681" s="89">
        <v>0</v>
      </c>
      <c r="V3681" s="89">
        <v>0</v>
      </c>
      <c r="W3681" s="89">
        <v>0</v>
      </c>
      <c r="X3681" s="89">
        <v>0</v>
      </c>
      <c r="Y3681" s="89">
        <v>0</v>
      </c>
      <c r="Z3681" s="89">
        <v>-2.3210308818999999E-2</v>
      </c>
      <c r="AA3681" s="89">
        <v>-5.0720811901999998E-3</v>
      </c>
    </row>
    <row r="3682" spans="1:27" x14ac:dyDescent="0.25">
      <c r="A3682" s="87">
        <v>67160</v>
      </c>
      <c r="B3682" s="134">
        <v>45473</v>
      </c>
      <c r="C3682" s="87">
        <v>21381</v>
      </c>
      <c r="D3682" s="86" t="s">
        <v>3960</v>
      </c>
      <c r="E3682" s="88">
        <v>46311508</v>
      </c>
      <c r="F3682" s="88">
        <v>34884791</v>
      </c>
      <c r="G3682" s="88">
        <v>369964</v>
      </c>
      <c r="H3682" s="88">
        <v>0</v>
      </c>
      <c r="I3682" s="88">
        <v>0</v>
      </c>
      <c r="J3682" s="88">
        <v>2343905</v>
      </c>
      <c r="K3682" s="88">
        <v>17248994</v>
      </c>
      <c r="L3682" s="88">
        <v>0</v>
      </c>
      <c r="M3682" s="88">
        <v>9152808</v>
      </c>
      <c r="N3682" s="88">
        <v>0</v>
      </c>
      <c r="O3682" s="88">
        <v>0</v>
      </c>
      <c r="P3682" s="88">
        <v>5769120</v>
      </c>
      <c r="Q3682" s="89">
        <v>7.2499176922020001E-2</v>
      </c>
      <c r="R3682" s="89">
        <v>0</v>
      </c>
      <c r="S3682" s="89">
        <v>0</v>
      </c>
      <c r="T3682" s="89">
        <v>0</v>
      </c>
      <c r="U3682" s="89">
        <v>5.5205728637099999E-3</v>
      </c>
      <c r="V3682" s="89">
        <v>0</v>
      </c>
      <c r="W3682" s="89">
        <v>0</v>
      </c>
      <c r="X3682" s="89">
        <v>0</v>
      </c>
      <c r="Y3682" s="89">
        <v>0</v>
      </c>
      <c r="Z3682" s="89">
        <v>4.5344504643500001E-3</v>
      </c>
      <c r="AA3682" s="89">
        <v>4.2838183164700004E-3</v>
      </c>
    </row>
    <row r="3683" spans="1:27" x14ac:dyDescent="0.25">
      <c r="A3683" s="87">
        <v>67163</v>
      </c>
      <c r="B3683" s="134">
        <v>45473</v>
      </c>
      <c r="C3683" s="87">
        <v>21384</v>
      </c>
      <c r="D3683" s="86" t="s">
        <v>3961</v>
      </c>
      <c r="E3683" s="88">
        <v>27424622</v>
      </c>
      <c r="F3683" s="88">
        <v>19073468</v>
      </c>
      <c r="G3683" s="88">
        <v>0</v>
      </c>
      <c r="H3683" s="88">
        <v>0</v>
      </c>
      <c r="I3683" s="88">
        <v>0</v>
      </c>
      <c r="J3683" s="88">
        <v>1756719</v>
      </c>
      <c r="K3683" s="88">
        <v>12694940</v>
      </c>
      <c r="L3683" s="88">
        <v>0</v>
      </c>
      <c r="M3683" s="88">
        <v>70524</v>
      </c>
      <c r="N3683" s="88">
        <v>0</v>
      </c>
      <c r="O3683" s="88">
        <v>0</v>
      </c>
      <c r="P3683" s="88">
        <v>4551285</v>
      </c>
      <c r="Q3683" s="89">
        <v>0</v>
      </c>
      <c r="R3683" s="89">
        <v>0</v>
      </c>
      <c r="S3683" s="89">
        <v>0</v>
      </c>
      <c r="T3683" s="89">
        <v>-5.7696547420000004E-4</v>
      </c>
      <c r="U3683" s="89">
        <v>1.3247418667430001E-2</v>
      </c>
      <c r="V3683" s="89">
        <v>0</v>
      </c>
      <c r="W3683" s="89">
        <v>0</v>
      </c>
      <c r="X3683" s="89">
        <v>0</v>
      </c>
      <c r="Y3683" s="89">
        <v>0</v>
      </c>
      <c r="Z3683" s="89">
        <v>2.259252628754E-2</v>
      </c>
      <c r="AA3683" s="89">
        <v>1.3856246313980001E-2</v>
      </c>
    </row>
    <row r="3684" spans="1:27" x14ac:dyDescent="0.25">
      <c r="A3684" s="87">
        <v>67165</v>
      </c>
      <c r="B3684" s="134">
        <v>45473</v>
      </c>
      <c r="C3684" s="87">
        <v>21386</v>
      </c>
      <c r="D3684" s="86" t="s">
        <v>3962</v>
      </c>
      <c r="E3684" s="88">
        <v>6241274</v>
      </c>
      <c r="F3684" s="88">
        <v>4658100</v>
      </c>
      <c r="G3684" s="88">
        <v>0</v>
      </c>
      <c r="H3684" s="88">
        <v>0</v>
      </c>
      <c r="I3684" s="88">
        <v>0</v>
      </c>
      <c r="J3684" s="88">
        <v>990736</v>
      </c>
      <c r="K3684" s="88">
        <v>2665667</v>
      </c>
      <c r="L3684" s="88">
        <v>0</v>
      </c>
      <c r="M3684" s="88">
        <v>0</v>
      </c>
      <c r="N3684" s="88">
        <v>0</v>
      </c>
      <c r="O3684" s="88">
        <v>0</v>
      </c>
      <c r="P3684" s="88">
        <v>1001697</v>
      </c>
      <c r="Q3684" s="89">
        <v>0</v>
      </c>
      <c r="R3684" s="89">
        <v>0</v>
      </c>
      <c r="S3684" s="89">
        <v>0</v>
      </c>
      <c r="T3684" s="89">
        <v>0</v>
      </c>
      <c r="U3684" s="89">
        <v>0</v>
      </c>
      <c r="V3684" s="89">
        <v>0</v>
      </c>
      <c r="W3684" s="89">
        <v>0</v>
      </c>
      <c r="X3684" s="89">
        <v>0</v>
      </c>
      <c r="Y3684" s="89">
        <v>0</v>
      </c>
      <c r="Z3684" s="89">
        <v>0</v>
      </c>
      <c r="AA3684" s="89">
        <v>0</v>
      </c>
    </row>
    <row r="3685" spans="1:27" x14ac:dyDescent="0.25">
      <c r="A3685" s="87">
        <v>67173</v>
      </c>
      <c r="B3685" s="134">
        <v>45473</v>
      </c>
      <c r="C3685" s="87">
        <v>21394</v>
      </c>
      <c r="D3685" s="86" t="s">
        <v>3963</v>
      </c>
      <c r="E3685" s="88">
        <v>804124778</v>
      </c>
      <c r="F3685" s="88">
        <v>639284740</v>
      </c>
      <c r="G3685" s="88">
        <v>1179834</v>
      </c>
      <c r="H3685" s="88">
        <v>0</v>
      </c>
      <c r="I3685" s="88">
        <v>0</v>
      </c>
      <c r="J3685" s="88">
        <v>36826007</v>
      </c>
      <c r="K3685" s="88">
        <v>143747573</v>
      </c>
      <c r="L3685" s="88">
        <v>0</v>
      </c>
      <c r="M3685" s="88">
        <v>349441418</v>
      </c>
      <c r="N3685" s="88">
        <v>53369234</v>
      </c>
      <c r="O3685" s="88">
        <v>5357415</v>
      </c>
      <c r="P3685" s="88">
        <v>49363259</v>
      </c>
      <c r="Q3685" s="89">
        <v>9.026902533377E-2</v>
      </c>
      <c r="R3685" s="89">
        <v>0</v>
      </c>
      <c r="S3685" s="89">
        <v>0</v>
      </c>
      <c r="T3685" s="89">
        <v>7.1150163043699997E-3</v>
      </c>
      <c r="U3685" s="89">
        <v>1.5981678856629999E-2</v>
      </c>
      <c r="V3685" s="89">
        <v>0</v>
      </c>
      <c r="W3685" s="89">
        <v>9.4793395380000006E-5</v>
      </c>
      <c r="X3685" s="89">
        <v>-5.5287970700000002E-5</v>
      </c>
      <c r="Y3685" s="89">
        <v>1.90889073542E-3</v>
      </c>
      <c r="Z3685" s="89">
        <v>3.1796209726390003E-2</v>
      </c>
      <c r="AA3685" s="89">
        <v>6.2384166495599996E-3</v>
      </c>
    </row>
    <row r="3686" spans="1:27" x14ac:dyDescent="0.25">
      <c r="A3686" s="87">
        <v>67176</v>
      </c>
      <c r="B3686" s="134">
        <v>45473</v>
      </c>
      <c r="C3686" s="87">
        <v>21397</v>
      </c>
      <c r="D3686" s="86" t="s">
        <v>3964</v>
      </c>
      <c r="E3686" s="88">
        <v>79277111</v>
      </c>
      <c r="F3686" s="88">
        <v>45809721</v>
      </c>
      <c r="G3686" s="88">
        <v>1557494</v>
      </c>
      <c r="H3686" s="88">
        <v>0</v>
      </c>
      <c r="I3686" s="88">
        <v>0</v>
      </c>
      <c r="J3686" s="88">
        <v>2057227</v>
      </c>
      <c r="K3686" s="88">
        <v>15492717</v>
      </c>
      <c r="L3686" s="88">
        <v>0</v>
      </c>
      <c r="M3686" s="88">
        <v>21365026</v>
      </c>
      <c r="N3686" s="88">
        <v>962642</v>
      </c>
      <c r="O3686" s="88">
        <v>77904</v>
      </c>
      <c r="P3686" s="88">
        <v>4296711</v>
      </c>
      <c r="Q3686" s="89">
        <v>9.1774452179400005E-3</v>
      </c>
      <c r="R3686" s="89">
        <v>0</v>
      </c>
      <c r="S3686" s="89">
        <v>0</v>
      </c>
      <c r="T3686" s="89">
        <v>0</v>
      </c>
      <c r="U3686" s="89">
        <v>1.85814490435E-3</v>
      </c>
      <c r="V3686" s="89">
        <v>0</v>
      </c>
      <c r="W3686" s="89">
        <v>0</v>
      </c>
      <c r="X3686" s="89">
        <v>0</v>
      </c>
      <c r="Y3686" s="89">
        <v>0</v>
      </c>
      <c r="Z3686" s="89">
        <v>7.1321712778100003E-3</v>
      </c>
      <c r="AA3686" s="89">
        <v>1.6343382324399999E-3</v>
      </c>
    </row>
    <row r="3687" spans="1:27" x14ac:dyDescent="0.25">
      <c r="A3687" s="87">
        <v>67178</v>
      </c>
      <c r="B3687" s="134">
        <v>45473</v>
      </c>
      <c r="C3687" s="87">
        <v>21399</v>
      </c>
      <c r="D3687" s="86" t="s">
        <v>3965</v>
      </c>
      <c r="E3687" s="88">
        <v>194768487</v>
      </c>
      <c r="F3687" s="88">
        <v>157650397</v>
      </c>
      <c r="G3687" s="88">
        <v>4042344</v>
      </c>
      <c r="H3687" s="88">
        <v>0</v>
      </c>
      <c r="I3687" s="88">
        <v>0</v>
      </c>
      <c r="J3687" s="88">
        <v>16493771</v>
      </c>
      <c r="K3687" s="88">
        <v>43761484</v>
      </c>
      <c r="L3687" s="88">
        <v>0</v>
      </c>
      <c r="M3687" s="88">
        <v>61915333</v>
      </c>
      <c r="N3687" s="88">
        <v>16834257</v>
      </c>
      <c r="O3687" s="88">
        <v>922939</v>
      </c>
      <c r="P3687" s="88">
        <v>13680268</v>
      </c>
      <c r="Q3687" s="89">
        <v>4.8334226676900001E-3</v>
      </c>
      <c r="R3687" s="89">
        <v>0</v>
      </c>
      <c r="S3687" s="89">
        <v>0</v>
      </c>
      <c r="T3687" s="89">
        <v>2.252366927E-5</v>
      </c>
      <c r="U3687" s="89">
        <v>1.4811371613100001E-3</v>
      </c>
      <c r="V3687" s="89">
        <v>0</v>
      </c>
      <c r="W3687" s="89">
        <v>0</v>
      </c>
      <c r="X3687" s="89">
        <v>0</v>
      </c>
      <c r="Y3687" s="89">
        <v>0</v>
      </c>
      <c r="Z3687" s="89">
        <v>3.93383213713E-3</v>
      </c>
      <c r="AA3687" s="89">
        <v>1.0192462324E-3</v>
      </c>
    </row>
    <row r="3688" spans="1:27" x14ac:dyDescent="0.25">
      <c r="A3688" s="87">
        <v>67181</v>
      </c>
      <c r="B3688" s="134">
        <v>45473</v>
      </c>
      <c r="C3688" s="87">
        <v>21402</v>
      </c>
      <c r="D3688" s="86" t="s">
        <v>2058</v>
      </c>
      <c r="E3688" s="88">
        <v>153237665</v>
      </c>
      <c r="F3688" s="88">
        <v>111331179</v>
      </c>
      <c r="G3688" s="88">
        <v>1212486</v>
      </c>
      <c r="H3688" s="88">
        <v>0</v>
      </c>
      <c r="I3688" s="88">
        <v>0</v>
      </c>
      <c r="J3688" s="88">
        <v>3274647</v>
      </c>
      <c r="K3688" s="88">
        <v>23111850</v>
      </c>
      <c r="L3688" s="88">
        <v>0</v>
      </c>
      <c r="M3688" s="88">
        <v>68782503</v>
      </c>
      <c r="N3688" s="88">
        <v>9982865</v>
      </c>
      <c r="O3688" s="88">
        <v>0</v>
      </c>
      <c r="P3688" s="88">
        <v>4966828</v>
      </c>
      <c r="Q3688" s="89">
        <v>1.3238544314969999E-2</v>
      </c>
      <c r="R3688" s="89">
        <v>0</v>
      </c>
      <c r="S3688" s="89">
        <v>0</v>
      </c>
      <c r="T3688" s="89">
        <v>-1.5398178728E-3</v>
      </c>
      <c r="U3688" s="89">
        <v>1.9864398478499998E-3</v>
      </c>
      <c r="V3688" s="89">
        <v>0</v>
      </c>
      <c r="W3688" s="89">
        <v>0</v>
      </c>
      <c r="X3688" s="89">
        <v>0</v>
      </c>
      <c r="Y3688" s="89">
        <v>0</v>
      </c>
      <c r="Z3688" s="89">
        <v>8.4365748696199998E-3</v>
      </c>
      <c r="AA3688" s="89">
        <v>8.7507444399999995E-4</v>
      </c>
    </row>
    <row r="3689" spans="1:27" x14ac:dyDescent="0.25">
      <c r="A3689" s="87">
        <v>67183</v>
      </c>
      <c r="B3689" s="134">
        <v>45473</v>
      </c>
      <c r="C3689" s="87">
        <v>21404</v>
      </c>
      <c r="D3689" s="86" t="s">
        <v>3966</v>
      </c>
      <c r="E3689" s="88">
        <v>180873404</v>
      </c>
      <c r="F3689" s="88">
        <v>110162224</v>
      </c>
      <c r="G3689" s="88">
        <v>1828148</v>
      </c>
      <c r="H3689" s="88">
        <v>0</v>
      </c>
      <c r="I3689" s="88">
        <v>0</v>
      </c>
      <c r="J3689" s="88">
        <v>8093135</v>
      </c>
      <c r="K3689" s="88">
        <v>35973271</v>
      </c>
      <c r="L3689" s="88">
        <v>0</v>
      </c>
      <c r="M3689" s="88">
        <v>36026767</v>
      </c>
      <c r="N3689" s="88">
        <v>5729578</v>
      </c>
      <c r="O3689" s="88">
        <v>169267</v>
      </c>
      <c r="P3689" s="88">
        <v>22342058</v>
      </c>
      <c r="Q3689" s="89">
        <v>1.0077804432890001E-2</v>
      </c>
      <c r="R3689" s="89">
        <v>0</v>
      </c>
      <c r="S3689" s="89">
        <v>0</v>
      </c>
      <c r="T3689" s="89">
        <v>4.1519086119000002E-4</v>
      </c>
      <c r="U3689" s="89">
        <v>1.6188151004599999E-3</v>
      </c>
      <c r="V3689" s="89">
        <v>0</v>
      </c>
      <c r="W3689" s="89">
        <v>-1.2821500209999999E-4</v>
      </c>
      <c r="X3689" s="89">
        <v>0</v>
      </c>
      <c r="Y3689" s="89">
        <v>0</v>
      </c>
      <c r="Z3689" s="89">
        <v>3.6201652134899998E-3</v>
      </c>
      <c r="AA3689" s="89">
        <v>1.37091409671E-3</v>
      </c>
    </row>
    <row r="3690" spans="1:27" x14ac:dyDescent="0.25">
      <c r="A3690" s="87">
        <v>67184</v>
      </c>
      <c r="B3690" s="134">
        <v>45473</v>
      </c>
      <c r="C3690" s="87">
        <v>21405</v>
      </c>
      <c r="D3690" s="86" t="s">
        <v>3967</v>
      </c>
      <c r="E3690" s="88">
        <v>361857773</v>
      </c>
      <c r="F3690" s="88">
        <v>240904677</v>
      </c>
      <c r="G3690" s="88">
        <v>5632666</v>
      </c>
      <c r="H3690" s="88">
        <v>0</v>
      </c>
      <c r="I3690" s="88">
        <v>0</v>
      </c>
      <c r="J3690" s="88">
        <v>17626083</v>
      </c>
      <c r="K3690" s="88">
        <v>66246590</v>
      </c>
      <c r="L3690" s="88">
        <v>0</v>
      </c>
      <c r="M3690" s="88">
        <v>115068970</v>
      </c>
      <c r="N3690" s="88">
        <v>12454190</v>
      </c>
      <c r="O3690" s="88">
        <v>3440173</v>
      </c>
      <c r="P3690" s="88">
        <v>20436005</v>
      </c>
      <c r="Q3690" s="89">
        <v>7.7520833873000001E-3</v>
      </c>
      <c r="R3690" s="89">
        <v>0</v>
      </c>
      <c r="S3690" s="89">
        <v>0</v>
      </c>
      <c r="T3690" s="89">
        <v>6.6416456387000003E-4</v>
      </c>
      <c r="U3690" s="89">
        <v>3.23693302497E-3</v>
      </c>
      <c r="V3690" s="89">
        <v>0</v>
      </c>
      <c r="W3690" s="89">
        <v>1.0391237273E-4</v>
      </c>
      <c r="X3690" s="89">
        <v>0</v>
      </c>
      <c r="Y3690" s="89">
        <v>0</v>
      </c>
      <c r="Z3690" s="89">
        <v>6.8707274105000004E-3</v>
      </c>
      <c r="AA3690" s="89">
        <v>1.7415533732199999E-3</v>
      </c>
    </row>
    <row r="3691" spans="1:27" x14ac:dyDescent="0.25">
      <c r="A3691" s="87">
        <v>67185</v>
      </c>
      <c r="B3691" s="134">
        <v>45473</v>
      </c>
      <c r="C3691" s="87">
        <v>21406</v>
      </c>
      <c r="D3691" s="86" t="s">
        <v>3968</v>
      </c>
      <c r="E3691" s="88">
        <v>46743763</v>
      </c>
      <c r="F3691" s="88">
        <v>21745492</v>
      </c>
      <c r="G3691" s="88">
        <v>659882</v>
      </c>
      <c r="H3691" s="88">
        <v>0</v>
      </c>
      <c r="I3691" s="88">
        <v>0</v>
      </c>
      <c r="J3691" s="88">
        <v>2451983</v>
      </c>
      <c r="K3691" s="88">
        <v>9846514</v>
      </c>
      <c r="L3691" s="88">
        <v>0</v>
      </c>
      <c r="M3691" s="88">
        <v>7249678</v>
      </c>
      <c r="N3691" s="88">
        <v>0</v>
      </c>
      <c r="O3691" s="88">
        <v>0</v>
      </c>
      <c r="P3691" s="88">
        <v>1537436</v>
      </c>
      <c r="Q3691" s="89">
        <v>-1.5912971217000001E-3</v>
      </c>
      <c r="R3691" s="89">
        <v>0</v>
      </c>
      <c r="S3691" s="89">
        <v>0</v>
      </c>
      <c r="T3691" s="89">
        <v>2.4988037602900002E-3</v>
      </c>
      <c r="U3691" s="89">
        <v>1.22539303957E-3</v>
      </c>
      <c r="V3691" s="89">
        <v>0</v>
      </c>
      <c r="W3691" s="89">
        <v>0</v>
      </c>
      <c r="X3691" s="89">
        <v>0</v>
      </c>
      <c r="Y3691" s="89">
        <v>0</v>
      </c>
      <c r="Z3691" s="89">
        <v>5.6012669221500002E-3</v>
      </c>
      <c r="AA3691" s="89">
        <v>1.08516528439E-3</v>
      </c>
    </row>
    <row r="3692" spans="1:27" x14ac:dyDescent="0.25">
      <c r="A3692" s="87">
        <v>67187</v>
      </c>
      <c r="B3692" s="134">
        <v>45473</v>
      </c>
      <c r="C3692" s="87">
        <v>21408</v>
      </c>
      <c r="D3692" s="86" t="s">
        <v>3969</v>
      </c>
      <c r="E3692" s="88">
        <v>151820400</v>
      </c>
      <c r="F3692" s="88">
        <v>118151613</v>
      </c>
      <c r="G3692" s="88">
        <v>4382142</v>
      </c>
      <c r="H3692" s="88">
        <v>0</v>
      </c>
      <c r="I3692" s="88">
        <v>0</v>
      </c>
      <c r="J3692" s="88">
        <v>19071596</v>
      </c>
      <c r="K3692" s="88">
        <v>63946670</v>
      </c>
      <c r="L3692" s="88">
        <v>0</v>
      </c>
      <c r="M3692" s="88">
        <v>26434031</v>
      </c>
      <c r="N3692" s="88">
        <v>145000</v>
      </c>
      <c r="O3692" s="88">
        <v>69053</v>
      </c>
      <c r="P3692" s="88">
        <v>4103121</v>
      </c>
      <c r="Q3692" s="89">
        <v>1.221882473054E-2</v>
      </c>
      <c r="R3692" s="89">
        <v>0</v>
      </c>
      <c r="S3692" s="89">
        <v>0</v>
      </c>
      <c r="T3692" s="89">
        <v>-1.152409335E-4</v>
      </c>
      <c r="U3692" s="89">
        <v>1.7150799044499999E-3</v>
      </c>
      <c r="V3692" s="89">
        <v>0</v>
      </c>
      <c r="W3692" s="89">
        <v>-2.7751501599999999E-5</v>
      </c>
      <c r="X3692" s="89">
        <v>0</v>
      </c>
      <c r="Y3692" s="89">
        <v>0</v>
      </c>
      <c r="Z3692" s="89">
        <v>6.6162332971300003E-3</v>
      </c>
      <c r="AA3692" s="89">
        <v>1.74093973884E-3</v>
      </c>
    </row>
    <row r="3693" spans="1:27" x14ac:dyDescent="0.25">
      <c r="A3693" s="87">
        <v>67195</v>
      </c>
      <c r="B3693" s="134">
        <v>45473</v>
      </c>
      <c r="C3693" s="87">
        <v>21416</v>
      </c>
      <c r="D3693" s="86" t="s">
        <v>3970</v>
      </c>
      <c r="E3693" s="88">
        <v>397124194</v>
      </c>
      <c r="F3693" s="88">
        <v>278007349</v>
      </c>
      <c r="G3693" s="88">
        <v>8904610</v>
      </c>
      <c r="H3693" s="88">
        <v>0</v>
      </c>
      <c r="I3693" s="88">
        <v>0</v>
      </c>
      <c r="J3693" s="88">
        <v>23298873</v>
      </c>
      <c r="K3693" s="88">
        <v>117152036</v>
      </c>
      <c r="L3693" s="88">
        <v>0</v>
      </c>
      <c r="M3693" s="88">
        <v>43634546</v>
      </c>
      <c r="N3693" s="88">
        <v>44424254</v>
      </c>
      <c r="O3693" s="88">
        <v>3192731</v>
      </c>
      <c r="P3693" s="88">
        <v>37400299</v>
      </c>
      <c r="Q3693" s="89">
        <v>2.6109613667850001E-2</v>
      </c>
      <c r="R3693" s="89">
        <v>0</v>
      </c>
      <c r="S3693" s="89">
        <v>0</v>
      </c>
      <c r="T3693" s="89">
        <v>8.3695978520199991E-3</v>
      </c>
      <c r="U3693" s="89">
        <v>1.067047695488E-2</v>
      </c>
      <c r="V3693" s="89">
        <v>0</v>
      </c>
      <c r="W3693" s="89">
        <v>1.0307094195E-4</v>
      </c>
      <c r="X3693" s="89">
        <v>0</v>
      </c>
      <c r="Y3693" s="89">
        <v>-1.7167687671000001E-3</v>
      </c>
      <c r="Z3693" s="89">
        <v>1.1119867461619999E-2</v>
      </c>
      <c r="AA3693" s="89">
        <v>8.0459292760900001E-3</v>
      </c>
    </row>
    <row r="3694" spans="1:27" x14ac:dyDescent="0.25">
      <c r="A3694" s="87">
        <v>67196</v>
      </c>
      <c r="B3694" s="134">
        <v>45473</v>
      </c>
      <c r="C3694" s="87">
        <v>21417</v>
      </c>
      <c r="D3694" s="86" t="s">
        <v>3971</v>
      </c>
      <c r="E3694" s="88">
        <v>347611179</v>
      </c>
      <c r="F3694" s="88">
        <v>263837740</v>
      </c>
      <c r="G3694" s="88">
        <v>2988230</v>
      </c>
      <c r="H3694" s="88">
        <v>0</v>
      </c>
      <c r="I3694" s="88">
        <v>0</v>
      </c>
      <c r="J3694" s="88">
        <v>27561989</v>
      </c>
      <c r="K3694" s="88">
        <v>49757029</v>
      </c>
      <c r="L3694" s="88">
        <v>0</v>
      </c>
      <c r="M3694" s="88">
        <v>105342057</v>
      </c>
      <c r="N3694" s="88">
        <v>22481938</v>
      </c>
      <c r="O3694" s="88">
        <v>1038606</v>
      </c>
      <c r="P3694" s="88">
        <v>54667891</v>
      </c>
      <c r="Q3694" s="89">
        <v>6.6947934811699998E-3</v>
      </c>
      <c r="R3694" s="89">
        <v>0</v>
      </c>
      <c r="S3694" s="89">
        <v>0</v>
      </c>
      <c r="T3694" s="89">
        <v>4.8322577381999999E-4</v>
      </c>
      <c r="U3694" s="89">
        <v>5.1667906452000005E-4</v>
      </c>
      <c r="V3694" s="89">
        <v>0</v>
      </c>
      <c r="W3694" s="89">
        <v>1.9935740569999999E-5</v>
      </c>
      <c r="X3694" s="89">
        <v>-5.0537938490000003E-4</v>
      </c>
      <c r="Y3694" s="89">
        <v>0</v>
      </c>
      <c r="Z3694" s="89">
        <v>2.9785680711799998E-3</v>
      </c>
      <c r="AA3694" s="89">
        <v>8.8538071179000005E-4</v>
      </c>
    </row>
    <row r="3695" spans="1:27" x14ac:dyDescent="0.25">
      <c r="A3695" s="87">
        <v>67197</v>
      </c>
      <c r="B3695" s="134">
        <v>45473</v>
      </c>
      <c r="C3695" s="87">
        <v>21418</v>
      </c>
      <c r="D3695" s="86" t="s">
        <v>3972</v>
      </c>
      <c r="E3695" s="88">
        <v>48689153</v>
      </c>
      <c r="F3695" s="88">
        <v>34078324</v>
      </c>
      <c r="G3695" s="88">
        <v>806156</v>
      </c>
      <c r="H3695" s="88">
        <v>0</v>
      </c>
      <c r="I3695" s="88">
        <v>0</v>
      </c>
      <c r="J3695" s="88">
        <v>5706505</v>
      </c>
      <c r="K3695" s="88">
        <v>10622579</v>
      </c>
      <c r="L3695" s="88">
        <v>0</v>
      </c>
      <c r="M3695" s="88">
        <v>10675131</v>
      </c>
      <c r="N3695" s="88">
        <v>0</v>
      </c>
      <c r="O3695" s="88">
        <v>0</v>
      </c>
      <c r="P3695" s="88">
        <v>6267952</v>
      </c>
      <c r="Q3695" s="89">
        <v>-5.490470741E-4</v>
      </c>
      <c r="R3695" s="89">
        <v>0</v>
      </c>
      <c r="S3695" s="89">
        <v>0</v>
      </c>
      <c r="T3695" s="89">
        <v>0</v>
      </c>
      <c r="U3695" s="89">
        <v>1.8163975631400001E-3</v>
      </c>
      <c r="V3695" s="89">
        <v>0</v>
      </c>
      <c r="W3695" s="89">
        <v>0</v>
      </c>
      <c r="X3695" s="89">
        <v>0</v>
      </c>
      <c r="Y3695" s="89">
        <v>0</v>
      </c>
      <c r="Z3695" s="89">
        <v>5.09479748119E-3</v>
      </c>
      <c r="AA3695" s="89">
        <v>1.5306374224300001E-3</v>
      </c>
    </row>
    <row r="3696" spans="1:27" x14ac:dyDescent="0.25">
      <c r="A3696" s="87">
        <v>67200</v>
      </c>
      <c r="B3696" s="134">
        <v>45473</v>
      </c>
      <c r="C3696" s="87">
        <v>21421</v>
      </c>
      <c r="D3696" s="86" t="s">
        <v>3973</v>
      </c>
      <c r="E3696" s="88">
        <v>111184816</v>
      </c>
      <c r="F3696" s="88">
        <v>69148317</v>
      </c>
      <c r="G3696" s="88">
        <v>772759</v>
      </c>
      <c r="H3696" s="88">
        <v>0</v>
      </c>
      <c r="I3696" s="88">
        <v>0</v>
      </c>
      <c r="J3696" s="88">
        <v>9127311</v>
      </c>
      <c r="K3696" s="88">
        <v>21842152</v>
      </c>
      <c r="L3696" s="88">
        <v>0</v>
      </c>
      <c r="M3696" s="88">
        <v>28853273</v>
      </c>
      <c r="N3696" s="88">
        <v>0</v>
      </c>
      <c r="O3696" s="88">
        <v>0</v>
      </c>
      <c r="P3696" s="88">
        <v>8552822</v>
      </c>
      <c r="Q3696" s="89">
        <v>-2.9926477590000002E-3</v>
      </c>
      <c r="R3696" s="89">
        <v>0</v>
      </c>
      <c r="S3696" s="89">
        <v>0</v>
      </c>
      <c r="T3696" s="89">
        <v>0</v>
      </c>
      <c r="U3696" s="89">
        <v>1.0755384598000001E-4</v>
      </c>
      <c r="V3696" s="89">
        <v>0</v>
      </c>
      <c r="W3696" s="89">
        <v>8.5795397871999996E-4</v>
      </c>
      <c r="X3696" s="89">
        <v>0</v>
      </c>
      <c r="Y3696" s="89">
        <v>0</v>
      </c>
      <c r="Z3696" s="89">
        <v>6.5058379593000001E-4</v>
      </c>
      <c r="AA3696" s="89">
        <v>4.8889878311E-4</v>
      </c>
    </row>
    <row r="3697" spans="1:27" x14ac:dyDescent="0.25">
      <c r="A3697" s="87">
        <v>67201</v>
      </c>
      <c r="B3697" s="134">
        <v>45473</v>
      </c>
      <c r="C3697" s="87">
        <v>21422</v>
      </c>
      <c r="D3697" s="86" t="s">
        <v>3629</v>
      </c>
      <c r="E3697" s="88">
        <v>119730087</v>
      </c>
      <c r="F3697" s="88">
        <v>67862632</v>
      </c>
      <c r="G3697" s="88">
        <v>1899357</v>
      </c>
      <c r="H3697" s="88">
        <v>0</v>
      </c>
      <c r="I3697" s="88">
        <v>0</v>
      </c>
      <c r="J3697" s="88">
        <v>9999181</v>
      </c>
      <c r="K3697" s="88">
        <v>28872578</v>
      </c>
      <c r="L3697" s="88">
        <v>0</v>
      </c>
      <c r="M3697" s="88">
        <v>13071640</v>
      </c>
      <c r="N3697" s="88">
        <v>28956</v>
      </c>
      <c r="O3697" s="88">
        <v>0</v>
      </c>
      <c r="P3697" s="88">
        <v>13990920</v>
      </c>
      <c r="Q3697" s="89">
        <v>9.7101775173800003E-3</v>
      </c>
      <c r="R3697" s="89">
        <v>0</v>
      </c>
      <c r="S3697" s="89">
        <v>0</v>
      </c>
      <c r="T3697" s="89">
        <v>1.9330988826600001E-3</v>
      </c>
      <c r="U3697" s="89">
        <v>4.5530275336500003E-3</v>
      </c>
      <c r="V3697" s="89">
        <v>0</v>
      </c>
      <c r="W3697" s="89">
        <v>-4.8481521500000002E-5</v>
      </c>
      <c r="X3697" s="89">
        <v>0</v>
      </c>
      <c r="Y3697" s="89">
        <v>0</v>
      </c>
      <c r="Z3697" s="89">
        <v>1.5503483893640001E-2</v>
      </c>
      <c r="AA3697" s="89">
        <v>4.9578989493400004E-3</v>
      </c>
    </row>
    <row r="3698" spans="1:27" x14ac:dyDescent="0.25">
      <c r="A3698" s="87">
        <v>67208</v>
      </c>
      <c r="B3698" s="134">
        <v>45473</v>
      </c>
      <c r="C3698" s="87">
        <v>21429</v>
      </c>
      <c r="D3698" s="86" t="s">
        <v>3974</v>
      </c>
      <c r="E3698" s="88">
        <v>913235207</v>
      </c>
      <c r="F3698" s="88">
        <v>710365447</v>
      </c>
      <c r="G3698" s="88">
        <v>8153732</v>
      </c>
      <c r="H3698" s="88">
        <v>0</v>
      </c>
      <c r="I3698" s="88">
        <v>0</v>
      </c>
      <c r="J3698" s="88">
        <v>31911387</v>
      </c>
      <c r="K3698" s="88">
        <v>100733535</v>
      </c>
      <c r="L3698" s="88">
        <v>0</v>
      </c>
      <c r="M3698" s="88">
        <v>179101017</v>
      </c>
      <c r="N3698" s="88">
        <v>285111163</v>
      </c>
      <c r="O3698" s="88">
        <v>58861755</v>
      </c>
      <c r="P3698" s="88">
        <v>46492850</v>
      </c>
      <c r="Q3698" s="89">
        <v>1.0664987388070001E-2</v>
      </c>
      <c r="R3698" s="89">
        <v>0</v>
      </c>
      <c r="S3698" s="89">
        <v>0</v>
      </c>
      <c r="T3698" s="89">
        <v>2.8762735061000001E-4</v>
      </c>
      <c r="U3698" s="89">
        <v>3.6485492027999999E-3</v>
      </c>
      <c r="V3698" s="89">
        <v>0</v>
      </c>
      <c r="W3698" s="89">
        <v>-3.8697039300000001E-5</v>
      </c>
      <c r="X3698" s="89">
        <v>1.9217790085000001E-4</v>
      </c>
      <c r="Y3698" s="89">
        <v>2.5284959877100001E-3</v>
      </c>
      <c r="Z3698" s="89">
        <v>7.5785859233500003E-3</v>
      </c>
      <c r="AA3698" s="89">
        <v>1.58093670157E-3</v>
      </c>
    </row>
    <row r="3699" spans="1:27" x14ac:dyDescent="0.25">
      <c r="A3699" s="87">
        <v>67214</v>
      </c>
      <c r="B3699" s="134">
        <v>45473</v>
      </c>
      <c r="C3699" s="87">
        <v>21435</v>
      </c>
      <c r="D3699" s="86" t="s">
        <v>3975</v>
      </c>
      <c r="E3699" s="88">
        <v>317251089</v>
      </c>
      <c r="F3699" s="88">
        <v>280912637</v>
      </c>
      <c r="G3699" s="88">
        <v>1851489</v>
      </c>
      <c r="H3699" s="88">
        <v>0</v>
      </c>
      <c r="I3699" s="88">
        <v>0</v>
      </c>
      <c r="J3699" s="88">
        <v>55377831</v>
      </c>
      <c r="K3699" s="88">
        <v>136744007</v>
      </c>
      <c r="L3699" s="88">
        <v>0</v>
      </c>
      <c r="M3699" s="88">
        <v>54020194</v>
      </c>
      <c r="N3699" s="88">
        <v>1904542</v>
      </c>
      <c r="O3699" s="88">
        <v>0</v>
      </c>
      <c r="P3699" s="88">
        <v>31014574</v>
      </c>
      <c r="Q3699" s="89">
        <v>6.2500506024899998E-3</v>
      </c>
      <c r="R3699" s="89">
        <v>0</v>
      </c>
      <c r="S3699" s="89">
        <v>0</v>
      </c>
      <c r="T3699" s="89">
        <v>2.482006197E-5</v>
      </c>
      <c r="U3699" s="89">
        <v>7.5432039599999999E-4</v>
      </c>
      <c r="V3699" s="89">
        <v>0</v>
      </c>
      <c r="W3699" s="89">
        <v>0</v>
      </c>
      <c r="X3699" s="89">
        <v>0</v>
      </c>
      <c r="Y3699" s="89">
        <v>0</v>
      </c>
      <c r="Z3699" s="89">
        <v>1.7797625715400001E-3</v>
      </c>
      <c r="AA3699" s="89">
        <v>6.4101626271999995E-4</v>
      </c>
    </row>
    <row r="3700" spans="1:27" x14ac:dyDescent="0.25">
      <c r="A3700" s="87">
        <v>67222</v>
      </c>
      <c r="B3700" s="134">
        <v>45473</v>
      </c>
      <c r="C3700" s="87">
        <v>21443</v>
      </c>
      <c r="D3700" s="86" t="s">
        <v>3976</v>
      </c>
      <c r="E3700" s="88">
        <v>83859747</v>
      </c>
      <c r="F3700" s="88">
        <v>52619963</v>
      </c>
      <c r="G3700" s="88">
        <v>779633</v>
      </c>
      <c r="H3700" s="88">
        <v>0</v>
      </c>
      <c r="I3700" s="88">
        <v>0</v>
      </c>
      <c r="J3700" s="88">
        <v>15479389</v>
      </c>
      <c r="K3700" s="88">
        <v>15448343</v>
      </c>
      <c r="L3700" s="88">
        <v>0</v>
      </c>
      <c r="M3700" s="88">
        <v>17776851</v>
      </c>
      <c r="N3700" s="88">
        <v>0</v>
      </c>
      <c r="O3700" s="88">
        <v>0</v>
      </c>
      <c r="P3700" s="88">
        <v>3135747</v>
      </c>
      <c r="Q3700" s="89">
        <v>7.4020347429699998E-3</v>
      </c>
      <c r="R3700" s="89">
        <v>0</v>
      </c>
      <c r="S3700" s="89">
        <v>0</v>
      </c>
      <c r="T3700" s="89">
        <v>1.6084691391E-4</v>
      </c>
      <c r="U3700" s="89">
        <v>1.0294334185E-4</v>
      </c>
      <c r="V3700" s="89">
        <v>0</v>
      </c>
      <c r="W3700" s="89">
        <v>3.4678411260999998E-4</v>
      </c>
      <c r="X3700" s="89">
        <v>0</v>
      </c>
      <c r="Y3700" s="89">
        <v>0</v>
      </c>
      <c r="Z3700" s="89">
        <v>4.0058313841600003E-3</v>
      </c>
      <c r="AA3700" s="89">
        <v>5.4867099593999998E-4</v>
      </c>
    </row>
    <row r="3701" spans="1:27" x14ac:dyDescent="0.25">
      <c r="A3701" s="87">
        <v>67226</v>
      </c>
      <c r="B3701" s="134">
        <v>45473</v>
      </c>
      <c r="C3701" s="87">
        <v>21447</v>
      </c>
      <c r="D3701" s="86" t="s">
        <v>3977</v>
      </c>
      <c r="E3701" s="88">
        <v>114491021</v>
      </c>
      <c r="F3701" s="88">
        <v>83210197</v>
      </c>
      <c r="G3701" s="88">
        <v>2375006</v>
      </c>
      <c r="H3701" s="88">
        <v>0</v>
      </c>
      <c r="I3701" s="88">
        <v>0</v>
      </c>
      <c r="J3701" s="88">
        <v>4470549</v>
      </c>
      <c r="K3701" s="88">
        <v>24490688</v>
      </c>
      <c r="L3701" s="88">
        <v>0</v>
      </c>
      <c r="M3701" s="88">
        <v>47766825</v>
      </c>
      <c r="N3701" s="88">
        <v>1124232</v>
      </c>
      <c r="O3701" s="88">
        <v>65450</v>
      </c>
      <c r="P3701" s="88">
        <v>2917447</v>
      </c>
      <c r="Q3701" s="89">
        <v>2.1732604732460001E-2</v>
      </c>
      <c r="R3701" s="89">
        <v>0</v>
      </c>
      <c r="S3701" s="89">
        <v>0</v>
      </c>
      <c r="T3701" s="89">
        <v>6.5180201665E-4</v>
      </c>
      <c r="U3701" s="89">
        <v>2.63687811321E-3</v>
      </c>
      <c r="V3701" s="89">
        <v>0</v>
      </c>
      <c r="W3701" s="89">
        <v>-1.7335117240000001E-4</v>
      </c>
      <c r="X3701" s="89">
        <v>0</v>
      </c>
      <c r="Y3701" s="89">
        <v>0</v>
      </c>
      <c r="Z3701" s="89">
        <v>8.3590450166199995E-3</v>
      </c>
      <c r="AA3701" s="89">
        <v>1.7877338710099999E-3</v>
      </c>
    </row>
    <row r="3702" spans="1:27" x14ac:dyDescent="0.25">
      <c r="A3702" s="87">
        <v>67237</v>
      </c>
      <c r="B3702" s="134">
        <v>45473</v>
      </c>
      <c r="C3702" s="87">
        <v>23630</v>
      </c>
      <c r="D3702" s="86" t="s">
        <v>3978</v>
      </c>
      <c r="E3702" s="88">
        <v>2957123</v>
      </c>
      <c r="F3702" s="88">
        <v>2578670</v>
      </c>
      <c r="G3702" s="88">
        <v>0</v>
      </c>
      <c r="H3702" s="88">
        <v>0</v>
      </c>
      <c r="I3702" s="88">
        <v>0</v>
      </c>
      <c r="J3702" s="88">
        <v>335145</v>
      </c>
      <c r="K3702" s="88">
        <v>1102035</v>
      </c>
      <c r="L3702" s="88">
        <v>0</v>
      </c>
      <c r="M3702" s="88">
        <v>0</v>
      </c>
      <c r="N3702" s="88">
        <v>0</v>
      </c>
      <c r="O3702" s="88">
        <v>0</v>
      </c>
      <c r="P3702" s="88">
        <v>1141491</v>
      </c>
      <c r="Q3702" s="89">
        <v>0</v>
      </c>
      <c r="R3702" s="89">
        <v>0</v>
      </c>
      <c r="S3702" s="89">
        <v>0</v>
      </c>
      <c r="T3702" s="89">
        <v>0</v>
      </c>
      <c r="U3702" s="89">
        <v>6.2388897005300004E-3</v>
      </c>
      <c r="V3702" s="89">
        <v>0</v>
      </c>
      <c r="W3702" s="89">
        <v>0</v>
      </c>
      <c r="X3702" s="89">
        <v>0</v>
      </c>
      <c r="Y3702" s="89">
        <v>0</v>
      </c>
      <c r="Z3702" s="89">
        <v>3.7191262200099999E-3</v>
      </c>
      <c r="AA3702" s="89">
        <v>4.3322272588999997E-3</v>
      </c>
    </row>
    <row r="3703" spans="1:27" x14ac:dyDescent="0.25">
      <c r="A3703" s="87">
        <v>67238</v>
      </c>
      <c r="B3703" s="134">
        <v>45473</v>
      </c>
      <c r="C3703" s="87">
        <v>23679</v>
      </c>
      <c r="D3703" s="86" t="s">
        <v>3979</v>
      </c>
      <c r="E3703" s="88">
        <v>236476324</v>
      </c>
      <c r="F3703" s="88">
        <v>165919773</v>
      </c>
      <c r="G3703" s="88">
        <v>4995955</v>
      </c>
      <c r="H3703" s="88">
        <v>0</v>
      </c>
      <c r="I3703" s="88">
        <v>0</v>
      </c>
      <c r="J3703" s="88">
        <v>17188075</v>
      </c>
      <c r="K3703" s="88">
        <v>53364533</v>
      </c>
      <c r="L3703" s="88">
        <v>0</v>
      </c>
      <c r="M3703" s="88">
        <v>68302305</v>
      </c>
      <c r="N3703" s="88">
        <v>3387444</v>
      </c>
      <c r="O3703" s="88">
        <v>272987</v>
      </c>
      <c r="P3703" s="88">
        <v>18408474</v>
      </c>
      <c r="Q3703" s="89">
        <v>1.3381050215389999E-2</v>
      </c>
      <c r="R3703" s="89">
        <v>0</v>
      </c>
      <c r="S3703" s="89">
        <v>0</v>
      </c>
      <c r="T3703" s="89">
        <v>0</v>
      </c>
      <c r="U3703" s="89">
        <v>1.5710185923900001E-3</v>
      </c>
      <c r="V3703" s="89">
        <v>0</v>
      </c>
      <c r="W3703" s="89">
        <v>0</v>
      </c>
      <c r="X3703" s="89">
        <v>0</v>
      </c>
      <c r="Y3703" s="89">
        <v>0</v>
      </c>
      <c r="Z3703" s="89">
        <v>3.08350720338E-3</v>
      </c>
      <c r="AA3703" s="89">
        <v>1.33796229251E-3</v>
      </c>
    </row>
    <row r="3704" spans="1:27" x14ac:dyDescent="0.25">
      <c r="A3704" s="87">
        <v>67240</v>
      </c>
      <c r="B3704" s="134">
        <v>45473</v>
      </c>
      <c r="C3704" s="87">
        <v>23535</v>
      </c>
      <c r="D3704" s="86" t="s">
        <v>3980</v>
      </c>
      <c r="E3704" s="88">
        <v>89100475</v>
      </c>
      <c r="F3704" s="88">
        <v>65452009</v>
      </c>
      <c r="G3704" s="88">
        <v>938241</v>
      </c>
      <c r="H3704" s="88">
        <v>0</v>
      </c>
      <c r="I3704" s="88">
        <v>0</v>
      </c>
      <c r="J3704" s="88">
        <v>5062444</v>
      </c>
      <c r="K3704" s="88">
        <v>35664550</v>
      </c>
      <c r="L3704" s="88">
        <v>0</v>
      </c>
      <c r="M3704" s="88">
        <v>17616234</v>
      </c>
      <c r="N3704" s="88">
        <v>52101</v>
      </c>
      <c r="O3704" s="88">
        <v>0</v>
      </c>
      <c r="P3704" s="88">
        <v>6118439</v>
      </c>
      <c r="Q3704" s="89">
        <v>5.0384431500900004E-3</v>
      </c>
      <c r="R3704" s="89">
        <v>0</v>
      </c>
      <c r="S3704" s="89">
        <v>0</v>
      </c>
      <c r="T3704" s="89">
        <v>0</v>
      </c>
      <c r="U3704" s="89">
        <v>1.02300238664E-3</v>
      </c>
      <c r="V3704" s="89">
        <v>0</v>
      </c>
      <c r="W3704" s="89">
        <v>7.5572291429999998E-4</v>
      </c>
      <c r="X3704" s="89">
        <v>0</v>
      </c>
      <c r="Y3704" s="89">
        <v>0</v>
      </c>
      <c r="Z3704" s="89">
        <v>3.8247130029000001E-4</v>
      </c>
      <c r="AA3704" s="89">
        <v>8.5335466564E-4</v>
      </c>
    </row>
    <row r="3705" spans="1:27" x14ac:dyDescent="0.25">
      <c r="A3705" s="87">
        <v>67243</v>
      </c>
      <c r="B3705" s="134">
        <v>45473</v>
      </c>
      <c r="C3705" s="87">
        <v>23153</v>
      </c>
      <c r="D3705" s="86" t="s">
        <v>3981</v>
      </c>
      <c r="E3705" s="88">
        <v>47493320</v>
      </c>
      <c r="F3705" s="88">
        <v>17263914</v>
      </c>
      <c r="G3705" s="88">
        <v>154441</v>
      </c>
      <c r="H3705" s="88">
        <v>0</v>
      </c>
      <c r="I3705" s="88">
        <v>0</v>
      </c>
      <c r="J3705" s="88">
        <v>2625493</v>
      </c>
      <c r="K3705" s="88">
        <v>4701732</v>
      </c>
      <c r="L3705" s="88">
        <v>0</v>
      </c>
      <c r="M3705" s="88">
        <v>7543745</v>
      </c>
      <c r="N3705" s="88">
        <v>0</v>
      </c>
      <c r="O3705" s="88">
        <v>142879</v>
      </c>
      <c r="P3705" s="88">
        <v>2095624</v>
      </c>
      <c r="Q3705" s="89">
        <v>0</v>
      </c>
      <c r="R3705" s="89">
        <v>0</v>
      </c>
      <c r="S3705" s="89">
        <v>0</v>
      </c>
      <c r="T3705" s="89">
        <v>0</v>
      </c>
      <c r="U3705" s="89">
        <v>0</v>
      </c>
      <c r="V3705" s="89">
        <v>0</v>
      </c>
      <c r="W3705" s="89">
        <v>0</v>
      </c>
      <c r="X3705" s="89">
        <v>0</v>
      </c>
      <c r="Y3705" s="89">
        <v>0</v>
      </c>
      <c r="Z3705" s="89">
        <v>1.57371868333E-3</v>
      </c>
      <c r="AA3705" s="89">
        <v>1.7438185761000001E-4</v>
      </c>
    </row>
    <row r="3706" spans="1:27" x14ac:dyDescent="0.25">
      <c r="A3706" s="87">
        <v>67248</v>
      </c>
      <c r="B3706" s="134">
        <v>45473</v>
      </c>
      <c r="C3706" s="87">
        <v>23376</v>
      </c>
      <c r="D3706" s="86" t="s">
        <v>3982</v>
      </c>
      <c r="E3706" s="88">
        <v>303119099</v>
      </c>
      <c r="F3706" s="88">
        <v>244604034</v>
      </c>
      <c r="G3706" s="88">
        <v>0</v>
      </c>
      <c r="H3706" s="88">
        <v>0</v>
      </c>
      <c r="I3706" s="88">
        <v>0</v>
      </c>
      <c r="J3706" s="88">
        <v>8792885</v>
      </c>
      <c r="K3706" s="88">
        <v>43380534</v>
      </c>
      <c r="L3706" s="88">
        <v>0</v>
      </c>
      <c r="M3706" s="88">
        <v>149708886</v>
      </c>
      <c r="N3706" s="88">
        <v>22097862</v>
      </c>
      <c r="O3706" s="88">
        <v>7210754</v>
      </c>
      <c r="P3706" s="88">
        <v>13413112</v>
      </c>
      <c r="Q3706" s="89">
        <v>0</v>
      </c>
      <c r="R3706" s="89">
        <v>0</v>
      </c>
      <c r="S3706" s="89">
        <v>0</v>
      </c>
      <c r="T3706" s="89">
        <v>7.8802117869999997E-5</v>
      </c>
      <c r="U3706" s="89">
        <v>-1.1976797080000001E-4</v>
      </c>
      <c r="V3706" s="89">
        <v>0</v>
      </c>
      <c r="W3706" s="89">
        <v>3.6296368249000001E-4</v>
      </c>
      <c r="X3706" s="89">
        <v>5.3763128820000003E-5</v>
      </c>
      <c r="Y3706" s="89">
        <v>0</v>
      </c>
      <c r="Z3706" s="89">
        <v>3.0822727982299999E-3</v>
      </c>
      <c r="AA3706" s="89">
        <v>3.8498927763000001E-4</v>
      </c>
    </row>
    <row r="3707" spans="1:27" x14ac:dyDescent="0.25">
      <c r="A3707" s="87">
        <v>67251</v>
      </c>
      <c r="B3707" s="134">
        <v>45473</v>
      </c>
      <c r="C3707" s="87">
        <v>23835</v>
      </c>
      <c r="D3707" s="86" t="s">
        <v>3983</v>
      </c>
      <c r="E3707" s="88">
        <v>65693464</v>
      </c>
      <c r="F3707" s="88">
        <v>56058070</v>
      </c>
      <c r="G3707" s="88">
        <v>0</v>
      </c>
      <c r="H3707" s="88">
        <v>0</v>
      </c>
      <c r="I3707" s="88">
        <v>0</v>
      </c>
      <c r="J3707" s="88">
        <v>418110</v>
      </c>
      <c r="K3707" s="88">
        <v>5970885</v>
      </c>
      <c r="L3707" s="88">
        <v>0</v>
      </c>
      <c r="M3707" s="88">
        <v>41845369</v>
      </c>
      <c r="N3707" s="88">
        <v>1979200</v>
      </c>
      <c r="O3707" s="88">
        <v>26731</v>
      </c>
      <c r="P3707" s="88">
        <v>5817774</v>
      </c>
      <c r="Q3707" s="89">
        <v>0</v>
      </c>
      <c r="R3707" s="89">
        <v>0</v>
      </c>
      <c r="S3707" s="89">
        <v>0</v>
      </c>
      <c r="T3707" s="89">
        <v>0</v>
      </c>
      <c r="U3707" s="89">
        <v>2.30973312834E-2</v>
      </c>
      <c r="V3707" s="89">
        <v>0</v>
      </c>
      <c r="W3707" s="89">
        <v>2.0110762867399999E-3</v>
      </c>
      <c r="X3707" s="89">
        <v>0</v>
      </c>
      <c r="Y3707" s="89">
        <v>0</v>
      </c>
      <c r="Z3707" s="89">
        <v>-6.1532691769000001E-3</v>
      </c>
      <c r="AA3707" s="89">
        <v>3.7924542546000002E-3</v>
      </c>
    </row>
    <row r="3708" spans="1:27" x14ac:dyDescent="0.25">
      <c r="A3708" s="87">
        <v>67252</v>
      </c>
      <c r="B3708" s="134">
        <v>45473</v>
      </c>
      <c r="C3708" s="87">
        <v>6466</v>
      </c>
      <c r="D3708" s="86" t="s">
        <v>3984</v>
      </c>
      <c r="E3708" s="88">
        <v>531397788</v>
      </c>
      <c r="F3708" s="88">
        <v>405049152</v>
      </c>
      <c r="G3708" s="88">
        <v>10919997</v>
      </c>
      <c r="H3708" s="88">
        <v>0</v>
      </c>
      <c r="I3708" s="88">
        <v>0</v>
      </c>
      <c r="J3708" s="88">
        <v>31410588</v>
      </c>
      <c r="K3708" s="88">
        <v>84388256</v>
      </c>
      <c r="L3708" s="88">
        <v>0</v>
      </c>
      <c r="M3708" s="88">
        <v>172304310</v>
      </c>
      <c r="N3708" s="88">
        <v>53659702</v>
      </c>
      <c r="O3708" s="88">
        <v>16289731</v>
      </c>
      <c r="P3708" s="88">
        <v>36076568</v>
      </c>
      <c r="Q3708" s="89">
        <v>8.3727511696399994E-3</v>
      </c>
      <c r="R3708" s="89">
        <v>0</v>
      </c>
      <c r="S3708" s="89">
        <v>0</v>
      </c>
      <c r="T3708" s="89">
        <v>4.1365788574999998E-4</v>
      </c>
      <c r="U3708" s="89">
        <v>1.2920892076700001E-3</v>
      </c>
      <c r="V3708" s="89">
        <v>0</v>
      </c>
      <c r="W3708" s="89">
        <v>-7.7767465600000004E-5</v>
      </c>
      <c r="X3708" s="89">
        <v>0</v>
      </c>
      <c r="Y3708" s="89">
        <v>2.0835394129699999E-3</v>
      </c>
      <c r="Z3708" s="89">
        <v>7.1681578770699996E-3</v>
      </c>
      <c r="AA3708" s="89">
        <v>1.22676639051E-3</v>
      </c>
    </row>
    <row r="3709" spans="1:27" x14ac:dyDescent="0.25">
      <c r="A3709" s="87">
        <v>67262</v>
      </c>
      <c r="B3709" s="134">
        <v>45473</v>
      </c>
      <c r="C3709" s="87">
        <v>22275</v>
      </c>
      <c r="D3709" s="86" t="s">
        <v>3985</v>
      </c>
      <c r="E3709" s="88">
        <v>298821651</v>
      </c>
      <c r="F3709" s="88">
        <v>186379948</v>
      </c>
      <c r="G3709" s="88">
        <v>0</v>
      </c>
      <c r="H3709" s="88">
        <v>0</v>
      </c>
      <c r="I3709" s="88">
        <v>0</v>
      </c>
      <c r="J3709" s="88">
        <v>43403783</v>
      </c>
      <c r="K3709" s="88">
        <v>16833842</v>
      </c>
      <c r="L3709" s="88">
        <v>0</v>
      </c>
      <c r="M3709" s="88">
        <v>108697724</v>
      </c>
      <c r="N3709" s="88">
        <v>0</v>
      </c>
      <c r="O3709" s="88">
        <v>0</v>
      </c>
      <c r="P3709" s="88">
        <v>17444597</v>
      </c>
      <c r="Q3709" s="89">
        <v>2.2213863245280002E-2</v>
      </c>
      <c r="R3709" s="89">
        <v>0</v>
      </c>
      <c r="S3709" s="89">
        <v>0</v>
      </c>
      <c r="T3709" s="89">
        <v>2.94753665673E-3</v>
      </c>
      <c r="U3709" s="89">
        <v>5.9413717597599997E-3</v>
      </c>
      <c r="V3709" s="89">
        <v>0</v>
      </c>
      <c r="W3709" s="89">
        <v>2.199400117E-5</v>
      </c>
      <c r="X3709" s="89">
        <v>0</v>
      </c>
      <c r="Y3709" s="89">
        <v>0</v>
      </c>
      <c r="Z3709" s="89">
        <v>1.541330826842E-2</v>
      </c>
      <c r="AA3709" s="89">
        <v>3.0582995313400002E-3</v>
      </c>
    </row>
    <row r="3710" spans="1:27" x14ac:dyDescent="0.25">
      <c r="A3710" s="87">
        <v>67263</v>
      </c>
      <c r="B3710" s="134">
        <v>45473</v>
      </c>
      <c r="C3710" s="87">
        <v>22450</v>
      </c>
      <c r="D3710" s="86" t="s">
        <v>3986</v>
      </c>
      <c r="E3710" s="88">
        <v>23386459</v>
      </c>
      <c r="F3710" s="88">
        <v>17967865</v>
      </c>
      <c r="G3710" s="88">
        <v>490710</v>
      </c>
      <c r="H3710" s="88">
        <v>0</v>
      </c>
      <c r="I3710" s="88">
        <v>0</v>
      </c>
      <c r="J3710" s="88">
        <v>2108824</v>
      </c>
      <c r="K3710" s="88">
        <v>11609136</v>
      </c>
      <c r="L3710" s="88">
        <v>0</v>
      </c>
      <c r="M3710" s="88">
        <v>69425</v>
      </c>
      <c r="N3710" s="88">
        <v>0</v>
      </c>
      <c r="O3710" s="88">
        <v>302175</v>
      </c>
      <c r="P3710" s="88">
        <v>3387595</v>
      </c>
      <c r="Q3710" s="89">
        <v>5.5934711548300004E-3</v>
      </c>
      <c r="R3710" s="89">
        <v>0</v>
      </c>
      <c r="S3710" s="89">
        <v>0</v>
      </c>
      <c r="T3710" s="89">
        <v>0</v>
      </c>
      <c r="U3710" s="89">
        <v>4.7735005230099999E-3</v>
      </c>
      <c r="V3710" s="89">
        <v>0</v>
      </c>
      <c r="W3710" s="89">
        <v>0</v>
      </c>
      <c r="X3710" s="89">
        <v>0</v>
      </c>
      <c r="Y3710" s="89">
        <v>0</v>
      </c>
      <c r="Z3710" s="89">
        <v>6.1005727080099999E-3</v>
      </c>
      <c r="AA3710" s="89">
        <v>4.3712064071500002E-3</v>
      </c>
    </row>
    <row r="3711" spans="1:27" x14ac:dyDescent="0.25">
      <c r="A3711" s="87">
        <v>67269</v>
      </c>
      <c r="B3711" s="134">
        <v>45473</v>
      </c>
      <c r="C3711" s="87">
        <v>21685</v>
      </c>
      <c r="D3711" s="86" t="s">
        <v>3987</v>
      </c>
      <c r="E3711" s="88">
        <v>400909586</v>
      </c>
      <c r="F3711" s="88">
        <v>283793736</v>
      </c>
      <c r="G3711" s="88">
        <v>11432861</v>
      </c>
      <c r="H3711" s="88">
        <v>0</v>
      </c>
      <c r="I3711" s="88">
        <v>0</v>
      </c>
      <c r="J3711" s="88">
        <v>38237006</v>
      </c>
      <c r="K3711" s="88">
        <v>103993426</v>
      </c>
      <c r="L3711" s="88">
        <v>0</v>
      </c>
      <c r="M3711" s="88">
        <v>122537968</v>
      </c>
      <c r="N3711" s="88">
        <v>0</v>
      </c>
      <c r="O3711" s="88">
        <v>0</v>
      </c>
      <c r="P3711" s="88">
        <v>7592475</v>
      </c>
      <c r="Q3711" s="89">
        <v>1.409867402122E-2</v>
      </c>
      <c r="R3711" s="89">
        <v>0</v>
      </c>
      <c r="S3711" s="89">
        <v>0</v>
      </c>
      <c r="T3711" s="89">
        <v>0</v>
      </c>
      <c r="U3711" s="89">
        <v>9.5053946677999999E-4</v>
      </c>
      <c r="V3711" s="89">
        <v>0</v>
      </c>
      <c r="W3711" s="89">
        <v>1.093864287E-5</v>
      </c>
      <c r="X3711" s="89">
        <v>0</v>
      </c>
      <c r="Y3711" s="89">
        <v>0</v>
      </c>
      <c r="Z3711" s="89">
        <v>7.4408301432000003E-4</v>
      </c>
      <c r="AA3711" s="89">
        <v>8.9418361218999997E-4</v>
      </c>
    </row>
    <row r="3712" spans="1:27" x14ac:dyDescent="0.25">
      <c r="A3712" s="87">
        <v>67270</v>
      </c>
      <c r="B3712" s="134">
        <v>45473</v>
      </c>
      <c r="C3712" s="87">
        <v>21694</v>
      </c>
      <c r="D3712" s="86" t="s">
        <v>3988</v>
      </c>
      <c r="E3712" s="88">
        <v>468681103</v>
      </c>
      <c r="F3712" s="88">
        <v>372051850</v>
      </c>
      <c r="G3712" s="88">
        <v>4996233</v>
      </c>
      <c r="H3712" s="88">
        <v>0</v>
      </c>
      <c r="I3712" s="88">
        <v>972410</v>
      </c>
      <c r="J3712" s="88">
        <v>8245784</v>
      </c>
      <c r="K3712" s="88">
        <v>16195744</v>
      </c>
      <c r="L3712" s="88">
        <v>0</v>
      </c>
      <c r="M3712" s="88">
        <v>178891411</v>
      </c>
      <c r="N3712" s="88">
        <v>34328982</v>
      </c>
      <c r="O3712" s="88">
        <v>4168145</v>
      </c>
      <c r="P3712" s="88">
        <v>124253141</v>
      </c>
      <c r="Q3712" s="89">
        <v>1.3271740017630001E-2</v>
      </c>
      <c r="R3712" s="89">
        <v>0</v>
      </c>
      <c r="S3712" s="89">
        <v>0</v>
      </c>
      <c r="T3712" s="89">
        <v>-1.6532303323999999E-6</v>
      </c>
      <c r="U3712" s="89">
        <v>-3.6394306798E-6</v>
      </c>
      <c r="V3712" s="89">
        <v>0</v>
      </c>
      <c r="W3712" s="89">
        <v>-7.9787606773999996E-6</v>
      </c>
      <c r="X3712" s="89">
        <v>0</v>
      </c>
      <c r="Y3712" s="89">
        <v>0</v>
      </c>
      <c r="Z3712" s="89">
        <v>6.0391920609800002E-3</v>
      </c>
      <c r="AA3712" s="89">
        <v>2.11034154458E-3</v>
      </c>
    </row>
    <row r="3713" spans="1:27" x14ac:dyDescent="0.25">
      <c r="A3713" s="87">
        <v>67309</v>
      </c>
      <c r="B3713" s="134">
        <v>45473</v>
      </c>
      <c r="C3713" s="87">
        <v>22517</v>
      </c>
      <c r="D3713" s="86" t="s">
        <v>3989</v>
      </c>
      <c r="E3713" s="88">
        <v>33820327</v>
      </c>
      <c r="F3713" s="88">
        <v>13462341</v>
      </c>
      <c r="G3713" s="88">
        <v>807783</v>
      </c>
      <c r="H3713" s="88">
        <v>0</v>
      </c>
      <c r="I3713" s="88">
        <v>0</v>
      </c>
      <c r="J3713" s="88">
        <v>3961208</v>
      </c>
      <c r="K3713" s="88">
        <v>3725394</v>
      </c>
      <c r="L3713" s="88">
        <v>0</v>
      </c>
      <c r="M3713" s="88">
        <v>3929280</v>
      </c>
      <c r="N3713" s="88">
        <v>0</v>
      </c>
      <c r="O3713" s="88">
        <v>0</v>
      </c>
      <c r="P3713" s="88">
        <v>1038676</v>
      </c>
      <c r="Q3713" s="89">
        <v>7.60304565047E-3</v>
      </c>
      <c r="R3713" s="89">
        <v>0</v>
      </c>
      <c r="S3713" s="89">
        <v>0</v>
      </c>
      <c r="T3713" s="89">
        <v>1.9071665716900001E-3</v>
      </c>
      <c r="U3713" s="89">
        <v>-8.0055043700000001E-4</v>
      </c>
      <c r="V3713" s="89">
        <v>0</v>
      </c>
      <c r="W3713" s="89">
        <v>1.71197415471E-3</v>
      </c>
      <c r="X3713" s="89">
        <v>0</v>
      </c>
      <c r="Y3713" s="89">
        <v>0</v>
      </c>
      <c r="Z3713" s="89">
        <v>2.6167434661099999E-3</v>
      </c>
      <c r="AA3713" s="89">
        <v>1.4967449827000001E-3</v>
      </c>
    </row>
    <row r="3714" spans="1:27" x14ac:dyDescent="0.25">
      <c r="A3714" s="87">
        <v>67316</v>
      </c>
      <c r="B3714" s="134">
        <v>45473</v>
      </c>
      <c r="C3714" s="87">
        <v>22530</v>
      </c>
      <c r="D3714" s="86" t="s">
        <v>3990</v>
      </c>
      <c r="E3714" s="88">
        <v>171549749</v>
      </c>
      <c r="F3714" s="88">
        <v>94258045</v>
      </c>
      <c r="G3714" s="88">
        <v>0</v>
      </c>
      <c r="H3714" s="88">
        <v>0</v>
      </c>
      <c r="I3714" s="88">
        <v>0</v>
      </c>
      <c r="J3714" s="88">
        <v>26335772</v>
      </c>
      <c r="K3714" s="88">
        <v>30404913</v>
      </c>
      <c r="L3714" s="88">
        <v>0</v>
      </c>
      <c r="M3714" s="88">
        <v>26122740</v>
      </c>
      <c r="N3714" s="88">
        <v>257680</v>
      </c>
      <c r="O3714" s="88">
        <v>183379</v>
      </c>
      <c r="P3714" s="88">
        <v>10953561</v>
      </c>
      <c r="Q3714" s="89">
        <v>0</v>
      </c>
      <c r="R3714" s="89">
        <v>0</v>
      </c>
      <c r="S3714" s="89">
        <v>0</v>
      </c>
      <c r="T3714" s="89">
        <v>-3.475219139E-4</v>
      </c>
      <c r="U3714" s="89">
        <v>5.8325007436000004E-4</v>
      </c>
      <c r="V3714" s="89">
        <v>0</v>
      </c>
      <c r="W3714" s="89">
        <v>0</v>
      </c>
      <c r="X3714" s="89">
        <v>0</v>
      </c>
      <c r="Y3714" s="89">
        <v>0</v>
      </c>
      <c r="Z3714" s="89">
        <v>7.5847866623699996E-3</v>
      </c>
      <c r="AA3714" s="89">
        <v>7.2755435495E-4</v>
      </c>
    </row>
    <row r="3715" spans="1:27" x14ac:dyDescent="0.25">
      <c r="A3715" s="87">
        <v>67318</v>
      </c>
      <c r="B3715" s="134">
        <v>45473</v>
      </c>
      <c r="C3715" s="87">
        <v>22549</v>
      </c>
      <c r="D3715" s="86" t="s">
        <v>3991</v>
      </c>
      <c r="E3715" s="88">
        <v>30439790</v>
      </c>
      <c r="F3715" s="88">
        <v>21904120</v>
      </c>
      <c r="G3715" s="88">
        <v>0</v>
      </c>
      <c r="H3715" s="88">
        <v>0</v>
      </c>
      <c r="I3715" s="88">
        <v>4373</v>
      </c>
      <c r="J3715" s="88">
        <v>11043052</v>
      </c>
      <c r="K3715" s="88">
        <v>3268212</v>
      </c>
      <c r="L3715" s="88">
        <v>0</v>
      </c>
      <c r="M3715" s="88">
        <v>1869543</v>
      </c>
      <c r="N3715" s="88">
        <v>0</v>
      </c>
      <c r="O3715" s="88">
        <v>0</v>
      </c>
      <c r="P3715" s="88">
        <v>5718940</v>
      </c>
      <c r="Q3715" s="89">
        <v>0</v>
      </c>
      <c r="R3715" s="89">
        <v>0</v>
      </c>
      <c r="S3715" s="89">
        <v>0</v>
      </c>
      <c r="T3715" s="89">
        <v>0</v>
      </c>
      <c r="U3715" s="89">
        <v>2.2781176450900002E-3</v>
      </c>
      <c r="V3715" s="89">
        <v>0</v>
      </c>
      <c r="W3715" s="89">
        <v>0</v>
      </c>
      <c r="X3715" s="89">
        <v>0</v>
      </c>
      <c r="Y3715" s="89">
        <v>0</v>
      </c>
      <c r="Z3715" s="89">
        <v>8.3209113244300005E-3</v>
      </c>
      <c r="AA3715" s="89">
        <v>2.8017051683200001E-3</v>
      </c>
    </row>
    <row r="3716" spans="1:27" x14ac:dyDescent="0.25">
      <c r="A3716" s="87">
        <v>67319</v>
      </c>
      <c r="B3716" s="134">
        <v>45473</v>
      </c>
      <c r="C3716" s="87">
        <v>22470</v>
      </c>
      <c r="D3716" s="86" t="s">
        <v>2347</v>
      </c>
      <c r="E3716" s="88">
        <v>60705357</v>
      </c>
      <c r="F3716" s="88">
        <v>48547427</v>
      </c>
      <c r="G3716" s="88">
        <v>2070680</v>
      </c>
      <c r="H3716" s="88">
        <v>0</v>
      </c>
      <c r="I3716" s="88">
        <v>0</v>
      </c>
      <c r="J3716" s="88">
        <v>9500029</v>
      </c>
      <c r="K3716" s="88">
        <v>14417239</v>
      </c>
      <c r="L3716" s="88">
        <v>0</v>
      </c>
      <c r="M3716" s="88">
        <v>14018029</v>
      </c>
      <c r="N3716" s="88">
        <v>5206389</v>
      </c>
      <c r="O3716" s="88">
        <v>801705</v>
      </c>
      <c r="P3716" s="88">
        <v>2533356</v>
      </c>
      <c r="Q3716" s="89">
        <v>2.9644828511720001E-2</v>
      </c>
      <c r="R3716" s="89">
        <v>0</v>
      </c>
      <c r="S3716" s="89">
        <v>0</v>
      </c>
      <c r="T3716" s="89">
        <v>2.2145872523E-3</v>
      </c>
      <c r="U3716" s="89">
        <v>6.8721204777900001E-3</v>
      </c>
      <c r="V3716" s="89">
        <v>0</v>
      </c>
      <c r="W3716" s="89">
        <v>3.3898009589999997E-5</v>
      </c>
      <c r="X3716" s="89">
        <v>0</v>
      </c>
      <c r="Y3716" s="89">
        <v>0</v>
      </c>
      <c r="Z3716" s="89">
        <v>1.7778461640469999E-2</v>
      </c>
      <c r="AA3716" s="89">
        <v>4.9567760635400001E-3</v>
      </c>
    </row>
    <row r="3717" spans="1:27" x14ac:dyDescent="0.25">
      <c r="A3717" s="87">
        <v>67323</v>
      </c>
      <c r="B3717" s="134">
        <v>45473</v>
      </c>
      <c r="C3717" s="87">
        <v>22488</v>
      </c>
      <c r="D3717" s="86" t="s">
        <v>3992</v>
      </c>
      <c r="E3717" s="88">
        <v>36560946</v>
      </c>
      <c r="F3717" s="88">
        <v>28678648</v>
      </c>
      <c r="G3717" s="88">
        <v>321928</v>
      </c>
      <c r="H3717" s="88">
        <v>0</v>
      </c>
      <c r="I3717" s="88">
        <v>0</v>
      </c>
      <c r="J3717" s="88">
        <v>7387663</v>
      </c>
      <c r="K3717" s="88">
        <v>12273309</v>
      </c>
      <c r="L3717" s="88">
        <v>0</v>
      </c>
      <c r="M3717" s="88">
        <v>4096579</v>
      </c>
      <c r="N3717" s="88">
        <v>0</v>
      </c>
      <c r="O3717" s="88">
        <v>0</v>
      </c>
      <c r="P3717" s="88">
        <v>4599169</v>
      </c>
      <c r="Q3717" s="89">
        <v>2.0750360167099999E-3</v>
      </c>
      <c r="R3717" s="89">
        <v>0</v>
      </c>
      <c r="S3717" s="89">
        <v>0</v>
      </c>
      <c r="T3717" s="89">
        <v>0</v>
      </c>
      <c r="U3717" s="89">
        <v>3.3941881963500002E-2</v>
      </c>
      <c r="V3717" s="89">
        <v>0</v>
      </c>
      <c r="W3717" s="89">
        <v>0</v>
      </c>
      <c r="X3717" s="89">
        <v>0</v>
      </c>
      <c r="Y3717" s="89">
        <v>0</v>
      </c>
      <c r="Z3717" s="89">
        <v>1.304725460906E-2</v>
      </c>
      <c r="AA3717" s="89">
        <v>1.6730141858100001E-2</v>
      </c>
    </row>
    <row r="3718" spans="1:27" x14ac:dyDescent="0.25">
      <c r="A3718" s="87">
        <v>67327</v>
      </c>
      <c r="B3718" s="134">
        <v>45473</v>
      </c>
      <c r="C3718" s="87">
        <v>22640</v>
      </c>
      <c r="D3718" s="86" t="s">
        <v>3993</v>
      </c>
      <c r="E3718" s="88">
        <v>7114662</v>
      </c>
      <c r="F3718" s="88">
        <v>275406</v>
      </c>
      <c r="G3718" s="88">
        <v>0</v>
      </c>
      <c r="H3718" s="88">
        <v>0</v>
      </c>
      <c r="I3718" s="88">
        <v>0</v>
      </c>
      <c r="J3718" s="88">
        <v>0</v>
      </c>
      <c r="K3718" s="88">
        <v>0</v>
      </c>
      <c r="L3718" s="88">
        <v>0</v>
      </c>
      <c r="M3718" s="88">
        <v>0</v>
      </c>
      <c r="N3718" s="88">
        <v>0</v>
      </c>
      <c r="O3718" s="88">
        <v>0</v>
      </c>
      <c r="P3718" s="88">
        <v>275406</v>
      </c>
      <c r="Q3718" s="89">
        <v>0</v>
      </c>
      <c r="R3718" s="89">
        <v>0</v>
      </c>
      <c r="S3718" s="89">
        <v>0</v>
      </c>
      <c r="T3718" s="89">
        <v>0</v>
      </c>
      <c r="U3718" s="89">
        <v>0</v>
      </c>
      <c r="V3718" s="89">
        <v>0</v>
      </c>
      <c r="W3718" s="89">
        <v>0</v>
      </c>
      <c r="X3718" s="89">
        <v>0</v>
      </c>
      <c r="Y3718" s="89">
        <v>0</v>
      </c>
      <c r="Z3718" s="89">
        <v>9.2117870531E-4</v>
      </c>
      <c r="AA3718" s="89">
        <v>9.2117870531E-4</v>
      </c>
    </row>
    <row r="3719" spans="1:27" x14ac:dyDescent="0.25">
      <c r="A3719" s="87">
        <v>67329</v>
      </c>
      <c r="B3719" s="134">
        <v>45473</v>
      </c>
      <c r="C3719" s="87">
        <v>22529</v>
      </c>
      <c r="D3719" s="86" t="s">
        <v>3994</v>
      </c>
      <c r="E3719" s="88">
        <v>839577335</v>
      </c>
      <c r="F3719" s="88">
        <v>604436091</v>
      </c>
      <c r="G3719" s="88">
        <v>2578365</v>
      </c>
      <c r="H3719" s="88">
        <v>0</v>
      </c>
      <c r="I3719" s="88">
        <v>0</v>
      </c>
      <c r="J3719" s="88">
        <v>90671396</v>
      </c>
      <c r="K3719" s="88">
        <v>188416167</v>
      </c>
      <c r="L3719" s="88">
        <v>0</v>
      </c>
      <c r="M3719" s="88">
        <v>143246505</v>
      </c>
      <c r="N3719" s="88">
        <v>90640268</v>
      </c>
      <c r="O3719" s="88">
        <v>1563923</v>
      </c>
      <c r="P3719" s="88">
        <v>87319467</v>
      </c>
      <c r="Q3719" s="89">
        <v>-4.3624398441999999E-3</v>
      </c>
      <c r="R3719" s="89">
        <v>0</v>
      </c>
      <c r="S3719" s="89">
        <v>0</v>
      </c>
      <c r="T3719" s="89">
        <v>1.76166579357E-3</v>
      </c>
      <c r="U3719" s="89">
        <v>5.68098576976E-3</v>
      </c>
      <c r="V3719" s="89">
        <v>0</v>
      </c>
      <c r="W3719" s="89">
        <v>3.2519120152000003E-4</v>
      </c>
      <c r="X3719" s="89">
        <v>0</v>
      </c>
      <c r="Y3719" s="89">
        <v>0</v>
      </c>
      <c r="Z3719" s="89">
        <v>2.3776148379830001E-2</v>
      </c>
      <c r="AA3719" s="89">
        <v>5.78862029596E-3</v>
      </c>
    </row>
    <row r="3720" spans="1:27" x14ac:dyDescent="0.25">
      <c r="A3720" s="87">
        <v>67330</v>
      </c>
      <c r="B3720" s="134">
        <v>45473</v>
      </c>
      <c r="C3720" s="87">
        <v>22469</v>
      </c>
      <c r="D3720" s="86" t="s">
        <v>3995</v>
      </c>
      <c r="E3720" s="88">
        <v>190815741</v>
      </c>
      <c r="F3720" s="88">
        <v>115947405</v>
      </c>
      <c r="G3720" s="88">
        <v>3117347</v>
      </c>
      <c r="H3720" s="88">
        <v>0</v>
      </c>
      <c r="I3720" s="88">
        <v>0</v>
      </c>
      <c r="J3720" s="88">
        <v>22059662</v>
      </c>
      <c r="K3720" s="88">
        <v>53913942</v>
      </c>
      <c r="L3720" s="88">
        <v>0</v>
      </c>
      <c r="M3720" s="88">
        <v>20339650</v>
      </c>
      <c r="N3720" s="88">
        <v>0</v>
      </c>
      <c r="O3720" s="88">
        <v>0</v>
      </c>
      <c r="P3720" s="88">
        <v>16516804</v>
      </c>
      <c r="Q3720" s="89">
        <v>1.884855693138E-2</v>
      </c>
      <c r="R3720" s="89">
        <v>0</v>
      </c>
      <c r="S3720" s="89">
        <v>0</v>
      </c>
      <c r="T3720" s="89">
        <v>6.1904662500999997E-4</v>
      </c>
      <c r="U3720" s="89">
        <v>8.0969905220500005E-3</v>
      </c>
      <c r="V3720" s="89">
        <v>0</v>
      </c>
      <c r="W3720" s="89">
        <v>-2.1689356290000001E-4</v>
      </c>
      <c r="X3720" s="89">
        <v>0</v>
      </c>
      <c r="Y3720" s="89">
        <v>0</v>
      </c>
      <c r="Z3720" s="89">
        <v>6.9708303947699996E-3</v>
      </c>
      <c r="AA3720" s="89">
        <v>5.6914307150800003E-3</v>
      </c>
    </row>
    <row r="3721" spans="1:27" x14ac:dyDescent="0.25">
      <c r="A3721" s="87">
        <v>67332</v>
      </c>
      <c r="B3721" s="134">
        <v>45473</v>
      </c>
      <c r="C3721" s="87">
        <v>22497</v>
      </c>
      <c r="D3721" s="86" t="s">
        <v>1173</v>
      </c>
      <c r="E3721" s="88">
        <v>113215440</v>
      </c>
      <c r="F3721" s="88">
        <v>44186518</v>
      </c>
      <c r="G3721" s="88">
        <v>2662032</v>
      </c>
      <c r="H3721" s="88">
        <v>0</v>
      </c>
      <c r="I3721" s="88">
        <v>0</v>
      </c>
      <c r="J3721" s="88">
        <v>11713288</v>
      </c>
      <c r="K3721" s="88">
        <v>20641680</v>
      </c>
      <c r="L3721" s="88">
        <v>0</v>
      </c>
      <c r="M3721" s="88">
        <v>7059540</v>
      </c>
      <c r="N3721" s="88">
        <v>0</v>
      </c>
      <c r="O3721" s="88">
        <v>0</v>
      </c>
      <c r="P3721" s="88">
        <v>2109978</v>
      </c>
      <c r="Q3721" s="89">
        <v>9.2142130349899994E-3</v>
      </c>
      <c r="R3721" s="89">
        <v>0</v>
      </c>
      <c r="S3721" s="89">
        <v>0</v>
      </c>
      <c r="T3721" s="89">
        <v>7.9399926536000002E-4</v>
      </c>
      <c r="U3721" s="89">
        <v>1.8655281891400001E-3</v>
      </c>
      <c r="V3721" s="89">
        <v>0</v>
      </c>
      <c r="W3721" s="89">
        <v>0</v>
      </c>
      <c r="X3721" s="89">
        <v>0</v>
      </c>
      <c r="Y3721" s="89">
        <v>0</v>
      </c>
      <c r="Z3721" s="89">
        <v>1.28028870673E-2</v>
      </c>
      <c r="AA3721" s="89">
        <v>2.2601155675900002E-3</v>
      </c>
    </row>
    <row r="3722" spans="1:27" x14ac:dyDescent="0.25">
      <c r="A3722" s="87">
        <v>67334</v>
      </c>
      <c r="B3722" s="134">
        <v>45473</v>
      </c>
      <c r="C3722" s="87">
        <v>22539</v>
      </c>
      <c r="D3722" s="86" t="s">
        <v>3996</v>
      </c>
      <c r="E3722" s="88">
        <v>40708730</v>
      </c>
      <c r="F3722" s="88">
        <v>19353104</v>
      </c>
      <c r="G3722" s="88">
        <v>263694</v>
      </c>
      <c r="H3722" s="88">
        <v>0</v>
      </c>
      <c r="I3722" s="88">
        <v>0</v>
      </c>
      <c r="J3722" s="88">
        <v>2052455</v>
      </c>
      <c r="K3722" s="88">
        <v>2933682</v>
      </c>
      <c r="L3722" s="88">
        <v>0</v>
      </c>
      <c r="M3722" s="88">
        <v>7217800</v>
      </c>
      <c r="N3722" s="88">
        <v>0</v>
      </c>
      <c r="O3722" s="88">
        <v>0</v>
      </c>
      <c r="P3722" s="88">
        <v>6885473</v>
      </c>
      <c r="Q3722" s="89">
        <v>2.43203509902E-3</v>
      </c>
      <c r="R3722" s="89">
        <v>0</v>
      </c>
      <c r="S3722" s="89">
        <v>0</v>
      </c>
      <c r="T3722" s="89">
        <v>4.6909954783000001E-4</v>
      </c>
      <c r="U3722" s="89">
        <v>2.1782554869800002E-3</v>
      </c>
      <c r="V3722" s="89">
        <v>0</v>
      </c>
      <c r="W3722" s="89">
        <v>0</v>
      </c>
      <c r="X3722" s="89">
        <v>0</v>
      </c>
      <c r="Y3722" s="89">
        <v>0</v>
      </c>
      <c r="Z3722" s="89">
        <v>1.1976038679549999E-2</v>
      </c>
      <c r="AA3722" s="89">
        <v>5.4649598778299998E-3</v>
      </c>
    </row>
    <row r="3723" spans="1:27" x14ac:dyDescent="0.25">
      <c r="A3723" s="87">
        <v>67336</v>
      </c>
      <c r="B3723" s="134">
        <v>45473</v>
      </c>
      <c r="C3723" s="87">
        <v>22591</v>
      </c>
      <c r="D3723" s="86" t="s">
        <v>3997</v>
      </c>
      <c r="E3723" s="88">
        <v>37371332</v>
      </c>
      <c r="F3723" s="88">
        <v>12383156</v>
      </c>
      <c r="G3723" s="88">
        <v>2134620</v>
      </c>
      <c r="H3723" s="88">
        <v>0</v>
      </c>
      <c r="I3723" s="88">
        <v>0</v>
      </c>
      <c r="J3723" s="88">
        <v>3922270</v>
      </c>
      <c r="K3723" s="88">
        <v>3027577</v>
      </c>
      <c r="L3723" s="88">
        <v>0</v>
      </c>
      <c r="M3723" s="88">
        <v>2896607</v>
      </c>
      <c r="N3723" s="88">
        <v>0</v>
      </c>
      <c r="O3723" s="88">
        <v>0</v>
      </c>
      <c r="P3723" s="88">
        <v>402082</v>
      </c>
      <c r="Q3723" s="89">
        <v>1.5961399311760001E-2</v>
      </c>
      <c r="R3723" s="89">
        <v>0</v>
      </c>
      <c r="S3723" s="89">
        <v>0</v>
      </c>
      <c r="T3723" s="89">
        <v>-9.8817927569999999E-4</v>
      </c>
      <c r="U3723" s="89">
        <v>2.2175175917500001E-3</v>
      </c>
      <c r="V3723" s="89">
        <v>0</v>
      </c>
      <c r="W3723" s="89">
        <v>0</v>
      </c>
      <c r="X3723" s="89">
        <v>0</v>
      </c>
      <c r="Y3723" s="89">
        <v>0</v>
      </c>
      <c r="Z3723" s="89">
        <v>8.2646410314300006E-3</v>
      </c>
      <c r="AA3723" s="89">
        <v>3.3471847185999998E-3</v>
      </c>
    </row>
    <row r="3724" spans="1:27" x14ac:dyDescent="0.25">
      <c r="A3724" s="87">
        <v>67337</v>
      </c>
      <c r="B3724" s="134">
        <v>45473</v>
      </c>
      <c r="C3724" s="87">
        <v>22493</v>
      </c>
      <c r="D3724" s="86" t="s">
        <v>3998</v>
      </c>
      <c r="E3724" s="88">
        <v>127736710</v>
      </c>
      <c r="F3724" s="88">
        <v>63108237</v>
      </c>
      <c r="G3724" s="88">
        <v>3731524</v>
      </c>
      <c r="H3724" s="88">
        <v>0</v>
      </c>
      <c r="I3724" s="88">
        <v>0</v>
      </c>
      <c r="J3724" s="88">
        <v>16577896</v>
      </c>
      <c r="K3724" s="88">
        <v>26440586</v>
      </c>
      <c r="L3724" s="88">
        <v>0</v>
      </c>
      <c r="M3724" s="88">
        <v>9667875</v>
      </c>
      <c r="N3724" s="88">
        <v>0</v>
      </c>
      <c r="O3724" s="88">
        <v>0</v>
      </c>
      <c r="P3724" s="88">
        <v>6690356</v>
      </c>
      <c r="Q3724" s="89">
        <v>4.3941392310100002E-3</v>
      </c>
      <c r="R3724" s="89">
        <v>0</v>
      </c>
      <c r="S3724" s="89">
        <v>0</v>
      </c>
      <c r="T3724" s="89">
        <v>-1.6229778400000001E-5</v>
      </c>
      <c r="U3724" s="89">
        <v>1.2613920983400001E-3</v>
      </c>
      <c r="V3724" s="89">
        <v>0</v>
      </c>
      <c r="W3724" s="89">
        <v>-7.9851856900000004E-5</v>
      </c>
      <c r="X3724" s="89">
        <v>0</v>
      </c>
      <c r="Y3724" s="89">
        <v>0</v>
      </c>
      <c r="Z3724" s="89">
        <v>1.4340702866300001E-3</v>
      </c>
      <c r="AA3724" s="89">
        <v>9.5215023382999998E-4</v>
      </c>
    </row>
    <row r="3725" spans="1:27" x14ac:dyDescent="0.25">
      <c r="A3725" s="87">
        <v>67338</v>
      </c>
      <c r="B3725" s="134">
        <v>45473</v>
      </c>
      <c r="C3725" s="87">
        <v>22499</v>
      </c>
      <c r="D3725" s="86" t="s">
        <v>3999</v>
      </c>
      <c r="E3725" s="88">
        <v>5163030</v>
      </c>
      <c r="F3725" s="88">
        <v>1390424</v>
      </c>
      <c r="G3725" s="88">
        <v>0</v>
      </c>
      <c r="H3725" s="88">
        <v>0</v>
      </c>
      <c r="I3725" s="88">
        <v>0</v>
      </c>
      <c r="J3725" s="88">
        <v>556614</v>
      </c>
      <c r="K3725" s="88">
        <v>615608</v>
      </c>
      <c r="L3725" s="88">
        <v>0</v>
      </c>
      <c r="M3725" s="88">
        <v>0</v>
      </c>
      <c r="N3725" s="88">
        <v>0</v>
      </c>
      <c r="O3725" s="88">
        <v>0</v>
      </c>
      <c r="P3725" s="88">
        <v>218202</v>
      </c>
      <c r="Q3725" s="89">
        <v>0</v>
      </c>
      <c r="R3725" s="89">
        <v>0</v>
      </c>
      <c r="S3725" s="89">
        <v>0</v>
      </c>
      <c r="T3725" s="89">
        <v>0</v>
      </c>
      <c r="U3725" s="89">
        <v>2.8958952364899998E-3</v>
      </c>
      <c r="V3725" s="89">
        <v>0</v>
      </c>
      <c r="W3725" s="89">
        <v>0</v>
      </c>
      <c r="X3725" s="89">
        <v>0</v>
      </c>
      <c r="Y3725" s="89">
        <v>0</v>
      </c>
      <c r="Z3725" s="89">
        <v>1.445945908366E-2</v>
      </c>
      <c r="AA3725" s="89">
        <v>3.8852784056799998E-3</v>
      </c>
    </row>
    <row r="3726" spans="1:27" x14ac:dyDescent="0.25">
      <c r="A3726" s="87">
        <v>67340</v>
      </c>
      <c r="B3726" s="134">
        <v>45473</v>
      </c>
      <c r="C3726" s="87">
        <v>24194</v>
      </c>
      <c r="D3726" s="86" t="s">
        <v>4000</v>
      </c>
      <c r="E3726" s="88">
        <v>45011748</v>
      </c>
      <c r="F3726" s="88">
        <v>14657280</v>
      </c>
      <c r="G3726" s="88">
        <v>0</v>
      </c>
      <c r="H3726" s="88">
        <v>0</v>
      </c>
      <c r="I3726" s="88">
        <v>0</v>
      </c>
      <c r="J3726" s="88">
        <v>2105329</v>
      </c>
      <c r="K3726" s="88">
        <v>1383844</v>
      </c>
      <c r="L3726" s="88">
        <v>0</v>
      </c>
      <c r="M3726" s="88">
        <v>10652531</v>
      </c>
      <c r="N3726" s="88">
        <v>0</v>
      </c>
      <c r="O3726" s="88">
        <v>0</v>
      </c>
      <c r="P3726" s="88">
        <v>515576</v>
      </c>
      <c r="Q3726" s="89">
        <v>0</v>
      </c>
      <c r="R3726" s="89">
        <v>0</v>
      </c>
      <c r="S3726" s="89">
        <v>0</v>
      </c>
      <c r="T3726" s="89">
        <v>0</v>
      </c>
      <c r="U3726" s="89">
        <v>5.6638443464999998E-4</v>
      </c>
      <c r="V3726" s="89">
        <v>0</v>
      </c>
      <c r="W3726" s="89">
        <v>0</v>
      </c>
      <c r="X3726" s="89">
        <v>0</v>
      </c>
      <c r="Y3726" s="89">
        <v>0</v>
      </c>
      <c r="Z3726" s="89">
        <v>4.1572626313000002E-3</v>
      </c>
      <c r="AA3726" s="89">
        <v>1.9862542749999999E-4</v>
      </c>
    </row>
    <row r="3727" spans="1:27" x14ac:dyDescent="0.25">
      <c r="A3727" s="87">
        <v>67341</v>
      </c>
      <c r="B3727" s="134">
        <v>45473</v>
      </c>
      <c r="C3727" s="87">
        <v>22595</v>
      </c>
      <c r="D3727" s="86" t="s">
        <v>4001</v>
      </c>
      <c r="E3727" s="88">
        <v>13605567</v>
      </c>
      <c r="F3727" s="88">
        <v>10188217</v>
      </c>
      <c r="G3727" s="88">
        <v>0</v>
      </c>
      <c r="H3727" s="88">
        <v>0</v>
      </c>
      <c r="I3727" s="88">
        <v>0</v>
      </c>
      <c r="J3727" s="88">
        <v>1555622</v>
      </c>
      <c r="K3727" s="88">
        <v>4153499</v>
      </c>
      <c r="L3727" s="88">
        <v>0</v>
      </c>
      <c r="M3727" s="88">
        <v>0</v>
      </c>
      <c r="N3727" s="88">
        <v>0</v>
      </c>
      <c r="O3727" s="88">
        <v>0</v>
      </c>
      <c r="P3727" s="88">
        <v>4479096</v>
      </c>
      <c r="Q3727" s="89">
        <v>0</v>
      </c>
      <c r="R3727" s="89">
        <v>0</v>
      </c>
      <c r="S3727" s="89">
        <v>0</v>
      </c>
      <c r="T3727" s="89">
        <v>0</v>
      </c>
      <c r="U3727" s="89">
        <v>7.1798145690999998E-4</v>
      </c>
      <c r="V3727" s="89">
        <v>0</v>
      </c>
      <c r="W3727" s="89">
        <v>0</v>
      </c>
      <c r="X3727" s="89">
        <v>0</v>
      </c>
      <c r="Y3727" s="89">
        <v>0</v>
      </c>
      <c r="Z3727" s="89">
        <v>1.9148765751300001E-3</v>
      </c>
      <c r="AA3727" s="89">
        <v>1.07265589065E-3</v>
      </c>
    </row>
    <row r="3728" spans="1:27" x14ac:dyDescent="0.25">
      <c r="A3728" s="87">
        <v>67342</v>
      </c>
      <c r="B3728" s="134">
        <v>45473</v>
      </c>
      <c r="C3728" s="87">
        <v>22590</v>
      </c>
      <c r="D3728" s="86" t="s">
        <v>4002</v>
      </c>
      <c r="E3728" s="88">
        <v>95850004</v>
      </c>
      <c r="F3728" s="88">
        <v>72729573</v>
      </c>
      <c r="G3728" s="88">
        <v>2542826</v>
      </c>
      <c r="H3728" s="88">
        <v>0</v>
      </c>
      <c r="I3728" s="88">
        <v>0</v>
      </c>
      <c r="J3728" s="88">
        <v>23204854</v>
      </c>
      <c r="K3728" s="88">
        <v>26131922</v>
      </c>
      <c r="L3728" s="88">
        <v>0</v>
      </c>
      <c r="M3728" s="88">
        <v>10287191</v>
      </c>
      <c r="N3728" s="88">
        <v>0</v>
      </c>
      <c r="O3728" s="88">
        <v>0</v>
      </c>
      <c r="P3728" s="88">
        <v>10562781</v>
      </c>
      <c r="Q3728" s="89">
        <v>1.529237525728E-2</v>
      </c>
      <c r="R3728" s="89">
        <v>0</v>
      </c>
      <c r="S3728" s="89">
        <v>0</v>
      </c>
      <c r="T3728" s="89">
        <v>7.0621779217999996E-4</v>
      </c>
      <c r="U3728" s="89">
        <v>1.5363422909700001E-3</v>
      </c>
      <c r="V3728" s="89">
        <v>0</v>
      </c>
      <c r="W3728" s="89">
        <v>-1.604305791E-4</v>
      </c>
      <c r="X3728" s="89">
        <v>0</v>
      </c>
      <c r="Y3728" s="89">
        <v>0</v>
      </c>
      <c r="Z3728" s="89">
        <v>5.4408872959599997E-3</v>
      </c>
      <c r="AA3728" s="89">
        <v>2.1365778687900002E-3</v>
      </c>
    </row>
    <row r="3729" spans="1:27" x14ac:dyDescent="0.25">
      <c r="A3729" s="87">
        <v>67344</v>
      </c>
      <c r="B3729" s="134">
        <v>45473</v>
      </c>
      <c r="C3729" s="87">
        <v>22624</v>
      </c>
      <c r="D3729" s="86" t="s">
        <v>4003</v>
      </c>
      <c r="E3729" s="88">
        <v>670264152</v>
      </c>
      <c r="F3729" s="88">
        <v>341533671</v>
      </c>
      <c r="G3729" s="88">
        <v>12390719</v>
      </c>
      <c r="H3729" s="88">
        <v>0</v>
      </c>
      <c r="I3729" s="88">
        <v>0</v>
      </c>
      <c r="J3729" s="88">
        <v>23576269</v>
      </c>
      <c r="K3729" s="88">
        <v>59257442</v>
      </c>
      <c r="L3729" s="88">
        <v>0</v>
      </c>
      <c r="M3729" s="88">
        <v>73040405</v>
      </c>
      <c r="N3729" s="88">
        <v>67823999</v>
      </c>
      <c r="O3729" s="88">
        <v>83439266</v>
      </c>
      <c r="P3729" s="88">
        <v>22005571</v>
      </c>
      <c r="Q3729" s="89">
        <v>1.9685652870850001E-2</v>
      </c>
      <c r="R3729" s="89">
        <v>0</v>
      </c>
      <c r="S3729" s="89">
        <v>0</v>
      </c>
      <c r="T3729" s="89">
        <v>-4.615789224E-4</v>
      </c>
      <c r="U3729" s="89">
        <v>8.7868350807999995E-4</v>
      </c>
      <c r="V3729" s="89">
        <v>0</v>
      </c>
      <c r="W3729" s="89">
        <v>1.1316286268E-4</v>
      </c>
      <c r="X3729" s="89">
        <v>0</v>
      </c>
      <c r="Y3729" s="89">
        <v>-7.0755625699999998E-4</v>
      </c>
      <c r="Z3729" s="89">
        <v>3.5993269959929998E-2</v>
      </c>
      <c r="AA3729" s="89">
        <v>2.90982159989E-3</v>
      </c>
    </row>
    <row r="3730" spans="1:27" x14ac:dyDescent="0.25">
      <c r="A3730" s="87">
        <v>67347</v>
      </c>
      <c r="B3730" s="134">
        <v>45473</v>
      </c>
      <c r="C3730" s="87">
        <v>22496</v>
      </c>
      <c r="D3730" s="86" t="s">
        <v>4004</v>
      </c>
      <c r="E3730" s="88">
        <v>830730002</v>
      </c>
      <c r="F3730" s="88">
        <v>659003332</v>
      </c>
      <c r="G3730" s="88">
        <v>45955591</v>
      </c>
      <c r="H3730" s="88">
        <v>0</v>
      </c>
      <c r="I3730" s="88">
        <v>0</v>
      </c>
      <c r="J3730" s="88">
        <v>37032052</v>
      </c>
      <c r="K3730" s="88">
        <v>82196184</v>
      </c>
      <c r="L3730" s="88">
        <v>0</v>
      </c>
      <c r="M3730" s="88">
        <v>215264476</v>
      </c>
      <c r="N3730" s="88">
        <v>268399393</v>
      </c>
      <c r="O3730" s="88">
        <v>722886</v>
      </c>
      <c r="P3730" s="88">
        <v>9432750</v>
      </c>
      <c r="Q3730" s="89">
        <v>3.138689687408E-2</v>
      </c>
      <c r="R3730" s="89">
        <v>0</v>
      </c>
      <c r="S3730" s="89">
        <v>0</v>
      </c>
      <c r="T3730" s="89">
        <v>6.7338275363000002E-4</v>
      </c>
      <c r="U3730" s="89">
        <v>2.5637184682999999E-3</v>
      </c>
      <c r="V3730" s="89">
        <v>0</v>
      </c>
      <c r="W3730" s="89">
        <v>-2.4272482850000001E-4</v>
      </c>
      <c r="X3730" s="89">
        <v>0</v>
      </c>
      <c r="Y3730" s="89">
        <v>2.4603639882260001E-2</v>
      </c>
      <c r="Z3730" s="89">
        <v>6.0316542471540002E-2</v>
      </c>
      <c r="AA3730" s="89">
        <v>4.1385785327300003E-3</v>
      </c>
    </row>
    <row r="3731" spans="1:27" x14ac:dyDescent="0.25">
      <c r="A3731" s="87">
        <v>67348</v>
      </c>
      <c r="B3731" s="134">
        <v>45473</v>
      </c>
      <c r="C3731" s="87">
        <v>22498</v>
      </c>
      <c r="D3731" s="86" t="s">
        <v>648</v>
      </c>
      <c r="E3731" s="88">
        <v>255503563</v>
      </c>
      <c r="F3731" s="88">
        <v>109126318</v>
      </c>
      <c r="G3731" s="88">
        <v>10202181</v>
      </c>
      <c r="H3731" s="88">
        <v>0</v>
      </c>
      <c r="I3731" s="88">
        <v>0</v>
      </c>
      <c r="J3731" s="88">
        <v>8766435</v>
      </c>
      <c r="K3731" s="88">
        <v>7294533</v>
      </c>
      <c r="L3731" s="88">
        <v>0</v>
      </c>
      <c r="M3731" s="88">
        <v>51122870</v>
      </c>
      <c r="N3731" s="88">
        <v>27254969</v>
      </c>
      <c r="O3731" s="88">
        <v>0</v>
      </c>
      <c r="P3731" s="88">
        <v>4485330</v>
      </c>
      <c r="Q3731" s="89">
        <v>1.139943812095E-2</v>
      </c>
      <c r="R3731" s="89">
        <v>0</v>
      </c>
      <c r="S3731" s="89">
        <v>0</v>
      </c>
      <c r="T3731" s="89">
        <v>1.30829372615E-3</v>
      </c>
      <c r="U3731" s="89">
        <v>-5.9404724400000003E-5</v>
      </c>
      <c r="V3731" s="89">
        <v>0</v>
      </c>
      <c r="W3731" s="89">
        <v>-3.0156459300000001E-5</v>
      </c>
      <c r="X3731" s="89">
        <v>0</v>
      </c>
      <c r="Y3731" s="89">
        <v>0</v>
      </c>
      <c r="Z3731" s="89">
        <v>1.484038242478E-2</v>
      </c>
      <c r="AA3731" s="89">
        <v>1.7888375324799999E-3</v>
      </c>
    </row>
    <row r="3732" spans="1:27" x14ac:dyDescent="0.25">
      <c r="A3732" s="87">
        <v>67349</v>
      </c>
      <c r="B3732" s="134">
        <v>45473</v>
      </c>
      <c r="C3732" s="87">
        <v>22541</v>
      </c>
      <c r="D3732" s="86" t="s">
        <v>4005</v>
      </c>
      <c r="E3732" s="88">
        <v>101105440</v>
      </c>
      <c r="F3732" s="88">
        <v>75027442</v>
      </c>
      <c r="G3732" s="88">
        <v>1908429</v>
      </c>
      <c r="H3732" s="88">
        <v>0</v>
      </c>
      <c r="I3732" s="88">
        <v>261523</v>
      </c>
      <c r="J3732" s="88">
        <v>19438596</v>
      </c>
      <c r="K3732" s="88">
        <v>23551840</v>
      </c>
      <c r="L3732" s="88">
        <v>0</v>
      </c>
      <c r="M3732" s="88">
        <v>20946912</v>
      </c>
      <c r="N3732" s="88">
        <v>4325406</v>
      </c>
      <c r="O3732" s="88">
        <v>0</v>
      </c>
      <c r="P3732" s="88">
        <v>4594736</v>
      </c>
      <c r="Q3732" s="89">
        <v>2.4375450663089999E-2</v>
      </c>
      <c r="R3732" s="89">
        <v>0</v>
      </c>
      <c r="S3732" s="89">
        <v>0</v>
      </c>
      <c r="T3732" s="89">
        <v>-1.45925863E-5</v>
      </c>
      <c r="U3732" s="89">
        <v>2.6766995181199999E-3</v>
      </c>
      <c r="V3732" s="89">
        <v>0</v>
      </c>
      <c r="W3732" s="89">
        <v>0</v>
      </c>
      <c r="X3732" s="89">
        <v>0</v>
      </c>
      <c r="Y3732" s="89">
        <v>0</v>
      </c>
      <c r="Z3732" s="89">
        <v>8.3206772695299993E-3</v>
      </c>
      <c r="AA3732" s="89">
        <v>2.1506030284199999E-3</v>
      </c>
    </row>
    <row r="3733" spans="1:27" x14ac:dyDescent="0.25">
      <c r="A3733" s="87">
        <v>67354</v>
      </c>
      <c r="B3733" s="134">
        <v>45473</v>
      </c>
      <c r="C3733" s="87">
        <v>23770</v>
      </c>
      <c r="D3733" s="86" t="s">
        <v>4006</v>
      </c>
      <c r="E3733" s="88">
        <v>21559456</v>
      </c>
      <c r="F3733" s="88">
        <v>13515574</v>
      </c>
      <c r="G3733" s="88">
        <v>0</v>
      </c>
      <c r="H3733" s="88">
        <v>0</v>
      </c>
      <c r="I3733" s="88">
        <v>0</v>
      </c>
      <c r="J3733" s="88">
        <v>3969629</v>
      </c>
      <c r="K3733" s="88">
        <v>5141815</v>
      </c>
      <c r="L3733" s="88">
        <v>0</v>
      </c>
      <c r="M3733" s="88">
        <v>0</v>
      </c>
      <c r="N3733" s="88">
        <v>0</v>
      </c>
      <c r="O3733" s="88">
        <v>0</v>
      </c>
      <c r="P3733" s="88">
        <v>4404131</v>
      </c>
      <c r="Q3733" s="89">
        <v>0</v>
      </c>
      <c r="R3733" s="89">
        <v>0</v>
      </c>
      <c r="S3733" s="89">
        <v>0</v>
      </c>
      <c r="T3733" s="89">
        <v>-5.3945965979999995E-4</v>
      </c>
      <c r="U3733" s="89">
        <v>2.7073896401200001E-3</v>
      </c>
      <c r="V3733" s="89">
        <v>0</v>
      </c>
      <c r="W3733" s="89">
        <v>0</v>
      </c>
      <c r="X3733" s="89">
        <v>0</v>
      </c>
      <c r="Y3733" s="89">
        <v>0</v>
      </c>
      <c r="Z3733" s="89">
        <v>1.8276626802500001E-3</v>
      </c>
      <c r="AA3733" s="89">
        <v>1.47455443768E-3</v>
      </c>
    </row>
    <row r="3734" spans="1:27" x14ac:dyDescent="0.25">
      <c r="A3734" s="87">
        <v>67363</v>
      </c>
      <c r="B3734" s="134">
        <v>45473</v>
      </c>
      <c r="C3734" s="87">
        <v>21821</v>
      </c>
      <c r="D3734" s="86" t="s">
        <v>4007</v>
      </c>
      <c r="E3734" s="88">
        <v>14327723</v>
      </c>
      <c r="F3734" s="88">
        <v>4783250</v>
      </c>
      <c r="G3734" s="88">
        <v>0</v>
      </c>
      <c r="H3734" s="88">
        <v>0</v>
      </c>
      <c r="I3734" s="88">
        <v>0</v>
      </c>
      <c r="J3734" s="88">
        <v>1256609</v>
      </c>
      <c r="K3734" s="88">
        <v>2894221</v>
      </c>
      <c r="L3734" s="88">
        <v>0</v>
      </c>
      <c r="M3734" s="88">
        <v>0</v>
      </c>
      <c r="N3734" s="88">
        <v>0</v>
      </c>
      <c r="O3734" s="88">
        <v>0</v>
      </c>
      <c r="P3734" s="88">
        <v>632420</v>
      </c>
      <c r="Q3734" s="89">
        <v>0</v>
      </c>
      <c r="R3734" s="89">
        <v>0</v>
      </c>
      <c r="S3734" s="89">
        <v>0</v>
      </c>
      <c r="T3734" s="89">
        <v>0</v>
      </c>
      <c r="U3734" s="89">
        <v>-1.7273432699999998E-5</v>
      </c>
      <c r="V3734" s="89">
        <v>0</v>
      </c>
      <c r="W3734" s="89">
        <v>0</v>
      </c>
      <c r="X3734" s="89">
        <v>0</v>
      </c>
      <c r="Y3734" s="89">
        <v>0</v>
      </c>
      <c r="Z3734" s="89">
        <v>1.0622235214699999E-3</v>
      </c>
      <c r="AA3734" s="89">
        <v>1.5436239188E-4</v>
      </c>
    </row>
    <row r="3735" spans="1:27" x14ac:dyDescent="0.25">
      <c r="A3735" s="87">
        <v>67364</v>
      </c>
      <c r="B3735" s="134">
        <v>45473</v>
      </c>
      <c r="C3735" s="87">
        <v>21789</v>
      </c>
      <c r="D3735" s="86" t="s">
        <v>4008</v>
      </c>
      <c r="E3735" s="88">
        <v>24797171</v>
      </c>
      <c r="F3735" s="88">
        <v>11325097</v>
      </c>
      <c r="G3735" s="88">
        <v>440390</v>
      </c>
      <c r="H3735" s="88">
        <v>0</v>
      </c>
      <c r="I3735" s="88">
        <v>0</v>
      </c>
      <c r="J3735" s="88">
        <v>2199601</v>
      </c>
      <c r="K3735" s="88">
        <v>3872446</v>
      </c>
      <c r="L3735" s="88">
        <v>0</v>
      </c>
      <c r="M3735" s="88">
        <v>1981229</v>
      </c>
      <c r="N3735" s="88">
        <v>0</v>
      </c>
      <c r="O3735" s="88">
        <v>0</v>
      </c>
      <c r="P3735" s="88">
        <v>2831431</v>
      </c>
      <c r="Q3735" s="89">
        <v>8.4888450002800001E-3</v>
      </c>
      <c r="R3735" s="89">
        <v>0</v>
      </c>
      <c r="S3735" s="89">
        <v>0</v>
      </c>
      <c r="T3735" s="89">
        <v>0</v>
      </c>
      <c r="U3735" s="89">
        <v>1.4888273838600001E-3</v>
      </c>
      <c r="V3735" s="89">
        <v>0</v>
      </c>
      <c r="W3735" s="89">
        <v>1.02449904587E-3</v>
      </c>
      <c r="X3735" s="89">
        <v>0</v>
      </c>
      <c r="Y3735" s="89">
        <v>0</v>
      </c>
      <c r="Z3735" s="89">
        <v>5.68887192747E-3</v>
      </c>
      <c r="AA3735" s="89">
        <v>2.4067907182200002E-3</v>
      </c>
    </row>
    <row r="3736" spans="1:27" x14ac:dyDescent="0.25">
      <c r="A3736" s="87">
        <v>67367</v>
      </c>
      <c r="B3736" s="134">
        <v>45473</v>
      </c>
      <c r="C3736" s="87">
        <v>21824</v>
      </c>
      <c r="D3736" s="86" t="s">
        <v>4009</v>
      </c>
      <c r="E3736" s="88">
        <v>113694844</v>
      </c>
      <c r="F3736" s="88">
        <v>43892218</v>
      </c>
      <c r="G3736" s="88">
        <v>1913189</v>
      </c>
      <c r="H3736" s="88">
        <v>0</v>
      </c>
      <c r="I3736" s="88">
        <v>0</v>
      </c>
      <c r="J3736" s="88">
        <v>9167876</v>
      </c>
      <c r="K3736" s="88">
        <v>18479829</v>
      </c>
      <c r="L3736" s="88">
        <v>0</v>
      </c>
      <c r="M3736" s="88">
        <v>10246334</v>
      </c>
      <c r="N3736" s="88">
        <v>0</v>
      </c>
      <c r="O3736" s="88">
        <v>0</v>
      </c>
      <c r="P3736" s="88">
        <v>4084990</v>
      </c>
      <c r="Q3736" s="89">
        <v>6.8346303735000004E-3</v>
      </c>
      <c r="R3736" s="89">
        <v>0</v>
      </c>
      <c r="S3736" s="89">
        <v>0</v>
      </c>
      <c r="T3736" s="89">
        <v>1.66900564275E-6</v>
      </c>
      <c r="U3736" s="89">
        <v>3.1349310121299998E-3</v>
      </c>
      <c r="V3736" s="89">
        <v>0</v>
      </c>
      <c r="W3736" s="89">
        <v>-2.65187535E-5</v>
      </c>
      <c r="X3736" s="89">
        <v>0</v>
      </c>
      <c r="Y3736" s="89">
        <v>0</v>
      </c>
      <c r="Z3736" s="89">
        <v>2.824825606807E-2</v>
      </c>
      <c r="AA3736" s="89">
        <v>4.0258285274599997E-3</v>
      </c>
    </row>
    <row r="3737" spans="1:27" x14ac:dyDescent="0.25">
      <c r="A3737" s="87">
        <v>67371</v>
      </c>
      <c r="B3737" s="134">
        <v>45473</v>
      </c>
      <c r="C3737" s="87">
        <v>21713</v>
      </c>
      <c r="D3737" s="86" t="s">
        <v>4010</v>
      </c>
      <c r="E3737" s="88">
        <v>140832012</v>
      </c>
      <c r="F3737" s="88">
        <v>91861097</v>
      </c>
      <c r="G3737" s="88">
        <v>3794591</v>
      </c>
      <c r="H3737" s="88">
        <v>0</v>
      </c>
      <c r="I3737" s="88">
        <v>0</v>
      </c>
      <c r="J3737" s="88">
        <v>12306886</v>
      </c>
      <c r="K3737" s="88">
        <v>39205914</v>
      </c>
      <c r="L3737" s="88">
        <v>0</v>
      </c>
      <c r="M3737" s="88">
        <v>24589581</v>
      </c>
      <c r="N3737" s="88">
        <v>0</v>
      </c>
      <c r="O3737" s="88">
        <v>0</v>
      </c>
      <c r="P3737" s="88">
        <v>11964127</v>
      </c>
      <c r="Q3737" s="89">
        <v>9.2344583286800008E-3</v>
      </c>
      <c r="R3737" s="89">
        <v>0</v>
      </c>
      <c r="S3737" s="89">
        <v>0</v>
      </c>
      <c r="T3737" s="89">
        <v>7.1490566405999997E-4</v>
      </c>
      <c r="U3737" s="89">
        <v>7.0434942501000001E-4</v>
      </c>
      <c r="V3737" s="89">
        <v>0</v>
      </c>
      <c r="W3737" s="89">
        <v>1.4681233659E-4</v>
      </c>
      <c r="X3737" s="89">
        <v>0</v>
      </c>
      <c r="Y3737" s="89">
        <v>0</v>
      </c>
      <c r="Z3737" s="89">
        <v>3.7708092447399999E-3</v>
      </c>
      <c r="AA3737" s="89">
        <v>1.41287023612E-3</v>
      </c>
    </row>
    <row r="3738" spans="1:27" x14ac:dyDescent="0.25">
      <c r="A3738" s="87">
        <v>67382</v>
      </c>
      <c r="B3738" s="134">
        <v>45473</v>
      </c>
      <c r="C3738" s="87">
        <v>21747</v>
      </c>
      <c r="D3738" s="86" t="s">
        <v>4011</v>
      </c>
      <c r="E3738" s="88">
        <v>12408437</v>
      </c>
      <c r="F3738" s="88">
        <v>3207416</v>
      </c>
      <c r="G3738" s="88">
        <v>0</v>
      </c>
      <c r="H3738" s="88">
        <v>0</v>
      </c>
      <c r="I3738" s="88">
        <v>0</v>
      </c>
      <c r="J3738" s="88">
        <v>974343</v>
      </c>
      <c r="K3738" s="88">
        <v>1395459</v>
      </c>
      <c r="L3738" s="88">
        <v>0</v>
      </c>
      <c r="M3738" s="88">
        <v>0</v>
      </c>
      <c r="N3738" s="88">
        <v>0</v>
      </c>
      <c r="O3738" s="88">
        <v>0</v>
      </c>
      <c r="P3738" s="88">
        <v>837614</v>
      </c>
      <c r="Q3738" s="89">
        <v>0</v>
      </c>
      <c r="R3738" s="89">
        <v>0</v>
      </c>
      <c r="S3738" s="89">
        <v>0</v>
      </c>
      <c r="T3738" s="89">
        <v>3.2356959215399999E-3</v>
      </c>
      <c r="U3738" s="89">
        <v>1.1300915608480001E-2</v>
      </c>
      <c r="V3738" s="89">
        <v>0</v>
      </c>
      <c r="W3738" s="89">
        <v>0</v>
      </c>
      <c r="X3738" s="89">
        <v>0</v>
      </c>
      <c r="Y3738" s="89">
        <v>0</v>
      </c>
      <c r="Z3738" s="89">
        <v>1.9938826534030001E-2</v>
      </c>
      <c r="AA3738" s="89">
        <v>1.1883019251E-2</v>
      </c>
    </row>
    <row r="3739" spans="1:27" x14ac:dyDescent="0.25">
      <c r="A3739" s="87">
        <v>67383</v>
      </c>
      <c r="B3739" s="134">
        <v>45473</v>
      </c>
      <c r="C3739" s="87">
        <v>21706</v>
      </c>
      <c r="D3739" s="86" t="s">
        <v>4012</v>
      </c>
      <c r="E3739" s="88">
        <v>80067940</v>
      </c>
      <c r="F3739" s="88">
        <v>45502744</v>
      </c>
      <c r="G3739" s="88">
        <v>2910332</v>
      </c>
      <c r="H3739" s="88">
        <v>0</v>
      </c>
      <c r="I3739" s="88">
        <v>0</v>
      </c>
      <c r="J3739" s="88">
        <v>6608914</v>
      </c>
      <c r="K3739" s="88">
        <v>21565238</v>
      </c>
      <c r="L3739" s="88">
        <v>0</v>
      </c>
      <c r="M3739" s="88">
        <v>10276191</v>
      </c>
      <c r="N3739" s="88">
        <v>0</v>
      </c>
      <c r="O3739" s="88">
        <v>0</v>
      </c>
      <c r="P3739" s="88">
        <v>4142069</v>
      </c>
      <c r="Q3739" s="89">
        <v>2.1274470078029999E-2</v>
      </c>
      <c r="R3739" s="89">
        <v>0</v>
      </c>
      <c r="S3739" s="89">
        <v>0</v>
      </c>
      <c r="T3739" s="89">
        <v>0</v>
      </c>
      <c r="U3739" s="89">
        <v>2.48326135193E-3</v>
      </c>
      <c r="V3739" s="89">
        <v>0</v>
      </c>
      <c r="W3739" s="89">
        <v>-1.9109089376999999E-3</v>
      </c>
      <c r="X3739" s="89">
        <v>0</v>
      </c>
      <c r="Y3739" s="89">
        <v>0</v>
      </c>
      <c r="Z3739" s="89">
        <v>4.1890481937599998E-2</v>
      </c>
      <c r="AA3739" s="89">
        <v>6.8124460035500004E-3</v>
      </c>
    </row>
    <row r="3740" spans="1:27" x14ac:dyDescent="0.25">
      <c r="A3740" s="87">
        <v>67388</v>
      </c>
      <c r="B3740" s="134">
        <v>45473</v>
      </c>
      <c r="C3740" s="87">
        <v>21772</v>
      </c>
      <c r="D3740" s="86" t="s">
        <v>3139</v>
      </c>
      <c r="E3740" s="88">
        <v>73910407</v>
      </c>
      <c r="F3740" s="88">
        <v>46135836</v>
      </c>
      <c r="G3740" s="88">
        <v>2557869</v>
      </c>
      <c r="H3740" s="88">
        <v>0</v>
      </c>
      <c r="I3740" s="88">
        <v>0</v>
      </c>
      <c r="J3740" s="88">
        <v>3134024</v>
      </c>
      <c r="K3740" s="88">
        <v>10662097</v>
      </c>
      <c r="L3740" s="88">
        <v>0</v>
      </c>
      <c r="M3740" s="88">
        <v>27257884</v>
      </c>
      <c r="N3740" s="88">
        <v>0</v>
      </c>
      <c r="O3740" s="88">
        <v>0</v>
      </c>
      <c r="P3740" s="88">
        <v>2523962</v>
      </c>
      <c r="Q3740" s="89">
        <v>1.226505109052E-2</v>
      </c>
      <c r="R3740" s="89">
        <v>0</v>
      </c>
      <c r="S3740" s="89">
        <v>0</v>
      </c>
      <c r="T3740" s="89">
        <v>0</v>
      </c>
      <c r="U3740" s="89">
        <v>-5.2220580947000001E-6</v>
      </c>
      <c r="V3740" s="89">
        <v>0</v>
      </c>
      <c r="W3740" s="89">
        <v>0</v>
      </c>
      <c r="X3740" s="89">
        <v>0</v>
      </c>
      <c r="Y3740" s="89">
        <v>0</v>
      </c>
      <c r="Z3740" s="89">
        <v>6.1989264029400004E-3</v>
      </c>
      <c r="AA3740" s="89">
        <v>1.08643394068E-3</v>
      </c>
    </row>
    <row r="3741" spans="1:27" x14ac:dyDescent="0.25">
      <c r="A3741" s="87">
        <v>67395</v>
      </c>
      <c r="B3741" s="134">
        <v>45473</v>
      </c>
      <c r="C3741" s="87">
        <v>21825</v>
      </c>
      <c r="D3741" s="86" t="s">
        <v>4013</v>
      </c>
      <c r="E3741" s="88">
        <v>101301940</v>
      </c>
      <c r="F3741" s="88">
        <v>75837808</v>
      </c>
      <c r="G3741" s="88">
        <v>0</v>
      </c>
      <c r="H3741" s="88">
        <v>0</v>
      </c>
      <c r="I3741" s="88">
        <v>0</v>
      </c>
      <c r="J3741" s="88">
        <v>4458034</v>
      </c>
      <c r="K3741" s="88">
        <v>19031298</v>
      </c>
      <c r="L3741" s="88">
        <v>0</v>
      </c>
      <c r="M3741" s="88">
        <v>43719232</v>
      </c>
      <c r="N3741" s="88">
        <v>812158</v>
      </c>
      <c r="O3741" s="88">
        <v>0</v>
      </c>
      <c r="P3741" s="88">
        <v>7817086</v>
      </c>
      <c r="Q3741" s="89">
        <v>0</v>
      </c>
      <c r="R3741" s="89">
        <v>0</v>
      </c>
      <c r="S3741" s="89">
        <v>0</v>
      </c>
      <c r="T3741" s="89">
        <v>1.22229044157E-3</v>
      </c>
      <c r="U3741" s="89">
        <v>5.2208517421600004E-3</v>
      </c>
      <c r="V3741" s="89">
        <v>0</v>
      </c>
      <c r="W3741" s="89">
        <v>9.6438740228000004E-4</v>
      </c>
      <c r="X3741" s="89">
        <v>0</v>
      </c>
      <c r="Y3741" s="89">
        <v>0</v>
      </c>
      <c r="Z3741" s="89">
        <v>1.6844305949650001E-2</v>
      </c>
      <c r="AA3741" s="89">
        <v>3.9159149656399998E-3</v>
      </c>
    </row>
    <row r="3742" spans="1:27" x14ac:dyDescent="0.25">
      <c r="A3742" s="87">
        <v>67403</v>
      </c>
      <c r="B3742" s="134">
        <v>45473</v>
      </c>
      <c r="C3742" s="87">
        <v>21803</v>
      </c>
      <c r="D3742" s="86" t="s">
        <v>4014</v>
      </c>
      <c r="E3742" s="88">
        <v>33916513</v>
      </c>
      <c r="F3742" s="88">
        <v>20487972</v>
      </c>
      <c r="G3742" s="88">
        <v>0</v>
      </c>
      <c r="H3742" s="88">
        <v>0</v>
      </c>
      <c r="I3742" s="88">
        <v>0</v>
      </c>
      <c r="J3742" s="88">
        <v>2534812</v>
      </c>
      <c r="K3742" s="88">
        <v>3012995</v>
      </c>
      <c r="L3742" s="88">
        <v>0</v>
      </c>
      <c r="M3742" s="88">
        <v>12968909</v>
      </c>
      <c r="N3742" s="88">
        <v>0</v>
      </c>
      <c r="O3742" s="88">
        <v>0</v>
      </c>
      <c r="P3742" s="88">
        <v>1971256</v>
      </c>
      <c r="Q3742" s="89">
        <v>0</v>
      </c>
      <c r="R3742" s="89">
        <v>0</v>
      </c>
      <c r="S3742" s="89">
        <v>0</v>
      </c>
      <c r="T3742" s="89">
        <v>1.7147560596999999E-4</v>
      </c>
      <c r="U3742" s="89">
        <v>-2.767814748E-3</v>
      </c>
      <c r="V3742" s="89">
        <v>0</v>
      </c>
      <c r="W3742" s="89">
        <v>0</v>
      </c>
      <c r="X3742" s="89">
        <v>0</v>
      </c>
      <c r="Y3742" s="89">
        <v>0</v>
      </c>
      <c r="Z3742" s="89">
        <v>6.71206865018E-3</v>
      </c>
      <c r="AA3742" s="89">
        <v>5.3550112279999995E-4</v>
      </c>
    </row>
    <row r="3743" spans="1:27" x14ac:dyDescent="0.25">
      <c r="A3743" s="87">
        <v>67407</v>
      </c>
      <c r="B3743" s="134">
        <v>45473</v>
      </c>
      <c r="C3743" s="87">
        <v>22812</v>
      </c>
      <c r="D3743" s="86" t="s">
        <v>4015</v>
      </c>
      <c r="E3743" s="88">
        <v>3158714</v>
      </c>
      <c r="F3743" s="88">
        <v>1412107</v>
      </c>
      <c r="G3743" s="88">
        <v>0</v>
      </c>
      <c r="H3743" s="88">
        <v>0</v>
      </c>
      <c r="I3743" s="88">
        <v>0</v>
      </c>
      <c r="J3743" s="88">
        <v>224762</v>
      </c>
      <c r="K3743" s="88">
        <v>928855</v>
      </c>
      <c r="L3743" s="88">
        <v>0</v>
      </c>
      <c r="M3743" s="88">
        <v>0</v>
      </c>
      <c r="N3743" s="88">
        <v>0</v>
      </c>
      <c r="O3743" s="88">
        <v>0</v>
      </c>
      <c r="P3743" s="88">
        <v>258490</v>
      </c>
      <c r="Q3743" s="89">
        <v>0</v>
      </c>
      <c r="R3743" s="89">
        <v>0</v>
      </c>
      <c r="S3743" s="89">
        <v>0</v>
      </c>
      <c r="T3743" s="89">
        <v>0</v>
      </c>
      <c r="U3743" s="89">
        <v>9.4155826013499998E-3</v>
      </c>
      <c r="V3743" s="89">
        <v>0</v>
      </c>
      <c r="W3743" s="89">
        <v>0</v>
      </c>
      <c r="X3743" s="89">
        <v>0</v>
      </c>
      <c r="Y3743" s="89">
        <v>0</v>
      </c>
      <c r="Z3743" s="89">
        <v>1.474255308339E-2</v>
      </c>
      <c r="AA3743" s="89">
        <v>8.03655140658E-3</v>
      </c>
    </row>
    <row r="3744" spans="1:27" x14ac:dyDescent="0.25">
      <c r="A3744" s="87">
        <v>67408</v>
      </c>
      <c r="B3744" s="134">
        <v>45473</v>
      </c>
      <c r="C3744" s="87">
        <v>22717</v>
      </c>
      <c r="D3744" s="86" t="s">
        <v>4016</v>
      </c>
      <c r="E3744" s="88">
        <v>33794455</v>
      </c>
      <c r="F3744" s="88">
        <v>13281364</v>
      </c>
      <c r="G3744" s="88">
        <v>1147757</v>
      </c>
      <c r="H3744" s="88">
        <v>0</v>
      </c>
      <c r="I3744" s="88">
        <v>0</v>
      </c>
      <c r="J3744" s="88">
        <v>3071602</v>
      </c>
      <c r="K3744" s="88">
        <v>5127784</v>
      </c>
      <c r="L3744" s="88">
        <v>0</v>
      </c>
      <c r="M3744" s="88">
        <v>1918901</v>
      </c>
      <c r="N3744" s="88">
        <v>0</v>
      </c>
      <c r="O3744" s="88">
        <v>0</v>
      </c>
      <c r="P3744" s="88">
        <v>2015322</v>
      </c>
      <c r="Q3744" s="89">
        <v>1.65438150497E-3</v>
      </c>
      <c r="R3744" s="89">
        <v>0</v>
      </c>
      <c r="S3744" s="89">
        <v>0</v>
      </c>
      <c r="T3744" s="89">
        <v>0</v>
      </c>
      <c r="U3744" s="89">
        <v>-1.4226538061E-3</v>
      </c>
      <c r="V3744" s="89">
        <v>0</v>
      </c>
      <c r="W3744" s="89">
        <v>0</v>
      </c>
      <c r="X3744" s="89">
        <v>0</v>
      </c>
      <c r="Y3744" s="89">
        <v>0</v>
      </c>
      <c r="Z3744" s="89">
        <v>2.48941395834E-3</v>
      </c>
      <c r="AA3744" s="89">
        <v>2.8327563739999999E-5</v>
      </c>
    </row>
    <row r="3745" spans="1:27" x14ac:dyDescent="0.25">
      <c r="A3745" s="87">
        <v>67414</v>
      </c>
      <c r="B3745" s="134">
        <v>45473</v>
      </c>
      <c r="C3745" s="87">
        <v>22775</v>
      </c>
      <c r="D3745" s="86" t="s">
        <v>3417</v>
      </c>
      <c r="E3745" s="88">
        <v>3551445</v>
      </c>
      <c r="F3745" s="88">
        <v>1598728</v>
      </c>
      <c r="G3745" s="88">
        <v>169346</v>
      </c>
      <c r="H3745" s="88">
        <v>0</v>
      </c>
      <c r="I3745" s="88">
        <v>0</v>
      </c>
      <c r="J3745" s="88">
        <v>508481</v>
      </c>
      <c r="K3745" s="88">
        <v>548906</v>
      </c>
      <c r="L3745" s="88">
        <v>0</v>
      </c>
      <c r="M3745" s="88">
        <v>0</v>
      </c>
      <c r="N3745" s="88">
        <v>0</v>
      </c>
      <c r="O3745" s="88">
        <v>0</v>
      </c>
      <c r="P3745" s="88">
        <v>371995</v>
      </c>
      <c r="Q3745" s="89">
        <v>1.6539519883010001E-2</v>
      </c>
      <c r="R3745" s="89">
        <v>0</v>
      </c>
      <c r="S3745" s="89">
        <v>0</v>
      </c>
      <c r="T3745" s="89">
        <v>0</v>
      </c>
      <c r="U3745" s="89">
        <v>0</v>
      </c>
      <c r="V3745" s="89">
        <v>0</v>
      </c>
      <c r="W3745" s="89">
        <v>0</v>
      </c>
      <c r="X3745" s="89">
        <v>0</v>
      </c>
      <c r="Y3745" s="89">
        <v>0</v>
      </c>
      <c r="Z3745" s="89">
        <v>3.1853240163399999E-3</v>
      </c>
      <c r="AA3745" s="89">
        <v>2.9894209194599999E-3</v>
      </c>
    </row>
    <row r="3746" spans="1:27" x14ac:dyDescent="0.25">
      <c r="A3746" s="87">
        <v>67416</v>
      </c>
      <c r="B3746" s="134">
        <v>45473</v>
      </c>
      <c r="C3746" s="87">
        <v>22654</v>
      </c>
      <c r="D3746" s="86" t="s">
        <v>4017</v>
      </c>
      <c r="E3746" s="88">
        <v>101609590</v>
      </c>
      <c r="F3746" s="88">
        <v>66691877</v>
      </c>
      <c r="G3746" s="88">
        <v>1173908</v>
      </c>
      <c r="H3746" s="88">
        <v>0</v>
      </c>
      <c r="I3746" s="88">
        <v>0</v>
      </c>
      <c r="J3746" s="88">
        <v>16780052</v>
      </c>
      <c r="K3746" s="88">
        <v>30017461</v>
      </c>
      <c r="L3746" s="88">
        <v>0</v>
      </c>
      <c r="M3746" s="88">
        <v>8550464</v>
      </c>
      <c r="N3746" s="88">
        <v>0</v>
      </c>
      <c r="O3746" s="88">
        <v>0</v>
      </c>
      <c r="P3746" s="88">
        <v>10169992</v>
      </c>
      <c r="Q3746" s="89">
        <v>1.1217985542549999E-2</v>
      </c>
      <c r="R3746" s="89">
        <v>0</v>
      </c>
      <c r="S3746" s="89">
        <v>0</v>
      </c>
      <c r="T3746" s="89">
        <v>9.738946294E-4</v>
      </c>
      <c r="U3746" s="89">
        <v>1.4949902821099999E-3</v>
      </c>
      <c r="V3746" s="89">
        <v>0</v>
      </c>
      <c r="W3746" s="89">
        <v>0</v>
      </c>
      <c r="X3746" s="89">
        <v>0</v>
      </c>
      <c r="Y3746" s="89">
        <v>0</v>
      </c>
      <c r="Z3746" s="89">
        <v>1.0622394940959999E-2</v>
      </c>
      <c r="AA3746" s="89">
        <v>2.8995325819500001E-3</v>
      </c>
    </row>
    <row r="3747" spans="1:27" x14ac:dyDescent="0.25">
      <c r="A3747" s="87">
        <v>67417</v>
      </c>
      <c r="B3747" s="134">
        <v>45473</v>
      </c>
      <c r="C3747" s="87">
        <v>22893</v>
      </c>
      <c r="D3747" s="86" t="s">
        <v>4018</v>
      </c>
      <c r="E3747" s="88">
        <v>3715210</v>
      </c>
      <c r="F3747" s="88">
        <v>2981996</v>
      </c>
      <c r="G3747" s="88">
        <v>0</v>
      </c>
      <c r="H3747" s="88">
        <v>0</v>
      </c>
      <c r="I3747" s="88">
        <v>0</v>
      </c>
      <c r="J3747" s="88">
        <v>677927</v>
      </c>
      <c r="K3747" s="88">
        <v>1247478</v>
      </c>
      <c r="L3747" s="88">
        <v>0</v>
      </c>
      <c r="M3747" s="88">
        <v>0</v>
      </c>
      <c r="N3747" s="88">
        <v>0</v>
      </c>
      <c r="O3747" s="88">
        <v>0</v>
      </c>
      <c r="P3747" s="88">
        <v>1056590</v>
      </c>
      <c r="Q3747" s="89">
        <v>0</v>
      </c>
      <c r="R3747" s="89">
        <v>0</v>
      </c>
      <c r="S3747" s="89">
        <v>0</v>
      </c>
      <c r="T3747" s="89">
        <v>-1.4946203880999999E-3</v>
      </c>
      <c r="U3747" s="89">
        <v>-1.0433954329999999E-3</v>
      </c>
      <c r="V3747" s="89">
        <v>0</v>
      </c>
      <c r="W3747" s="89">
        <v>0</v>
      </c>
      <c r="X3747" s="89">
        <v>0</v>
      </c>
      <c r="Y3747" s="89">
        <v>0</v>
      </c>
      <c r="Z3747" s="89">
        <v>3.1647024286199999E-3</v>
      </c>
      <c r="AA3747" s="89">
        <v>2.9075101320000002E-4</v>
      </c>
    </row>
    <row r="3748" spans="1:27" x14ac:dyDescent="0.25">
      <c r="A3748" s="87">
        <v>67421</v>
      </c>
      <c r="B3748" s="134">
        <v>45473</v>
      </c>
      <c r="C3748" s="87">
        <v>22658</v>
      </c>
      <c r="D3748" s="86" t="s">
        <v>4019</v>
      </c>
      <c r="E3748" s="88">
        <v>6574129</v>
      </c>
      <c r="F3748" s="88">
        <v>1395179</v>
      </c>
      <c r="G3748" s="88">
        <v>136685</v>
      </c>
      <c r="H3748" s="88">
        <v>0</v>
      </c>
      <c r="I3748" s="88">
        <v>0</v>
      </c>
      <c r="J3748" s="88">
        <v>510949</v>
      </c>
      <c r="K3748" s="88">
        <v>511616</v>
      </c>
      <c r="L3748" s="88">
        <v>0</v>
      </c>
      <c r="M3748" s="88">
        <v>0</v>
      </c>
      <c r="N3748" s="88">
        <v>0</v>
      </c>
      <c r="O3748" s="88">
        <v>0</v>
      </c>
      <c r="P3748" s="88">
        <v>235929</v>
      </c>
      <c r="Q3748" s="89">
        <v>2.1658865418930001E-2</v>
      </c>
      <c r="R3748" s="89">
        <v>0</v>
      </c>
      <c r="S3748" s="89">
        <v>0</v>
      </c>
      <c r="T3748" s="89">
        <v>0</v>
      </c>
      <c r="U3748" s="89">
        <v>0</v>
      </c>
      <c r="V3748" s="89">
        <v>0</v>
      </c>
      <c r="W3748" s="89">
        <v>0</v>
      </c>
      <c r="X3748" s="89">
        <v>0</v>
      </c>
      <c r="Y3748" s="89">
        <v>0</v>
      </c>
      <c r="Z3748" s="89">
        <v>-3.6315427056000001E-3</v>
      </c>
      <c r="AA3748" s="89">
        <v>1.6550316530699999E-3</v>
      </c>
    </row>
    <row r="3749" spans="1:27" x14ac:dyDescent="0.25">
      <c r="A3749" s="87">
        <v>67425</v>
      </c>
      <c r="B3749" s="134">
        <v>45473</v>
      </c>
      <c r="C3749" s="87">
        <v>22875</v>
      </c>
      <c r="D3749" s="86" t="s">
        <v>4020</v>
      </c>
      <c r="E3749" s="88">
        <v>14690883</v>
      </c>
      <c r="F3749" s="88">
        <v>9306046</v>
      </c>
      <c r="G3749" s="88">
        <v>0</v>
      </c>
      <c r="H3749" s="88">
        <v>0</v>
      </c>
      <c r="I3749" s="88">
        <v>0</v>
      </c>
      <c r="J3749" s="88">
        <v>3037302</v>
      </c>
      <c r="K3749" s="88">
        <v>3628030</v>
      </c>
      <c r="L3749" s="88">
        <v>0</v>
      </c>
      <c r="M3749" s="88">
        <v>0</v>
      </c>
      <c r="N3749" s="88">
        <v>0</v>
      </c>
      <c r="O3749" s="88">
        <v>0</v>
      </c>
      <c r="P3749" s="88">
        <v>2640714</v>
      </c>
      <c r="Q3749" s="89">
        <v>0</v>
      </c>
      <c r="R3749" s="89">
        <v>0</v>
      </c>
      <c r="S3749" s="89">
        <v>0</v>
      </c>
      <c r="T3749" s="89">
        <v>-3.3906791599999997E-5</v>
      </c>
      <c r="U3749" s="89">
        <v>4.7167895552899996E-3</v>
      </c>
      <c r="V3749" s="89">
        <v>0</v>
      </c>
      <c r="W3749" s="89">
        <v>0</v>
      </c>
      <c r="X3749" s="89">
        <v>0</v>
      </c>
      <c r="Y3749" s="89">
        <v>0</v>
      </c>
      <c r="Z3749" s="89">
        <v>4.5077732618000003E-4</v>
      </c>
      <c r="AA3749" s="89">
        <v>1.92342832405E-3</v>
      </c>
    </row>
    <row r="3750" spans="1:27" x14ac:dyDescent="0.25">
      <c r="A3750" s="87">
        <v>67427</v>
      </c>
      <c r="B3750" s="134">
        <v>45473</v>
      </c>
      <c r="C3750" s="87">
        <v>22689</v>
      </c>
      <c r="D3750" s="86" t="s">
        <v>4021</v>
      </c>
      <c r="E3750" s="88">
        <v>7086913</v>
      </c>
      <c r="F3750" s="88">
        <v>5867378</v>
      </c>
      <c r="G3750" s="88">
        <v>0</v>
      </c>
      <c r="H3750" s="88">
        <v>0</v>
      </c>
      <c r="I3750" s="88">
        <v>0</v>
      </c>
      <c r="J3750" s="88">
        <v>2306922</v>
      </c>
      <c r="K3750" s="88">
        <v>2741883</v>
      </c>
      <c r="L3750" s="88">
        <v>0</v>
      </c>
      <c r="M3750" s="88">
        <v>0</v>
      </c>
      <c r="N3750" s="88">
        <v>0</v>
      </c>
      <c r="O3750" s="88">
        <v>0</v>
      </c>
      <c r="P3750" s="88">
        <v>818573</v>
      </c>
      <c r="Q3750" s="89">
        <v>0</v>
      </c>
      <c r="R3750" s="89">
        <v>0</v>
      </c>
      <c r="S3750" s="89">
        <v>0</v>
      </c>
      <c r="T3750" s="89">
        <v>2.7851885312100001E-3</v>
      </c>
      <c r="U3750" s="89">
        <v>-1.9799573872999999E-3</v>
      </c>
      <c r="V3750" s="89">
        <v>0</v>
      </c>
      <c r="W3750" s="89">
        <v>0</v>
      </c>
      <c r="X3750" s="89">
        <v>0</v>
      </c>
      <c r="Y3750" s="89">
        <v>0</v>
      </c>
      <c r="Z3750" s="89">
        <v>-9.5259101230000002E-4</v>
      </c>
      <c r="AA3750" s="89">
        <v>9.5191092579999999E-5</v>
      </c>
    </row>
    <row r="3751" spans="1:27" x14ac:dyDescent="0.25">
      <c r="A3751" s="87">
        <v>67428</v>
      </c>
      <c r="B3751" s="134">
        <v>45473</v>
      </c>
      <c r="C3751" s="87">
        <v>22646</v>
      </c>
      <c r="D3751" s="86" t="s">
        <v>3623</v>
      </c>
      <c r="E3751" s="88">
        <v>426329185</v>
      </c>
      <c r="F3751" s="88">
        <v>246444296</v>
      </c>
      <c r="G3751" s="88">
        <v>2633963</v>
      </c>
      <c r="H3751" s="88">
        <v>0</v>
      </c>
      <c r="I3751" s="88">
        <v>0</v>
      </c>
      <c r="J3751" s="88">
        <v>82856775</v>
      </c>
      <c r="K3751" s="88">
        <v>45089422</v>
      </c>
      <c r="L3751" s="88">
        <v>0</v>
      </c>
      <c r="M3751" s="88">
        <v>113114226</v>
      </c>
      <c r="N3751" s="88">
        <v>0</v>
      </c>
      <c r="O3751" s="88">
        <v>0</v>
      </c>
      <c r="P3751" s="88">
        <v>2749909</v>
      </c>
      <c r="Q3751" s="89">
        <v>8.3724625571800007E-3</v>
      </c>
      <c r="R3751" s="89">
        <v>0</v>
      </c>
      <c r="S3751" s="89">
        <v>0</v>
      </c>
      <c r="T3751" s="89">
        <v>1.7515716750999999E-4</v>
      </c>
      <c r="U3751" s="89">
        <v>-4.2082361389999997E-4</v>
      </c>
      <c r="V3751" s="89">
        <v>0</v>
      </c>
      <c r="W3751" s="89">
        <v>4.4600421947999999E-4</v>
      </c>
      <c r="X3751" s="89">
        <v>0</v>
      </c>
      <c r="Y3751" s="89">
        <v>0</v>
      </c>
      <c r="Z3751" s="89">
        <v>6.5971623989700004E-3</v>
      </c>
      <c r="AA3751" s="89">
        <v>3.0279432236000002E-4</v>
      </c>
    </row>
    <row r="3752" spans="1:27" x14ac:dyDescent="0.25">
      <c r="A3752" s="87">
        <v>67431</v>
      </c>
      <c r="B3752" s="134">
        <v>45473</v>
      </c>
      <c r="C3752" s="87">
        <v>22558</v>
      </c>
      <c r="D3752" s="86" t="s">
        <v>4022</v>
      </c>
      <c r="E3752" s="88">
        <v>123153567</v>
      </c>
      <c r="F3752" s="88">
        <v>88058504</v>
      </c>
      <c r="G3752" s="88">
        <v>619125</v>
      </c>
      <c r="H3752" s="88">
        <v>0</v>
      </c>
      <c r="I3752" s="88">
        <v>0</v>
      </c>
      <c r="J3752" s="88">
        <v>8874296</v>
      </c>
      <c r="K3752" s="88">
        <v>14553533</v>
      </c>
      <c r="L3752" s="88">
        <v>0</v>
      </c>
      <c r="M3752" s="88">
        <v>42387347</v>
      </c>
      <c r="N3752" s="88">
        <v>1304594</v>
      </c>
      <c r="O3752" s="88">
        <v>342919</v>
      </c>
      <c r="P3752" s="88">
        <v>19976690</v>
      </c>
      <c r="Q3752" s="89">
        <v>2.8113101473100002E-2</v>
      </c>
      <c r="R3752" s="89">
        <v>0</v>
      </c>
      <c r="S3752" s="89">
        <v>0</v>
      </c>
      <c r="T3752" s="89">
        <v>-4.2680990096999998E-6</v>
      </c>
      <c r="U3752" s="89">
        <v>3.0782864557399999E-3</v>
      </c>
      <c r="V3752" s="89">
        <v>0</v>
      </c>
      <c r="W3752" s="89">
        <v>1.0548910459200001E-3</v>
      </c>
      <c r="X3752" s="89">
        <v>0</v>
      </c>
      <c r="Y3752" s="89">
        <v>0</v>
      </c>
      <c r="Z3752" s="89">
        <v>6.4877111106099996E-3</v>
      </c>
      <c r="AA3752" s="89">
        <v>2.9525299813000002E-3</v>
      </c>
    </row>
    <row r="3753" spans="1:27" x14ac:dyDescent="0.25">
      <c r="A3753" s="87">
        <v>67432</v>
      </c>
      <c r="B3753" s="134">
        <v>45473</v>
      </c>
      <c r="C3753" s="87">
        <v>22494</v>
      </c>
      <c r="D3753" s="86" t="s">
        <v>4023</v>
      </c>
      <c r="E3753" s="88">
        <v>62747492</v>
      </c>
      <c r="F3753" s="88">
        <v>49228695</v>
      </c>
      <c r="G3753" s="88">
        <v>680934</v>
      </c>
      <c r="H3753" s="88">
        <v>0</v>
      </c>
      <c r="I3753" s="88">
        <v>0</v>
      </c>
      <c r="J3753" s="88">
        <v>10390789</v>
      </c>
      <c r="K3753" s="88">
        <v>21435663</v>
      </c>
      <c r="L3753" s="88">
        <v>0</v>
      </c>
      <c r="M3753" s="88">
        <v>12524404</v>
      </c>
      <c r="N3753" s="88">
        <v>0</v>
      </c>
      <c r="O3753" s="88">
        <v>0</v>
      </c>
      <c r="P3753" s="88">
        <v>4196905</v>
      </c>
      <c r="Q3753" s="89">
        <v>2.5346037988659999E-2</v>
      </c>
      <c r="R3753" s="89">
        <v>0</v>
      </c>
      <c r="S3753" s="89">
        <v>0</v>
      </c>
      <c r="T3753" s="89">
        <v>1.1283987835400001E-3</v>
      </c>
      <c r="U3753" s="89">
        <v>7.5714738648199999E-3</v>
      </c>
      <c r="V3753" s="89">
        <v>0</v>
      </c>
      <c r="W3753" s="89">
        <v>1.42329968653E-3</v>
      </c>
      <c r="X3753" s="89">
        <v>0</v>
      </c>
      <c r="Y3753" s="89">
        <v>0</v>
      </c>
      <c r="Z3753" s="89">
        <v>1.058192802972E-2</v>
      </c>
      <c r="AA3753" s="89">
        <v>5.9459211591299998E-3</v>
      </c>
    </row>
    <row r="3754" spans="1:27" x14ac:dyDescent="0.25">
      <c r="A3754" s="87">
        <v>67434</v>
      </c>
      <c r="B3754" s="134">
        <v>45473</v>
      </c>
      <c r="C3754" s="87">
        <v>22576</v>
      </c>
      <c r="D3754" s="86" t="s">
        <v>4024</v>
      </c>
      <c r="E3754" s="88">
        <v>228698998</v>
      </c>
      <c r="F3754" s="88">
        <v>188753382</v>
      </c>
      <c r="G3754" s="88">
        <v>6707505</v>
      </c>
      <c r="H3754" s="88">
        <v>0</v>
      </c>
      <c r="I3754" s="88">
        <v>0</v>
      </c>
      <c r="J3754" s="88">
        <v>19491110</v>
      </c>
      <c r="K3754" s="88">
        <v>35027820</v>
      </c>
      <c r="L3754" s="88">
        <v>0</v>
      </c>
      <c r="M3754" s="88">
        <v>56189165</v>
      </c>
      <c r="N3754" s="88">
        <v>44033875</v>
      </c>
      <c r="O3754" s="88">
        <v>235101</v>
      </c>
      <c r="P3754" s="88">
        <v>27068804</v>
      </c>
      <c r="Q3754" s="89">
        <v>1.9882605566790001E-2</v>
      </c>
      <c r="R3754" s="89">
        <v>0</v>
      </c>
      <c r="S3754" s="89">
        <v>0</v>
      </c>
      <c r="T3754" s="89">
        <v>5.9064346001E-4</v>
      </c>
      <c r="U3754" s="89">
        <v>5.8958655502299997E-3</v>
      </c>
      <c r="V3754" s="89">
        <v>0</v>
      </c>
      <c r="W3754" s="89">
        <v>-4.583824979E-4</v>
      </c>
      <c r="X3754" s="89">
        <v>0</v>
      </c>
      <c r="Y3754" s="89">
        <v>0</v>
      </c>
      <c r="Z3754" s="89">
        <v>8.9418536860100001E-3</v>
      </c>
      <c r="AA3754" s="89">
        <v>3.1413057566700001E-3</v>
      </c>
    </row>
    <row r="3755" spans="1:27" x14ac:dyDescent="0.25">
      <c r="A3755" s="87">
        <v>67436</v>
      </c>
      <c r="B3755" s="134">
        <v>45473</v>
      </c>
      <c r="C3755" s="87">
        <v>22809</v>
      </c>
      <c r="D3755" s="86" t="s">
        <v>4025</v>
      </c>
      <c r="E3755" s="88">
        <v>40417826</v>
      </c>
      <c r="F3755" s="88">
        <v>27691149</v>
      </c>
      <c r="G3755" s="88">
        <v>0</v>
      </c>
      <c r="H3755" s="88">
        <v>0</v>
      </c>
      <c r="I3755" s="88">
        <v>0</v>
      </c>
      <c r="J3755" s="88">
        <v>6447601</v>
      </c>
      <c r="K3755" s="88">
        <v>7606668</v>
      </c>
      <c r="L3755" s="88">
        <v>0</v>
      </c>
      <c r="M3755" s="88">
        <v>11478217</v>
      </c>
      <c r="N3755" s="88">
        <v>0</v>
      </c>
      <c r="O3755" s="88">
        <v>0</v>
      </c>
      <c r="P3755" s="88">
        <v>2158663</v>
      </c>
      <c r="Q3755" s="89">
        <v>0</v>
      </c>
      <c r="R3755" s="89">
        <v>0</v>
      </c>
      <c r="S3755" s="89">
        <v>0</v>
      </c>
      <c r="T3755" s="89">
        <v>0</v>
      </c>
      <c r="U3755" s="89">
        <v>1.34372800552E-3</v>
      </c>
      <c r="V3755" s="89">
        <v>0</v>
      </c>
      <c r="W3755" s="89">
        <v>0</v>
      </c>
      <c r="X3755" s="89">
        <v>0</v>
      </c>
      <c r="Y3755" s="89">
        <v>0</v>
      </c>
      <c r="Z3755" s="89">
        <v>1.6092767643000001E-4</v>
      </c>
      <c r="AA3755" s="89">
        <v>6.5762405462000003E-4</v>
      </c>
    </row>
    <row r="3756" spans="1:27" x14ac:dyDescent="0.25">
      <c r="A3756" s="87">
        <v>67439</v>
      </c>
      <c r="B3756" s="134">
        <v>45473</v>
      </c>
      <c r="C3756" s="87">
        <v>22770</v>
      </c>
      <c r="D3756" s="86" t="s">
        <v>4026</v>
      </c>
      <c r="E3756" s="88">
        <v>16410528</v>
      </c>
      <c r="F3756" s="88">
        <v>14393795</v>
      </c>
      <c r="G3756" s="88">
        <v>0</v>
      </c>
      <c r="H3756" s="88">
        <v>0</v>
      </c>
      <c r="I3756" s="88">
        <v>0</v>
      </c>
      <c r="J3756" s="88">
        <v>5023545</v>
      </c>
      <c r="K3756" s="88">
        <v>3317200</v>
      </c>
      <c r="L3756" s="88">
        <v>0</v>
      </c>
      <c r="M3756" s="88">
        <v>0</v>
      </c>
      <c r="N3756" s="88">
        <v>0</v>
      </c>
      <c r="O3756" s="88">
        <v>0</v>
      </c>
      <c r="P3756" s="88">
        <v>6053050</v>
      </c>
      <c r="Q3756" s="89">
        <v>0</v>
      </c>
      <c r="R3756" s="89">
        <v>0</v>
      </c>
      <c r="S3756" s="89">
        <v>0</v>
      </c>
      <c r="T3756" s="89">
        <v>-2.4074614E-5</v>
      </c>
      <c r="U3756" s="89">
        <v>1.29633332901E-3</v>
      </c>
      <c r="V3756" s="89">
        <v>0</v>
      </c>
      <c r="W3756" s="89">
        <v>0</v>
      </c>
      <c r="X3756" s="89">
        <v>0</v>
      </c>
      <c r="Y3756" s="89">
        <v>0</v>
      </c>
      <c r="Z3756" s="89">
        <v>5.2954727688699996E-3</v>
      </c>
      <c r="AA3756" s="89">
        <v>2.5216617412600001E-3</v>
      </c>
    </row>
    <row r="3757" spans="1:27" x14ac:dyDescent="0.25">
      <c r="A3757" s="87">
        <v>67440</v>
      </c>
      <c r="B3757" s="134">
        <v>45473</v>
      </c>
      <c r="C3757" s="87">
        <v>22760</v>
      </c>
      <c r="D3757" s="86" t="s">
        <v>4027</v>
      </c>
      <c r="E3757" s="88">
        <v>13369750</v>
      </c>
      <c r="F3757" s="88">
        <v>5373269</v>
      </c>
      <c r="G3757" s="88">
        <v>0</v>
      </c>
      <c r="H3757" s="88">
        <v>0</v>
      </c>
      <c r="I3757" s="88">
        <v>0</v>
      </c>
      <c r="J3757" s="88">
        <v>2129289</v>
      </c>
      <c r="K3757" s="88">
        <v>1514019</v>
      </c>
      <c r="L3757" s="88">
        <v>0</v>
      </c>
      <c r="M3757" s="88">
        <v>0</v>
      </c>
      <c r="N3757" s="88">
        <v>0</v>
      </c>
      <c r="O3757" s="88">
        <v>0</v>
      </c>
      <c r="P3757" s="88">
        <v>1729961</v>
      </c>
      <c r="Q3757" s="89">
        <v>0</v>
      </c>
      <c r="R3757" s="89">
        <v>0</v>
      </c>
      <c r="S3757" s="89">
        <v>0</v>
      </c>
      <c r="T3757" s="89">
        <v>0</v>
      </c>
      <c r="U3757" s="89">
        <v>1.91415271232E-3</v>
      </c>
      <c r="V3757" s="89">
        <v>0</v>
      </c>
      <c r="W3757" s="89">
        <v>0</v>
      </c>
      <c r="X3757" s="89">
        <v>0</v>
      </c>
      <c r="Y3757" s="89">
        <v>0</v>
      </c>
      <c r="Z3757" s="89">
        <v>1.6538406949099999E-3</v>
      </c>
      <c r="AA3757" s="89">
        <v>1.0723508958700001E-3</v>
      </c>
    </row>
    <row r="3758" spans="1:27" x14ac:dyDescent="0.25">
      <c r="A3758" s="87">
        <v>67441</v>
      </c>
      <c r="B3758" s="134">
        <v>45473</v>
      </c>
      <c r="C3758" s="87">
        <v>23007</v>
      </c>
      <c r="D3758" s="86" t="s">
        <v>4028</v>
      </c>
      <c r="E3758" s="88">
        <v>48611211</v>
      </c>
      <c r="F3758" s="88">
        <v>17642089</v>
      </c>
      <c r="G3758" s="88">
        <v>119667</v>
      </c>
      <c r="H3758" s="88">
        <v>0</v>
      </c>
      <c r="I3758" s="88">
        <v>0</v>
      </c>
      <c r="J3758" s="88">
        <v>3381056</v>
      </c>
      <c r="K3758" s="88">
        <v>8612744</v>
      </c>
      <c r="L3758" s="88">
        <v>0</v>
      </c>
      <c r="M3758" s="88">
        <v>0</v>
      </c>
      <c r="N3758" s="88">
        <v>0</v>
      </c>
      <c r="O3758" s="88">
        <v>0</v>
      </c>
      <c r="P3758" s="88">
        <v>5528622</v>
      </c>
      <c r="Q3758" s="89">
        <v>3.1588008863300001E-3</v>
      </c>
      <c r="R3758" s="89">
        <v>0</v>
      </c>
      <c r="S3758" s="89">
        <v>0</v>
      </c>
      <c r="T3758" s="89">
        <v>1.9731946514599998E-3</v>
      </c>
      <c r="U3758" s="89">
        <v>6.3808221916500001E-3</v>
      </c>
      <c r="V3758" s="89">
        <v>0</v>
      </c>
      <c r="W3758" s="89">
        <v>0</v>
      </c>
      <c r="X3758" s="89">
        <v>0</v>
      </c>
      <c r="Y3758" s="89">
        <v>0</v>
      </c>
      <c r="Z3758" s="89">
        <v>1.8885066145190001E-2</v>
      </c>
      <c r="AA3758" s="89">
        <v>9.1323304926300003E-3</v>
      </c>
    </row>
    <row r="3759" spans="1:27" x14ac:dyDescent="0.25">
      <c r="A3759" s="87">
        <v>67444</v>
      </c>
      <c r="B3759" s="134">
        <v>45473</v>
      </c>
      <c r="C3759" s="87">
        <v>22501</v>
      </c>
      <c r="D3759" s="86" t="s">
        <v>4029</v>
      </c>
      <c r="E3759" s="88">
        <v>141725244</v>
      </c>
      <c r="F3759" s="88">
        <v>110789118</v>
      </c>
      <c r="G3759" s="88">
        <v>3441726</v>
      </c>
      <c r="H3759" s="88">
        <v>0</v>
      </c>
      <c r="I3759" s="88">
        <v>0</v>
      </c>
      <c r="J3759" s="88">
        <v>18827848</v>
      </c>
      <c r="K3759" s="88">
        <v>27761332</v>
      </c>
      <c r="L3759" s="88">
        <v>0</v>
      </c>
      <c r="M3759" s="88">
        <v>56043682</v>
      </c>
      <c r="N3759" s="88">
        <v>0</v>
      </c>
      <c r="O3759" s="88">
        <v>0</v>
      </c>
      <c r="P3759" s="88">
        <v>4714530</v>
      </c>
      <c r="Q3759" s="89">
        <v>2.2614318589199999E-2</v>
      </c>
      <c r="R3759" s="89">
        <v>0</v>
      </c>
      <c r="S3759" s="89">
        <v>0</v>
      </c>
      <c r="T3759" s="89">
        <v>2.2559048824000001E-4</v>
      </c>
      <c r="U3759" s="89">
        <v>2.8285264141999999E-3</v>
      </c>
      <c r="V3759" s="89">
        <v>0</v>
      </c>
      <c r="W3759" s="89">
        <v>-3.9901903309999998E-4</v>
      </c>
      <c r="X3759" s="89">
        <v>0</v>
      </c>
      <c r="Y3759" s="89">
        <v>0</v>
      </c>
      <c r="Z3759" s="89">
        <v>8.8032483278399996E-3</v>
      </c>
      <c r="AA3759" s="89">
        <v>1.68327716408E-3</v>
      </c>
    </row>
    <row r="3760" spans="1:27" x14ac:dyDescent="0.25">
      <c r="A3760" s="87">
        <v>67446</v>
      </c>
      <c r="B3760" s="134">
        <v>45473</v>
      </c>
      <c r="C3760" s="87">
        <v>22823</v>
      </c>
      <c r="D3760" s="86" t="s">
        <v>4030</v>
      </c>
      <c r="E3760" s="88">
        <v>5457463</v>
      </c>
      <c r="F3760" s="88">
        <v>4016451</v>
      </c>
      <c r="G3760" s="88">
        <v>0</v>
      </c>
      <c r="H3760" s="88">
        <v>0</v>
      </c>
      <c r="I3760" s="88">
        <v>0</v>
      </c>
      <c r="J3760" s="88">
        <v>1185333</v>
      </c>
      <c r="K3760" s="88">
        <v>1999156</v>
      </c>
      <c r="L3760" s="88">
        <v>0</v>
      </c>
      <c r="M3760" s="88">
        <v>0</v>
      </c>
      <c r="N3760" s="88">
        <v>0</v>
      </c>
      <c r="O3760" s="88">
        <v>0</v>
      </c>
      <c r="P3760" s="88">
        <v>831962</v>
      </c>
      <c r="Q3760" s="89">
        <v>0</v>
      </c>
      <c r="R3760" s="89">
        <v>0</v>
      </c>
      <c r="S3760" s="89">
        <v>0</v>
      </c>
      <c r="T3760" s="89">
        <v>0</v>
      </c>
      <c r="U3760" s="89">
        <v>0</v>
      </c>
      <c r="V3760" s="89">
        <v>0</v>
      </c>
      <c r="W3760" s="89">
        <v>0</v>
      </c>
      <c r="X3760" s="89">
        <v>0</v>
      </c>
      <c r="Y3760" s="89">
        <v>0</v>
      </c>
      <c r="Z3760" s="89">
        <v>-8.4230507769999998E-4</v>
      </c>
      <c r="AA3760" s="89">
        <v>-1.4900335780000001E-4</v>
      </c>
    </row>
    <row r="3761" spans="1:27" x14ac:dyDescent="0.25">
      <c r="A3761" s="87">
        <v>67452</v>
      </c>
      <c r="B3761" s="134">
        <v>45473</v>
      </c>
      <c r="C3761" s="87">
        <v>22682</v>
      </c>
      <c r="D3761" s="86" t="s">
        <v>4031</v>
      </c>
      <c r="E3761" s="88">
        <v>135231028</v>
      </c>
      <c r="F3761" s="88">
        <v>83274759</v>
      </c>
      <c r="G3761" s="88">
        <v>3180483</v>
      </c>
      <c r="H3761" s="88">
        <v>0</v>
      </c>
      <c r="I3761" s="88">
        <v>0</v>
      </c>
      <c r="J3761" s="88">
        <v>6896507</v>
      </c>
      <c r="K3761" s="88">
        <v>16685749</v>
      </c>
      <c r="L3761" s="88">
        <v>0</v>
      </c>
      <c r="M3761" s="88">
        <v>49933929</v>
      </c>
      <c r="N3761" s="88">
        <v>0</v>
      </c>
      <c r="O3761" s="88">
        <v>0</v>
      </c>
      <c r="P3761" s="88">
        <v>6578090</v>
      </c>
      <c r="Q3761" s="89">
        <v>2.0941219665250001E-2</v>
      </c>
      <c r="R3761" s="89">
        <v>0</v>
      </c>
      <c r="S3761" s="89">
        <v>0</v>
      </c>
      <c r="T3761" s="89">
        <v>3.9857612283000001E-4</v>
      </c>
      <c r="U3761" s="89">
        <v>3.7414029438800002E-3</v>
      </c>
      <c r="V3761" s="89">
        <v>0</v>
      </c>
      <c r="W3761" s="89">
        <v>0</v>
      </c>
      <c r="X3761" s="89">
        <v>0</v>
      </c>
      <c r="Y3761" s="89">
        <v>0</v>
      </c>
      <c r="Z3761" s="89">
        <v>1.321934484062E-2</v>
      </c>
      <c r="AA3761" s="89">
        <v>2.6755732066500002E-3</v>
      </c>
    </row>
    <row r="3762" spans="1:27" x14ac:dyDescent="0.25">
      <c r="A3762" s="87">
        <v>67456</v>
      </c>
      <c r="B3762" s="134">
        <v>45473</v>
      </c>
      <c r="C3762" s="87">
        <v>22834</v>
      </c>
      <c r="D3762" s="86" t="s">
        <v>4032</v>
      </c>
      <c r="E3762" s="88">
        <v>4684679</v>
      </c>
      <c r="F3762" s="88">
        <v>2891131</v>
      </c>
      <c r="G3762" s="88">
        <v>129546</v>
      </c>
      <c r="H3762" s="88">
        <v>0</v>
      </c>
      <c r="I3762" s="88">
        <v>0</v>
      </c>
      <c r="J3762" s="88">
        <v>1491793</v>
      </c>
      <c r="K3762" s="88">
        <v>859848</v>
      </c>
      <c r="L3762" s="88">
        <v>0</v>
      </c>
      <c r="M3762" s="88">
        <v>0</v>
      </c>
      <c r="N3762" s="88">
        <v>0</v>
      </c>
      <c r="O3762" s="88">
        <v>0</v>
      </c>
      <c r="P3762" s="88">
        <v>409944</v>
      </c>
      <c r="Q3762" s="89">
        <v>0</v>
      </c>
      <c r="R3762" s="89">
        <v>0</v>
      </c>
      <c r="S3762" s="89">
        <v>0</v>
      </c>
      <c r="T3762" s="89">
        <v>-3.9321533159999999E-4</v>
      </c>
      <c r="U3762" s="89">
        <v>0</v>
      </c>
      <c r="V3762" s="89">
        <v>0</v>
      </c>
      <c r="W3762" s="89">
        <v>0</v>
      </c>
      <c r="X3762" s="89">
        <v>0</v>
      </c>
      <c r="Y3762" s="89">
        <v>0</v>
      </c>
      <c r="Z3762" s="89">
        <v>9.2092531898999995E-4</v>
      </c>
      <c r="AA3762" s="89">
        <v>-3.0053461829999999E-4</v>
      </c>
    </row>
    <row r="3763" spans="1:27" x14ac:dyDescent="0.25">
      <c r="A3763" s="87">
        <v>67458</v>
      </c>
      <c r="B3763" s="134">
        <v>45473</v>
      </c>
      <c r="C3763" s="87">
        <v>22904</v>
      </c>
      <c r="D3763" s="86" t="s">
        <v>4033</v>
      </c>
      <c r="E3763" s="88">
        <v>8541866</v>
      </c>
      <c r="F3763" s="88">
        <v>1355661</v>
      </c>
      <c r="G3763" s="88">
        <v>0</v>
      </c>
      <c r="H3763" s="88">
        <v>0</v>
      </c>
      <c r="I3763" s="88">
        <v>0</v>
      </c>
      <c r="J3763" s="88">
        <v>691586</v>
      </c>
      <c r="K3763" s="88">
        <v>258604</v>
      </c>
      <c r="L3763" s="88">
        <v>0</v>
      </c>
      <c r="M3763" s="88">
        <v>0</v>
      </c>
      <c r="N3763" s="88">
        <v>0</v>
      </c>
      <c r="O3763" s="88">
        <v>0</v>
      </c>
      <c r="P3763" s="88">
        <v>405471</v>
      </c>
      <c r="Q3763" s="89">
        <v>0</v>
      </c>
      <c r="R3763" s="89">
        <v>0</v>
      </c>
      <c r="S3763" s="89">
        <v>0</v>
      </c>
      <c r="T3763" s="89">
        <v>0</v>
      </c>
      <c r="U3763" s="89">
        <v>0</v>
      </c>
      <c r="V3763" s="89">
        <v>0</v>
      </c>
      <c r="W3763" s="89">
        <v>0</v>
      </c>
      <c r="X3763" s="89">
        <v>0</v>
      </c>
      <c r="Y3763" s="89">
        <v>0</v>
      </c>
      <c r="Z3763" s="89">
        <v>7.4714033403499996E-3</v>
      </c>
      <c r="AA3763" s="89">
        <v>2.8812702851799999E-3</v>
      </c>
    </row>
    <row r="3764" spans="1:27" x14ac:dyDescent="0.25">
      <c r="A3764" s="87">
        <v>67465</v>
      </c>
      <c r="B3764" s="134">
        <v>45473</v>
      </c>
      <c r="C3764" s="87">
        <v>22957</v>
      </c>
      <c r="D3764" s="86" t="s">
        <v>4034</v>
      </c>
      <c r="E3764" s="88">
        <v>707134300</v>
      </c>
      <c r="F3764" s="88">
        <v>567036333</v>
      </c>
      <c r="G3764" s="88">
        <v>40710312</v>
      </c>
      <c r="H3764" s="88">
        <v>0</v>
      </c>
      <c r="I3764" s="88">
        <v>180752</v>
      </c>
      <c r="J3764" s="88">
        <v>57864928</v>
      </c>
      <c r="K3764" s="88">
        <v>168938453</v>
      </c>
      <c r="L3764" s="88">
        <v>0</v>
      </c>
      <c r="M3764" s="88">
        <v>196683206</v>
      </c>
      <c r="N3764" s="88">
        <v>8055504</v>
      </c>
      <c r="O3764" s="88">
        <v>0</v>
      </c>
      <c r="P3764" s="88">
        <v>94603179</v>
      </c>
      <c r="Q3764" s="89">
        <v>3.253925472784E-2</v>
      </c>
      <c r="R3764" s="89">
        <v>0</v>
      </c>
      <c r="S3764" s="89">
        <v>0</v>
      </c>
      <c r="T3764" s="89">
        <v>8.8023112273699997E-3</v>
      </c>
      <c r="U3764" s="89">
        <v>9.7987148479399995E-3</v>
      </c>
      <c r="V3764" s="89">
        <v>0</v>
      </c>
      <c r="W3764" s="89">
        <v>0</v>
      </c>
      <c r="X3764" s="89">
        <v>0</v>
      </c>
      <c r="Y3764" s="89">
        <v>0</v>
      </c>
      <c r="Z3764" s="89">
        <v>2.585083243838E-2</v>
      </c>
      <c r="AA3764" s="89">
        <v>9.3924429187500005E-3</v>
      </c>
    </row>
    <row r="3765" spans="1:27" x14ac:dyDescent="0.25">
      <c r="A3765" s="87">
        <v>67468</v>
      </c>
      <c r="B3765" s="134">
        <v>45473</v>
      </c>
      <c r="C3765" s="87">
        <v>22690</v>
      </c>
      <c r="D3765" s="86" t="s">
        <v>4035</v>
      </c>
      <c r="E3765" s="88">
        <v>4941555</v>
      </c>
      <c r="F3765" s="88">
        <v>1875907</v>
      </c>
      <c r="G3765" s="88">
        <v>0</v>
      </c>
      <c r="H3765" s="88">
        <v>0</v>
      </c>
      <c r="I3765" s="88">
        <v>0</v>
      </c>
      <c r="J3765" s="88">
        <v>994630</v>
      </c>
      <c r="K3765" s="88">
        <v>604936</v>
      </c>
      <c r="L3765" s="88">
        <v>0</v>
      </c>
      <c r="M3765" s="88">
        <v>0</v>
      </c>
      <c r="N3765" s="88">
        <v>0</v>
      </c>
      <c r="O3765" s="88">
        <v>0</v>
      </c>
      <c r="P3765" s="88">
        <v>276339</v>
      </c>
      <c r="Q3765" s="89">
        <v>0</v>
      </c>
      <c r="R3765" s="89">
        <v>0</v>
      </c>
      <c r="S3765" s="89">
        <v>0</v>
      </c>
      <c r="T3765" s="89">
        <v>0</v>
      </c>
      <c r="U3765" s="89">
        <v>0</v>
      </c>
      <c r="V3765" s="89">
        <v>0</v>
      </c>
      <c r="W3765" s="89">
        <v>0</v>
      </c>
      <c r="X3765" s="89">
        <v>0</v>
      </c>
      <c r="Y3765" s="89">
        <v>0</v>
      </c>
      <c r="Z3765" s="89">
        <v>5.8572319959799999E-3</v>
      </c>
      <c r="AA3765" s="89">
        <v>2.1480762422700001E-3</v>
      </c>
    </row>
    <row r="3766" spans="1:27" x14ac:dyDescent="0.25">
      <c r="A3766" s="87">
        <v>67469</v>
      </c>
      <c r="B3766" s="134">
        <v>45473</v>
      </c>
      <c r="C3766" s="87">
        <v>22681</v>
      </c>
      <c r="D3766" s="86" t="s">
        <v>4036</v>
      </c>
      <c r="E3766" s="88">
        <v>4550335</v>
      </c>
      <c r="F3766" s="88">
        <v>1775768</v>
      </c>
      <c r="G3766" s="88">
        <v>0</v>
      </c>
      <c r="H3766" s="88">
        <v>0</v>
      </c>
      <c r="I3766" s="88">
        <v>0</v>
      </c>
      <c r="J3766" s="88">
        <v>344587</v>
      </c>
      <c r="K3766" s="88">
        <v>1125331</v>
      </c>
      <c r="L3766" s="88">
        <v>0</v>
      </c>
      <c r="M3766" s="88">
        <v>34321</v>
      </c>
      <c r="N3766" s="88">
        <v>0</v>
      </c>
      <c r="O3766" s="88">
        <v>0</v>
      </c>
      <c r="P3766" s="88">
        <v>271529</v>
      </c>
      <c r="Q3766" s="89">
        <v>0</v>
      </c>
      <c r="R3766" s="89">
        <v>0</v>
      </c>
      <c r="S3766" s="89">
        <v>0</v>
      </c>
      <c r="T3766" s="89">
        <v>0</v>
      </c>
      <c r="U3766" s="89">
        <v>3.74281052224E-3</v>
      </c>
      <c r="V3766" s="89">
        <v>0</v>
      </c>
      <c r="W3766" s="89">
        <v>0</v>
      </c>
      <c r="X3766" s="89">
        <v>0</v>
      </c>
      <c r="Y3766" s="89">
        <v>0</v>
      </c>
      <c r="Z3766" s="89">
        <v>6.0680810295599998E-3</v>
      </c>
      <c r="AA3766" s="89">
        <v>3.0516104298200001E-3</v>
      </c>
    </row>
    <row r="3767" spans="1:27" x14ac:dyDescent="0.25">
      <c r="A3767" s="87">
        <v>67470</v>
      </c>
      <c r="B3767" s="134">
        <v>45473</v>
      </c>
      <c r="C3767" s="87">
        <v>22659</v>
      </c>
      <c r="D3767" s="86" t="s">
        <v>4037</v>
      </c>
      <c r="E3767" s="88">
        <v>390407296</v>
      </c>
      <c r="F3767" s="88">
        <v>268278971</v>
      </c>
      <c r="G3767" s="88">
        <v>7805625</v>
      </c>
      <c r="H3767" s="88">
        <v>0</v>
      </c>
      <c r="I3767" s="88">
        <v>0</v>
      </c>
      <c r="J3767" s="88">
        <v>21522658</v>
      </c>
      <c r="K3767" s="88">
        <v>69425834</v>
      </c>
      <c r="L3767" s="88">
        <v>55488036</v>
      </c>
      <c r="M3767" s="88">
        <v>100899291</v>
      </c>
      <c r="N3767" s="88">
        <v>0</v>
      </c>
      <c r="O3767" s="88">
        <v>0</v>
      </c>
      <c r="P3767" s="88">
        <v>13137527</v>
      </c>
      <c r="Q3767" s="89">
        <v>1.292526442973E-2</v>
      </c>
      <c r="R3767" s="89">
        <v>0</v>
      </c>
      <c r="S3767" s="89">
        <v>0</v>
      </c>
      <c r="T3767" s="89">
        <v>1.4225245995000001E-4</v>
      </c>
      <c r="U3767" s="89">
        <v>5.5879425887600002E-3</v>
      </c>
      <c r="V3767" s="89">
        <v>1.6815718532399999E-3</v>
      </c>
      <c r="W3767" s="89">
        <v>-1.0011797281000001E-7</v>
      </c>
      <c r="X3767" s="89">
        <v>0</v>
      </c>
      <c r="Y3767" s="89">
        <v>0</v>
      </c>
      <c r="Z3767" s="89">
        <v>1.9948858075169999E-2</v>
      </c>
      <c r="AA3767" s="89">
        <v>3.2635626700500001E-3</v>
      </c>
    </row>
    <row r="3768" spans="1:27" x14ac:dyDescent="0.25">
      <c r="A3768" s="87">
        <v>67473</v>
      </c>
      <c r="B3768" s="134">
        <v>45473</v>
      </c>
      <c r="C3768" s="87">
        <v>22777</v>
      </c>
      <c r="D3768" s="86" t="s">
        <v>4038</v>
      </c>
      <c r="E3768" s="88">
        <v>22831818</v>
      </c>
      <c r="F3768" s="88">
        <v>10546672</v>
      </c>
      <c r="G3768" s="88">
        <v>217513</v>
      </c>
      <c r="H3768" s="88">
        <v>0</v>
      </c>
      <c r="I3768" s="88">
        <v>0</v>
      </c>
      <c r="J3768" s="88">
        <v>2709034</v>
      </c>
      <c r="K3768" s="88">
        <v>1494642</v>
      </c>
      <c r="L3768" s="88">
        <v>0</v>
      </c>
      <c r="M3768" s="88">
        <v>4995157</v>
      </c>
      <c r="N3768" s="88">
        <v>0</v>
      </c>
      <c r="O3768" s="88">
        <v>0</v>
      </c>
      <c r="P3768" s="88">
        <v>1130326</v>
      </c>
      <c r="Q3768" s="89">
        <v>0</v>
      </c>
      <c r="R3768" s="89">
        <v>0</v>
      </c>
      <c r="S3768" s="89">
        <v>0</v>
      </c>
      <c r="T3768" s="89">
        <v>0</v>
      </c>
      <c r="U3768" s="89">
        <v>-2.273557386E-4</v>
      </c>
      <c r="V3768" s="89">
        <v>0</v>
      </c>
      <c r="W3768" s="89">
        <v>0</v>
      </c>
      <c r="X3768" s="89">
        <v>0</v>
      </c>
      <c r="Y3768" s="89">
        <v>0</v>
      </c>
      <c r="Z3768" s="89">
        <v>2.2189137966199999E-3</v>
      </c>
      <c r="AA3768" s="89">
        <v>2.0897754942E-4</v>
      </c>
    </row>
    <row r="3769" spans="1:27" x14ac:dyDescent="0.25">
      <c r="A3769" s="87">
        <v>67474</v>
      </c>
      <c r="B3769" s="134">
        <v>45473</v>
      </c>
      <c r="C3769" s="87">
        <v>22942</v>
      </c>
      <c r="D3769" s="86" t="s">
        <v>4039</v>
      </c>
      <c r="E3769" s="88">
        <v>1701044</v>
      </c>
      <c r="F3769" s="88">
        <v>1285837</v>
      </c>
      <c r="G3769" s="88">
        <v>0</v>
      </c>
      <c r="H3769" s="88">
        <v>0</v>
      </c>
      <c r="I3769" s="88">
        <v>0</v>
      </c>
      <c r="J3769" s="88">
        <v>378033</v>
      </c>
      <c r="K3769" s="88">
        <v>405142</v>
      </c>
      <c r="L3769" s="88">
        <v>0</v>
      </c>
      <c r="M3769" s="88">
        <v>0</v>
      </c>
      <c r="N3769" s="88">
        <v>0</v>
      </c>
      <c r="O3769" s="88">
        <v>0</v>
      </c>
      <c r="P3769" s="88">
        <v>502661</v>
      </c>
      <c r="Q3769" s="89">
        <v>0</v>
      </c>
      <c r="R3769" s="89">
        <v>0</v>
      </c>
      <c r="S3769" s="89">
        <v>0</v>
      </c>
      <c r="T3769" s="89">
        <v>0</v>
      </c>
      <c r="U3769" s="89">
        <v>0</v>
      </c>
      <c r="V3769" s="89">
        <v>0</v>
      </c>
      <c r="W3769" s="89">
        <v>0</v>
      </c>
      <c r="X3769" s="89">
        <v>0</v>
      </c>
      <c r="Y3769" s="89">
        <v>0</v>
      </c>
      <c r="Z3769" s="89">
        <v>0</v>
      </c>
      <c r="AA3769" s="89">
        <v>0</v>
      </c>
    </row>
    <row r="3770" spans="1:27" x14ac:dyDescent="0.25">
      <c r="A3770" s="87">
        <v>67475</v>
      </c>
      <c r="B3770" s="134">
        <v>45473</v>
      </c>
      <c r="C3770" s="87">
        <v>22922</v>
      </c>
      <c r="D3770" s="86" t="s">
        <v>4040</v>
      </c>
      <c r="E3770" s="88">
        <v>17380245</v>
      </c>
      <c r="F3770" s="88">
        <v>4123024</v>
      </c>
      <c r="G3770" s="88">
        <v>0</v>
      </c>
      <c r="H3770" s="88">
        <v>0</v>
      </c>
      <c r="I3770" s="88">
        <v>0</v>
      </c>
      <c r="J3770" s="88">
        <v>635060</v>
      </c>
      <c r="K3770" s="88">
        <v>1790596</v>
      </c>
      <c r="L3770" s="88">
        <v>0</v>
      </c>
      <c r="M3770" s="88">
        <v>0</v>
      </c>
      <c r="N3770" s="88">
        <v>0</v>
      </c>
      <c r="O3770" s="88">
        <v>0</v>
      </c>
      <c r="P3770" s="88">
        <v>1697368</v>
      </c>
      <c r="Q3770" s="89">
        <v>0</v>
      </c>
      <c r="R3770" s="89">
        <v>0</v>
      </c>
      <c r="S3770" s="89">
        <v>0</v>
      </c>
      <c r="T3770" s="89">
        <v>0</v>
      </c>
      <c r="U3770" s="89">
        <v>0</v>
      </c>
      <c r="V3770" s="89">
        <v>0</v>
      </c>
      <c r="W3770" s="89">
        <v>0</v>
      </c>
      <c r="X3770" s="89">
        <v>0</v>
      </c>
      <c r="Y3770" s="89">
        <v>0</v>
      </c>
      <c r="Z3770" s="89">
        <v>4.1670199645800002E-3</v>
      </c>
      <c r="AA3770" s="89">
        <v>1.90100773348E-3</v>
      </c>
    </row>
    <row r="3771" spans="1:27" x14ac:dyDescent="0.25">
      <c r="A3771" s="87">
        <v>67476</v>
      </c>
      <c r="B3771" s="134">
        <v>45473</v>
      </c>
      <c r="C3771" s="87">
        <v>22787</v>
      </c>
      <c r="D3771" s="86" t="s">
        <v>4041</v>
      </c>
      <c r="E3771" s="88">
        <v>2190932</v>
      </c>
      <c r="F3771" s="88">
        <v>1554569</v>
      </c>
      <c r="G3771" s="88">
        <v>0</v>
      </c>
      <c r="H3771" s="88">
        <v>0</v>
      </c>
      <c r="I3771" s="88">
        <v>0</v>
      </c>
      <c r="J3771" s="88">
        <v>579910</v>
      </c>
      <c r="K3771" s="88">
        <v>729712</v>
      </c>
      <c r="L3771" s="88">
        <v>0</v>
      </c>
      <c r="M3771" s="88">
        <v>0</v>
      </c>
      <c r="N3771" s="88">
        <v>0</v>
      </c>
      <c r="O3771" s="88">
        <v>0</v>
      </c>
      <c r="P3771" s="88">
        <v>244947</v>
      </c>
      <c r="Q3771" s="89">
        <v>0</v>
      </c>
      <c r="R3771" s="89">
        <v>0</v>
      </c>
      <c r="S3771" s="89">
        <v>0</v>
      </c>
      <c r="T3771" s="89">
        <v>6.1664119870099999E-3</v>
      </c>
      <c r="U3771" s="89">
        <v>2.2524745148179998E-2</v>
      </c>
      <c r="V3771" s="89">
        <v>0</v>
      </c>
      <c r="W3771" s="89">
        <v>0</v>
      </c>
      <c r="X3771" s="89">
        <v>0</v>
      </c>
      <c r="Y3771" s="89">
        <v>0</v>
      </c>
      <c r="Z3771" s="89">
        <v>2.5965500061129999E-2</v>
      </c>
      <c r="AA3771" s="89">
        <v>1.7342595110739999E-2</v>
      </c>
    </row>
    <row r="3772" spans="1:27" x14ac:dyDescent="0.25">
      <c r="A3772" s="87">
        <v>67477</v>
      </c>
      <c r="B3772" s="134">
        <v>45473</v>
      </c>
      <c r="C3772" s="87">
        <v>22694</v>
      </c>
      <c r="D3772" s="86" t="s">
        <v>4042</v>
      </c>
      <c r="E3772" s="88">
        <v>27256600</v>
      </c>
      <c r="F3772" s="88">
        <v>20100220</v>
      </c>
      <c r="G3772" s="88">
        <v>0</v>
      </c>
      <c r="H3772" s="88">
        <v>0</v>
      </c>
      <c r="I3772" s="88">
        <v>0</v>
      </c>
      <c r="J3772" s="88">
        <v>6576846</v>
      </c>
      <c r="K3772" s="88">
        <v>7220257</v>
      </c>
      <c r="L3772" s="88">
        <v>0</v>
      </c>
      <c r="M3772" s="88">
        <v>3377474</v>
      </c>
      <c r="N3772" s="88">
        <v>0</v>
      </c>
      <c r="O3772" s="88">
        <v>0</v>
      </c>
      <c r="P3772" s="88">
        <v>2925641</v>
      </c>
      <c r="Q3772" s="89">
        <v>0</v>
      </c>
      <c r="R3772" s="89">
        <v>0</v>
      </c>
      <c r="S3772" s="89">
        <v>0</v>
      </c>
      <c r="T3772" s="89">
        <v>1.73122131784E-3</v>
      </c>
      <c r="U3772" s="89">
        <v>7.4291838610799996E-3</v>
      </c>
      <c r="V3772" s="89">
        <v>0</v>
      </c>
      <c r="W3772" s="89">
        <v>0</v>
      </c>
      <c r="X3772" s="89">
        <v>0</v>
      </c>
      <c r="Y3772" s="89">
        <v>0</v>
      </c>
      <c r="Z3772" s="89">
        <v>1.363828613685E-2</v>
      </c>
      <c r="AA3772" s="89">
        <v>5.3627112115499998E-3</v>
      </c>
    </row>
    <row r="3773" spans="1:27" x14ac:dyDescent="0.25">
      <c r="A3773" s="87">
        <v>67480</v>
      </c>
      <c r="B3773" s="134">
        <v>45473</v>
      </c>
      <c r="C3773" s="87">
        <v>22647</v>
      </c>
      <c r="D3773" s="86" t="s">
        <v>4043</v>
      </c>
      <c r="E3773" s="88">
        <v>3855737</v>
      </c>
      <c r="F3773" s="88">
        <v>2614756</v>
      </c>
      <c r="G3773" s="88">
        <v>0</v>
      </c>
      <c r="H3773" s="88">
        <v>0</v>
      </c>
      <c r="I3773" s="88">
        <v>0</v>
      </c>
      <c r="J3773" s="88">
        <v>1432095</v>
      </c>
      <c r="K3773" s="88">
        <v>457679</v>
      </c>
      <c r="L3773" s="88">
        <v>0</v>
      </c>
      <c r="M3773" s="88">
        <v>0</v>
      </c>
      <c r="N3773" s="88">
        <v>0</v>
      </c>
      <c r="O3773" s="88">
        <v>0</v>
      </c>
      <c r="P3773" s="88">
        <v>724982</v>
      </c>
      <c r="Q3773" s="89">
        <v>0</v>
      </c>
      <c r="R3773" s="89">
        <v>0</v>
      </c>
      <c r="S3773" s="89">
        <v>0</v>
      </c>
      <c r="T3773" s="89">
        <v>3.6359305895999998E-3</v>
      </c>
      <c r="U3773" s="89">
        <v>0</v>
      </c>
      <c r="V3773" s="89">
        <v>0</v>
      </c>
      <c r="W3773" s="89">
        <v>0</v>
      </c>
      <c r="X3773" s="89">
        <v>0</v>
      </c>
      <c r="Y3773" s="89">
        <v>0</v>
      </c>
      <c r="Z3773" s="89">
        <v>-9.926606937999999E-4</v>
      </c>
      <c r="AA3773" s="89">
        <v>2.0450878666000002E-3</v>
      </c>
    </row>
    <row r="3774" spans="1:27" x14ac:dyDescent="0.25">
      <c r="A3774" s="87">
        <v>67481</v>
      </c>
      <c r="B3774" s="134">
        <v>45473</v>
      </c>
      <c r="C3774" s="87">
        <v>24317</v>
      </c>
      <c r="D3774" s="86" t="s">
        <v>4044</v>
      </c>
      <c r="E3774" s="88">
        <v>326579067</v>
      </c>
      <c r="F3774" s="88">
        <v>281211517</v>
      </c>
      <c r="G3774" s="88">
        <v>0</v>
      </c>
      <c r="H3774" s="88">
        <v>0</v>
      </c>
      <c r="I3774" s="88">
        <v>1301804</v>
      </c>
      <c r="J3774" s="88">
        <v>1529403</v>
      </c>
      <c r="K3774" s="88">
        <v>1941862</v>
      </c>
      <c r="L3774" s="88">
        <v>0</v>
      </c>
      <c r="M3774" s="88">
        <v>197303013</v>
      </c>
      <c r="N3774" s="88">
        <v>71916254</v>
      </c>
      <c r="O3774" s="88">
        <v>427158</v>
      </c>
      <c r="P3774" s="88">
        <v>6792023</v>
      </c>
      <c r="Q3774" s="89">
        <v>0</v>
      </c>
      <c r="R3774" s="89">
        <v>0</v>
      </c>
      <c r="S3774" s="89">
        <v>0</v>
      </c>
      <c r="T3774" s="89">
        <v>0</v>
      </c>
      <c r="U3774" s="89">
        <v>-8.5123721929999995E-4</v>
      </c>
      <c r="V3774" s="89">
        <v>0</v>
      </c>
      <c r="W3774" s="89">
        <v>0</v>
      </c>
      <c r="X3774" s="89">
        <v>-5.5860400070000004E-4</v>
      </c>
      <c r="Y3774" s="89">
        <v>-2.5288480802499999E-2</v>
      </c>
      <c r="Z3774" s="89">
        <v>1.8504970173010001E-2</v>
      </c>
      <c r="AA3774" s="89">
        <v>2.7614221201E-4</v>
      </c>
    </row>
    <row r="3775" spans="1:27" x14ac:dyDescent="0.25">
      <c r="A3775" s="87">
        <v>67483</v>
      </c>
      <c r="B3775" s="134">
        <v>45473</v>
      </c>
      <c r="C3775" s="87">
        <v>22934</v>
      </c>
      <c r="D3775" s="86" t="s">
        <v>4045</v>
      </c>
      <c r="E3775" s="88">
        <v>19549898</v>
      </c>
      <c r="F3775" s="88">
        <v>14728469</v>
      </c>
      <c r="G3775" s="88">
        <v>0</v>
      </c>
      <c r="H3775" s="88">
        <v>0</v>
      </c>
      <c r="I3775" s="88">
        <v>11250</v>
      </c>
      <c r="J3775" s="88">
        <v>1710235</v>
      </c>
      <c r="K3775" s="88">
        <v>2556404</v>
      </c>
      <c r="L3775" s="88">
        <v>0</v>
      </c>
      <c r="M3775" s="88">
        <v>8903834</v>
      </c>
      <c r="N3775" s="88">
        <v>0</v>
      </c>
      <c r="O3775" s="88">
        <v>0</v>
      </c>
      <c r="P3775" s="88">
        <v>1546746</v>
      </c>
      <c r="Q3775" s="89">
        <v>0</v>
      </c>
      <c r="R3775" s="89">
        <v>0</v>
      </c>
      <c r="S3775" s="89">
        <v>0</v>
      </c>
      <c r="T3775" s="89">
        <v>0</v>
      </c>
      <c r="U3775" s="89">
        <v>3.87746261398E-3</v>
      </c>
      <c r="V3775" s="89">
        <v>0</v>
      </c>
      <c r="W3775" s="89">
        <v>0</v>
      </c>
      <c r="X3775" s="89">
        <v>0</v>
      </c>
      <c r="Y3775" s="89">
        <v>0</v>
      </c>
      <c r="Z3775" s="89">
        <v>1.8264945965560001E-2</v>
      </c>
      <c r="AA3775" s="89">
        <v>2.4913122305E-3</v>
      </c>
    </row>
    <row r="3776" spans="1:27" x14ac:dyDescent="0.25">
      <c r="A3776" s="87">
        <v>67485</v>
      </c>
      <c r="B3776" s="134">
        <v>45473</v>
      </c>
      <c r="C3776" s="87">
        <v>22883</v>
      </c>
      <c r="D3776" s="86" t="s">
        <v>4046</v>
      </c>
      <c r="E3776" s="88">
        <v>4418077</v>
      </c>
      <c r="F3776" s="88">
        <v>3388462</v>
      </c>
      <c r="G3776" s="88">
        <v>0</v>
      </c>
      <c r="H3776" s="88">
        <v>0</v>
      </c>
      <c r="I3776" s="88">
        <v>0</v>
      </c>
      <c r="J3776" s="88">
        <v>1282135</v>
      </c>
      <c r="K3776" s="88">
        <v>1095758</v>
      </c>
      <c r="L3776" s="88">
        <v>0</v>
      </c>
      <c r="M3776" s="88">
        <v>0</v>
      </c>
      <c r="N3776" s="88">
        <v>0</v>
      </c>
      <c r="O3776" s="88">
        <v>0</v>
      </c>
      <c r="P3776" s="88">
        <v>1010569</v>
      </c>
      <c r="Q3776" s="89">
        <v>0</v>
      </c>
      <c r="R3776" s="89">
        <v>0</v>
      </c>
      <c r="S3776" s="89">
        <v>0</v>
      </c>
      <c r="T3776" s="89">
        <v>3.5969785756000002E-3</v>
      </c>
      <c r="U3776" s="89">
        <v>-2.4049256059999999E-4</v>
      </c>
      <c r="V3776" s="89">
        <v>0</v>
      </c>
      <c r="W3776" s="89">
        <v>0</v>
      </c>
      <c r="X3776" s="89">
        <v>0</v>
      </c>
      <c r="Y3776" s="89">
        <v>0</v>
      </c>
      <c r="Z3776" s="89">
        <v>4.8339415946599996E-3</v>
      </c>
      <c r="AA3776" s="89">
        <v>2.6892813245199998E-3</v>
      </c>
    </row>
    <row r="3777" spans="1:27" x14ac:dyDescent="0.25">
      <c r="A3777" s="87">
        <v>67486</v>
      </c>
      <c r="B3777" s="134">
        <v>45473</v>
      </c>
      <c r="C3777" s="87">
        <v>22785</v>
      </c>
      <c r="D3777" s="86" t="s">
        <v>4047</v>
      </c>
      <c r="E3777" s="88">
        <v>15666982</v>
      </c>
      <c r="F3777" s="88">
        <v>3447769</v>
      </c>
      <c r="G3777" s="88">
        <v>0</v>
      </c>
      <c r="H3777" s="88">
        <v>0</v>
      </c>
      <c r="I3777" s="88">
        <v>0</v>
      </c>
      <c r="J3777" s="88">
        <v>2013375</v>
      </c>
      <c r="K3777" s="88">
        <v>1238166</v>
      </c>
      <c r="L3777" s="88">
        <v>0</v>
      </c>
      <c r="M3777" s="88">
        <v>0</v>
      </c>
      <c r="N3777" s="88">
        <v>0</v>
      </c>
      <c r="O3777" s="88">
        <v>0</v>
      </c>
      <c r="P3777" s="88">
        <v>196228</v>
      </c>
      <c r="Q3777" s="89">
        <v>0</v>
      </c>
      <c r="R3777" s="89">
        <v>0</v>
      </c>
      <c r="S3777" s="89">
        <v>0</v>
      </c>
      <c r="T3777" s="89">
        <v>1.91498054704E-3</v>
      </c>
      <c r="U3777" s="89">
        <v>0</v>
      </c>
      <c r="V3777" s="89">
        <v>0</v>
      </c>
      <c r="W3777" s="89">
        <v>0</v>
      </c>
      <c r="X3777" s="89">
        <v>0</v>
      </c>
      <c r="Y3777" s="89">
        <v>0</v>
      </c>
      <c r="Z3777" s="89">
        <v>5.2677835910700001E-3</v>
      </c>
      <c r="AA3777" s="89">
        <v>1.60276465142E-3</v>
      </c>
    </row>
    <row r="3778" spans="1:27" x14ac:dyDescent="0.25">
      <c r="A3778" s="87">
        <v>67489</v>
      </c>
      <c r="B3778" s="134">
        <v>45473</v>
      </c>
      <c r="C3778" s="87">
        <v>22868</v>
      </c>
      <c r="D3778" s="86" t="s">
        <v>4048</v>
      </c>
      <c r="E3778" s="88">
        <v>38031391</v>
      </c>
      <c r="F3778" s="88">
        <v>23765456</v>
      </c>
      <c r="G3778" s="88">
        <v>1085989</v>
      </c>
      <c r="H3778" s="88">
        <v>0</v>
      </c>
      <c r="I3778" s="88">
        <v>0</v>
      </c>
      <c r="J3778" s="88">
        <v>6940884</v>
      </c>
      <c r="K3778" s="88">
        <v>6589741</v>
      </c>
      <c r="L3778" s="88">
        <v>0</v>
      </c>
      <c r="M3778" s="88">
        <v>4346201</v>
      </c>
      <c r="N3778" s="88">
        <v>0</v>
      </c>
      <c r="O3778" s="88">
        <v>0</v>
      </c>
      <c r="P3778" s="88">
        <v>4802641</v>
      </c>
      <c r="Q3778" s="89">
        <v>1.2449754489000001E-4</v>
      </c>
      <c r="R3778" s="89">
        <v>0</v>
      </c>
      <c r="S3778" s="89">
        <v>0</v>
      </c>
      <c r="T3778" s="89">
        <v>1.30292419E-5</v>
      </c>
      <c r="U3778" s="89">
        <v>1.1433735392200001E-3</v>
      </c>
      <c r="V3778" s="89">
        <v>0</v>
      </c>
      <c r="W3778" s="89">
        <v>0</v>
      </c>
      <c r="X3778" s="89">
        <v>0</v>
      </c>
      <c r="Y3778" s="89">
        <v>0</v>
      </c>
      <c r="Z3778" s="89">
        <v>1.0301247305900001E-3</v>
      </c>
      <c r="AA3778" s="89">
        <v>5.0175802013999995E-4</v>
      </c>
    </row>
    <row r="3779" spans="1:27" x14ac:dyDescent="0.25">
      <c r="A3779" s="87">
        <v>67490</v>
      </c>
      <c r="B3779" s="134">
        <v>45473</v>
      </c>
      <c r="C3779" s="87">
        <v>22776</v>
      </c>
      <c r="D3779" s="86" t="s">
        <v>4049</v>
      </c>
      <c r="E3779" s="88">
        <v>57273243</v>
      </c>
      <c r="F3779" s="88">
        <v>30736989</v>
      </c>
      <c r="G3779" s="88">
        <v>740869</v>
      </c>
      <c r="H3779" s="88">
        <v>0</v>
      </c>
      <c r="I3779" s="88">
        <v>0</v>
      </c>
      <c r="J3779" s="88">
        <v>9898124</v>
      </c>
      <c r="K3779" s="88">
        <v>12053118</v>
      </c>
      <c r="L3779" s="88">
        <v>0</v>
      </c>
      <c r="M3779" s="88">
        <v>5681605</v>
      </c>
      <c r="N3779" s="88">
        <v>0</v>
      </c>
      <c r="O3779" s="88">
        <v>0</v>
      </c>
      <c r="P3779" s="88">
        <v>2363273</v>
      </c>
      <c r="Q3779" s="89">
        <v>2.1443303982410001E-2</v>
      </c>
      <c r="R3779" s="89">
        <v>0</v>
      </c>
      <c r="S3779" s="89">
        <v>0</v>
      </c>
      <c r="T3779" s="89">
        <v>8.2667358404799996E-6</v>
      </c>
      <c r="U3779" s="89">
        <v>6.0702055690999999E-4</v>
      </c>
      <c r="V3779" s="89">
        <v>0</v>
      </c>
      <c r="W3779" s="89">
        <v>0</v>
      </c>
      <c r="X3779" s="89">
        <v>0</v>
      </c>
      <c r="Y3779" s="89">
        <v>0</v>
      </c>
      <c r="Z3779" s="89">
        <v>2.098382410204E-2</v>
      </c>
      <c r="AA3779" s="89">
        <v>2.6723907746199998E-3</v>
      </c>
    </row>
    <row r="3780" spans="1:27" x14ac:dyDescent="0.25">
      <c r="A3780" s="87">
        <v>67493</v>
      </c>
      <c r="B3780" s="134">
        <v>45473</v>
      </c>
      <c r="C3780" s="87">
        <v>22741</v>
      </c>
      <c r="D3780" s="86" t="s">
        <v>4050</v>
      </c>
      <c r="E3780" s="88">
        <v>28901141</v>
      </c>
      <c r="F3780" s="88">
        <v>19818282</v>
      </c>
      <c r="G3780" s="88">
        <v>465483</v>
      </c>
      <c r="H3780" s="88">
        <v>0</v>
      </c>
      <c r="I3780" s="88">
        <v>0</v>
      </c>
      <c r="J3780" s="88">
        <v>8957880</v>
      </c>
      <c r="K3780" s="88">
        <v>7718804</v>
      </c>
      <c r="L3780" s="88">
        <v>0</v>
      </c>
      <c r="M3780" s="88">
        <v>61625</v>
      </c>
      <c r="N3780" s="88">
        <v>0</v>
      </c>
      <c r="O3780" s="88">
        <v>0</v>
      </c>
      <c r="P3780" s="88">
        <v>2614490</v>
      </c>
      <c r="Q3780" s="89">
        <v>3.8680594952900001E-3</v>
      </c>
      <c r="R3780" s="89">
        <v>0</v>
      </c>
      <c r="S3780" s="89">
        <v>0</v>
      </c>
      <c r="T3780" s="89">
        <v>3.6007680033E-4</v>
      </c>
      <c r="U3780" s="89">
        <v>2.6984606523500002E-3</v>
      </c>
      <c r="V3780" s="89">
        <v>0</v>
      </c>
      <c r="W3780" s="89">
        <v>0</v>
      </c>
      <c r="X3780" s="89">
        <v>0</v>
      </c>
      <c r="Y3780" s="89">
        <v>0</v>
      </c>
      <c r="Z3780" s="89">
        <v>1.05206065826E-2</v>
      </c>
      <c r="AA3780" s="89">
        <v>2.9366704537E-3</v>
      </c>
    </row>
    <row r="3781" spans="1:27" x14ac:dyDescent="0.25">
      <c r="A3781" s="87">
        <v>67494</v>
      </c>
      <c r="B3781" s="134">
        <v>45473</v>
      </c>
      <c r="C3781" s="87">
        <v>22960</v>
      </c>
      <c r="D3781" s="86" t="s">
        <v>4051</v>
      </c>
      <c r="E3781" s="88">
        <v>477792609</v>
      </c>
      <c r="F3781" s="88">
        <v>380485306</v>
      </c>
      <c r="G3781" s="88">
        <v>25884809</v>
      </c>
      <c r="H3781" s="88">
        <v>0</v>
      </c>
      <c r="I3781" s="88">
        <v>0</v>
      </c>
      <c r="J3781" s="88">
        <v>98538914</v>
      </c>
      <c r="K3781" s="88">
        <v>62379793</v>
      </c>
      <c r="L3781" s="88">
        <v>0</v>
      </c>
      <c r="M3781" s="88">
        <v>151759357</v>
      </c>
      <c r="N3781" s="88">
        <v>0</v>
      </c>
      <c r="O3781" s="88">
        <v>0</v>
      </c>
      <c r="P3781" s="88">
        <v>41922433</v>
      </c>
      <c r="Q3781" s="89">
        <v>2.859912545088E-2</v>
      </c>
      <c r="R3781" s="89">
        <v>0</v>
      </c>
      <c r="S3781" s="89">
        <v>0</v>
      </c>
      <c r="T3781" s="89">
        <v>1.4731542143300001E-3</v>
      </c>
      <c r="U3781" s="89">
        <v>1.3633741722689999E-2</v>
      </c>
      <c r="V3781" s="89">
        <v>0</v>
      </c>
      <c r="W3781" s="89">
        <v>2.6761497521E-4</v>
      </c>
      <c r="X3781" s="89">
        <v>0</v>
      </c>
      <c r="Y3781" s="89">
        <v>0</v>
      </c>
      <c r="Z3781" s="89">
        <v>2.65901523582E-2</v>
      </c>
      <c r="AA3781" s="89">
        <v>7.5636314306299999E-3</v>
      </c>
    </row>
    <row r="3782" spans="1:27" x14ac:dyDescent="0.25">
      <c r="A3782" s="87">
        <v>67499</v>
      </c>
      <c r="B3782" s="134">
        <v>45473</v>
      </c>
      <c r="C3782" s="87">
        <v>22846</v>
      </c>
      <c r="D3782" s="86" t="s">
        <v>4052</v>
      </c>
      <c r="E3782" s="88">
        <v>473970</v>
      </c>
      <c r="F3782" s="88">
        <v>221359</v>
      </c>
      <c r="G3782" s="88">
        <v>0</v>
      </c>
      <c r="H3782" s="88">
        <v>0</v>
      </c>
      <c r="I3782" s="88">
        <v>0</v>
      </c>
      <c r="J3782" s="88">
        <v>84763</v>
      </c>
      <c r="K3782" s="88">
        <v>68202</v>
      </c>
      <c r="L3782" s="88">
        <v>0</v>
      </c>
      <c r="M3782" s="88">
        <v>0</v>
      </c>
      <c r="N3782" s="88">
        <v>0</v>
      </c>
      <c r="O3782" s="88">
        <v>0</v>
      </c>
      <c r="P3782" s="88">
        <v>68394</v>
      </c>
      <c r="Q3782" s="89">
        <v>0</v>
      </c>
      <c r="R3782" s="89">
        <v>0</v>
      </c>
      <c r="S3782" s="89">
        <v>0</v>
      </c>
      <c r="T3782" s="89">
        <v>0</v>
      </c>
      <c r="U3782" s="89">
        <v>2.4802651632429999E-2</v>
      </c>
      <c r="V3782" s="89">
        <v>0</v>
      </c>
      <c r="W3782" s="89">
        <v>0</v>
      </c>
      <c r="X3782" s="89">
        <v>0</v>
      </c>
      <c r="Y3782" s="89">
        <v>0</v>
      </c>
      <c r="Z3782" s="89">
        <v>1.3518043884979999E-2</v>
      </c>
      <c r="AA3782" s="89">
        <v>1.1998829382499999E-2</v>
      </c>
    </row>
    <row r="3783" spans="1:27" x14ac:dyDescent="0.25">
      <c r="A3783" s="87">
        <v>67505</v>
      </c>
      <c r="B3783" s="134">
        <v>45473</v>
      </c>
      <c r="C3783" s="87">
        <v>21762</v>
      </c>
      <c r="D3783" s="86" t="s">
        <v>4053</v>
      </c>
      <c r="E3783" s="88">
        <v>40163723</v>
      </c>
      <c r="F3783" s="88">
        <v>27375696</v>
      </c>
      <c r="G3783" s="88">
        <v>1310434</v>
      </c>
      <c r="H3783" s="88">
        <v>0</v>
      </c>
      <c r="I3783" s="88">
        <v>0</v>
      </c>
      <c r="J3783" s="88">
        <v>6358097</v>
      </c>
      <c r="K3783" s="88">
        <v>9985526</v>
      </c>
      <c r="L3783" s="88">
        <v>0</v>
      </c>
      <c r="M3783" s="88">
        <v>5915471</v>
      </c>
      <c r="N3783" s="88">
        <v>0</v>
      </c>
      <c r="O3783" s="88">
        <v>957632</v>
      </c>
      <c r="P3783" s="88">
        <v>2848536</v>
      </c>
      <c r="Q3783" s="89">
        <v>9.6073430495800007E-3</v>
      </c>
      <c r="R3783" s="89">
        <v>0</v>
      </c>
      <c r="S3783" s="89">
        <v>0</v>
      </c>
      <c r="T3783" s="89">
        <v>-4.1131305399999997E-5</v>
      </c>
      <c r="U3783" s="89">
        <v>1.3031082810899999E-2</v>
      </c>
      <c r="V3783" s="89">
        <v>0</v>
      </c>
      <c r="W3783" s="89">
        <v>0</v>
      </c>
      <c r="X3783" s="89">
        <v>0</v>
      </c>
      <c r="Y3783" s="89">
        <v>0</v>
      </c>
      <c r="Z3783" s="89">
        <v>2.079702226088E-2</v>
      </c>
      <c r="AA3783" s="89">
        <v>9.5202593298900004E-3</v>
      </c>
    </row>
    <row r="3784" spans="1:27" x14ac:dyDescent="0.25">
      <c r="A3784" s="87">
        <v>67507</v>
      </c>
      <c r="B3784" s="134">
        <v>45473</v>
      </c>
      <c r="C3784" s="87">
        <v>22669</v>
      </c>
      <c r="D3784" s="86" t="s">
        <v>4054</v>
      </c>
      <c r="E3784" s="88">
        <v>127990938</v>
      </c>
      <c r="F3784" s="88">
        <v>103583843</v>
      </c>
      <c r="G3784" s="88">
        <v>2745257</v>
      </c>
      <c r="H3784" s="88">
        <v>0</v>
      </c>
      <c r="I3784" s="88">
        <v>0</v>
      </c>
      <c r="J3784" s="88">
        <v>7104514</v>
      </c>
      <c r="K3784" s="88">
        <v>40526144</v>
      </c>
      <c r="L3784" s="88">
        <v>45051648</v>
      </c>
      <c r="M3784" s="88">
        <v>3627075</v>
      </c>
      <c r="N3784" s="88">
        <v>0</v>
      </c>
      <c r="O3784" s="88">
        <v>0</v>
      </c>
      <c r="P3784" s="88">
        <v>4529205</v>
      </c>
      <c r="Q3784" s="89">
        <v>2.782150041472E-2</v>
      </c>
      <c r="R3784" s="89">
        <v>0</v>
      </c>
      <c r="S3784" s="89">
        <v>0</v>
      </c>
      <c r="T3784" s="89">
        <v>1.6536962882999999E-4</v>
      </c>
      <c r="U3784" s="89">
        <v>6.6635741494100002E-3</v>
      </c>
      <c r="V3784" s="89">
        <v>1.7652941247399999E-3</v>
      </c>
      <c r="W3784" s="89">
        <v>0</v>
      </c>
      <c r="X3784" s="89">
        <v>0</v>
      </c>
      <c r="Y3784" s="89">
        <v>0</v>
      </c>
      <c r="Z3784" s="89">
        <v>3.3872466282210002E-2</v>
      </c>
      <c r="AA3784" s="89">
        <v>5.2607954755199996E-3</v>
      </c>
    </row>
    <row r="3785" spans="1:27" x14ac:dyDescent="0.25">
      <c r="A3785" s="87">
        <v>67508</v>
      </c>
      <c r="B3785" s="134">
        <v>45473</v>
      </c>
      <c r="C3785" s="87">
        <v>22958</v>
      </c>
      <c r="D3785" s="86" t="s">
        <v>3334</v>
      </c>
      <c r="E3785" s="88">
        <v>754859446</v>
      </c>
      <c r="F3785" s="88">
        <v>555280463</v>
      </c>
      <c r="G3785" s="88">
        <v>5633084</v>
      </c>
      <c r="H3785" s="88">
        <v>0</v>
      </c>
      <c r="I3785" s="88">
        <v>2936439</v>
      </c>
      <c r="J3785" s="88">
        <v>61720893</v>
      </c>
      <c r="K3785" s="88">
        <v>105584501</v>
      </c>
      <c r="L3785" s="88">
        <v>0</v>
      </c>
      <c r="M3785" s="88">
        <v>214205925</v>
      </c>
      <c r="N3785" s="88">
        <v>21514589</v>
      </c>
      <c r="O3785" s="88">
        <v>2670910</v>
      </c>
      <c r="P3785" s="88">
        <v>141014122</v>
      </c>
      <c r="Q3785" s="89">
        <v>2.8880367341320001E-2</v>
      </c>
      <c r="R3785" s="89">
        <v>0</v>
      </c>
      <c r="S3785" s="89">
        <v>7.5139487776399996E-3</v>
      </c>
      <c r="T3785" s="89">
        <v>1.3715833343300001E-3</v>
      </c>
      <c r="U3785" s="89">
        <v>4.5143361734400001E-3</v>
      </c>
      <c r="V3785" s="89">
        <v>0</v>
      </c>
      <c r="W3785" s="89">
        <v>-1.3266144729E-3</v>
      </c>
      <c r="X3785" s="89">
        <v>4.6787671595799997E-3</v>
      </c>
      <c r="Y3785" s="89">
        <v>-1.45979794753E-2</v>
      </c>
      <c r="Z3785" s="89">
        <v>2.415597002405E-2</v>
      </c>
      <c r="AA3785" s="89">
        <v>7.2943478013099998E-3</v>
      </c>
    </row>
    <row r="3786" spans="1:27" x14ac:dyDescent="0.25">
      <c r="A3786" s="87">
        <v>67510</v>
      </c>
      <c r="B3786" s="134">
        <v>45473</v>
      </c>
      <c r="C3786" s="87">
        <v>22736</v>
      </c>
      <c r="D3786" s="86" t="s">
        <v>4055</v>
      </c>
      <c r="E3786" s="88">
        <v>25996881</v>
      </c>
      <c r="F3786" s="88">
        <v>22813714</v>
      </c>
      <c r="G3786" s="88">
        <v>653567</v>
      </c>
      <c r="H3786" s="88">
        <v>0</v>
      </c>
      <c r="I3786" s="88">
        <v>0</v>
      </c>
      <c r="J3786" s="88">
        <v>6239757</v>
      </c>
      <c r="K3786" s="88">
        <v>8967124</v>
      </c>
      <c r="L3786" s="88">
        <v>0</v>
      </c>
      <c r="M3786" s="88">
        <v>921649</v>
      </c>
      <c r="N3786" s="88">
        <v>0</v>
      </c>
      <c r="O3786" s="88">
        <v>0</v>
      </c>
      <c r="P3786" s="88">
        <v>6031617</v>
      </c>
      <c r="Q3786" s="89">
        <v>1.6067107887210001E-2</v>
      </c>
      <c r="R3786" s="89">
        <v>0</v>
      </c>
      <c r="S3786" s="89">
        <v>0</v>
      </c>
      <c r="T3786" s="89">
        <v>5.83742717927E-3</v>
      </c>
      <c r="U3786" s="89">
        <v>1.329744415168E-2</v>
      </c>
      <c r="V3786" s="89">
        <v>0</v>
      </c>
      <c r="W3786" s="89">
        <v>0</v>
      </c>
      <c r="X3786" s="89">
        <v>0</v>
      </c>
      <c r="Y3786" s="89">
        <v>0</v>
      </c>
      <c r="Z3786" s="89">
        <v>2.3436190989210001E-2</v>
      </c>
      <c r="AA3786" s="89">
        <v>1.3594015153230001E-2</v>
      </c>
    </row>
    <row r="3787" spans="1:27" x14ac:dyDescent="0.25">
      <c r="A3787" s="87">
        <v>67511</v>
      </c>
      <c r="B3787" s="134">
        <v>45473</v>
      </c>
      <c r="C3787" s="87">
        <v>22672</v>
      </c>
      <c r="D3787" s="86" t="s">
        <v>4056</v>
      </c>
      <c r="E3787" s="88">
        <v>96889870</v>
      </c>
      <c r="F3787" s="88">
        <v>59216696</v>
      </c>
      <c r="G3787" s="88">
        <v>1277232</v>
      </c>
      <c r="H3787" s="88">
        <v>0</v>
      </c>
      <c r="I3787" s="88">
        <v>0</v>
      </c>
      <c r="J3787" s="88">
        <v>9596810</v>
      </c>
      <c r="K3787" s="88">
        <v>19940402</v>
      </c>
      <c r="L3787" s="88">
        <v>0</v>
      </c>
      <c r="M3787" s="88">
        <v>18304041</v>
      </c>
      <c r="N3787" s="88">
        <v>0</v>
      </c>
      <c r="O3787" s="88">
        <v>0</v>
      </c>
      <c r="P3787" s="88">
        <v>10098210</v>
      </c>
      <c r="Q3787" s="89">
        <v>1.734325615879E-2</v>
      </c>
      <c r="R3787" s="89">
        <v>0</v>
      </c>
      <c r="S3787" s="89">
        <v>0</v>
      </c>
      <c r="T3787" s="89">
        <v>5.9023772665000001E-4</v>
      </c>
      <c r="U3787" s="89">
        <v>1.7713042753299999E-3</v>
      </c>
      <c r="V3787" s="89">
        <v>0</v>
      </c>
      <c r="W3787" s="89">
        <v>0</v>
      </c>
      <c r="X3787" s="89">
        <v>0</v>
      </c>
      <c r="Y3787" s="89">
        <v>0</v>
      </c>
      <c r="Z3787" s="89">
        <v>7.0701862933700002E-3</v>
      </c>
      <c r="AA3787" s="89">
        <v>2.5181318853899999E-3</v>
      </c>
    </row>
    <row r="3788" spans="1:27" x14ac:dyDescent="0.25">
      <c r="A3788" s="87">
        <v>67512</v>
      </c>
      <c r="B3788" s="134">
        <v>45473</v>
      </c>
      <c r="C3788" s="87">
        <v>22660</v>
      </c>
      <c r="D3788" s="86" t="s">
        <v>4057</v>
      </c>
      <c r="E3788" s="88">
        <v>61740496</v>
      </c>
      <c r="F3788" s="88">
        <v>49108243</v>
      </c>
      <c r="G3788" s="88">
        <v>682538</v>
      </c>
      <c r="H3788" s="88">
        <v>0</v>
      </c>
      <c r="I3788" s="88">
        <v>0</v>
      </c>
      <c r="J3788" s="88">
        <v>4523770</v>
      </c>
      <c r="K3788" s="88">
        <v>5918192</v>
      </c>
      <c r="L3788" s="88">
        <v>0</v>
      </c>
      <c r="M3788" s="88">
        <v>37480162</v>
      </c>
      <c r="N3788" s="88">
        <v>0</v>
      </c>
      <c r="O3788" s="88">
        <v>0</v>
      </c>
      <c r="P3788" s="88">
        <v>503581</v>
      </c>
      <c r="Q3788" s="89">
        <v>1.152132228347E-2</v>
      </c>
      <c r="R3788" s="89">
        <v>0</v>
      </c>
      <c r="S3788" s="89">
        <v>0</v>
      </c>
      <c r="T3788" s="89">
        <v>1.0025144440600001E-3</v>
      </c>
      <c r="U3788" s="89">
        <v>1.233620680847E-2</v>
      </c>
      <c r="V3788" s="89">
        <v>0</v>
      </c>
      <c r="W3788" s="89">
        <v>0</v>
      </c>
      <c r="X3788" s="89">
        <v>0</v>
      </c>
      <c r="Y3788" s="89">
        <v>0</v>
      </c>
      <c r="Z3788" s="89">
        <v>3.2225664416669998E-2</v>
      </c>
      <c r="AA3788" s="89">
        <v>2.38378804113E-3</v>
      </c>
    </row>
    <row r="3789" spans="1:27" x14ac:dyDescent="0.25">
      <c r="A3789" s="87">
        <v>67516</v>
      </c>
      <c r="B3789" s="134">
        <v>45473</v>
      </c>
      <c r="C3789" s="87">
        <v>22874</v>
      </c>
      <c r="D3789" s="86" t="s">
        <v>4058</v>
      </c>
      <c r="E3789" s="88">
        <v>37652612</v>
      </c>
      <c r="F3789" s="88">
        <v>22142395</v>
      </c>
      <c r="G3789" s="88">
        <v>245782</v>
      </c>
      <c r="H3789" s="88">
        <v>0</v>
      </c>
      <c r="I3789" s="88">
        <v>0</v>
      </c>
      <c r="J3789" s="88">
        <v>9143687</v>
      </c>
      <c r="K3789" s="88">
        <v>5554996</v>
      </c>
      <c r="L3789" s="88">
        <v>0</v>
      </c>
      <c r="M3789" s="88">
        <v>0</v>
      </c>
      <c r="N3789" s="88">
        <v>0</v>
      </c>
      <c r="O3789" s="88">
        <v>0</v>
      </c>
      <c r="P3789" s="88">
        <v>7197930</v>
      </c>
      <c r="Q3789" s="89">
        <v>1.6673311305290001E-2</v>
      </c>
      <c r="R3789" s="89">
        <v>0</v>
      </c>
      <c r="S3789" s="89">
        <v>0</v>
      </c>
      <c r="T3789" s="89">
        <v>5.6224970281100002E-3</v>
      </c>
      <c r="U3789" s="89">
        <v>7.5897033319900003E-3</v>
      </c>
      <c r="V3789" s="89">
        <v>0</v>
      </c>
      <c r="W3789" s="89">
        <v>0</v>
      </c>
      <c r="X3789" s="89">
        <v>0</v>
      </c>
      <c r="Y3789" s="89">
        <v>0</v>
      </c>
      <c r="Z3789" s="89">
        <v>3.7663612986999998E-3</v>
      </c>
      <c r="AA3789" s="89">
        <v>5.5973054422199997E-3</v>
      </c>
    </row>
    <row r="3790" spans="1:27" x14ac:dyDescent="0.25">
      <c r="A3790" s="87">
        <v>67517</v>
      </c>
      <c r="B3790" s="134">
        <v>45473</v>
      </c>
      <c r="C3790" s="87">
        <v>22778</v>
      </c>
      <c r="D3790" s="86" t="s">
        <v>4059</v>
      </c>
      <c r="E3790" s="88">
        <v>85246844</v>
      </c>
      <c r="F3790" s="88">
        <v>25884195</v>
      </c>
      <c r="G3790" s="88">
        <v>664015</v>
      </c>
      <c r="H3790" s="88">
        <v>0</v>
      </c>
      <c r="I3790" s="88">
        <v>0</v>
      </c>
      <c r="J3790" s="88">
        <v>4841848</v>
      </c>
      <c r="K3790" s="88">
        <v>7566743</v>
      </c>
      <c r="L3790" s="88">
        <v>0</v>
      </c>
      <c r="M3790" s="88">
        <v>10026908</v>
      </c>
      <c r="N3790" s="88">
        <v>0</v>
      </c>
      <c r="O3790" s="88">
        <v>0</v>
      </c>
      <c r="P3790" s="88">
        <v>2784681</v>
      </c>
      <c r="Q3790" s="89">
        <v>-4.5819752721999998E-3</v>
      </c>
      <c r="R3790" s="89">
        <v>0</v>
      </c>
      <c r="S3790" s="89">
        <v>0</v>
      </c>
      <c r="T3790" s="89">
        <v>0</v>
      </c>
      <c r="U3790" s="89">
        <v>7.2035783736000005E-4</v>
      </c>
      <c r="V3790" s="89">
        <v>0</v>
      </c>
      <c r="W3790" s="89">
        <v>0</v>
      </c>
      <c r="X3790" s="89">
        <v>0</v>
      </c>
      <c r="Y3790" s="89">
        <v>0</v>
      </c>
      <c r="Z3790" s="89">
        <v>6.2755860122799996E-3</v>
      </c>
      <c r="AA3790" s="89">
        <v>8.1497475951999995E-4</v>
      </c>
    </row>
    <row r="3791" spans="1:27" x14ac:dyDescent="0.25">
      <c r="A3791" s="87">
        <v>67519</v>
      </c>
      <c r="B3791" s="134">
        <v>45473</v>
      </c>
      <c r="C3791" s="87">
        <v>22721</v>
      </c>
      <c r="D3791" s="86" t="s">
        <v>4060</v>
      </c>
      <c r="E3791" s="88">
        <v>18356687</v>
      </c>
      <c r="F3791" s="88">
        <v>11155034</v>
      </c>
      <c r="G3791" s="88">
        <v>578092</v>
      </c>
      <c r="H3791" s="88">
        <v>0</v>
      </c>
      <c r="I3791" s="88">
        <v>0</v>
      </c>
      <c r="J3791" s="88">
        <v>3748020</v>
      </c>
      <c r="K3791" s="88">
        <v>4459105</v>
      </c>
      <c r="L3791" s="88">
        <v>0</v>
      </c>
      <c r="M3791" s="88">
        <v>0</v>
      </c>
      <c r="N3791" s="88">
        <v>0</v>
      </c>
      <c r="O3791" s="88">
        <v>0</v>
      </c>
      <c r="P3791" s="88">
        <v>2369817</v>
      </c>
      <c r="Q3791" s="89">
        <v>1.149761418628E-2</v>
      </c>
      <c r="R3791" s="89">
        <v>0</v>
      </c>
      <c r="S3791" s="89">
        <v>0</v>
      </c>
      <c r="T3791" s="89">
        <v>0</v>
      </c>
      <c r="U3791" s="89">
        <v>1.03509994087E-3</v>
      </c>
      <c r="V3791" s="89">
        <v>0</v>
      </c>
      <c r="W3791" s="89">
        <v>0</v>
      </c>
      <c r="X3791" s="89">
        <v>0</v>
      </c>
      <c r="Y3791" s="89">
        <v>0</v>
      </c>
      <c r="Z3791" s="89">
        <v>4.71175654245E-3</v>
      </c>
      <c r="AA3791" s="89">
        <v>2.0688514372399999E-3</v>
      </c>
    </row>
    <row r="3792" spans="1:27" x14ac:dyDescent="0.25">
      <c r="A3792" s="87">
        <v>67520</v>
      </c>
      <c r="B3792" s="134">
        <v>45473</v>
      </c>
      <c r="C3792" s="87">
        <v>22710</v>
      </c>
      <c r="D3792" s="86" t="s">
        <v>4061</v>
      </c>
      <c r="E3792" s="88">
        <v>10035093</v>
      </c>
      <c r="F3792" s="88">
        <v>3737786</v>
      </c>
      <c r="G3792" s="88">
        <v>0</v>
      </c>
      <c r="H3792" s="88">
        <v>0</v>
      </c>
      <c r="I3792" s="88">
        <v>0</v>
      </c>
      <c r="J3792" s="88">
        <v>1418103</v>
      </c>
      <c r="K3792" s="88">
        <v>1158422</v>
      </c>
      <c r="L3792" s="88">
        <v>0</v>
      </c>
      <c r="M3792" s="88">
        <v>277341</v>
      </c>
      <c r="N3792" s="88">
        <v>0</v>
      </c>
      <c r="O3792" s="88">
        <v>0</v>
      </c>
      <c r="P3792" s="88">
        <v>883920</v>
      </c>
      <c r="Q3792" s="89">
        <v>0</v>
      </c>
      <c r="R3792" s="89">
        <v>0</v>
      </c>
      <c r="S3792" s="89">
        <v>0</v>
      </c>
      <c r="T3792" s="89">
        <v>0</v>
      </c>
      <c r="U3792" s="89">
        <v>0</v>
      </c>
      <c r="V3792" s="89">
        <v>0</v>
      </c>
      <c r="W3792" s="89">
        <v>0</v>
      </c>
      <c r="X3792" s="89">
        <v>0</v>
      </c>
      <c r="Y3792" s="89">
        <v>0</v>
      </c>
      <c r="Z3792" s="89">
        <v>0</v>
      </c>
      <c r="AA3792" s="89">
        <v>0</v>
      </c>
    </row>
    <row r="3793" spans="1:27" x14ac:dyDescent="0.25">
      <c r="A3793" s="87">
        <v>67521</v>
      </c>
      <c r="B3793" s="134">
        <v>45473</v>
      </c>
      <c r="C3793" s="87">
        <v>22521</v>
      </c>
      <c r="D3793" s="86" t="s">
        <v>4062</v>
      </c>
      <c r="E3793" s="88">
        <v>288582486</v>
      </c>
      <c r="F3793" s="88">
        <v>227557452</v>
      </c>
      <c r="G3793" s="88">
        <v>9708964</v>
      </c>
      <c r="H3793" s="88">
        <v>0</v>
      </c>
      <c r="I3793" s="88">
        <v>0</v>
      </c>
      <c r="J3793" s="88">
        <v>25526121</v>
      </c>
      <c r="K3793" s="88">
        <v>58452202</v>
      </c>
      <c r="L3793" s="88">
        <v>0</v>
      </c>
      <c r="M3793" s="88">
        <v>95752123</v>
      </c>
      <c r="N3793" s="88">
        <v>5628079</v>
      </c>
      <c r="O3793" s="88">
        <v>609062</v>
      </c>
      <c r="P3793" s="88">
        <v>31880901</v>
      </c>
      <c r="Q3793" s="89">
        <v>2.7448796227910001E-2</v>
      </c>
      <c r="R3793" s="89">
        <v>0</v>
      </c>
      <c r="S3793" s="89">
        <v>0</v>
      </c>
      <c r="T3793" s="89">
        <v>7.7722913459E-4</v>
      </c>
      <c r="U3793" s="89">
        <v>5.40853395882E-3</v>
      </c>
      <c r="V3793" s="89">
        <v>0</v>
      </c>
      <c r="W3793" s="89">
        <v>-5.1568168540000003E-4</v>
      </c>
      <c r="X3793" s="89">
        <v>0</v>
      </c>
      <c r="Y3793" s="89">
        <v>0</v>
      </c>
      <c r="Z3793" s="89">
        <v>1.7340107451790002E-2</v>
      </c>
      <c r="AA3793" s="89">
        <v>5.2848051258899999E-3</v>
      </c>
    </row>
    <row r="3794" spans="1:27" x14ac:dyDescent="0.25">
      <c r="A3794" s="87">
        <v>67531</v>
      </c>
      <c r="B3794" s="134">
        <v>45473</v>
      </c>
      <c r="C3794" s="87">
        <v>22725</v>
      </c>
      <c r="D3794" s="86" t="s">
        <v>4063</v>
      </c>
      <c r="E3794" s="88">
        <v>3478170</v>
      </c>
      <c r="F3794" s="88">
        <v>838492</v>
      </c>
      <c r="G3794" s="88">
        <v>0</v>
      </c>
      <c r="H3794" s="88">
        <v>0</v>
      </c>
      <c r="I3794" s="88">
        <v>0</v>
      </c>
      <c r="J3794" s="88">
        <v>143948</v>
      </c>
      <c r="K3794" s="88">
        <v>141397</v>
      </c>
      <c r="L3794" s="88">
        <v>0</v>
      </c>
      <c r="M3794" s="88">
        <v>0</v>
      </c>
      <c r="N3794" s="88">
        <v>0</v>
      </c>
      <c r="O3794" s="88">
        <v>0</v>
      </c>
      <c r="P3794" s="88">
        <v>553147</v>
      </c>
      <c r="Q3794" s="89">
        <v>0</v>
      </c>
      <c r="R3794" s="89">
        <v>0</v>
      </c>
      <c r="S3794" s="89">
        <v>0</v>
      </c>
      <c r="T3794" s="89">
        <v>0</v>
      </c>
      <c r="U3794" s="89">
        <v>0</v>
      </c>
      <c r="V3794" s="89">
        <v>0</v>
      </c>
      <c r="W3794" s="89">
        <v>0</v>
      </c>
      <c r="X3794" s="89">
        <v>0</v>
      </c>
      <c r="Y3794" s="89">
        <v>0</v>
      </c>
      <c r="Z3794" s="89">
        <v>1.036356302085E-2</v>
      </c>
      <c r="AA3794" s="89">
        <v>6.4618317186500001E-3</v>
      </c>
    </row>
    <row r="3795" spans="1:27" x14ac:dyDescent="0.25">
      <c r="A3795" s="87">
        <v>67532</v>
      </c>
      <c r="B3795" s="134">
        <v>45473</v>
      </c>
      <c r="C3795" s="87">
        <v>22645</v>
      </c>
      <c r="D3795" s="86" t="s">
        <v>4064</v>
      </c>
      <c r="E3795" s="88">
        <v>300482439</v>
      </c>
      <c r="F3795" s="88">
        <v>149589933</v>
      </c>
      <c r="G3795" s="88">
        <v>7091801</v>
      </c>
      <c r="H3795" s="88">
        <v>0</v>
      </c>
      <c r="I3795" s="88">
        <v>0</v>
      </c>
      <c r="J3795" s="88">
        <v>15002120</v>
      </c>
      <c r="K3795" s="88">
        <v>32332876</v>
      </c>
      <c r="L3795" s="88">
        <v>0</v>
      </c>
      <c r="M3795" s="88">
        <v>74991788</v>
      </c>
      <c r="N3795" s="88">
        <v>11306962</v>
      </c>
      <c r="O3795" s="88">
        <v>962056</v>
      </c>
      <c r="P3795" s="88">
        <v>7902330</v>
      </c>
      <c r="Q3795" s="89">
        <v>1.183941515187E-2</v>
      </c>
      <c r="R3795" s="89">
        <v>0</v>
      </c>
      <c r="S3795" s="89">
        <v>0</v>
      </c>
      <c r="T3795" s="89">
        <v>8.4577590688000002E-4</v>
      </c>
      <c r="U3795" s="89">
        <v>1.4606724277700001E-3</v>
      </c>
      <c r="V3795" s="89">
        <v>0</v>
      </c>
      <c r="W3795" s="89">
        <v>0</v>
      </c>
      <c r="X3795" s="89">
        <v>0</v>
      </c>
      <c r="Y3795" s="89">
        <v>0</v>
      </c>
      <c r="Z3795" s="89">
        <v>8.4865291608900006E-3</v>
      </c>
      <c r="AA3795" s="89">
        <v>1.4729359980900001E-3</v>
      </c>
    </row>
    <row r="3796" spans="1:27" x14ac:dyDescent="0.25">
      <c r="A3796" s="87">
        <v>67534</v>
      </c>
      <c r="B3796" s="134">
        <v>45473</v>
      </c>
      <c r="C3796" s="87">
        <v>22884</v>
      </c>
      <c r="D3796" s="86" t="s">
        <v>4065</v>
      </c>
      <c r="E3796" s="88">
        <v>20044503</v>
      </c>
      <c r="F3796" s="88">
        <v>9805411</v>
      </c>
      <c r="G3796" s="88">
        <v>91232</v>
      </c>
      <c r="H3796" s="88">
        <v>0</v>
      </c>
      <c r="I3796" s="88">
        <v>0</v>
      </c>
      <c r="J3796" s="88">
        <v>4027331</v>
      </c>
      <c r="K3796" s="88">
        <v>2979479</v>
      </c>
      <c r="L3796" s="88">
        <v>0</v>
      </c>
      <c r="M3796" s="88">
        <v>1755646</v>
      </c>
      <c r="N3796" s="88">
        <v>0</v>
      </c>
      <c r="O3796" s="88">
        <v>0</v>
      </c>
      <c r="P3796" s="88">
        <v>951723</v>
      </c>
      <c r="Q3796" s="89">
        <v>2.9142931690699998E-3</v>
      </c>
      <c r="R3796" s="89">
        <v>0</v>
      </c>
      <c r="S3796" s="89">
        <v>0</v>
      </c>
      <c r="T3796" s="89">
        <v>1.7490746388E-4</v>
      </c>
      <c r="U3796" s="89">
        <v>3.7006909740000001E-4</v>
      </c>
      <c r="V3796" s="89">
        <v>0</v>
      </c>
      <c r="W3796" s="89">
        <v>0</v>
      </c>
      <c r="X3796" s="89">
        <v>0</v>
      </c>
      <c r="Y3796" s="89">
        <v>0</v>
      </c>
      <c r="Z3796" s="89">
        <v>4.9892558566300002E-3</v>
      </c>
      <c r="AA3796" s="89">
        <v>7.6053756728000003E-4</v>
      </c>
    </row>
    <row r="3797" spans="1:27" x14ac:dyDescent="0.25">
      <c r="A3797" s="87">
        <v>67537</v>
      </c>
      <c r="B3797" s="134">
        <v>45473</v>
      </c>
      <c r="C3797" s="87">
        <v>22810</v>
      </c>
      <c r="D3797" s="86" t="s">
        <v>4066</v>
      </c>
      <c r="E3797" s="88">
        <v>22330710</v>
      </c>
      <c r="F3797" s="88">
        <v>15507810</v>
      </c>
      <c r="G3797" s="88">
        <v>561095</v>
      </c>
      <c r="H3797" s="88">
        <v>0</v>
      </c>
      <c r="I3797" s="88">
        <v>0</v>
      </c>
      <c r="J3797" s="88">
        <v>4788384</v>
      </c>
      <c r="K3797" s="88">
        <v>7758249</v>
      </c>
      <c r="L3797" s="88">
        <v>0</v>
      </c>
      <c r="M3797" s="88">
        <v>1168063</v>
      </c>
      <c r="N3797" s="88">
        <v>0</v>
      </c>
      <c r="O3797" s="88">
        <v>0</v>
      </c>
      <c r="P3797" s="88">
        <v>1232019</v>
      </c>
      <c r="Q3797" s="89">
        <v>6.2571935646800001E-3</v>
      </c>
      <c r="R3797" s="89">
        <v>0</v>
      </c>
      <c r="S3797" s="89">
        <v>0</v>
      </c>
      <c r="T3797" s="89">
        <v>-6.2461436770000001E-4</v>
      </c>
      <c r="U3797" s="89">
        <v>3.7347028730000001E-5</v>
      </c>
      <c r="V3797" s="89">
        <v>0</v>
      </c>
      <c r="W3797" s="89">
        <v>0</v>
      </c>
      <c r="X3797" s="89">
        <v>0</v>
      </c>
      <c r="Y3797" s="89">
        <v>0</v>
      </c>
      <c r="Z3797" s="89">
        <v>3.35875248043E-3</v>
      </c>
      <c r="AA3797" s="89">
        <v>2.8432090962E-4</v>
      </c>
    </row>
    <row r="3798" spans="1:27" x14ac:dyDescent="0.25">
      <c r="A3798" s="87">
        <v>67538</v>
      </c>
      <c r="B3798" s="134">
        <v>45473</v>
      </c>
      <c r="C3798" s="87">
        <v>21815</v>
      </c>
      <c r="D3798" s="86" t="s">
        <v>4067</v>
      </c>
      <c r="E3798" s="88">
        <v>394800118</v>
      </c>
      <c r="F3798" s="88">
        <v>282109529</v>
      </c>
      <c r="G3798" s="88">
        <v>9298484</v>
      </c>
      <c r="H3798" s="88">
        <v>0</v>
      </c>
      <c r="I3798" s="88">
        <v>0</v>
      </c>
      <c r="J3798" s="88">
        <v>28777654</v>
      </c>
      <c r="K3798" s="88">
        <v>75587720</v>
      </c>
      <c r="L3798" s="88">
        <v>0</v>
      </c>
      <c r="M3798" s="88">
        <v>25359513</v>
      </c>
      <c r="N3798" s="88">
        <v>129881331</v>
      </c>
      <c r="O3798" s="88">
        <v>0</v>
      </c>
      <c r="P3798" s="88">
        <v>13204829</v>
      </c>
      <c r="Q3798" s="89">
        <v>2.2271701939800001E-3</v>
      </c>
      <c r="R3798" s="89">
        <v>0</v>
      </c>
      <c r="S3798" s="89">
        <v>0</v>
      </c>
      <c r="T3798" s="89">
        <v>1.67409853073E-3</v>
      </c>
      <c r="U3798" s="89">
        <v>1.8637463289200001E-3</v>
      </c>
      <c r="V3798" s="89">
        <v>0</v>
      </c>
      <c r="W3798" s="89">
        <v>-2.216074315E-4</v>
      </c>
      <c r="X3798" s="89">
        <v>0</v>
      </c>
      <c r="Y3798" s="89">
        <v>0</v>
      </c>
      <c r="Z3798" s="89">
        <v>7.8954853357699993E-3</v>
      </c>
      <c r="AA3798" s="89">
        <v>1.2209858597400001E-3</v>
      </c>
    </row>
    <row r="3799" spans="1:27" x14ac:dyDescent="0.25">
      <c r="A3799" s="87">
        <v>67541</v>
      </c>
      <c r="B3799" s="134">
        <v>45473</v>
      </c>
      <c r="C3799" s="87">
        <v>24333</v>
      </c>
      <c r="D3799" s="86" t="s">
        <v>4068</v>
      </c>
      <c r="E3799" s="88">
        <v>786151659</v>
      </c>
      <c r="F3799" s="88">
        <v>611440339</v>
      </c>
      <c r="G3799" s="88">
        <v>0</v>
      </c>
      <c r="H3799" s="88">
        <v>0</v>
      </c>
      <c r="I3799" s="88">
        <v>0</v>
      </c>
      <c r="J3799" s="88">
        <v>9751925</v>
      </c>
      <c r="K3799" s="88">
        <v>42107110</v>
      </c>
      <c r="L3799" s="88">
        <v>0</v>
      </c>
      <c r="M3799" s="88">
        <v>434895860</v>
      </c>
      <c r="N3799" s="88">
        <v>77072601</v>
      </c>
      <c r="O3799" s="88">
        <v>19670919</v>
      </c>
      <c r="P3799" s="88">
        <v>27941924</v>
      </c>
      <c r="Q3799" s="89">
        <v>-19.647996766434002</v>
      </c>
      <c r="R3799" s="89">
        <v>0</v>
      </c>
      <c r="S3799" s="89">
        <v>0</v>
      </c>
      <c r="T3799" s="89">
        <v>3.8555134155000002E-4</v>
      </c>
      <c r="U3799" s="89">
        <v>1.1147239441E-4</v>
      </c>
      <c r="V3799" s="89">
        <v>0</v>
      </c>
      <c r="W3799" s="89">
        <v>-7.5064622200000003E-5</v>
      </c>
      <c r="X3799" s="89">
        <v>0</v>
      </c>
      <c r="Y3799" s="89">
        <v>1.4275818417999999E-4</v>
      </c>
      <c r="Z3799" s="89">
        <v>2.3628733005999999E-3</v>
      </c>
      <c r="AA3799" s="89">
        <v>1.9591430060000001E-5</v>
      </c>
    </row>
    <row r="3800" spans="1:27" x14ac:dyDescent="0.25">
      <c r="A3800" s="87">
        <v>67542</v>
      </c>
      <c r="B3800" s="134">
        <v>45473</v>
      </c>
      <c r="C3800" s="87">
        <v>22661</v>
      </c>
      <c r="D3800" s="86" t="s">
        <v>2925</v>
      </c>
      <c r="E3800" s="88">
        <v>20898324</v>
      </c>
      <c r="F3800" s="88">
        <v>9448266</v>
      </c>
      <c r="G3800" s="88">
        <v>215780</v>
      </c>
      <c r="H3800" s="88">
        <v>0</v>
      </c>
      <c r="I3800" s="88">
        <v>0</v>
      </c>
      <c r="J3800" s="88">
        <v>4011361</v>
      </c>
      <c r="K3800" s="88">
        <v>2286860</v>
      </c>
      <c r="L3800" s="88">
        <v>0</v>
      </c>
      <c r="M3800" s="88">
        <v>826951</v>
      </c>
      <c r="N3800" s="88">
        <v>0</v>
      </c>
      <c r="O3800" s="88">
        <v>0</v>
      </c>
      <c r="P3800" s="88">
        <v>2107314</v>
      </c>
      <c r="Q3800" s="89">
        <v>1.0124980409639999E-2</v>
      </c>
      <c r="R3800" s="89">
        <v>0</v>
      </c>
      <c r="S3800" s="89">
        <v>0</v>
      </c>
      <c r="T3800" s="89">
        <v>5.2099064971000003E-4</v>
      </c>
      <c r="U3800" s="89">
        <v>2.20884729614E-3</v>
      </c>
      <c r="V3800" s="89">
        <v>0</v>
      </c>
      <c r="W3800" s="89">
        <v>0</v>
      </c>
      <c r="X3800" s="89">
        <v>0</v>
      </c>
      <c r="Y3800" s="89">
        <v>0</v>
      </c>
      <c r="Z3800" s="89">
        <v>4.0185444046800002E-3</v>
      </c>
      <c r="AA3800" s="89">
        <v>1.9552286589999998E-3</v>
      </c>
    </row>
    <row r="3801" spans="1:27" x14ac:dyDescent="0.25">
      <c r="A3801" s="87">
        <v>67544</v>
      </c>
      <c r="B3801" s="134">
        <v>45473</v>
      </c>
      <c r="C3801" s="87">
        <v>22696</v>
      </c>
      <c r="D3801" s="86" t="s">
        <v>4069</v>
      </c>
      <c r="E3801" s="88">
        <v>83301618</v>
      </c>
      <c r="F3801" s="88">
        <v>51899047</v>
      </c>
      <c r="G3801" s="88">
        <v>1084984</v>
      </c>
      <c r="H3801" s="88">
        <v>0</v>
      </c>
      <c r="I3801" s="88">
        <v>0</v>
      </c>
      <c r="J3801" s="88">
        <v>15687649</v>
      </c>
      <c r="K3801" s="88">
        <v>18541314</v>
      </c>
      <c r="L3801" s="88">
        <v>0</v>
      </c>
      <c r="M3801" s="88">
        <v>10777187</v>
      </c>
      <c r="N3801" s="88">
        <v>0</v>
      </c>
      <c r="O3801" s="88">
        <v>0</v>
      </c>
      <c r="P3801" s="88">
        <v>5807913</v>
      </c>
      <c r="Q3801" s="89">
        <v>2.1491172393840002E-2</v>
      </c>
      <c r="R3801" s="89">
        <v>0</v>
      </c>
      <c r="S3801" s="89">
        <v>0</v>
      </c>
      <c r="T3801" s="89">
        <v>1.28921659724E-3</v>
      </c>
      <c r="U3801" s="89">
        <v>5.1530143812500004E-3</v>
      </c>
      <c r="V3801" s="89">
        <v>0</v>
      </c>
      <c r="W3801" s="89">
        <v>0</v>
      </c>
      <c r="X3801" s="89">
        <v>0</v>
      </c>
      <c r="Y3801" s="89">
        <v>0</v>
      </c>
      <c r="Z3801" s="89">
        <v>2.587662048238E-2</v>
      </c>
      <c r="AA3801" s="89">
        <v>5.6393336539400001E-3</v>
      </c>
    </row>
    <row r="3802" spans="1:27" x14ac:dyDescent="0.25">
      <c r="A3802" s="87">
        <v>67545</v>
      </c>
      <c r="B3802" s="134">
        <v>45473</v>
      </c>
      <c r="C3802" s="87">
        <v>22989</v>
      </c>
      <c r="D3802" s="86" t="s">
        <v>4070</v>
      </c>
      <c r="E3802" s="88">
        <v>34466104</v>
      </c>
      <c r="F3802" s="88">
        <v>15616273</v>
      </c>
      <c r="G3802" s="88">
        <v>465766</v>
      </c>
      <c r="H3802" s="88">
        <v>0</v>
      </c>
      <c r="I3802" s="88">
        <v>0</v>
      </c>
      <c r="J3802" s="88">
        <v>3625747</v>
      </c>
      <c r="K3802" s="88">
        <v>4886564</v>
      </c>
      <c r="L3802" s="88">
        <v>0</v>
      </c>
      <c r="M3802" s="88">
        <v>4637612</v>
      </c>
      <c r="N3802" s="88">
        <v>0</v>
      </c>
      <c r="O3802" s="88">
        <v>0</v>
      </c>
      <c r="P3802" s="88">
        <v>2000584</v>
      </c>
      <c r="Q3802" s="89">
        <v>3.6690187461000003E-4</v>
      </c>
      <c r="R3802" s="89">
        <v>0</v>
      </c>
      <c r="S3802" s="89">
        <v>0</v>
      </c>
      <c r="T3802" s="89">
        <v>0</v>
      </c>
      <c r="U3802" s="89">
        <v>4.7687221560000002E-4</v>
      </c>
      <c r="V3802" s="89">
        <v>0</v>
      </c>
      <c r="W3802" s="89">
        <v>0</v>
      </c>
      <c r="X3802" s="89">
        <v>0</v>
      </c>
      <c r="Y3802" s="89">
        <v>0</v>
      </c>
      <c r="Z3802" s="89">
        <v>9.0480974885999996E-4</v>
      </c>
      <c r="AA3802" s="89">
        <v>2.8346487985000002E-4</v>
      </c>
    </row>
    <row r="3803" spans="1:27" x14ac:dyDescent="0.25">
      <c r="A3803" s="87">
        <v>67547</v>
      </c>
      <c r="B3803" s="134">
        <v>45473</v>
      </c>
      <c r="C3803" s="87">
        <v>22802</v>
      </c>
      <c r="D3803" s="86" t="s">
        <v>4071</v>
      </c>
      <c r="E3803" s="88">
        <v>24883280</v>
      </c>
      <c r="F3803" s="88">
        <v>17211565</v>
      </c>
      <c r="G3803" s="88">
        <v>0</v>
      </c>
      <c r="H3803" s="88">
        <v>0</v>
      </c>
      <c r="I3803" s="88">
        <v>0</v>
      </c>
      <c r="J3803" s="88">
        <v>8247756</v>
      </c>
      <c r="K3803" s="88">
        <v>6736582</v>
      </c>
      <c r="L3803" s="88">
        <v>0</v>
      </c>
      <c r="M3803" s="88">
        <v>0</v>
      </c>
      <c r="N3803" s="88">
        <v>0</v>
      </c>
      <c r="O3803" s="88">
        <v>146572</v>
      </c>
      <c r="P3803" s="88">
        <v>2080655</v>
      </c>
      <c r="Q3803" s="89">
        <v>0</v>
      </c>
      <c r="R3803" s="89">
        <v>0</v>
      </c>
      <c r="S3803" s="89">
        <v>0</v>
      </c>
      <c r="T3803" s="89">
        <v>9.9271099180000007E-5</v>
      </c>
      <c r="U3803" s="89">
        <v>2.7562793828E-3</v>
      </c>
      <c r="V3803" s="89">
        <v>0</v>
      </c>
      <c r="W3803" s="89">
        <v>0</v>
      </c>
      <c r="X3803" s="89">
        <v>0</v>
      </c>
      <c r="Y3803" s="89">
        <v>0</v>
      </c>
      <c r="Z3803" s="89">
        <v>4.0254360731600001E-3</v>
      </c>
      <c r="AA3803" s="89">
        <v>1.49739943589E-3</v>
      </c>
    </row>
    <row r="3804" spans="1:27" x14ac:dyDescent="0.25">
      <c r="A3804" s="87">
        <v>67549</v>
      </c>
      <c r="B3804" s="134">
        <v>45473</v>
      </c>
      <c r="C3804" s="87">
        <v>22757</v>
      </c>
      <c r="D3804" s="86" t="s">
        <v>4072</v>
      </c>
      <c r="E3804" s="88">
        <v>5482990</v>
      </c>
      <c r="F3804" s="88">
        <v>2693464</v>
      </c>
      <c r="G3804" s="88">
        <v>45883</v>
      </c>
      <c r="H3804" s="88">
        <v>0</v>
      </c>
      <c r="I3804" s="88">
        <v>0</v>
      </c>
      <c r="J3804" s="88">
        <v>630504</v>
      </c>
      <c r="K3804" s="88">
        <v>881516</v>
      </c>
      <c r="L3804" s="88">
        <v>0</v>
      </c>
      <c r="M3804" s="88">
        <v>777166</v>
      </c>
      <c r="N3804" s="88">
        <v>0</v>
      </c>
      <c r="O3804" s="88">
        <v>0</v>
      </c>
      <c r="P3804" s="88">
        <v>358395</v>
      </c>
      <c r="Q3804" s="89">
        <v>2.2925352640149999E-2</v>
      </c>
      <c r="R3804" s="89">
        <v>0</v>
      </c>
      <c r="S3804" s="89">
        <v>0</v>
      </c>
      <c r="T3804" s="89">
        <v>0</v>
      </c>
      <c r="U3804" s="89">
        <v>5.3276738600000005E-4</v>
      </c>
      <c r="V3804" s="89">
        <v>0</v>
      </c>
      <c r="W3804" s="89">
        <v>0</v>
      </c>
      <c r="X3804" s="89">
        <v>0</v>
      </c>
      <c r="Y3804" s="89">
        <v>0</v>
      </c>
      <c r="Z3804" s="89">
        <v>9.8856467920000005E-5</v>
      </c>
      <c r="AA3804" s="89">
        <v>5.3252403068999995E-4</v>
      </c>
    </row>
    <row r="3805" spans="1:27" x14ac:dyDescent="0.25">
      <c r="A3805" s="87">
        <v>67550</v>
      </c>
      <c r="B3805" s="134">
        <v>45473</v>
      </c>
      <c r="C3805" s="87">
        <v>22650</v>
      </c>
      <c r="D3805" s="86" t="s">
        <v>4073</v>
      </c>
      <c r="E3805" s="88">
        <v>103066371</v>
      </c>
      <c r="F3805" s="88">
        <v>72486753</v>
      </c>
      <c r="G3805" s="88">
        <v>1221716</v>
      </c>
      <c r="H3805" s="88">
        <v>0</v>
      </c>
      <c r="I3805" s="88">
        <v>0</v>
      </c>
      <c r="J3805" s="88">
        <v>7707910</v>
      </c>
      <c r="K3805" s="88">
        <v>32728705</v>
      </c>
      <c r="L3805" s="88">
        <v>0</v>
      </c>
      <c r="M3805" s="88">
        <v>24825425</v>
      </c>
      <c r="N3805" s="88">
        <v>2414439</v>
      </c>
      <c r="O3805" s="88">
        <v>0</v>
      </c>
      <c r="P3805" s="88">
        <v>3588558</v>
      </c>
      <c r="Q3805" s="89">
        <v>4.0696058896639999E-2</v>
      </c>
      <c r="R3805" s="89">
        <v>0</v>
      </c>
      <c r="S3805" s="89">
        <v>0</v>
      </c>
      <c r="T3805" s="89">
        <v>8.7887711171099996E-3</v>
      </c>
      <c r="U3805" s="89">
        <v>6.8237347738900004E-3</v>
      </c>
      <c r="V3805" s="89">
        <v>0</v>
      </c>
      <c r="W3805" s="89">
        <v>0</v>
      </c>
      <c r="X3805" s="89">
        <v>0</v>
      </c>
      <c r="Y3805" s="89">
        <v>0</v>
      </c>
      <c r="Z3805" s="89">
        <v>2.1626423981870001E-2</v>
      </c>
      <c r="AA3805" s="89">
        <v>6.1349284914099999E-3</v>
      </c>
    </row>
    <row r="3806" spans="1:27" x14ac:dyDescent="0.25">
      <c r="A3806" s="87">
        <v>67554</v>
      </c>
      <c r="B3806" s="134">
        <v>45473</v>
      </c>
      <c r="C3806" s="87">
        <v>22768</v>
      </c>
      <c r="D3806" s="86" t="s">
        <v>4074</v>
      </c>
      <c r="E3806" s="88">
        <v>73418928</v>
      </c>
      <c r="F3806" s="88">
        <v>38685571</v>
      </c>
      <c r="G3806" s="88">
        <v>0</v>
      </c>
      <c r="H3806" s="88">
        <v>0</v>
      </c>
      <c r="I3806" s="88">
        <v>0</v>
      </c>
      <c r="J3806" s="88">
        <v>3326616</v>
      </c>
      <c r="K3806" s="88">
        <v>9927643</v>
      </c>
      <c r="L3806" s="88">
        <v>0</v>
      </c>
      <c r="M3806" s="88">
        <v>15764928</v>
      </c>
      <c r="N3806" s="88">
        <v>2612464</v>
      </c>
      <c r="O3806" s="88">
        <v>0</v>
      </c>
      <c r="P3806" s="88">
        <v>7053920</v>
      </c>
      <c r="Q3806" s="89">
        <v>0</v>
      </c>
      <c r="R3806" s="89">
        <v>0</v>
      </c>
      <c r="S3806" s="89">
        <v>0</v>
      </c>
      <c r="T3806" s="89">
        <v>-9.4496579900000006E-5</v>
      </c>
      <c r="U3806" s="89">
        <v>2.4486584383199999E-3</v>
      </c>
      <c r="V3806" s="89">
        <v>0</v>
      </c>
      <c r="W3806" s="89">
        <v>0</v>
      </c>
      <c r="X3806" s="89">
        <v>0</v>
      </c>
      <c r="Y3806" s="89">
        <v>0</v>
      </c>
      <c r="Z3806" s="89">
        <v>1.0459524186550001E-2</v>
      </c>
      <c r="AA3806" s="89">
        <v>2.55718294823E-3</v>
      </c>
    </row>
    <row r="3807" spans="1:27" x14ac:dyDescent="0.25">
      <c r="A3807" s="87">
        <v>67558</v>
      </c>
      <c r="B3807" s="134">
        <v>45473</v>
      </c>
      <c r="C3807" s="87">
        <v>24209</v>
      </c>
      <c r="D3807" s="86" t="s">
        <v>4075</v>
      </c>
      <c r="E3807" s="88">
        <v>157375837</v>
      </c>
      <c r="F3807" s="88">
        <v>116351209</v>
      </c>
      <c r="G3807" s="88">
        <v>282143</v>
      </c>
      <c r="H3807" s="88">
        <v>0</v>
      </c>
      <c r="I3807" s="88">
        <v>0</v>
      </c>
      <c r="J3807" s="88">
        <v>1874591</v>
      </c>
      <c r="K3807" s="88">
        <v>1716755</v>
      </c>
      <c r="L3807" s="88">
        <v>0</v>
      </c>
      <c r="M3807" s="88">
        <v>63097008</v>
      </c>
      <c r="N3807" s="88">
        <v>23955559</v>
      </c>
      <c r="O3807" s="88">
        <v>1152923</v>
      </c>
      <c r="P3807" s="88">
        <v>24272229</v>
      </c>
      <c r="Q3807" s="89">
        <v>3.096198490569E-2</v>
      </c>
      <c r="R3807" s="89">
        <v>0</v>
      </c>
      <c r="S3807" s="89">
        <v>0</v>
      </c>
      <c r="T3807" s="89">
        <v>0</v>
      </c>
      <c r="U3807" s="89">
        <v>-1.9587417994000001E-3</v>
      </c>
      <c r="V3807" s="89">
        <v>0</v>
      </c>
      <c r="W3807" s="89">
        <v>0</v>
      </c>
      <c r="X3807" s="89">
        <v>0</v>
      </c>
      <c r="Y3807" s="89">
        <v>0</v>
      </c>
      <c r="Z3807" s="89">
        <v>1.5338130179150001E-2</v>
      </c>
      <c r="AA3807" s="89">
        <v>2.81477396347E-3</v>
      </c>
    </row>
    <row r="3808" spans="1:27" x14ac:dyDescent="0.25">
      <c r="A3808" s="87">
        <v>67561</v>
      </c>
      <c r="B3808" s="134">
        <v>45473</v>
      </c>
      <c r="C3808" s="87">
        <v>22633</v>
      </c>
      <c r="D3808" s="86" t="s">
        <v>4076</v>
      </c>
      <c r="E3808" s="88">
        <v>27777483</v>
      </c>
      <c r="F3808" s="88">
        <v>21632626</v>
      </c>
      <c r="G3808" s="88">
        <v>1173695</v>
      </c>
      <c r="H3808" s="88">
        <v>0</v>
      </c>
      <c r="I3808" s="88">
        <v>0</v>
      </c>
      <c r="J3808" s="88">
        <v>4628092</v>
      </c>
      <c r="K3808" s="88">
        <v>8626999</v>
      </c>
      <c r="L3808" s="88">
        <v>0</v>
      </c>
      <c r="M3808" s="88">
        <v>37659</v>
      </c>
      <c r="N3808" s="88">
        <v>0</v>
      </c>
      <c r="O3808" s="88">
        <v>0</v>
      </c>
      <c r="P3808" s="88">
        <v>7166181</v>
      </c>
      <c r="Q3808" s="89">
        <v>9.7048371474299996E-3</v>
      </c>
      <c r="R3808" s="89">
        <v>0</v>
      </c>
      <c r="S3808" s="89">
        <v>0</v>
      </c>
      <c r="T3808" s="89">
        <v>2.4619850290300001E-3</v>
      </c>
      <c r="U3808" s="89">
        <v>7.796227801E-5</v>
      </c>
      <c r="V3808" s="89">
        <v>0</v>
      </c>
      <c r="W3808" s="89">
        <v>0</v>
      </c>
      <c r="X3808" s="89">
        <v>0</v>
      </c>
      <c r="Y3808" s="89">
        <v>0</v>
      </c>
      <c r="Z3808" s="89">
        <v>2.7060272745399998E-3</v>
      </c>
      <c r="AA3808" s="89">
        <v>2.0796525501699998E-3</v>
      </c>
    </row>
    <row r="3809" spans="1:27" x14ac:dyDescent="0.25">
      <c r="A3809" s="87">
        <v>67563</v>
      </c>
      <c r="B3809" s="134">
        <v>45473</v>
      </c>
      <c r="C3809" s="87">
        <v>21758</v>
      </c>
      <c r="D3809" s="86" t="s">
        <v>4077</v>
      </c>
      <c r="E3809" s="88">
        <v>703045</v>
      </c>
      <c r="F3809" s="88">
        <v>391185</v>
      </c>
      <c r="G3809" s="88">
        <v>0</v>
      </c>
      <c r="H3809" s="88">
        <v>0</v>
      </c>
      <c r="I3809" s="88">
        <v>0</v>
      </c>
      <c r="J3809" s="88">
        <v>57013</v>
      </c>
      <c r="K3809" s="88">
        <v>226913</v>
      </c>
      <c r="L3809" s="88">
        <v>0</v>
      </c>
      <c r="M3809" s="88">
        <v>16374</v>
      </c>
      <c r="N3809" s="88">
        <v>0</v>
      </c>
      <c r="O3809" s="88">
        <v>0</v>
      </c>
      <c r="P3809" s="88">
        <v>90885</v>
      </c>
      <c r="Q3809" s="89">
        <v>0</v>
      </c>
      <c r="R3809" s="89">
        <v>0</v>
      </c>
      <c r="S3809" s="89">
        <v>0</v>
      </c>
      <c r="T3809" s="89">
        <v>-4.5257188113999999E-3</v>
      </c>
      <c r="U3809" s="89">
        <v>1.563741094437E-2</v>
      </c>
      <c r="V3809" s="89">
        <v>0</v>
      </c>
      <c r="W3809" s="89">
        <v>0</v>
      </c>
      <c r="X3809" s="89">
        <v>0</v>
      </c>
      <c r="Y3809" s="89">
        <v>0</v>
      </c>
      <c r="Z3809" s="89">
        <v>1.176073147294E-2</v>
      </c>
      <c r="AA3809" s="89">
        <v>1.109711979575E-2</v>
      </c>
    </row>
    <row r="3810" spans="1:27" x14ac:dyDescent="0.25">
      <c r="A3810" s="87">
        <v>67564</v>
      </c>
      <c r="B3810" s="134">
        <v>45473</v>
      </c>
      <c r="C3810" s="87">
        <v>21809</v>
      </c>
      <c r="D3810" s="86" t="s">
        <v>4078</v>
      </c>
      <c r="E3810" s="88">
        <v>16554376</v>
      </c>
      <c r="F3810" s="88">
        <v>9655234</v>
      </c>
      <c r="G3810" s="88">
        <v>0</v>
      </c>
      <c r="H3810" s="88">
        <v>0</v>
      </c>
      <c r="I3810" s="88">
        <v>0</v>
      </c>
      <c r="J3810" s="88">
        <v>269443</v>
      </c>
      <c r="K3810" s="88">
        <v>4215490</v>
      </c>
      <c r="L3810" s="88">
        <v>0</v>
      </c>
      <c r="M3810" s="88">
        <v>3133356</v>
      </c>
      <c r="N3810" s="88">
        <v>0</v>
      </c>
      <c r="O3810" s="88">
        <v>86352</v>
      </c>
      <c r="P3810" s="88">
        <v>1950593</v>
      </c>
      <c r="Q3810" s="89">
        <v>0</v>
      </c>
      <c r="R3810" s="89">
        <v>0</v>
      </c>
      <c r="S3810" s="89">
        <v>0</v>
      </c>
      <c r="T3810" s="89">
        <v>0</v>
      </c>
      <c r="U3810" s="89">
        <v>1.349075007222E-2</v>
      </c>
      <c r="V3810" s="89">
        <v>0</v>
      </c>
      <c r="W3810" s="89">
        <v>-1.904544889E-4</v>
      </c>
      <c r="X3810" s="89">
        <v>0</v>
      </c>
      <c r="Y3810" s="89">
        <v>0</v>
      </c>
      <c r="Z3810" s="89">
        <v>1.0855078898659999E-2</v>
      </c>
      <c r="AA3810" s="89">
        <v>8.3267357818900007E-3</v>
      </c>
    </row>
    <row r="3811" spans="1:27" x14ac:dyDescent="0.25">
      <c r="A3811" s="87">
        <v>67573</v>
      </c>
      <c r="B3811" s="134">
        <v>45473</v>
      </c>
      <c r="C3811" s="87">
        <v>22684</v>
      </c>
      <c r="D3811" s="86" t="s">
        <v>4079</v>
      </c>
      <c r="E3811" s="88">
        <v>22561457</v>
      </c>
      <c r="F3811" s="88">
        <v>13376915</v>
      </c>
      <c r="G3811" s="88">
        <v>462818</v>
      </c>
      <c r="H3811" s="88">
        <v>0</v>
      </c>
      <c r="I3811" s="88">
        <v>0</v>
      </c>
      <c r="J3811" s="88">
        <v>3674113</v>
      </c>
      <c r="K3811" s="88">
        <v>4322491</v>
      </c>
      <c r="L3811" s="88">
        <v>0</v>
      </c>
      <c r="M3811" s="88">
        <v>2698349</v>
      </c>
      <c r="N3811" s="88">
        <v>0</v>
      </c>
      <c r="O3811" s="88">
        <v>0</v>
      </c>
      <c r="P3811" s="88">
        <v>2219143</v>
      </c>
      <c r="Q3811" s="89">
        <v>8.8385150542199999E-3</v>
      </c>
      <c r="R3811" s="89">
        <v>0</v>
      </c>
      <c r="S3811" s="89">
        <v>0</v>
      </c>
      <c r="T3811" s="89">
        <v>0</v>
      </c>
      <c r="U3811" s="89">
        <v>2.39918909121E-3</v>
      </c>
      <c r="V3811" s="89">
        <v>0</v>
      </c>
      <c r="W3811" s="89">
        <v>0</v>
      </c>
      <c r="X3811" s="89">
        <v>0</v>
      </c>
      <c r="Y3811" s="89">
        <v>0</v>
      </c>
      <c r="Z3811" s="89">
        <v>-2.1279002221000001E-3</v>
      </c>
      <c r="AA3811" s="89">
        <v>8.0573687743000001E-4</v>
      </c>
    </row>
    <row r="3812" spans="1:27" x14ac:dyDescent="0.25">
      <c r="A3812" s="87">
        <v>67574</v>
      </c>
      <c r="B3812" s="134">
        <v>45473</v>
      </c>
      <c r="C3812" s="87">
        <v>22951</v>
      </c>
      <c r="D3812" s="86" t="s">
        <v>4080</v>
      </c>
      <c r="E3812" s="88">
        <v>32084848</v>
      </c>
      <c r="F3812" s="88">
        <v>12362506</v>
      </c>
      <c r="G3812" s="88">
        <v>630827</v>
      </c>
      <c r="H3812" s="88">
        <v>0</v>
      </c>
      <c r="I3812" s="88">
        <v>0</v>
      </c>
      <c r="J3812" s="88">
        <v>5219879</v>
      </c>
      <c r="K3812" s="88">
        <v>3568301</v>
      </c>
      <c r="L3812" s="88">
        <v>0</v>
      </c>
      <c r="M3812" s="88">
        <v>576646</v>
      </c>
      <c r="N3812" s="88">
        <v>0</v>
      </c>
      <c r="O3812" s="88">
        <v>0</v>
      </c>
      <c r="P3812" s="88">
        <v>2366853</v>
      </c>
      <c r="Q3812" s="89">
        <v>4.5991846091499996E-3</v>
      </c>
      <c r="R3812" s="89">
        <v>0</v>
      </c>
      <c r="S3812" s="89">
        <v>0</v>
      </c>
      <c r="T3812" s="89">
        <v>7.9882628132000005E-4</v>
      </c>
      <c r="U3812" s="89">
        <v>-3.8372521230000002E-4</v>
      </c>
      <c r="V3812" s="89">
        <v>0</v>
      </c>
      <c r="W3812" s="89">
        <v>0</v>
      </c>
      <c r="X3812" s="89">
        <v>0</v>
      </c>
      <c r="Y3812" s="89">
        <v>0</v>
      </c>
      <c r="Z3812" s="89">
        <v>5.1084449152699997E-3</v>
      </c>
      <c r="AA3812" s="89">
        <v>1.5949543103600001E-3</v>
      </c>
    </row>
    <row r="3813" spans="1:27" x14ac:dyDescent="0.25">
      <c r="A3813" s="87">
        <v>67576</v>
      </c>
      <c r="B3813" s="134">
        <v>45473</v>
      </c>
      <c r="C3813" s="87">
        <v>22718</v>
      </c>
      <c r="D3813" s="86" t="s">
        <v>4081</v>
      </c>
      <c r="E3813" s="88">
        <v>119419578</v>
      </c>
      <c r="F3813" s="88">
        <v>85801433</v>
      </c>
      <c r="G3813" s="88">
        <v>321988</v>
      </c>
      <c r="H3813" s="88">
        <v>0</v>
      </c>
      <c r="I3813" s="88">
        <v>0</v>
      </c>
      <c r="J3813" s="88">
        <v>2911337</v>
      </c>
      <c r="K3813" s="88">
        <v>10521383</v>
      </c>
      <c r="L3813" s="88">
        <v>0</v>
      </c>
      <c r="M3813" s="88">
        <v>51532270</v>
      </c>
      <c r="N3813" s="88">
        <v>0</v>
      </c>
      <c r="O3813" s="88">
        <v>0</v>
      </c>
      <c r="P3813" s="88">
        <v>20514456</v>
      </c>
      <c r="Q3813" s="89">
        <v>1.6465038804020001E-2</v>
      </c>
      <c r="R3813" s="89">
        <v>0</v>
      </c>
      <c r="S3813" s="89">
        <v>0</v>
      </c>
      <c r="T3813" s="89">
        <v>1.64736816337E-3</v>
      </c>
      <c r="U3813" s="89">
        <v>3.53853735639E-3</v>
      </c>
      <c r="V3813" s="89">
        <v>0</v>
      </c>
      <c r="W3813" s="89">
        <v>0</v>
      </c>
      <c r="X3813" s="89">
        <v>0</v>
      </c>
      <c r="Y3813" s="89">
        <v>0</v>
      </c>
      <c r="Z3813" s="89">
        <v>3.3156592024070002E-2</v>
      </c>
      <c r="AA3813" s="89">
        <v>9.3258495230400008E-3</v>
      </c>
    </row>
    <row r="3814" spans="1:27" x14ac:dyDescent="0.25">
      <c r="A3814" s="87">
        <v>67578</v>
      </c>
      <c r="B3814" s="134">
        <v>45473</v>
      </c>
      <c r="C3814" s="87">
        <v>22991</v>
      </c>
      <c r="D3814" s="86" t="s">
        <v>4082</v>
      </c>
      <c r="E3814" s="88">
        <v>5388260</v>
      </c>
      <c r="F3814" s="88">
        <v>3079842</v>
      </c>
      <c r="G3814" s="88">
        <v>0</v>
      </c>
      <c r="H3814" s="88">
        <v>0</v>
      </c>
      <c r="I3814" s="88">
        <v>0</v>
      </c>
      <c r="J3814" s="88">
        <v>1534755</v>
      </c>
      <c r="K3814" s="88">
        <v>1027990</v>
      </c>
      <c r="L3814" s="88">
        <v>0</v>
      </c>
      <c r="M3814" s="88">
        <v>0</v>
      </c>
      <c r="N3814" s="88">
        <v>0</v>
      </c>
      <c r="O3814" s="88">
        <v>0</v>
      </c>
      <c r="P3814" s="88">
        <v>517097</v>
      </c>
      <c r="Q3814" s="89">
        <v>0</v>
      </c>
      <c r="R3814" s="89">
        <v>0</v>
      </c>
      <c r="S3814" s="89">
        <v>0</v>
      </c>
      <c r="T3814" s="89">
        <v>0</v>
      </c>
      <c r="U3814" s="89">
        <v>1.65373905065E-3</v>
      </c>
      <c r="V3814" s="89">
        <v>0</v>
      </c>
      <c r="W3814" s="89">
        <v>0</v>
      </c>
      <c r="X3814" s="89">
        <v>0</v>
      </c>
      <c r="Y3814" s="89">
        <v>0</v>
      </c>
      <c r="Z3814" s="89">
        <v>6.2908432991599997E-3</v>
      </c>
      <c r="AA3814" s="89">
        <v>1.55055487201E-3</v>
      </c>
    </row>
    <row r="3815" spans="1:27" x14ac:dyDescent="0.25">
      <c r="A3815" s="87">
        <v>67579</v>
      </c>
      <c r="B3815" s="134">
        <v>45473</v>
      </c>
      <c r="C3815" s="87">
        <v>22814</v>
      </c>
      <c r="D3815" s="86" t="s">
        <v>4083</v>
      </c>
      <c r="E3815" s="88">
        <v>10446655</v>
      </c>
      <c r="F3815" s="88">
        <v>6343364</v>
      </c>
      <c r="G3815" s="88">
        <v>123822</v>
      </c>
      <c r="H3815" s="88">
        <v>0</v>
      </c>
      <c r="I3815" s="88">
        <v>0</v>
      </c>
      <c r="J3815" s="88">
        <v>323434</v>
      </c>
      <c r="K3815" s="88">
        <v>1345682</v>
      </c>
      <c r="L3815" s="88">
        <v>0</v>
      </c>
      <c r="M3815" s="88">
        <v>0</v>
      </c>
      <c r="N3815" s="88">
        <v>0</v>
      </c>
      <c r="O3815" s="88">
        <v>0</v>
      </c>
      <c r="P3815" s="88">
        <v>4550426</v>
      </c>
      <c r="Q3815" s="89">
        <v>0</v>
      </c>
      <c r="R3815" s="89">
        <v>0</v>
      </c>
      <c r="S3815" s="89">
        <v>0</v>
      </c>
      <c r="T3815" s="89">
        <v>0</v>
      </c>
      <c r="U3815" s="89">
        <v>1.7679616912129999E-2</v>
      </c>
      <c r="V3815" s="89">
        <v>0</v>
      </c>
      <c r="W3815" s="89">
        <v>0</v>
      </c>
      <c r="X3815" s="89">
        <v>0</v>
      </c>
      <c r="Y3815" s="89">
        <v>0</v>
      </c>
      <c r="Z3815" s="89">
        <v>1.278257951498E-2</v>
      </c>
      <c r="AA3815" s="89">
        <v>1.3193153659939999E-2</v>
      </c>
    </row>
    <row r="3816" spans="1:27" x14ac:dyDescent="0.25">
      <c r="A3816" s="87">
        <v>67581</v>
      </c>
      <c r="B3816" s="134">
        <v>45473</v>
      </c>
      <c r="C3816" s="87">
        <v>22780</v>
      </c>
      <c r="D3816" s="86" t="s">
        <v>4084</v>
      </c>
      <c r="E3816" s="88">
        <v>40203147</v>
      </c>
      <c r="F3816" s="88">
        <v>31519088</v>
      </c>
      <c r="G3816" s="88">
        <v>257980</v>
      </c>
      <c r="H3816" s="88">
        <v>0</v>
      </c>
      <c r="I3816" s="88">
        <v>0</v>
      </c>
      <c r="J3816" s="88">
        <v>8726934</v>
      </c>
      <c r="K3816" s="88">
        <v>10974164</v>
      </c>
      <c r="L3816" s="88">
        <v>0</v>
      </c>
      <c r="M3816" s="88">
        <v>5336485</v>
      </c>
      <c r="N3816" s="88">
        <v>0</v>
      </c>
      <c r="O3816" s="88">
        <v>0</v>
      </c>
      <c r="P3816" s="88">
        <v>6223525</v>
      </c>
      <c r="Q3816" s="89">
        <v>2.1449651201199999E-3</v>
      </c>
      <c r="R3816" s="89">
        <v>0</v>
      </c>
      <c r="S3816" s="89">
        <v>0</v>
      </c>
      <c r="T3816" s="89">
        <v>1.9272220498599999E-3</v>
      </c>
      <c r="U3816" s="89">
        <v>7.32913065612E-3</v>
      </c>
      <c r="V3816" s="89">
        <v>0</v>
      </c>
      <c r="W3816" s="89">
        <v>8.7809053210000004E-5</v>
      </c>
      <c r="X3816" s="89">
        <v>0</v>
      </c>
      <c r="Y3816" s="89">
        <v>0</v>
      </c>
      <c r="Z3816" s="89">
        <v>1.1308345894219999E-2</v>
      </c>
      <c r="AA3816" s="89">
        <v>5.3838772794800004E-3</v>
      </c>
    </row>
    <row r="3817" spans="1:27" x14ac:dyDescent="0.25">
      <c r="A3817" s="87">
        <v>67587</v>
      </c>
      <c r="B3817" s="134">
        <v>45473</v>
      </c>
      <c r="C3817" s="87">
        <v>22663</v>
      </c>
      <c r="D3817" s="86" t="s">
        <v>3066</v>
      </c>
      <c r="E3817" s="88">
        <v>29965700</v>
      </c>
      <c r="F3817" s="88">
        <v>18671990</v>
      </c>
      <c r="G3817" s="88">
        <v>321288</v>
      </c>
      <c r="H3817" s="88">
        <v>0</v>
      </c>
      <c r="I3817" s="88">
        <v>0</v>
      </c>
      <c r="J3817" s="88">
        <v>2213676</v>
      </c>
      <c r="K3817" s="88">
        <v>5994327</v>
      </c>
      <c r="L3817" s="88">
        <v>0</v>
      </c>
      <c r="M3817" s="88">
        <v>7784683</v>
      </c>
      <c r="N3817" s="88">
        <v>0</v>
      </c>
      <c r="O3817" s="88">
        <v>0</v>
      </c>
      <c r="P3817" s="88">
        <v>2358016</v>
      </c>
      <c r="Q3817" s="89">
        <v>1.445871471761E-2</v>
      </c>
      <c r="R3817" s="89">
        <v>0</v>
      </c>
      <c r="S3817" s="89">
        <v>0</v>
      </c>
      <c r="T3817" s="89">
        <v>3.3497415408700001E-3</v>
      </c>
      <c r="U3817" s="89">
        <v>7.5009668726100003E-3</v>
      </c>
      <c r="V3817" s="89">
        <v>0</v>
      </c>
      <c r="W3817" s="89">
        <v>0</v>
      </c>
      <c r="X3817" s="89">
        <v>0</v>
      </c>
      <c r="Y3817" s="89">
        <v>0</v>
      </c>
      <c r="Z3817" s="89">
        <v>3.0521414443960001E-2</v>
      </c>
      <c r="AA3817" s="89">
        <v>7.4627682712700002E-3</v>
      </c>
    </row>
    <row r="3818" spans="1:27" x14ac:dyDescent="0.25">
      <c r="A3818" s="87">
        <v>67592</v>
      </c>
      <c r="B3818" s="134">
        <v>45473</v>
      </c>
      <c r="C3818" s="87">
        <v>22711</v>
      </c>
      <c r="D3818" s="86" t="s">
        <v>4085</v>
      </c>
      <c r="E3818" s="88">
        <v>62401961</v>
      </c>
      <c r="F3818" s="88">
        <v>33815878</v>
      </c>
      <c r="G3818" s="88">
        <v>452188</v>
      </c>
      <c r="H3818" s="88">
        <v>0</v>
      </c>
      <c r="I3818" s="88">
        <v>0</v>
      </c>
      <c r="J3818" s="88">
        <v>11019565</v>
      </c>
      <c r="K3818" s="88">
        <v>10347957</v>
      </c>
      <c r="L3818" s="88">
        <v>0</v>
      </c>
      <c r="M3818" s="88">
        <v>10170142</v>
      </c>
      <c r="N3818" s="88">
        <v>0</v>
      </c>
      <c r="O3818" s="88">
        <v>0</v>
      </c>
      <c r="P3818" s="88">
        <v>1826025</v>
      </c>
      <c r="Q3818" s="89">
        <v>3.7974025631420001E-2</v>
      </c>
      <c r="R3818" s="89">
        <v>0</v>
      </c>
      <c r="S3818" s="89">
        <v>0</v>
      </c>
      <c r="T3818" s="89">
        <v>7.6341149879999997E-4</v>
      </c>
      <c r="U3818" s="89">
        <v>3.4459642369300001E-3</v>
      </c>
      <c r="V3818" s="89">
        <v>0</v>
      </c>
      <c r="W3818" s="89">
        <v>0</v>
      </c>
      <c r="X3818" s="89">
        <v>0</v>
      </c>
      <c r="Y3818" s="89">
        <v>0</v>
      </c>
      <c r="Z3818" s="89">
        <v>2.067415163328E-2</v>
      </c>
      <c r="AA3818" s="89">
        <v>3.3258617258899999E-3</v>
      </c>
    </row>
    <row r="3819" spans="1:27" x14ac:dyDescent="0.25">
      <c r="A3819" s="87">
        <v>67599</v>
      </c>
      <c r="B3819" s="134">
        <v>45473</v>
      </c>
      <c r="C3819" s="87">
        <v>24200</v>
      </c>
      <c r="D3819" s="86" t="s">
        <v>4086</v>
      </c>
      <c r="E3819" s="88">
        <v>78702922</v>
      </c>
      <c r="F3819" s="88">
        <v>43980825</v>
      </c>
      <c r="G3819" s="88">
        <v>1142345</v>
      </c>
      <c r="H3819" s="88">
        <v>0</v>
      </c>
      <c r="I3819" s="88">
        <v>0</v>
      </c>
      <c r="J3819" s="88">
        <v>714850</v>
      </c>
      <c r="K3819" s="88">
        <v>4392549</v>
      </c>
      <c r="L3819" s="88">
        <v>0</v>
      </c>
      <c r="M3819" s="88">
        <v>36696438</v>
      </c>
      <c r="N3819" s="88">
        <v>0</v>
      </c>
      <c r="O3819" s="88">
        <v>0</v>
      </c>
      <c r="P3819" s="88">
        <v>1034643</v>
      </c>
      <c r="Q3819" s="89">
        <v>7.6562334424100003E-3</v>
      </c>
      <c r="R3819" s="89">
        <v>0</v>
      </c>
      <c r="S3819" s="89">
        <v>0</v>
      </c>
      <c r="T3819" s="89">
        <v>0</v>
      </c>
      <c r="U3819" s="89">
        <v>0</v>
      </c>
      <c r="V3819" s="89">
        <v>0</v>
      </c>
      <c r="W3819" s="89">
        <v>0</v>
      </c>
      <c r="X3819" s="89">
        <v>0</v>
      </c>
      <c r="Y3819" s="89">
        <v>0</v>
      </c>
      <c r="Z3819" s="89">
        <v>-3.3051871041000001E-3</v>
      </c>
      <c r="AA3819" s="89">
        <v>1.1116192248E-4</v>
      </c>
    </row>
    <row r="3820" spans="1:27" x14ac:dyDescent="0.25">
      <c r="A3820" s="87">
        <v>67602</v>
      </c>
      <c r="B3820" s="134">
        <v>45473</v>
      </c>
      <c r="C3820" s="87">
        <v>22992</v>
      </c>
      <c r="D3820" s="86" t="s">
        <v>4087</v>
      </c>
      <c r="E3820" s="88">
        <v>13550340</v>
      </c>
      <c r="F3820" s="88">
        <v>9851749</v>
      </c>
      <c r="G3820" s="88">
        <v>0</v>
      </c>
      <c r="H3820" s="88">
        <v>0</v>
      </c>
      <c r="I3820" s="88">
        <v>0</v>
      </c>
      <c r="J3820" s="88">
        <v>3076603</v>
      </c>
      <c r="K3820" s="88">
        <v>4030131</v>
      </c>
      <c r="L3820" s="88">
        <v>0</v>
      </c>
      <c r="M3820" s="88">
        <v>0</v>
      </c>
      <c r="N3820" s="88">
        <v>0</v>
      </c>
      <c r="O3820" s="88">
        <v>0</v>
      </c>
      <c r="P3820" s="88">
        <v>2745015</v>
      </c>
      <c r="Q3820" s="89">
        <v>0</v>
      </c>
      <c r="R3820" s="89">
        <v>0</v>
      </c>
      <c r="S3820" s="89">
        <v>0</v>
      </c>
      <c r="T3820" s="89">
        <v>2.71367341669E-3</v>
      </c>
      <c r="U3820" s="89">
        <v>1.0880874722499999E-3</v>
      </c>
      <c r="V3820" s="89">
        <v>0</v>
      </c>
      <c r="W3820" s="89">
        <v>0</v>
      </c>
      <c r="X3820" s="89">
        <v>0</v>
      </c>
      <c r="Y3820" s="89">
        <v>0</v>
      </c>
      <c r="Z3820" s="89">
        <v>3.1410241327699999E-3</v>
      </c>
      <c r="AA3820" s="89">
        <v>2.1913388073099998E-3</v>
      </c>
    </row>
    <row r="3821" spans="1:27" x14ac:dyDescent="0.25">
      <c r="A3821" s="87">
        <v>67604</v>
      </c>
      <c r="B3821" s="134">
        <v>45473</v>
      </c>
      <c r="C3821" s="87">
        <v>22678</v>
      </c>
      <c r="D3821" s="86" t="s">
        <v>4088</v>
      </c>
      <c r="E3821" s="88">
        <v>40843418</v>
      </c>
      <c r="F3821" s="88">
        <v>27602526</v>
      </c>
      <c r="G3821" s="88">
        <v>756194</v>
      </c>
      <c r="H3821" s="88">
        <v>0</v>
      </c>
      <c r="I3821" s="88">
        <v>0</v>
      </c>
      <c r="J3821" s="88">
        <v>4701040</v>
      </c>
      <c r="K3821" s="88">
        <v>7524888</v>
      </c>
      <c r="L3821" s="88">
        <v>0</v>
      </c>
      <c r="M3821" s="88">
        <v>11325843</v>
      </c>
      <c r="N3821" s="88">
        <v>0</v>
      </c>
      <c r="O3821" s="88">
        <v>0</v>
      </c>
      <c r="P3821" s="88">
        <v>3294561</v>
      </c>
      <c r="Q3821" s="89">
        <v>2.500005747625E-2</v>
      </c>
      <c r="R3821" s="89">
        <v>0</v>
      </c>
      <c r="S3821" s="89">
        <v>0</v>
      </c>
      <c r="T3821" s="89">
        <v>0</v>
      </c>
      <c r="U3821" s="89">
        <v>2.7133248162E-3</v>
      </c>
      <c r="V3821" s="89">
        <v>0</v>
      </c>
      <c r="W3821" s="89">
        <v>0</v>
      </c>
      <c r="X3821" s="89">
        <v>0</v>
      </c>
      <c r="Y3821" s="89">
        <v>0</v>
      </c>
      <c r="Z3821" s="89">
        <v>2.28168163025E-3</v>
      </c>
      <c r="AA3821" s="89">
        <v>1.6657297771600001E-3</v>
      </c>
    </row>
    <row r="3822" spans="1:27" x14ac:dyDescent="0.25">
      <c r="A3822" s="87">
        <v>67608</v>
      </c>
      <c r="B3822" s="134">
        <v>45473</v>
      </c>
      <c r="C3822" s="87">
        <v>24069</v>
      </c>
      <c r="D3822" s="86" t="s">
        <v>4089</v>
      </c>
      <c r="E3822" s="88">
        <v>41024503</v>
      </c>
      <c r="F3822" s="88">
        <v>32270256</v>
      </c>
      <c r="G3822" s="88">
        <v>448709</v>
      </c>
      <c r="H3822" s="88">
        <v>0</v>
      </c>
      <c r="I3822" s="88">
        <v>0</v>
      </c>
      <c r="J3822" s="88">
        <v>10015221</v>
      </c>
      <c r="K3822" s="88">
        <v>15200621</v>
      </c>
      <c r="L3822" s="88">
        <v>0</v>
      </c>
      <c r="M3822" s="88">
        <v>40305</v>
      </c>
      <c r="N3822" s="88">
        <v>0</v>
      </c>
      <c r="O3822" s="88">
        <v>0</v>
      </c>
      <c r="P3822" s="88">
        <v>6565400</v>
      </c>
      <c r="Q3822" s="89">
        <v>7.0811170960300004E-3</v>
      </c>
      <c r="R3822" s="89">
        <v>0</v>
      </c>
      <c r="S3822" s="89">
        <v>0</v>
      </c>
      <c r="T3822" s="89">
        <v>-2.8715999780000001E-4</v>
      </c>
      <c r="U3822" s="89">
        <v>2.8022791642100002E-3</v>
      </c>
      <c r="V3822" s="89">
        <v>0</v>
      </c>
      <c r="W3822" s="89">
        <v>0</v>
      </c>
      <c r="X3822" s="89">
        <v>0</v>
      </c>
      <c r="Y3822" s="89">
        <v>0</v>
      </c>
      <c r="Z3822" s="89">
        <v>8.1045383199099992E-3</v>
      </c>
      <c r="AA3822" s="89">
        <v>3.0662258888300002E-3</v>
      </c>
    </row>
    <row r="3823" spans="1:27" x14ac:dyDescent="0.25">
      <c r="A3823" s="87">
        <v>67609</v>
      </c>
      <c r="B3823" s="134">
        <v>45473</v>
      </c>
      <c r="C3823" s="87">
        <v>22704</v>
      </c>
      <c r="D3823" s="86" t="s">
        <v>4090</v>
      </c>
      <c r="E3823" s="88">
        <v>316330744</v>
      </c>
      <c r="F3823" s="88">
        <v>220832343</v>
      </c>
      <c r="G3823" s="88">
        <v>2668835</v>
      </c>
      <c r="H3823" s="88">
        <v>0</v>
      </c>
      <c r="I3823" s="88">
        <v>0</v>
      </c>
      <c r="J3823" s="88">
        <v>52874387</v>
      </c>
      <c r="K3823" s="88">
        <v>80133273</v>
      </c>
      <c r="L3823" s="88">
        <v>0</v>
      </c>
      <c r="M3823" s="88">
        <v>44309115</v>
      </c>
      <c r="N3823" s="88">
        <v>26891009</v>
      </c>
      <c r="O3823" s="88">
        <v>2253851</v>
      </c>
      <c r="P3823" s="88">
        <v>11701873</v>
      </c>
      <c r="Q3823" s="89">
        <v>2.1007109340450001E-2</v>
      </c>
      <c r="R3823" s="89">
        <v>0</v>
      </c>
      <c r="S3823" s="89">
        <v>0</v>
      </c>
      <c r="T3823" s="89">
        <v>4.6534200040599999E-3</v>
      </c>
      <c r="U3823" s="89">
        <v>1.2011381253480001E-2</v>
      </c>
      <c r="V3823" s="89">
        <v>0</v>
      </c>
      <c r="W3823" s="89">
        <v>1.5162526189199999E-3</v>
      </c>
      <c r="X3823" s="89">
        <v>0</v>
      </c>
      <c r="Y3823" s="89">
        <v>0</v>
      </c>
      <c r="Z3823" s="89">
        <v>8.0887968358200005E-3</v>
      </c>
      <c r="AA3823" s="89">
        <v>6.3533408091000004E-3</v>
      </c>
    </row>
    <row r="3824" spans="1:27" x14ac:dyDescent="0.25">
      <c r="A3824" s="87">
        <v>67611</v>
      </c>
      <c r="B3824" s="134">
        <v>45473</v>
      </c>
      <c r="C3824" s="87">
        <v>22892</v>
      </c>
      <c r="D3824" s="86" t="s">
        <v>4091</v>
      </c>
      <c r="E3824" s="88">
        <v>547594495</v>
      </c>
      <c r="F3824" s="88">
        <v>165716728</v>
      </c>
      <c r="G3824" s="88">
        <v>1069340</v>
      </c>
      <c r="H3824" s="88">
        <v>0</v>
      </c>
      <c r="I3824" s="88">
        <v>0</v>
      </c>
      <c r="J3824" s="88">
        <v>44581384</v>
      </c>
      <c r="K3824" s="88">
        <v>63311379</v>
      </c>
      <c r="L3824" s="88">
        <v>0</v>
      </c>
      <c r="M3824" s="88">
        <v>48719717</v>
      </c>
      <c r="N3824" s="88">
        <v>0</v>
      </c>
      <c r="O3824" s="88">
        <v>0</v>
      </c>
      <c r="P3824" s="88">
        <v>8034908</v>
      </c>
      <c r="Q3824" s="89">
        <v>3.4855035806099998E-3</v>
      </c>
      <c r="R3824" s="89">
        <v>0</v>
      </c>
      <c r="S3824" s="89">
        <v>0</v>
      </c>
      <c r="T3824" s="89">
        <v>2.6745108274999998E-4</v>
      </c>
      <c r="U3824" s="89">
        <v>1.7243118742E-4</v>
      </c>
      <c r="V3824" s="89">
        <v>0</v>
      </c>
      <c r="W3824" s="89">
        <v>0</v>
      </c>
      <c r="X3824" s="89">
        <v>0</v>
      </c>
      <c r="Y3824" s="89">
        <v>0</v>
      </c>
      <c r="Z3824" s="89">
        <v>3.29667552355E-3</v>
      </c>
      <c r="AA3824" s="89">
        <v>3.2100653364000001E-4</v>
      </c>
    </row>
    <row r="3825" spans="1:27" x14ac:dyDescent="0.25">
      <c r="A3825" s="87">
        <v>67612</v>
      </c>
      <c r="B3825" s="134">
        <v>45473</v>
      </c>
      <c r="C3825" s="87">
        <v>22818</v>
      </c>
      <c r="D3825" s="86" t="s">
        <v>4092</v>
      </c>
      <c r="E3825" s="88">
        <v>67581491</v>
      </c>
      <c r="F3825" s="88">
        <v>34038635</v>
      </c>
      <c r="G3825" s="88">
        <v>631239</v>
      </c>
      <c r="H3825" s="88">
        <v>0</v>
      </c>
      <c r="I3825" s="88">
        <v>0</v>
      </c>
      <c r="J3825" s="88">
        <v>13458231</v>
      </c>
      <c r="K3825" s="88">
        <v>6262728</v>
      </c>
      <c r="L3825" s="88">
        <v>0</v>
      </c>
      <c r="M3825" s="88">
        <v>8409372</v>
      </c>
      <c r="N3825" s="88">
        <v>0</v>
      </c>
      <c r="O3825" s="88">
        <v>121798</v>
      </c>
      <c r="P3825" s="88">
        <v>5155269</v>
      </c>
      <c r="Q3825" s="89">
        <v>7.5510939864099997E-3</v>
      </c>
      <c r="R3825" s="89">
        <v>0</v>
      </c>
      <c r="S3825" s="89">
        <v>0</v>
      </c>
      <c r="T3825" s="89">
        <v>4.1646394050000001E-5</v>
      </c>
      <c r="U3825" s="89">
        <v>7.8481837295999997E-4</v>
      </c>
      <c r="V3825" s="89">
        <v>0</v>
      </c>
      <c r="W3825" s="89">
        <v>0</v>
      </c>
      <c r="X3825" s="89">
        <v>0</v>
      </c>
      <c r="Y3825" s="89">
        <v>0</v>
      </c>
      <c r="Z3825" s="89">
        <v>5.5212896884999996E-3</v>
      </c>
      <c r="AA3825" s="89">
        <v>1.2757955426900001E-3</v>
      </c>
    </row>
    <row r="3826" spans="1:27" x14ac:dyDescent="0.25">
      <c r="A3826" s="87">
        <v>67615</v>
      </c>
      <c r="B3826" s="134">
        <v>45473</v>
      </c>
      <c r="C3826" s="87">
        <v>24341</v>
      </c>
      <c r="D3826" s="86" t="s">
        <v>4093</v>
      </c>
      <c r="E3826" s="88">
        <v>9905299</v>
      </c>
      <c r="F3826" s="88">
        <v>3382375</v>
      </c>
      <c r="G3826" s="88">
        <v>0</v>
      </c>
      <c r="H3826" s="88">
        <v>0</v>
      </c>
      <c r="I3826" s="88">
        <v>0</v>
      </c>
      <c r="J3826" s="88">
        <v>815262</v>
      </c>
      <c r="K3826" s="88">
        <v>243532</v>
      </c>
      <c r="L3826" s="88">
        <v>0</v>
      </c>
      <c r="M3826" s="88">
        <v>1950386</v>
      </c>
      <c r="N3826" s="88">
        <v>0</v>
      </c>
      <c r="O3826" s="88">
        <v>0</v>
      </c>
      <c r="P3826" s="88">
        <v>373195</v>
      </c>
      <c r="Q3826" s="89">
        <v>0</v>
      </c>
      <c r="R3826" s="89">
        <v>0</v>
      </c>
      <c r="S3826" s="89">
        <v>0</v>
      </c>
      <c r="T3826" s="89">
        <v>0</v>
      </c>
      <c r="U3826" s="89">
        <v>0</v>
      </c>
      <c r="V3826" s="89">
        <v>0</v>
      </c>
      <c r="W3826" s="89">
        <v>0</v>
      </c>
      <c r="X3826" s="89">
        <v>0</v>
      </c>
      <c r="Y3826" s="89">
        <v>0</v>
      </c>
      <c r="Z3826" s="89">
        <v>7.7164992032000002E-4</v>
      </c>
      <c r="AA3826" s="89">
        <v>1.0135659912E-4</v>
      </c>
    </row>
    <row r="3827" spans="1:27" x14ac:dyDescent="0.25">
      <c r="A3827" s="87">
        <v>67621</v>
      </c>
      <c r="B3827" s="134">
        <v>45473</v>
      </c>
      <c r="C3827" s="87">
        <v>22724</v>
      </c>
      <c r="D3827" s="86" t="s">
        <v>4094</v>
      </c>
      <c r="E3827" s="88">
        <v>4895809</v>
      </c>
      <c r="F3827" s="88">
        <v>4339896</v>
      </c>
      <c r="G3827" s="88">
        <v>0</v>
      </c>
      <c r="H3827" s="88">
        <v>0</v>
      </c>
      <c r="I3827" s="88">
        <v>0</v>
      </c>
      <c r="J3827" s="88">
        <v>919129</v>
      </c>
      <c r="K3827" s="88">
        <v>2703423</v>
      </c>
      <c r="L3827" s="88">
        <v>0</v>
      </c>
      <c r="M3827" s="88">
        <v>0</v>
      </c>
      <c r="N3827" s="88">
        <v>0</v>
      </c>
      <c r="O3827" s="88">
        <v>0</v>
      </c>
      <c r="P3827" s="88">
        <v>717344</v>
      </c>
      <c r="Q3827" s="89">
        <v>0</v>
      </c>
      <c r="R3827" s="89">
        <v>0</v>
      </c>
      <c r="S3827" s="89">
        <v>0</v>
      </c>
      <c r="T3827" s="89">
        <v>2.8549019441299998E-3</v>
      </c>
      <c r="U3827" s="89">
        <v>3.8425556961199999E-3</v>
      </c>
      <c r="V3827" s="89">
        <v>0</v>
      </c>
      <c r="W3827" s="89">
        <v>0</v>
      </c>
      <c r="X3827" s="89">
        <v>0</v>
      </c>
      <c r="Y3827" s="89">
        <v>0</v>
      </c>
      <c r="Z3827" s="89">
        <v>2.97957258233E-3</v>
      </c>
      <c r="AA3827" s="89">
        <v>3.4987580853100002E-3</v>
      </c>
    </row>
    <row r="3828" spans="1:27" x14ac:dyDescent="0.25">
      <c r="A3828" s="87">
        <v>67622</v>
      </c>
      <c r="B3828" s="134">
        <v>45473</v>
      </c>
      <c r="C3828" s="87">
        <v>22733</v>
      </c>
      <c r="D3828" s="86" t="s">
        <v>4095</v>
      </c>
      <c r="E3828" s="88">
        <v>1615731</v>
      </c>
      <c r="F3828" s="88">
        <v>1248978</v>
      </c>
      <c r="G3828" s="88">
        <v>0</v>
      </c>
      <c r="H3828" s="88">
        <v>0</v>
      </c>
      <c r="I3828" s="88">
        <v>0</v>
      </c>
      <c r="J3828" s="88">
        <v>206375</v>
      </c>
      <c r="K3828" s="88">
        <v>759636</v>
      </c>
      <c r="L3828" s="88">
        <v>0</v>
      </c>
      <c r="M3828" s="88">
        <v>0</v>
      </c>
      <c r="N3828" s="88">
        <v>0</v>
      </c>
      <c r="O3828" s="88">
        <v>0</v>
      </c>
      <c r="P3828" s="88">
        <v>282967</v>
      </c>
      <c r="Q3828" s="89">
        <v>0</v>
      </c>
      <c r="R3828" s="89">
        <v>0</v>
      </c>
      <c r="S3828" s="89">
        <v>0</v>
      </c>
      <c r="T3828" s="89">
        <v>0</v>
      </c>
      <c r="U3828" s="89">
        <v>0</v>
      </c>
      <c r="V3828" s="89">
        <v>0</v>
      </c>
      <c r="W3828" s="89">
        <v>0</v>
      </c>
      <c r="X3828" s="89">
        <v>0</v>
      </c>
      <c r="Y3828" s="89">
        <v>0</v>
      </c>
      <c r="Z3828" s="89">
        <v>0</v>
      </c>
      <c r="AA3828" s="89">
        <v>0</v>
      </c>
    </row>
    <row r="3829" spans="1:27" x14ac:dyDescent="0.25">
      <c r="A3829" s="87">
        <v>67624</v>
      </c>
      <c r="B3829" s="134">
        <v>45473</v>
      </c>
      <c r="C3829" s="87">
        <v>22766</v>
      </c>
      <c r="D3829" s="86" t="s">
        <v>4096</v>
      </c>
      <c r="E3829" s="88">
        <v>4069734</v>
      </c>
      <c r="F3829" s="88">
        <v>3244709</v>
      </c>
      <c r="G3829" s="88">
        <v>0</v>
      </c>
      <c r="H3829" s="88">
        <v>0</v>
      </c>
      <c r="I3829" s="88">
        <v>0</v>
      </c>
      <c r="J3829" s="88">
        <v>938227</v>
      </c>
      <c r="K3829" s="88">
        <v>1429313</v>
      </c>
      <c r="L3829" s="88">
        <v>0</v>
      </c>
      <c r="M3829" s="88">
        <v>0</v>
      </c>
      <c r="N3829" s="88">
        <v>0</v>
      </c>
      <c r="O3829" s="88">
        <v>0</v>
      </c>
      <c r="P3829" s="88">
        <v>877169</v>
      </c>
      <c r="Q3829" s="89">
        <v>0</v>
      </c>
      <c r="R3829" s="89">
        <v>0</v>
      </c>
      <c r="S3829" s="89">
        <v>0</v>
      </c>
      <c r="T3829" s="89">
        <v>8.0246798603900004E-3</v>
      </c>
      <c r="U3829" s="89">
        <v>3.8539250354200001E-3</v>
      </c>
      <c r="V3829" s="89">
        <v>0</v>
      </c>
      <c r="W3829" s="89">
        <v>0</v>
      </c>
      <c r="X3829" s="89">
        <v>0</v>
      </c>
      <c r="Y3829" s="89">
        <v>0</v>
      </c>
      <c r="Z3829" s="89">
        <v>8.2657429484000004E-3</v>
      </c>
      <c r="AA3829" s="89">
        <v>6.0925894211699997E-3</v>
      </c>
    </row>
    <row r="3830" spans="1:27" x14ac:dyDescent="0.25">
      <c r="A3830" s="87">
        <v>67625</v>
      </c>
      <c r="B3830" s="134">
        <v>45473</v>
      </c>
      <c r="C3830" s="87">
        <v>22655</v>
      </c>
      <c r="D3830" s="86" t="s">
        <v>4097</v>
      </c>
      <c r="E3830" s="88">
        <v>901678129</v>
      </c>
      <c r="F3830" s="88">
        <v>249218213</v>
      </c>
      <c r="G3830" s="88">
        <v>11937270</v>
      </c>
      <c r="H3830" s="88">
        <v>0</v>
      </c>
      <c r="I3830" s="88">
        <v>0</v>
      </c>
      <c r="J3830" s="88">
        <v>23399116</v>
      </c>
      <c r="K3830" s="88">
        <v>62496785</v>
      </c>
      <c r="L3830" s="88">
        <v>0</v>
      </c>
      <c r="M3830" s="88">
        <v>145478412</v>
      </c>
      <c r="N3830" s="88">
        <v>0</v>
      </c>
      <c r="O3830" s="88">
        <v>0</v>
      </c>
      <c r="P3830" s="88">
        <v>5906630</v>
      </c>
      <c r="Q3830" s="89">
        <v>5.6083781694499998E-3</v>
      </c>
      <c r="R3830" s="89">
        <v>0</v>
      </c>
      <c r="S3830" s="89">
        <v>0</v>
      </c>
      <c r="T3830" s="89">
        <v>0</v>
      </c>
      <c r="U3830" s="89">
        <v>9.7639431502E-4</v>
      </c>
      <c r="V3830" s="89">
        <v>0</v>
      </c>
      <c r="W3830" s="89">
        <v>0</v>
      </c>
      <c r="X3830" s="89">
        <v>0</v>
      </c>
      <c r="Y3830" s="89">
        <v>0</v>
      </c>
      <c r="Z3830" s="89">
        <v>5.77709725735E-3</v>
      </c>
      <c r="AA3830" s="89">
        <v>7.0704753391000001E-4</v>
      </c>
    </row>
    <row r="3831" spans="1:27" x14ac:dyDescent="0.25">
      <c r="A3831" s="87">
        <v>67627</v>
      </c>
      <c r="B3831" s="134">
        <v>45473</v>
      </c>
      <c r="C3831" s="87">
        <v>22716</v>
      </c>
      <c r="D3831" s="86" t="s">
        <v>4098</v>
      </c>
      <c r="E3831" s="88">
        <v>47770974</v>
      </c>
      <c r="F3831" s="88">
        <v>30166442</v>
      </c>
      <c r="G3831" s="88">
        <v>907228</v>
      </c>
      <c r="H3831" s="88">
        <v>0</v>
      </c>
      <c r="I3831" s="88">
        <v>0</v>
      </c>
      <c r="J3831" s="88">
        <v>7619278</v>
      </c>
      <c r="K3831" s="88">
        <v>12816071</v>
      </c>
      <c r="L3831" s="88">
        <v>0</v>
      </c>
      <c r="M3831" s="88">
        <v>5148602</v>
      </c>
      <c r="N3831" s="88">
        <v>0</v>
      </c>
      <c r="O3831" s="88">
        <v>0</v>
      </c>
      <c r="P3831" s="88">
        <v>3675263</v>
      </c>
      <c r="Q3831" s="89">
        <v>3.5938715912929999E-2</v>
      </c>
      <c r="R3831" s="89">
        <v>0</v>
      </c>
      <c r="S3831" s="89">
        <v>0</v>
      </c>
      <c r="T3831" s="89">
        <v>2.3554300661499999E-3</v>
      </c>
      <c r="U3831" s="89">
        <v>5.6050762888E-3</v>
      </c>
      <c r="V3831" s="89">
        <v>0</v>
      </c>
      <c r="W3831" s="89">
        <v>0</v>
      </c>
      <c r="X3831" s="89">
        <v>0</v>
      </c>
      <c r="Y3831" s="89">
        <v>0</v>
      </c>
      <c r="Z3831" s="89">
        <v>1.964075013687E-2</v>
      </c>
      <c r="AA3831" s="89">
        <v>6.5619859307200004E-3</v>
      </c>
    </row>
    <row r="3832" spans="1:27" x14ac:dyDescent="0.25">
      <c r="A3832" s="87">
        <v>67630</v>
      </c>
      <c r="B3832" s="134">
        <v>45473</v>
      </c>
      <c r="C3832" s="87">
        <v>22592</v>
      </c>
      <c r="D3832" s="86" t="s">
        <v>4099</v>
      </c>
      <c r="E3832" s="88">
        <v>6272374</v>
      </c>
      <c r="F3832" s="88">
        <v>2557374</v>
      </c>
      <c r="G3832" s="88">
        <v>0</v>
      </c>
      <c r="H3832" s="88">
        <v>0</v>
      </c>
      <c r="I3832" s="88">
        <v>0</v>
      </c>
      <c r="J3832" s="88">
        <v>1058708</v>
      </c>
      <c r="K3832" s="88">
        <v>889876</v>
      </c>
      <c r="L3832" s="88">
        <v>0</v>
      </c>
      <c r="M3832" s="88">
        <v>0</v>
      </c>
      <c r="N3832" s="88">
        <v>0</v>
      </c>
      <c r="O3832" s="88">
        <v>0</v>
      </c>
      <c r="P3832" s="88">
        <v>608790</v>
      </c>
      <c r="Q3832" s="89">
        <v>0</v>
      </c>
      <c r="R3832" s="89">
        <v>0</v>
      </c>
      <c r="S3832" s="89">
        <v>0</v>
      </c>
      <c r="T3832" s="89">
        <v>0</v>
      </c>
      <c r="U3832" s="89">
        <v>-6.3175542149999995E-4</v>
      </c>
      <c r="V3832" s="89">
        <v>0</v>
      </c>
      <c r="W3832" s="89">
        <v>0</v>
      </c>
      <c r="X3832" s="89">
        <v>0</v>
      </c>
      <c r="Y3832" s="89">
        <v>0</v>
      </c>
      <c r="Z3832" s="89">
        <v>-3.7526804090000002E-4</v>
      </c>
      <c r="AA3832" s="89">
        <v>-3.1671843870000001E-4</v>
      </c>
    </row>
    <row r="3833" spans="1:27" x14ac:dyDescent="0.25">
      <c r="A3833" s="87">
        <v>67632</v>
      </c>
      <c r="B3833" s="134">
        <v>45473</v>
      </c>
      <c r="C3833" s="87">
        <v>21826</v>
      </c>
      <c r="D3833" s="86" t="s">
        <v>2071</v>
      </c>
      <c r="E3833" s="88">
        <v>86694223</v>
      </c>
      <c r="F3833" s="88">
        <v>56935044</v>
      </c>
      <c r="G3833" s="88">
        <v>0</v>
      </c>
      <c r="H3833" s="88">
        <v>0</v>
      </c>
      <c r="I3833" s="88">
        <v>0</v>
      </c>
      <c r="J3833" s="88">
        <v>7591858</v>
      </c>
      <c r="K3833" s="88">
        <v>18173027</v>
      </c>
      <c r="L3833" s="88">
        <v>0</v>
      </c>
      <c r="M3833" s="88">
        <v>16155197</v>
      </c>
      <c r="N3833" s="88">
        <v>9339773</v>
      </c>
      <c r="O3833" s="88">
        <v>19342</v>
      </c>
      <c r="P3833" s="88">
        <v>5655847</v>
      </c>
      <c r="Q3833" s="89">
        <v>0</v>
      </c>
      <c r="R3833" s="89">
        <v>0</v>
      </c>
      <c r="S3833" s="89">
        <v>0</v>
      </c>
      <c r="T3833" s="89">
        <v>7.0754596204000003E-4</v>
      </c>
      <c r="U3833" s="89">
        <v>1.7589170316200001E-3</v>
      </c>
      <c r="V3833" s="89">
        <v>0</v>
      </c>
      <c r="W3833" s="89">
        <v>5.0959186680000002E-5</v>
      </c>
      <c r="X3833" s="89">
        <v>0</v>
      </c>
      <c r="Y3833" s="89">
        <v>0</v>
      </c>
      <c r="Z3833" s="89">
        <v>1.6566327064770001E-2</v>
      </c>
      <c r="AA3833" s="89">
        <v>2.4497811603599999E-3</v>
      </c>
    </row>
    <row r="3834" spans="1:27" x14ac:dyDescent="0.25">
      <c r="A3834" s="87">
        <v>67634</v>
      </c>
      <c r="B3834" s="134">
        <v>45473</v>
      </c>
      <c r="C3834" s="87">
        <v>22789</v>
      </c>
      <c r="D3834" s="86" t="s">
        <v>4100</v>
      </c>
      <c r="E3834" s="88">
        <v>31048110</v>
      </c>
      <c r="F3834" s="88">
        <v>6797106</v>
      </c>
      <c r="G3834" s="88">
        <v>0</v>
      </c>
      <c r="H3834" s="88">
        <v>0</v>
      </c>
      <c r="I3834" s="88">
        <v>0</v>
      </c>
      <c r="J3834" s="88">
        <v>1913252</v>
      </c>
      <c r="K3834" s="88">
        <v>2124285</v>
      </c>
      <c r="L3834" s="88">
        <v>0</v>
      </c>
      <c r="M3834" s="88">
        <v>19353</v>
      </c>
      <c r="N3834" s="88">
        <v>0</v>
      </c>
      <c r="O3834" s="88">
        <v>0</v>
      </c>
      <c r="P3834" s="88">
        <v>2740215</v>
      </c>
      <c r="Q3834" s="89">
        <v>0</v>
      </c>
      <c r="R3834" s="89">
        <v>0</v>
      </c>
      <c r="S3834" s="89">
        <v>0</v>
      </c>
      <c r="T3834" s="89">
        <v>0</v>
      </c>
      <c r="U3834" s="89">
        <v>1.26177423522E-3</v>
      </c>
      <c r="V3834" s="89">
        <v>0</v>
      </c>
      <c r="W3834" s="89">
        <v>0</v>
      </c>
      <c r="X3834" s="89">
        <v>0</v>
      </c>
      <c r="Y3834" s="89">
        <v>0</v>
      </c>
      <c r="Z3834" s="89">
        <v>6.9674313154E-3</v>
      </c>
      <c r="AA3834" s="89">
        <v>3.4443095234E-3</v>
      </c>
    </row>
    <row r="3835" spans="1:27" x14ac:dyDescent="0.25">
      <c r="A3835" s="87">
        <v>67638</v>
      </c>
      <c r="B3835" s="134">
        <v>45473</v>
      </c>
      <c r="C3835" s="87">
        <v>22955</v>
      </c>
      <c r="D3835" s="86" t="s">
        <v>4102</v>
      </c>
      <c r="E3835" s="88">
        <v>26935474</v>
      </c>
      <c r="F3835" s="88">
        <v>20252162</v>
      </c>
      <c r="G3835" s="88">
        <v>0</v>
      </c>
      <c r="H3835" s="88">
        <v>0</v>
      </c>
      <c r="I3835" s="88">
        <v>0</v>
      </c>
      <c r="J3835" s="88">
        <v>4256978</v>
      </c>
      <c r="K3835" s="88">
        <v>11165398</v>
      </c>
      <c r="L3835" s="88">
        <v>0</v>
      </c>
      <c r="M3835" s="88">
        <v>0</v>
      </c>
      <c r="N3835" s="88">
        <v>0</v>
      </c>
      <c r="O3835" s="88">
        <v>0</v>
      </c>
      <c r="P3835" s="88">
        <v>4829785</v>
      </c>
      <c r="Q3835" s="89">
        <v>0</v>
      </c>
      <c r="R3835" s="89">
        <v>0</v>
      </c>
      <c r="S3835" s="89">
        <v>0</v>
      </c>
      <c r="T3835" s="89">
        <v>0</v>
      </c>
      <c r="U3835" s="89">
        <v>7.1726058692999999E-4</v>
      </c>
      <c r="V3835" s="89">
        <v>0</v>
      </c>
      <c r="W3835" s="89">
        <v>0</v>
      </c>
      <c r="X3835" s="89">
        <v>0</v>
      </c>
      <c r="Y3835" s="89">
        <v>0</v>
      </c>
      <c r="Z3835" s="89">
        <v>1.1983210672089999E-2</v>
      </c>
      <c r="AA3835" s="89">
        <v>3.45973507451E-3</v>
      </c>
    </row>
    <row r="3836" spans="1:27" x14ac:dyDescent="0.25">
      <c r="A3836" s="87">
        <v>67639</v>
      </c>
      <c r="B3836" s="134">
        <v>45473</v>
      </c>
      <c r="C3836" s="87">
        <v>22662</v>
      </c>
      <c r="D3836" s="86" t="s">
        <v>4103</v>
      </c>
      <c r="E3836" s="88">
        <v>18347045</v>
      </c>
      <c r="F3836" s="88">
        <v>7743301</v>
      </c>
      <c r="G3836" s="88">
        <v>217734</v>
      </c>
      <c r="H3836" s="88">
        <v>0</v>
      </c>
      <c r="I3836" s="88">
        <v>0</v>
      </c>
      <c r="J3836" s="88">
        <v>1115423</v>
      </c>
      <c r="K3836" s="88">
        <v>3741417</v>
      </c>
      <c r="L3836" s="88">
        <v>0</v>
      </c>
      <c r="M3836" s="88">
        <v>546184</v>
      </c>
      <c r="N3836" s="88">
        <v>0</v>
      </c>
      <c r="O3836" s="88">
        <v>117731</v>
      </c>
      <c r="P3836" s="88">
        <v>2004812</v>
      </c>
      <c r="Q3836" s="89">
        <v>6.5124820899499997E-3</v>
      </c>
      <c r="R3836" s="89">
        <v>0</v>
      </c>
      <c r="S3836" s="89">
        <v>0</v>
      </c>
      <c r="T3836" s="89">
        <v>0</v>
      </c>
      <c r="U3836" s="89">
        <v>2.6912527493499999E-3</v>
      </c>
      <c r="V3836" s="89">
        <v>0</v>
      </c>
      <c r="W3836" s="89">
        <v>0</v>
      </c>
      <c r="X3836" s="89">
        <v>0</v>
      </c>
      <c r="Y3836" s="89">
        <v>0</v>
      </c>
      <c r="Z3836" s="89">
        <v>3.14481970725E-3</v>
      </c>
      <c r="AA3836" s="89">
        <v>2.32654167449E-3</v>
      </c>
    </row>
    <row r="3837" spans="1:27" x14ac:dyDescent="0.25">
      <c r="A3837" s="87">
        <v>67641</v>
      </c>
      <c r="B3837" s="134">
        <v>45473</v>
      </c>
      <c r="C3837" s="87">
        <v>22830</v>
      </c>
      <c r="D3837" s="86" t="s">
        <v>4104</v>
      </c>
      <c r="E3837" s="88">
        <v>2110489</v>
      </c>
      <c r="F3837" s="88">
        <v>469129</v>
      </c>
      <c r="G3837" s="88">
        <v>0</v>
      </c>
      <c r="H3837" s="88">
        <v>0</v>
      </c>
      <c r="I3837" s="88">
        <v>0</v>
      </c>
      <c r="J3837" s="88">
        <v>176789</v>
      </c>
      <c r="K3837" s="88">
        <v>146920</v>
      </c>
      <c r="L3837" s="88">
        <v>0</v>
      </c>
      <c r="M3837" s="88">
        <v>0</v>
      </c>
      <c r="N3837" s="88">
        <v>0</v>
      </c>
      <c r="O3837" s="88">
        <v>0</v>
      </c>
      <c r="P3837" s="88">
        <v>145420</v>
      </c>
      <c r="Q3837" s="89">
        <v>0</v>
      </c>
      <c r="R3837" s="89">
        <v>0</v>
      </c>
      <c r="S3837" s="89">
        <v>0</v>
      </c>
      <c r="T3837" s="89">
        <v>0</v>
      </c>
      <c r="U3837" s="89">
        <v>0</v>
      </c>
      <c r="V3837" s="89">
        <v>0</v>
      </c>
      <c r="W3837" s="89">
        <v>0</v>
      </c>
      <c r="X3837" s="89">
        <v>0</v>
      </c>
      <c r="Y3837" s="89">
        <v>0</v>
      </c>
      <c r="Z3837" s="89">
        <v>0</v>
      </c>
      <c r="AA3837" s="89">
        <v>0</v>
      </c>
    </row>
    <row r="3838" spans="1:27" x14ac:dyDescent="0.25">
      <c r="A3838" s="87">
        <v>67642</v>
      </c>
      <c r="B3838" s="134">
        <v>45473</v>
      </c>
      <c r="C3838" s="87">
        <v>22701</v>
      </c>
      <c r="D3838" s="86" t="s">
        <v>4105</v>
      </c>
      <c r="E3838" s="88">
        <v>138084055</v>
      </c>
      <c r="F3838" s="88">
        <v>72372340</v>
      </c>
      <c r="G3838" s="88">
        <v>738308</v>
      </c>
      <c r="H3838" s="88">
        <v>0</v>
      </c>
      <c r="I3838" s="88">
        <v>0</v>
      </c>
      <c r="J3838" s="88">
        <v>16109599</v>
      </c>
      <c r="K3838" s="88">
        <v>20441211</v>
      </c>
      <c r="L3838" s="88">
        <v>0</v>
      </c>
      <c r="M3838" s="88">
        <v>19820282</v>
      </c>
      <c r="N3838" s="88">
        <v>0</v>
      </c>
      <c r="O3838" s="88">
        <v>0</v>
      </c>
      <c r="P3838" s="88">
        <v>15262938</v>
      </c>
      <c r="Q3838" s="89">
        <v>3.0420028834369998E-2</v>
      </c>
      <c r="R3838" s="89">
        <v>0</v>
      </c>
      <c r="S3838" s="89">
        <v>0</v>
      </c>
      <c r="T3838" s="89">
        <v>1.2555230007000001E-3</v>
      </c>
      <c r="U3838" s="89">
        <v>2.11258134386E-3</v>
      </c>
      <c r="V3838" s="89">
        <v>0</v>
      </c>
      <c r="W3838" s="89">
        <v>0</v>
      </c>
      <c r="X3838" s="89">
        <v>0</v>
      </c>
      <c r="Y3838" s="89">
        <v>0</v>
      </c>
      <c r="Z3838" s="89">
        <v>5.5770699692900003E-3</v>
      </c>
      <c r="AA3838" s="89">
        <v>2.11295652917E-3</v>
      </c>
    </row>
    <row r="3839" spans="1:27" x14ac:dyDescent="0.25">
      <c r="A3839" s="87">
        <v>67644</v>
      </c>
      <c r="B3839" s="134">
        <v>45473</v>
      </c>
      <c r="C3839" s="87">
        <v>22953</v>
      </c>
      <c r="D3839" s="86" t="s">
        <v>4106</v>
      </c>
      <c r="E3839" s="88">
        <v>166079617</v>
      </c>
      <c r="F3839" s="88">
        <v>90733597</v>
      </c>
      <c r="G3839" s="88">
        <v>2652568</v>
      </c>
      <c r="H3839" s="88">
        <v>0</v>
      </c>
      <c r="I3839" s="88">
        <v>47633</v>
      </c>
      <c r="J3839" s="88">
        <v>7040554</v>
      </c>
      <c r="K3839" s="88">
        <v>38334747</v>
      </c>
      <c r="L3839" s="88">
        <v>0</v>
      </c>
      <c r="M3839" s="88">
        <v>24532690</v>
      </c>
      <c r="N3839" s="88">
        <v>0</v>
      </c>
      <c r="O3839" s="88">
        <v>0</v>
      </c>
      <c r="P3839" s="88">
        <v>18125405</v>
      </c>
      <c r="Q3839" s="89">
        <v>1.3768442706540001E-2</v>
      </c>
      <c r="R3839" s="89">
        <v>0</v>
      </c>
      <c r="S3839" s="89">
        <v>-3.0851683014999999E-2</v>
      </c>
      <c r="T3839" s="89">
        <v>6.5704604905999998E-4</v>
      </c>
      <c r="U3839" s="89">
        <v>1.65972028703E-3</v>
      </c>
      <c r="V3839" s="89">
        <v>0</v>
      </c>
      <c r="W3839" s="89">
        <v>0</v>
      </c>
      <c r="X3839" s="89">
        <v>0</v>
      </c>
      <c r="Y3839" s="89">
        <v>0</v>
      </c>
      <c r="Z3839" s="89">
        <v>2.1459192149919998E-2</v>
      </c>
      <c r="AA3839" s="89">
        <v>3.92869135354E-3</v>
      </c>
    </row>
    <row r="3840" spans="1:27" x14ac:dyDescent="0.25">
      <c r="A3840" s="87">
        <v>67645</v>
      </c>
      <c r="B3840" s="134">
        <v>45473</v>
      </c>
      <c r="C3840" s="87">
        <v>22743</v>
      </c>
      <c r="D3840" s="86" t="s">
        <v>2646</v>
      </c>
      <c r="E3840" s="88">
        <v>74570942</v>
      </c>
      <c r="F3840" s="88">
        <v>38060736</v>
      </c>
      <c r="G3840" s="88">
        <v>1919028</v>
      </c>
      <c r="H3840" s="88">
        <v>0</v>
      </c>
      <c r="I3840" s="88">
        <v>0</v>
      </c>
      <c r="J3840" s="88">
        <v>16134800</v>
      </c>
      <c r="K3840" s="88">
        <v>7994881</v>
      </c>
      <c r="L3840" s="88">
        <v>0</v>
      </c>
      <c r="M3840" s="88">
        <v>6929984</v>
      </c>
      <c r="N3840" s="88">
        <v>0</v>
      </c>
      <c r="O3840" s="88">
        <v>0</v>
      </c>
      <c r="P3840" s="88">
        <v>5082043</v>
      </c>
      <c r="Q3840" s="89">
        <v>7.4130297300399996E-3</v>
      </c>
      <c r="R3840" s="89">
        <v>0</v>
      </c>
      <c r="S3840" s="89">
        <v>0</v>
      </c>
      <c r="T3840" s="89">
        <v>1.8515414934800001E-3</v>
      </c>
      <c r="U3840" s="89">
        <v>2.33691598059E-3</v>
      </c>
      <c r="V3840" s="89">
        <v>0</v>
      </c>
      <c r="W3840" s="89">
        <v>0</v>
      </c>
      <c r="X3840" s="89">
        <v>0</v>
      </c>
      <c r="Y3840" s="89">
        <v>0</v>
      </c>
      <c r="Z3840" s="89">
        <v>7.8069420825899998E-3</v>
      </c>
      <c r="AA3840" s="89">
        <v>2.6994783273499999E-3</v>
      </c>
    </row>
    <row r="3841" spans="1:27" x14ac:dyDescent="0.25">
      <c r="A3841" s="87">
        <v>67648</v>
      </c>
      <c r="B3841" s="134">
        <v>45473</v>
      </c>
      <c r="C3841" s="87">
        <v>21619</v>
      </c>
      <c r="D3841" s="86" t="s">
        <v>4107</v>
      </c>
      <c r="E3841" s="88">
        <v>34524417</v>
      </c>
      <c r="F3841" s="88">
        <v>12717466</v>
      </c>
      <c r="G3841" s="88">
        <v>551822</v>
      </c>
      <c r="H3841" s="88">
        <v>0</v>
      </c>
      <c r="I3841" s="88">
        <v>0</v>
      </c>
      <c r="J3841" s="88">
        <v>3359740</v>
      </c>
      <c r="K3841" s="88">
        <v>6206360</v>
      </c>
      <c r="L3841" s="88">
        <v>0</v>
      </c>
      <c r="M3841" s="88">
        <v>132472</v>
      </c>
      <c r="N3841" s="88">
        <v>0</v>
      </c>
      <c r="O3841" s="88">
        <v>0</v>
      </c>
      <c r="P3841" s="88">
        <v>2467072</v>
      </c>
      <c r="Q3841" s="89">
        <v>1.8568282868609998E-2</v>
      </c>
      <c r="R3841" s="89">
        <v>0</v>
      </c>
      <c r="S3841" s="89">
        <v>0</v>
      </c>
      <c r="T3841" s="89">
        <v>0</v>
      </c>
      <c r="U3841" s="89">
        <v>-1.818817481E-4</v>
      </c>
      <c r="V3841" s="89">
        <v>0</v>
      </c>
      <c r="W3841" s="89">
        <v>0</v>
      </c>
      <c r="X3841" s="89">
        <v>0</v>
      </c>
      <c r="Y3841" s="89">
        <v>0</v>
      </c>
      <c r="Z3841" s="89">
        <v>6.6670767120599996E-3</v>
      </c>
      <c r="AA3841" s="89">
        <v>2.3095356520000001E-3</v>
      </c>
    </row>
    <row r="3842" spans="1:27" x14ac:dyDescent="0.25">
      <c r="A3842" s="87">
        <v>67649</v>
      </c>
      <c r="B3842" s="134">
        <v>45473</v>
      </c>
      <c r="C3842" s="87">
        <v>22782</v>
      </c>
      <c r="D3842" s="86" t="s">
        <v>3061</v>
      </c>
      <c r="E3842" s="88">
        <v>97218771</v>
      </c>
      <c r="F3842" s="88">
        <v>57116082</v>
      </c>
      <c r="G3842" s="88">
        <v>1078632</v>
      </c>
      <c r="H3842" s="88">
        <v>0</v>
      </c>
      <c r="I3842" s="88">
        <v>0</v>
      </c>
      <c r="J3842" s="88">
        <v>3043272</v>
      </c>
      <c r="K3842" s="88">
        <v>41616145</v>
      </c>
      <c r="L3842" s="88">
        <v>0</v>
      </c>
      <c r="M3842" s="88">
        <v>3077281</v>
      </c>
      <c r="N3842" s="88">
        <v>0</v>
      </c>
      <c r="O3842" s="88">
        <v>660409</v>
      </c>
      <c r="P3842" s="88">
        <v>7640344</v>
      </c>
      <c r="Q3842" s="89">
        <v>1.120323745519E-2</v>
      </c>
      <c r="R3842" s="89">
        <v>0</v>
      </c>
      <c r="S3842" s="89">
        <v>0</v>
      </c>
      <c r="T3842" s="89">
        <v>1.91375699588E-3</v>
      </c>
      <c r="U3842" s="89">
        <v>1.61168427487E-3</v>
      </c>
      <c r="V3842" s="89">
        <v>0</v>
      </c>
      <c r="W3842" s="89">
        <v>0</v>
      </c>
      <c r="X3842" s="89">
        <v>0</v>
      </c>
      <c r="Y3842" s="89">
        <v>0</v>
      </c>
      <c r="Z3842" s="89">
        <v>8.5031667319300005E-3</v>
      </c>
      <c r="AA3842" s="89">
        <v>2.5497580909500002E-3</v>
      </c>
    </row>
    <row r="3843" spans="1:27" x14ac:dyDescent="0.25">
      <c r="A3843" s="87">
        <v>67651</v>
      </c>
      <c r="B3843" s="134">
        <v>45473</v>
      </c>
      <c r="C3843" s="87">
        <v>22820</v>
      </c>
      <c r="D3843" s="86" t="s">
        <v>4108</v>
      </c>
      <c r="E3843" s="88">
        <v>4327737</v>
      </c>
      <c r="F3843" s="88">
        <v>2954982</v>
      </c>
      <c r="G3843" s="88">
        <v>269808</v>
      </c>
      <c r="H3843" s="88">
        <v>0</v>
      </c>
      <c r="I3843" s="88">
        <v>0</v>
      </c>
      <c r="J3843" s="88">
        <v>837074</v>
      </c>
      <c r="K3843" s="88">
        <v>954871</v>
      </c>
      <c r="L3843" s="88">
        <v>0</v>
      </c>
      <c r="M3843" s="88">
        <v>0</v>
      </c>
      <c r="N3843" s="88">
        <v>0</v>
      </c>
      <c r="O3843" s="88">
        <v>0</v>
      </c>
      <c r="P3843" s="88">
        <v>893229</v>
      </c>
      <c r="Q3843" s="89">
        <v>-8.9875065332000008E-3</v>
      </c>
      <c r="R3843" s="89">
        <v>0</v>
      </c>
      <c r="S3843" s="89">
        <v>0</v>
      </c>
      <c r="T3843" s="89">
        <v>0</v>
      </c>
      <c r="U3843" s="89">
        <v>9.6785676318899994E-3</v>
      </c>
      <c r="V3843" s="89">
        <v>0</v>
      </c>
      <c r="W3843" s="89">
        <v>0</v>
      </c>
      <c r="X3843" s="89">
        <v>0</v>
      </c>
      <c r="Y3843" s="89">
        <v>0</v>
      </c>
      <c r="Z3843" s="89">
        <v>1.4620906661610001E-2</v>
      </c>
      <c r="AA3843" s="89">
        <v>6.57305719462E-3</v>
      </c>
    </row>
    <row r="3844" spans="1:27" x14ac:dyDescent="0.25">
      <c r="A3844" s="87">
        <v>67658</v>
      </c>
      <c r="B3844" s="134">
        <v>45473</v>
      </c>
      <c r="C3844" s="87">
        <v>23018</v>
      </c>
      <c r="D3844" s="86" t="s">
        <v>3343</v>
      </c>
      <c r="E3844" s="88">
        <v>175245592</v>
      </c>
      <c r="F3844" s="88">
        <v>78537015</v>
      </c>
      <c r="G3844" s="88">
        <v>3976756</v>
      </c>
      <c r="H3844" s="88">
        <v>0</v>
      </c>
      <c r="I3844" s="88">
        <v>0</v>
      </c>
      <c r="J3844" s="88">
        <v>8777463</v>
      </c>
      <c r="K3844" s="88">
        <v>24453772</v>
      </c>
      <c r="L3844" s="88">
        <v>0</v>
      </c>
      <c r="M3844" s="88">
        <v>34812153</v>
      </c>
      <c r="N3844" s="88">
        <v>0</v>
      </c>
      <c r="O3844" s="88">
        <v>0</v>
      </c>
      <c r="P3844" s="88">
        <v>6516871</v>
      </c>
      <c r="Q3844" s="89">
        <v>1.1869861622639999E-2</v>
      </c>
      <c r="R3844" s="89">
        <v>0</v>
      </c>
      <c r="S3844" s="89">
        <v>0</v>
      </c>
      <c r="T3844" s="89">
        <v>0</v>
      </c>
      <c r="U3844" s="89">
        <v>1.68331864841E-3</v>
      </c>
      <c r="V3844" s="89">
        <v>0</v>
      </c>
      <c r="W3844" s="89">
        <v>0</v>
      </c>
      <c r="X3844" s="89">
        <v>0</v>
      </c>
      <c r="Y3844" s="89">
        <v>0</v>
      </c>
      <c r="Z3844" s="89">
        <v>1.5691193094330001E-2</v>
      </c>
      <c r="AA3844" s="89">
        <v>2.52202665266E-3</v>
      </c>
    </row>
    <row r="3845" spans="1:27" x14ac:dyDescent="0.25">
      <c r="A3845" s="87">
        <v>67660</v>
      </c>
      <c r="B3845" s="134">
        <v>45473</v>
      </c>
      <c r="C3845" s="87">
        <v>22657</v>
      </c>
      <c r="D3845" s="86" t="s">
        <v>4109</v>
      </c>
      <c r="E3845" s="88">
        <v>18783656</v>
      </c>
      <c r="F3845" s="88">
        <v>11225879</v>
      </c>
      <c r="G3845" s="88">
        <v>1057800</v>
      </c>
      <c r="H3845" s="88">
        <v>0</v>
      </c>
      <c r="I3845" s="88">
        <v>0</v>
      </c>
      <c r="J3845" s="88">
        <v>1775615</v>
      </c>
      <c r="K3845" s="88">
        <v>4277652</v>
      </c>
      <c r="L3845" s="88">
        <v>0</v>
      </c>
      <c r="M3845" s="88">
        <v>2046178</v>
      </c>
      <c r="N3845" s="88">
        <v>0</v>
      </c>
      <c r="O3845" s="88">
        <v>0</v>
      </c>
      <c r="P3845" s="88">
        <v>2068634</v>
      </c>
      <c r="Q3845" s="89">
        <v>1.517291629367E-2</v>
      </c>
      <c r="R3845" s="89">
        <v>0</v>
      </c>
      <c r="S3845" s="89">
        <v>0</v>
      </c>
      <c r="T3845" s="89">
        <v>0</v>
      </c>
      <c r="U3845" s="89">
        <v>1.54518083582E-3</v>
      </c>
      <c r="V3845" s="89">
        <v>0</v>
      </c>
      <c r="W3845" s="89">
        <v>0</v>
      </c>
      <c r="X3845" s="89">
        <v>0</v>
      </c>
      <c r="Y3845" s="89">
        <v>0</v>
      </c>
      <c r="Z3845" s="89">
        <v>1.5506886186350001E-2</v>
      </c>
      <c r="AA3845" s="89">
        <v>5.1750166548700004E-3</v>
      </c>
    </row>
    <row r="3846" spans="1:27" x14ac:dyDescent="0.25">
      <c r="A3846" s="87">
        <v>67661</v>
      </c>
      <c r="B3846" s="134">
        <v>45473</v>
      </c>
      <c r="C3846" s="87">
        <v>22715</v>
      </c>
      <c r="D3846" s="86" t="s">
        <v>4110</v>
      </c>
      <c r="E3846" s="88">
        <v>10756977</v>
      </c>
      <c r="F3846" s="88">
        <v>9287816</v>
      </c>
      <c r="G3846" s="88">
        <v>0</v>
      </c>
      <c r="H3846" s="88">
        <v>0</v>
      </c>
      <c r="I3846" s="88">
        <v>0</v>
      </c>
      <c r="J3846" s="88">
        <v>2887681</v>
      </c>
      <c r="K3846" s="88">
        <v>3422947</v>
      </c>
      <c r="L3846" s="88">
        <v>0</v>
      </c>
      <c r="M3846" s="88">
        <v>0</v>
      </c>
      <c r="N3846" s="88">
        <v>0</v>
      </c>
      <c r="O3846" s="88">
        <v>0</v>
      </c>
      <c r="P3846" s="88">
        <v>2977188</v>
      </c>
      <c r="Q3846" s="89">
        <v>0</v>
      </c>
      <c r="R3846" s="89">
        <v>0</v>
      </c>
      <c r="S3846" s="89">
        <v>0</v>
      </c>
      <c r="T3846" s="89">
        <v>0</v>
      </c>
      <c r="U3846" s="89">
        <v>0</v>
      </c>
      <c r="V3846" s="89">
        <v>0</v>
      </c>
      <c r="W3846" s="89">
        <v>0</v>
      </c>
      <c r="X3846" s="89">
        <v>0</v>
      </c>
      <c r="Y3846" s="89">
        <v>0</v>
      </c>
      <c r="Z3846" s="89">
        <v>0</v>
      </c>
      <c r="AA3846" s="89">
        <v>0</v>
      </c>
    </row>
    <row r="3847" spans="1:27" x14ac:dyDescent="0.25">
      <c r="A3847" s="87">
        <v>67666</v>
      </c>
      <c r="B3847" s="134">
        <v>45473</v>
      </c>
      <c r="C3847" s="87">
        <v>23941</v>
      </c>
      <c r="D3847" s="86" t="s">
        <v>4111</v>
      </c>
      <c r="E3847" s="88">
        <v>74185326</v>
      </c>
      <c r="F3847" s="88">
        <v>59420187</v>
      </c>
      <c r="G3847" s="88">
        <v>1488740</v>
      </c>
      <c r="H3847" s="88">
        <v>0</v>
      </c>
      <c r="I3847" s="88">
        <v>0</v>
      </c>
      <c r="J3847" s="88">
        <v>14541968</v>
      </c>
      <c r="K3847" s="88">
        <v>25623105</v>
      </c>
      <c r="L3847" s="88">
        <v>0</v>
      </c>
      <c r="M3847" s="88">
        <v>9205194</v>
      </c>
      <c r="N3847" s="88">
        <v>1043261</v>
      </c>
      <c r="O3847" s="88">
        <v>0</v>
      </c>
      <c r="P3847" s="88">
        <v>7517919</v>
      </c>
      <c r="Q3847" s="89">
        <v>6.9566984715299998E-3</v>
      </c>
      <c r="R3847" s="89">
        <v>0</v>
      </c>
      <c r="S3847" s="89">
        <v>0</v>
      </c>
      <c r="T3847" s="89">
        <v>1.15572103491E-3</v>
      </c>
      <c r="U3847" s="89">
        <v>4.5799379372400001E-3</v>
      </c>
      <c r="V3847" s="89">
        <v>0</v>
      </c>
      <c r="W3847" s="89">
        <v>0</v>
      </c>
      <c r="X3847" s="89">
        <v>0</v>
      </c>
      <c r="Y3847" s="89">
        <v>0</v>
      </c>
      <c r="Z3847" s="89">
        <v>9.6070593476000005E-4</v>
      </c>
      <c r="AA3847" s="89">
        <v>2.6396036855900001E-3</v>
      </c>
    </row>
    <row r="3848" spans="1:27" x14ac:dyDescent="0.25">
      <c r="A3848" s="87">
        <v>67668</v>
      </c>
      <c r="B3848" s="134">
        <v>45473</v>
      </c>
      <c r="C3848" s="87">
        <v>22562</v>
      </c>
      <c r="D3848" s="86" t="s">
        <v>4112</v>
      </c>
      <c r="E3848" s="88">
        <v>595019059</v>
      </c>
      <c r="F3848" s="88">
        <v>385696364</v>
      </c>
      <c r="G3848" s="88">
        <v>7301470</v>
      </c>
      <c r="H3848" s="88">
        <v>0</v>
      </c>
      <c r="I3848" s="88">
        <v>1110417</v>
      </c>
      <c r="J3848" s="88">
        <v>62292569</v>
      </c>
      <c r="K3848" s="88">
        <v>129267199</v>
      </c>
      <c r="L3848" s="88">
        <v>0</v>
      </c>
      <c r="M3848" s="88">
        <v>129786223</v>
      </c>
      <c r="N3848" s="88">
        <v>169725</v>
      </c>
      <c r="O3848" s="88">
        <v>73385</v>
      </c>
      <c r="P3848" s="88">
        <v>55695376</v>
      </c>
      <c r="Q3848" s="89">
        <v>2.2955088999629999E-2</v>
      </c>
      <c r="R3848" s="89">
        <v>0</v>
      </c>
      <c r="S3848" s="89">
        <v>8.9117593927900002E-3</v>
      </c>
      <c r="T3848" s="89">
        <v>1.1169766852100001E-3</v>
      </c>
      <c r="U3848" s="89">
        <v>2.9071963415099999E-3</v>
      </c>
      <c r="V3848" s="89">
        <v>0</v>
      </c>
      <c r="W3848" s="89">
        <v>-4.0359991700000003E-5</v>
      </c>
      <c r="X3848" s="89">
        <v>0</v>
      </c>
      <c r="Y3848" s="89">
        <v>0</v>
      </c>
      <c r="Z3848" s="89">
        <v>4.0806848653900003E-3</v>
      </c>
      <c r="AA3848" s="89">
        <v>2.14045571642E-3</v>
      </c>
    </row>
    <row r="3849" spans="1:27" x14ac:dyDescent="0.25">
      <c r="A3849" s="87">
        <v>67669</v>
      </c>
      <c r="B3849" s="134">
        <v>45473</v>
      </c>
      <c r="C3849" s="87">
        <v>22687</v>
      </c>
      <c r="D3849" s="86" t="s">
        <v>1019</v>
      </c>
      <c r="E3849" s="88">
        <v>676735804</v>
      </c>
      <c r="F3849" s="88">
        <v>387955233</v>
      </c>
      <c r="G3849" s="88">
        <v>9123005</v>
      </c>
      <c r="H3849" s="88">
        <v>0</v>
      </c>
      <c r="I3849" s="88">
        <v>0</v>
      </c>
      <c r="J3849" s="88">
        <v>33606235</v>
      </c>
      <c r="K3849" s="88">
        <v>138676879</v>
      </c>
      <c r="L3849" s="88">
        <v>0</v>
      </c>
      <c r="M3849" s="88">
        <v>167995511</v>
      </c>
      <c r="N3849" s="88">
        <v>0</v>
      </c>
      <c r="O3849" s="88">
        <v>0</v>
      </c>
      <c r="P3849" s="88">
        <v>38553603</v>
      </c>
      <c r="Q3849" s="89">
        <v>3.6622940015380002E-2</v>
      </c>
      <c r="R3849" s="89">
        <v>0</v>
      </c>
      <c r="S3849" s="89">
        <v>0</v>
      </c>
      <c r="T3849" s="89">
        <v>5.9518834287499997E-3</v>
      </c>
      <c r="U3849" s="89">
        <v>9.3363959064599999E-3</v>
      </c>
      <c r="V3849" s="89">
        <v>0</v>
      </c>
      <c r="W3849" s="89">
        <v>4.316010217E-5</v>
      </c>
      <c r="X3849" s="89">
        <v>0</v>
      </c>
      <c r="Y3849" s="89">
        <v>0</v>
      </c>
      <c r="Z3849" s="89">
        <v>2.1442389783690001E-2</v>
      </c>
      <c r="AA3849" s="89">
        <v>7.8958729845800008E-3</v>
      </c>
    </row>
    <row r="3850" spans="1:27" x14ac:dyDescent="0.25">
      <c r="A3850" s="87">
        <v>67682</v>
      </c>
      <c r="B3850" s="134">
        <v>45473</v>
      </c>
      <c r="C3850" s="87">
        <v>21832</v>
      </c>
      <c r="D3850" s="86" t="s">
        <v>4113</v>
      </c>
      <c r="E3850" s="88">
        <v>484426</v>
      </c>
      <c r="F3850" s="88">
        <v>331920</v>
      </c>
      <c r="G3850" s="88">
        <v>0</v>
      </c>
      <c r="H3850" s="88">
        <v>0</v>
      </c>
      <c r="I3850" s="88">
        <v>0</v>
      </c>
      <c r="J3850" s="88">
        <v>107715</v>
      </c>
      <c r="K3850" s="88">
        <v>196565</v>
      </c>
      <c r="L3850" s="88">
        <v>0</v>
      </c>
      <c r="M3850" s="88">
        <v>0</v>
      </c>
      <c r="N3850" s="88">
        <v>0</v>
      </c>
      <c r="O3850" s="88">
        <v>0</v>
      </c>
      <c r="P3850" s="88">
        <v>27640</v>
      </c>
      <c r="Q3850" s="89">
        <v>0</v>
      </c>
      <c r="R3850" s="89">
        <v>0</v>
      </c>
      <c r="S3850" s="89">
        <v>0</v>
      </c>
      <c r="T3850" s="89">
        <v>0</v>
      </c>
      <c r="U3850" s="89">
        <v>0</v>
      </c>
      <c r="V3850" s="89">
        <v>0</v>
      </c>
      <c r="W3850" s="89">
        <v>0</v>
      </c>
      <c r="X3850" s="89">
        <v>0</v>
      </c>
      <c r="Y3850" s="89">
        <v>0</v>
      </c>
      <c r="Z3850" s="89">
        <v>0</v>
      </c>
      <c r="AA3850" s="89">
        <v>0</v>
      </c>
    </row>
    <row r="3851" spans="1:27" x14ac:dyDescent="0.25">
      <c r="A3851" s="87">
        <v>67683</v>
      </c>
      <c r="B3851" s="134">
        <v>45473</v>
      </c>
      <c r="C3851" s="87">
        <v>24352</v>
      </c>
      <c r="D3851" s="86" t="s">
        <v>4114</v>
      </c>
      <c r="E3851" s="88">
        <v>45647147</v>
      </c>
      <c r="F3851" s="88">
        <v>9637109</v>
      </c>
      <c r="G3851" s="88">
        <v>847429</v>
      </c>
      <c r="H3851" s="88">
        <v>0</v>
      </c>
      <c r="I3851" s="88">
        <v>0</v>
      </c>
      <c r="J3851" s="88">
        <v>3449708</v>
      </c>
      <c r="K3851" s="88">
        <v>1134220</v>
      </c>
      <c r="L3851" s="88">
        <v>0</v>
      </c>
      <c r="M3851" s="88">
        <v>3167244</v>
      </c>
      <c r="N3851" s="88">
        <v>0</v>
      </c>
      <c r="O3851" s="88">
        <v>0</v>
      </c>
      <c r="P3851" s="88">
        <v>1038508</v>
      </c>
      <c r="Q3851" s="89">
        <v>1.9204100197700001E-3</v>
      </c>
      <c r="R3851" s="89">
        <v>0</v>
      </c>
      <c r="S3851" s="89">
        <v>0</v>
      </c>
      <c r="T3851" s="89">
        <v>1.2289345740599999E-3</v>
      </c>
      <c r="U3851" s="89">
        <v>0</v>
      </c>
      <c r="V3851" s="89">
        <v>0</v>
      </c>
      <c r="W3851" s="89">
        <v>0</v>
      </c>
      <c r="X3851" s="89">
        <v>0</v>
      </c>
      <c r="Y3851" s="89">
        <v>0</v>
      </c>
      <c r="Z3851" s="89">
        <v>-8.4978055550000002E-4</v>
      </c>
      <c r="AA3851" s="89">
        <v>4.1286573211000001E-4</v>
      </c>
    </row>
    <row r="3852" spans="1:27" x14ac:dyDescent="0.25">
      <c r="A3852" s="87">
        <v>67687</v>
      </c>
      <c r="B3852" s="134">
        <v>45473</v>
      </c>
      <c r="C3852" s="87">
        <v>21768</v>
      </c>
      <c r="D3852" s="86" t="s">
        <v>4115</v>
      </c>
      <c r="E3852" s="88">
        <v>5021194</v>
      </c>
      <c r="F3852" s="88">
        <v>3440830</v>
      </c>
      <c r="G3852" s="88">
        <v>0</v>
      </c>
      <c r="H3852" s="88">
        <v>0</v>
      </c>
      <c r="I3852" s="88">
        <v>0</v>
      </c>
      <c r="J3852" s="88">
        <v>905717</v>
      </c>
      <c r="K3852" s="88">
        <v>848918</v>
      </c>
      <c r="L3852" s="88">
        <v>0</v>
      </c>
      <c r="M3852" s="88">
        <v>0</v>
      </c>
      <c r="N3852" s="88">
        <v>0</v>
      </c>
      <c r="O3852" s="88">
        <v>0</v>
      </c>
      <c r="P3852" s="88">
        <v>1686195</v>
      </c>
      <c r="Q3852" s="89">
        <v>0</v>
      </c>
      <c r="R3852" s="89">
        <v>0</v>
      </c>
      <c r="S3852" s="89">
        <v>0</v>
      </c>
      <c r="T3852" s="89">
        <v>2.6391324283699998E-3</v>
      </c>
      <c r="U3852" s="89">
        <v>5.2197072803200004E-3</v>
      </c>
      <c r="V3852" s="89">
        <v>0</v>
      </c>
      <c r="W3852" s="89">
        <v>0</v>
      </c>
      <c r="X3852" s="89">
        <v>0</v>
      </c>
      <c r="Y3852" s="89">
        <v>0</v>
      </c>
      <c r="Z3852" s="89">
        <v>5.2845537796499999E-3</v>
      </c>
      <c r="AA3852" s="89">
        <v>4.3597604010500004E-3</v>
      </c>
    </row>
    <row r="3853" spans="1:27" x14ac:dyDescent="0.25">
      <c r="A3853" s="87">
        <v>67688</v>
      </c>
      <c r="B3853" s="134">
        <v>45473</v>
      </c>
      <c r="C3853" s="87">
        <v>21720</v>
      </c>
      <c r="D3853" s="86" t="s">
        <v>4116</v>
      </c>
      <c r="E3853" s="88">
        <v>3586961</v>
      </c>
      <c r="F3853" s="88">
        <v>2316094</v>
      </c>
      <c r="G3853" s="88">
        <v>0</v>
      </c>
      <c r="H3853" s="88">
        <v>0</v>
      </c>
      <c r="I3853" s="88">
        <v>0</v>
      </c>
      <c r="J3853" s="88">
        <v>400989</v>
      </c>
      <c r="K3853" s="88">
        <v>1570853</v>
      </c>
      <c r="L3853" s="88">
        <v>0</v>
      </c>
      <c r="M3853" s="88">
        <v>0</v>
      </c>
      <c r="N3853" s="88">
        <v>0</v>
      </c>
      <c r="O3853" s="88">
        <v>0</v>
      </c>
      <c r="P3853" s="88">
        <v>344252</v>
      </c>
      <c r="Q3853" s="89">
        <v>0</v>
      </c>
      <c r="R3853" s="89">
        <v>0</v>
      </c>
      <c r="S3853" s="89">
        <v>0</v>
      </c>
      <c r="T3853" s="89">
        <v>0</v>
      </c>
      <c r="U3853" s="89">
        <v>-1.6036369325E-3</v>
      </c>
      <c r="V3853" s="89">
        <v>0</v>
      </c>
      <c r="W3853" s="89">
        <v>0</v>
      </c>
      <c r="X3853" s="89">
        <v>0</v>
      </c>
      <c r="Y3853" s="89">
        <v>0</v>
      </c>
      <c r="Z3853" s="89">
        <v>1.512454165316E-2</v>
      </c>
      <c r="AA3853" s="89">
        <v>8.5848056028999995E-4</v>
      </c>
    </row>
    <row r="3854" spans="1:27" x14ac:dyDescent="0.25">
      <c r="A3854" s="87">
        <v>67691</v>
      </c>
      <c r="B3854" s="134">
        <v>45473</v>
      </c>
      <c r="C3854" s="87">
        <v>21848</v>
      </c>
      <c r="D3854" s="86" t="s">
        <v>4117</v>
      </c>
      <c r="E3854" s="88">
        <v>3100550</v>
      </c>
      <c r="F3854" s="88">
        <v>2191925</v>
      </c>
      <c r="G3854" s="88">
        <v>0</v>
      </c>
      <c r="H3854" s="88">
        <v>0</v>
      </c>
      <c r="I3854" s="88">
        <v>0</v>
      </c>
      <c r="J3854" s="88">
        <v>557907</v>
      </c>
      <c r="K3854" s="88">
        <v>1352812</v>
      </c>
      <c r="L3854" s="88">
        <v>0</v>
      </c>
      <c r="M3854" s="88">
        <v>0</v>
      </c>
      <c r="N3854" s="88">
        <v>0</v>
      </c>
      <c r="O3854" s="88">
        <v>0</v>
      </c>
      <c r="P3854" s="88">
        <v>281206</v>
      </c>
      <c r="Q3854" s="89">
        <v>0</v>
      </c>
      <c r="R3854" s="89">
        <v>0</v>
      </c>
      <c r="S3854" s="89">
        <v>0</v>
      </c>
      <c r="T3854" s="89">
        <v>0</v>
      </c>
      <c r="U3854" s="89">
        <v>3.8971239323E-3</v>
      </c>
      <c r="V3854" s="89">
        <v>0</v>
      </c>
      <c r="W3854" s="89">
        <v>0</v>
      </c>
      <c r="X3854" s="89">
        <v>0</v>
      </c>
      <c r="Y3854" s="89">
        <v>0</v>
      </c>
      <c r="Z3854" s="89">
        <v>3.78453893443E-3</v>
      </c>
      <c r="AA3854" s="89">
        <v>2.7847222344399999E-3</v>
      </c>
    </row>
    <row r="3855" spans="1:27" x14ac:dyDescent="0.25">
      <c r="A3855" s="87">
        <v>67695</v>
      </c>
      <c r="B3855" s="134">
        <v>45473</v>
      </c>
      <c r="C3855" s="87">
        <v>21833</v>
      </c>
      <c r="D3855" s="86" t="s">
        <v>4118</v>
      </c>
      <c r="E3855" s="88">
        <v>14339572</v>
      </c>
      <c r="F3855" s="88">
        <v>7577037</v>
      </c>
      <c r="G3855" s="88">
        <v>476606</v>
      </c>
      <c r="H3855" s="88">
        <v>0</v>
      </c>
      <c r="I3855" s="88">
        <v>0</v>
      </c>
      <c r="J3855" s="88">
        <v>2369178</v>
      </c>
      <c r="K3855" s="88">
        <v>3119429</v>
      </c>
      <c r="L3855" s="88">
        <v>0</v>
      </c>
      <c r="M3855" s="88">
        <v>458895</v>
      </c>
      <c r="N3855" s="88">
        <v>0</v>
      </c>
      <c r="O3855" s="88">
        <v>0</v>
      </c>
      <c r="P3855" s="88">
        <v>1152929</v>
      </c>
      <c r="Q3855" s="89">
        <v>6.2577562376900002E-3</v>
      </c>
      <c r="R3855" s="89">
        <v>0</v>
      </c>
      <c r="S3855" s="89">
        <v>0</v>
      </c>
      <c r="T3855" s="89">
        <v>0</v>
      </c>
      <c r="U3855" s="89">
        <v>3.5431500461999998E-4</v>
      </c>
      <c r="V3855" s="89">
        <v>0</v>
      </c>
      <c r="W3855" s="89">
        <v>0</v>
      </c>
      <c r="X3855" s="89">
        <v>0</v>
      </c>
      <c r="Y3855" s="89">
        <v>0</v>
      </c>
      <c r="Z3855" s="89">
        <v>9.2865705227800008E-3</v>
      </c>
      <c r="AA3855" s="89">
        <v>1.9696184732100001E-3</v>
      </c>
    </row>
    <row r="3856" spans="1:27" x14ac:dyDescent="0.25">
      <c r="A3856" s="87">
        <v>67700</v>
      </c>
      <c r="B3856" s="134">
        <v>45473</v>
      </c>
      <c r="C3856" s="87">
        <v>23059</v>
      </c>
      <c r="D3856" s="86" t="s">
        <v>4119</v>
      </c>
      <c r="E3856" s="88">
        <v>26522815</v>
      </c>
      <c r="F3856" s="88">
        <v>15512415</v>
      </c>
      <c r="G3856" s="88">
        <v>122674</v>
      </c>
      <c r="H3856" s="88">
        <v>0</v>
      </c>
      <c r="I3856" s="88">
        <v>0</v>
      </c>
      <c r="J3856" s="88">
        <v>3528351</v>
      </c>
      <c r="K3856" s="88">
        <v>7833253</v>
      </c>
      <c r="L3856" s="88">
        <v>0</v>
      </c>
      <c r="M3856" s="88">
        <v>2150105</v>
      </c>
      <c r="N3856" s="88">
        <v>138266</v>
      </c>
      <c r="O3856" s="88">
        <v>0</v>
      </c>
      <c r="P3856" s="88">
        <v>1739766</v>
      </c>
      <c r="Q3856" s="89">
        <v>-8.5756374010000005E-4</v>
      </c>
      <c r="R3856" s="89">
        <v>0</v>
      </c>
      <c r="S3856" s="89">
        <v>0</v>
      </c>
      <c r="T3856" s="89">
        <v>4.0303695646000002E-4</v>
      </c>
      <c r="U3856" s="89">
        <v>1.31802678564E-3</v>
      </c>
      <c r="V3856" s="89">
        <v>0</v>
      </c>
      <c r="W3856" s="89">
        <v>0</v>
      </c>
      <c r="X3856" s="89">
        <v>0</v>
      </c>
      <c r="Y3856" s="89">
        <v>0</v>
      </c>
      <c r="Z3856" s="89">
        <v>3.84238447101E-3</v>
      </c>
      <c r="AA3856" s="89">
        <v>1.15004266674E-3</v>
      </c>
    </row>
    <row r="3857" spans="1:27" x14ac:dyDescent="0.25">
      <c r="A3857" s="87">
        <v>67701</v>
      </c>
      <c r="B3857" s="134">
        <v>45473</v>
      </c>
      <c r="C3857" s="87">
        <v>23980</v>
      </c>
      <c r="D3857" s="86" t="s">
        <v>4120</v>
      </c>
      <c r="E3857" s="88">
        <v>55383589</v>
      </c>
      <c r="F3857" s="88">
        <v>34711238</v>
      </c>
      <c r="G3857" s="88">
        <v>1382101</v>
      </c>
      <c r="H3857" s="88">
        <v>0</v>
      </c>
      <c r="I3857" s="88">
        <v>0</v>
      </c>
      <c r="J3857" s="88">
        <v>5530604</v>
      </c>
      <c r="K3857" s="88">
        <v>9661970</v>
      </c>
      <c r="L3857" s="88">
        <v>0</v>
      </c>
      <c r="M3857" s="88">
        <v>12685281</v>
      </c>
      <c r="N3857" s="88">
        <v>78021</v>
      </c>
      <c r="O3857" s="88">
        <v>0</v>
      </c>
      <c r="P3857" s="88">
        <v>5373261</v>
      </c>
      <c r="Q3857" s="89">
        <v>1.293809453844E-2</v>
      </c>
      <c r="R3857" s="89">
        <v>0</v>
      </c>
      <c r="S3857" s="89">
        <v>0</v>
      </c>
      <c r="T3857" s="89">
        <v>1.1251867597E-4</v>
      </c>
      <c r="U3857" s="89">
        <v>4.1137137649499998E-3</v>
      </c>
      <c r="V3857" s="89">
        <v>0</v>
      </c>
      <c r="W3857" s="89">
        <v>-7.0592507199999997E-4</v>
      </c>
      <c r="X3857" s="89">
        <v>0</v>
      </c>
      <c r="Y3857" s="89">
        <v>0</v>
      </c>
      <c r="Z3857" s="89">
        <v>7.6261658812300003E-3</v>
      </c>
      <c r="AA3857" s="89">
        <v>2.4775369024E-3</v>
      </c>
    </row>
    <row r="3858" spans="1:27" x14ac:dyDescent="0.25">
      <c r="A3858" s="87">
        <v>67703</v>
      </c>
      <c r="B3858" s="134">
        <v>45473</v>
      </c>
      <c r="C3858" s="87">
        <v>21839</v>
      </c>
      <c r="D3858" s="86" t="s">
        <v>4121</v>
      </c>
      <c r="E3858" s="88">
        <v>4987290</v>
      </c>
      <c r="F3858" s="88">
        <v>4048262</v>
      </c>
      <c r="G3858" s="88">
        <v>0</v>
      </c>
      <c r="H3858" s="88">
        <v>0</v>
      </c>
      <c r="I3858" s="88">
        <v>0</v>
      </c>
      <c r="J3858" s="88">
        <v>1322663</v>
      </c>
      <c r="K3858" s="88">
        <v>2193298</v>
      </c>
      <c r="L3858" s="88">
        <v>0</v>
      </c>
      <c r="M3858" s="88">
        <v>0</v>
      </c>
      <c r="N3858" s="88">
        <v>0</v>
      </c>
      <c r="O3858" s="88">
        <v>0</v>
      </c>
      <c r="P3858" s="88">
        <v>532301</v>
      </c>
      <c r="Q3858" s="89">
        <v>0</v>
      </c>
      <c r="R3858" s="89">
        <v>0</v>
      </c>
      <c r="S3858" s="89">
        <v>0</v>
      </c>
      <c r="T3858" s="89">
        <v>0</v>
      </c>
      <c r="U3858" s="89">
        <v>-2.8863207829999999E-4</v>
      </c>
      <c r="V3858" s="89">
        <v>0</v>
      </c>
      <c r="W3858" s="89">
        <v>0</v>
      </c>
      <c r="X3858" s="89">
        <v>0</v>
      </c>
      <c r="Y3858" s="89">
        <v>0</v>
      </c>
      <c r="Z3858" s="89">
        <v>0</v>
      </c>
      <c r="AA3858" s="89">
        <v>-1.5420747679999999E-4</v>
      </c>
    </row>
    <row r="3859" spans="1:27" x14ac:dyDescent="0.25">
      <c r="A3859" s="87">
        <v>67708</v>
      </c>
      <c r="B3859" s="134">
        <v>45473</v>
      </c>
      <c r="C3859" s="87">
        <v>23101</v>
      </c>
      <c r="D3859" s="86" t="s">
        <v>4122</v>
      </c>
      <c r="E3859" s="88">
        <v>8810962</v>
      </c>
      <c r="F3859" s="88">
        <v>3559755</v>
      </c>
      <c r="G3859" s="88">
        <v>88887</v>
      </c>
      <c r="H3859" s="88">
        <v>0</v>
      </c>
      <c r="I3859" s="88">
        <v>0</v>
      </c>
      <c r="J3859" s="88">
        <v>904733</v>
      </c>
      <c r="K3859" s="88">
        <v>1732686</v>
      </c>
      <c r="L3859" s="88">
        <v>0</v>
      </c>
      <c r="M3859" s="88">
        <v>0</v>
      </c>
      <c r="N3859" s="88">
        <v>0</v>
      </c>
      <c r="O3859" s="88">
        <v>0</v>
      </c>
      <c r="P3859" s="88">
        <v>833449</v>
      </c>
      <c r="Q3859" s="89">
        <v>2.0632721032800001E-3</v>
      </c>
      <c r="R3859" s="89">
        <v>0</v>
      </c>
      <c r="S3859" s="89">
        <v>0</v>
      </c>
      <c r="T3859" s="89">
        <v>3.2278462906E-4</v>
      </c>
      <c r="U3859" s="89">
        <v>6.0682086977999997E-4</v>
      </c>
      <c r="V3859" s="89">
        <v>0</v>
      </c>
      <c r="W3859" s="89">
        <v>0</v>
      </c>
      <c r="X3859" s="89">
        <v>0</v>
      </c>
      <c r="Y3859" s="89">
        <v>0</v>
      </c>
      <c r="Z3859" s="89">
        <v>-1.3473375176000001E-3</v>
      </c>
      <c r="AA3859" s="89">
        <v>1.4252410618000001E-4</v>
      </c>
    </row>
    <row r="3860" spans="1:27" x14ac:dyDescent="0.25">
      <c r="A3860" s="87">
        <v>67709</v>
      </c>
      <c r="B3860" s="134">
        <v>45473</v>
      </c>
      <c r="C3860" s="87">
        <v>24305</v>
      </c>
      <c r="D3860" s="86" t="s">
        <v>4123</v>
      </c>
      <c r="E3860" s="88">
        <v>712234801</v>
      </c>
      <c r="F3860" s="88">
        <v>439611583</v>
      </c>
      <c r="G3860" s="88">
        <v>16238787</v>
      </c>
      <c r="H3860" s="88">
        <v>0</v>
      </c>
      <c r="I3860" s="88">
        <v>0</v>
      </c>
      <c r="J3860" s="88">
        <v>20502532</v>
      </c>
      <c r="K3860" s="88">
        <v>59200047</v>
      </c>
      <c r="L3860" s="88">
        <v>0</v>
      </c>
      <c r="M3860" s="88">
        <v>293433217</v>
      </c>
      <c r="N3860" s="88">
        <v>22797023</v>
      </c>
      <c r="O3860" s="88">
        <v>3189347</v>
      </c>
      <c r="P3860" s="88">
        <v>24250630</v>
      </c>
      <c r="Q3860" s="89">
        <v>1.075656992641E-2</v>
      </c>
      <c r="R3860" s="89">
        <v>0</v>
      </c>
      <c r="S3860" s="89">
        <v>0</v>
      </c>
      <c r="T3860" s="89">
        <v>-2.9298893320000002E-4</v>
      </c>
      <c r="U3860" s="89">
        <v>8.1469834040999998E-4</v>
      </c>
      <c r="V3860" s="89">
        <v>0</v>
      </c>
      <c r="W3860" s="89">
        <v>7.2116291410900003E-7</v>
      </c>
      <c r="X3860" s="89">
        <v>0</v>
      </c>
      <c r="Y3860" s="89">
        <v>0</v>
      </c>
      <c r="Z3860" s="89">
        <v>1.027402794791E-2</v>
      </c>
      <c r="AA3860" s="89">
        <v>9.4517938273000002E-4</v>
      </c>
    </row>
    <row r="3861" spans="1:27" x14ac:dyDescent="0.25">
      <c r="A3861" s="87">
        <v>67710</v>
      </c>
      <c r="B3861" s="134">
        <v>45473</v>
      </c>
      <c r="C3861" s="87">
        <v>24241</v>
      </c>
      <c r="D3861" s="86" t="s">
        <v>4124</v>
      </c>
      <c r="E3861" s="88">
        <v>24792491</v>
      </c>
      <c r="F3861" s="88">
        <v>17076648</v>
      </c>
      <c r="G3861" s="88">
        <v>0</v>
      </c>
      <c r="H3861" s="88">
        <v>0</v>
      </c>
      <c r="I3861" s="88">
        <v>0</v>
      </c>
      <c r="J3861" s="88">
        <v>2972441</v>
      </c>
      <c r="K3861" s="88">
        <v>2327795</v>
      </c>
      <c r="L3861" s="88">
        <v>0</v>
      </c>
      <c r="M3861" s="88">
        <v>10328105</v>
      </c>
      <c r="N3861" s="88">
        <v>0</v>
      </c>
      <c r="O3861" s="88">
        <v>0</v>
      </c>
      <c r="P3861" s="88">
        <v>1448307</v>
      </c>
      <c r="Q3861" s="89">
        <v>0</v>
      </c>
      <c r="R3861" s="89">
        <v>0</v>
      </c>
      <c r="S3861" s="89">
        <v>0</v>
      </c>
      <c r="T3861" s="89">
        <v>0</v>
      </c>
      <c r="U3861" s="89">
        <v>0</v>
      </c>
      <c r="V3861" s="89">
        <v>0</v>
      </c>
      <c r="W3861" s="89">
        <v>0</v>
      </c>
      <c r="X3861" s="89">
        <v>0</v>
      </c>
      <c r="Y3861" s="89">
        <v>0</v>
      </c>
      <c r="Z3861" s="89">
        <v>0</v>
      </c>
      <c r="AA3861" s="89">
        <v>0</v>
      </c>
    </row>
    <row r="3862" spans="1:27" x14ac:dyDescent="0.25">
      <c r="A3862" s="87">
        <v>67713</v>
      </c>
      <c r="B3862" s="134">
        <v>45473</v>
      </c>
      <c r="C3862" s="87">
        <v>23945</v>
      </c>
      <c r="D3862" s="86" t="s">
        <v>4125</v>
      </c>
      <c r="E3862" s="88">
        <v>39950891</v>
      </c>
      <c r="F3862" s="88">
        <v>20617668</v>
      </c>
      <c r="G3862" s="88">
        <v>393014</v>
      </c>
      <c r="H3862" s="88">
        <v>0</v>
      </c>
      <c r="I3862" s="88">
        <v>0</v>
      </c>
      <c r="J3862" s="88">
        <v>9596907</v>
      </c>
      <c r="K3862" s="88">
        <v>6177131</v>
      </c>
      <c r="L3862" s="88">
        <v>0</v>
      </c>
      <c r="M3862" s="88">
        <v>779295</v>
      </c>
      <c r="N3862" s="88">
        <v>0</v>
      </c>
      <c r="O3862" s="88">
        <v>0</v>
      </c>
      <c r="P3862" s="88">
        <v>3671321</v>
      </c>
      <c r="Q3862" s="89">
        <v>1.6118497160140001E-2</v>
      </c>
      <c r="R3862" s="89">
        <v>0</v>
      </c>
      <c r="S3862" s="89">
        <v>0</v>
      </c>
      <c r="T3862" s="89">
        <v>-1.3255873300000001E-5</v>
      </c>
      <c r="U3862" s="89">
        <v>1.54962913772E-3</v>
      </c>
      <c r="V3862" s="89">
        <v>0</v>
      </c>
      <c r="W3862" s="89">
        <v>0</v>
      </c>
      <c r="X3862" s="89">
        <v>0</v>
      </c>
      <c r="Y3862" s="89">
        <v>0</v>
      </c>
      <c r="Z3862" s="89">
        <v>-1.6514352232999999E-3</v>
      </c>
      <c r="AA3862" s="89">
        <v>5.0959447974999997E-4</v>
      </c>
    </row>
    <row r="3863" spans="1:27" x14ac:dyDescent="0.25">
      <c r="A3863" s="87">
        <v>67715</v>
      </c>
      <c r="B3863" s="134">
        <v>45473</v>
      </c>
      <c r="C3863" s="87">
        <v>23104</v>
      </c>
      <c r="D3863" s="86" t="s">
        <v>4126</v>
      </c>
      <c r="E3863" s="88">
        <v>4632747</v>
      </c>
      <c r="F3863" s="88">
        <v>3508907</v>
      </c>
      <c r="G3863" s="88">
        <v>0</v>
      </c>
      <c r="H3863" s="88">
        <v>0</v>
      </c>
      <c r="I3863" s="88">
        <v>0</v>
      </c>
      <c r="J3863" s="88">
        <v>605223</v>
      </c>
      <c r="K3863" s="88">
        <v>1835234</v>
      </c>
      <c r="L3863" s="88">
        <v>0</v>
      </c>
      <c r="M3863" s="88">
        <v>0</v>
      </c>
      <c r="N3863" s="88">
        <v>0</v>
      </c>
      <c r="O3863" s="88">
        <v>0</v>
      </c>
      <c r="P3863" s="88">
        <v>1068450</v>
      </c>
      <c r="Q3863" s="89">
        <v>0</v>
      </c>
      <c r="R3863" s="89">
        <v>0</v>
      </c>
      <c r="S3863" s="89">
        <v>0</v>
      </c>
      <c r="T3863" s="89">
        <v>0</v>
      </c>
      <c r="U3863" s="89">
        <v>0</v>
      </c>
      <c r="V3863" s="89">
        <v>0</v>
      </c>
      <c r="W3863" s="89">
        <v>0</v>
      </c>
      <c r="X3863" s="89">
        <v>0</v>
      </c>
      <c r="Y3863" s="89">
        <v>0</v>
      </c>
      <c r="Z3863" s="89">
        <v>0</v>
      </c>
      <c r="AA3863" s="89">
        <v>1.9138940491999999E-4</v>
      </c>
    </row>
    <row r="3864" spans="1:27" x14ac:dyDescent="0.25">
      <c r="A3864" s="87">
        <v>67716</v>
      </c>
      <c r="B3864" s="134">
        <v>45473</v>
      </c>
      <c r="C3864" s="87">
        <v>21871</v>
      </c>
      <c r="D3864" s="86" t="s">
        <v>4127</v>
      </c>
      <c r="E3864" s="88">
        <v>7255824</v>
      </c>
      <c r="F3864" s="88">
        <v>4429115</v>
      </c>
      <c r="G3864" s="88">
        <v>0</v>
      </c>
      <c r="H3864" s="88">
        <v>0</v>
      </c>
      <c r="I3864" s="88">
        <v>0</v>
      </c>
      <c r="J3864" s="88">
        <v>570389</v>
      </c>
      <c r="K3864" s="88">
        <v>2069832</v>
      </c>
      <c r="L3864" s="88">
        <v>0</v>
      </c>
      <c r="M3864" s="88">
        <v>0</v>
      </c>
      <c r="N3864" s="88">
        <v>0</v>
      </c>
      <c r="O3864" s="88">
        <v>257038</v>
      </c>
      <c r="P3864" s="88">
        <v>1531856</v>
      </c>
      <c r="Q3864" s="89">
        <v>0</v>
      </c>
      <c r="R3864" s="89">
        <v>0</v>
      </c>
      <c r="S3864" s="89">
        <v>0</v>
      </c>
      <c r="T3864" s="89">
        <v>0</v>
      </c>
      <c r="U3864" s="89">
        <v>7.5977948577299996E-3</v>
      </c>
      <c r="V3864" s="89">
        <v>0</v>
      </c>
      <c r="W3864" s="89">
        <v>0</v>
      </c>
      <c r="X3864" s="89">
        <v>0</v>
      </c>
      <c r="Y3864" s="89">
        <v>0</v>
      </c>
      <c r="Z3864" s="89">
        <v>1.065076357021E-2</v>
      </c>
      <c r="AA3864" s="89">
        <v>7.2059243154699998E-3</v>
      </c>
    </row>
    <row r="3865" spans="1:27" x14ac:dyDescent="0.25">
      <c r="A3865" s="87">
        <v>67717</v>
      </c>
      <c r="B3865" s="134">
        <v>45473</v>
      </c>
      <c r="C3865" s="87">
        <v>22471</v>
      </c>
      <c r="D3865" s="86" t="s">
        <v>4749</v>
      </c>
      <c r="E3865" s="88">
        <v>45125163</v>
      </c>
      <c r="F3865" s="88">
        <v>17783185</v>
      </c>
      <c r="G3865" s="88">
        <v>817097</v>
      </c>
      <c r="H3865" s="88">
        <v>0</v>
      </c>
      <c r="I3865" s="88">
        <v>0</v>
      </c>
      <c r="J3865" s="88">
        <v>4202167</v>
      </c>
      <c r="K3865" s="88">
        <v>7722229</v>
      </c>
      <c r="L3865" s="88">
        <v>0</v>
      </c>
      <c r="M3865" s="88">
        <v>1994063</v>
      </c>
      <c r="N3865" s="88">
        <v>48345</v>
      </c>
      <c r="O3865" s="88">
        <v>0</v>
      </c>
      <c r="P3865" s="88">
        <v>2999284</v>
      </c>
      <c r="Q3865" s="89">
        <v>7.4948975029099996E-3</v>
      </c>
      <c r="R3865" s="89">
        <v>0</v>
      </c>
      <c r="S3865" s="89">
        <v>0</v>
      </c>
      <c r="T3865" s="89">
        <v>4.9495410926100004E-3</v>
      </c>
      <c r="U3865" s="89">
        <v>1.4843738010900001E-3</v>
      </c>
      <c r="V3865" s="89">
        <v>0</v>
      </c>
      <c r="W3865" s="89">
        <v>0</v>
      </c>
      <c r="X3865" s="89">
        <v>0</v>
      </c>
      <c r="Y3865" s="89">
        <v>0</v>
      </c>
      <c r="Z3865" s="89">
        <v>6.7823349075700002E-3</v>
      </c>
      <c r="AA3865" s="89">
        <v>3.5665544406000001E-3</v>
      </c>
    </row>
    <row r="3866" spans="1:27" x14ac:dyDescent="0.25">
      <c r="A3866" s="87">
        <v>67720</v>
      </c>
      <c r="B3866" s="134">
        <v>45473</v>
      </c>
      <c r="C3866" s="87">
        <v>24040</v>
      </c>
      <c r="D3866" s="86" t="s">
        <v>4128</v>
      </c>
      <c r="E3866" s="88">
        <v>294732281</v>
      </c>
      <c r="F3866" s="88">
        <v>220419599</v>
      </c>
      <c r="G3866" s="88">
        <v>7105011</v>
      </c>
      <c r="H3866" s="88">
        <v>0</v>
      </c>
      <c r="I3866" s="88">
        <v>436589</v>
      </c>
      <c r="J3866" s="88">
        <v>30675477</v>
      </c>
      <c r="K3866" s="88">
        <v>71882095</v>
      </c>
      <c r="L3866" s="88">
        <v>0</v>
      </c>
      <c r="M3866" s="88">
        <v>89435148</v>
      </c>
      <c r="N3866" s="88">
        <v>10420881</v>
      </c>
      <c r="O3866" s="88">
        <v>205881</v>
      </c>
      <c r="P3866" s="88">
        <v>10258517</v>
      </c>
      <c r="Q3866" s="89">
        <v>1.8092507271520002E-2</v>
      </c>
      <c r="R3866" s="89">
        <v>0</v>
      </c>
      <c r="S3866" s="89">
        <v>2.3891352096179999E-2</v>
      </c>
      <c r="T3866" s="89">
        <v>3.50718595358E-3</v>
      </c>
      <c r="U3866" s="89">
        <v>6.9764876789299999E-3</v>
      </c>
      <c r="V3866" s="89">
        <v>0</v>
      </c>
      <c r="W3866" s="89">
        <v>-1.55858739E-5</v>
      </c>
      <c r="X3866" s="89">
        <v>0</v>
      </c>
      <c r="Y3866" s="89">
        <v>0</v>
      </c>
      <c r="Z3866" s="89">
        <v>6.5879095581899997E-3</v>
      </c>
      <c r="AA3866" s="89">
        <v>3.9229246776700004E-3</v>
      </c>
    </row>
    <row r="3867" spans="1:27" x14ac:dyDescent="0.25">
      <c r="A3867" s="87">
        <v>67725</v>
      </c>
      <c r="B3867" s="134">
        <v>45473</v>
      </c>
      <c r="C3867" s="87">
        <v>22467</v>
      </c>
      <c r="D3867" s="86" t="s">
        <v>1305</v>
      </c>
      <c r="E3867" s="88">
        <v>141198960</v>
      </c>
      <c r="F3867" s="88">
        <v>67685419</v>
      </c>
      <c r="G3867" s="88">
        <v>1563846</v>
      </c>
      <c r="H3867" s="88">
        <v>0</v>
      </c>
      <c r="I3867" s="88">
        <v>0</v>
      </c>
      <c r="J3867" s="88">
        <v>12532866</v>
      </c>
      <c r="K3867" s="88">
        <v>24267088</v>
      </c>
      <c r="L3867" s="88">
        <v>0</v>
      </c>
      <c r="M3867" s="88">
        <v>27978236</v>
      </c>
      <c r="N3867" s="88">
        <v>0</v>
      </c>
      <c r="O3867" s="88">
        <v>0</v>
      </c>
      <c r="P3867" s="88">
        <v>1343383</v>
      </c>
      <c r="Q3867" s="89">
        <v>1.8861883561929998E-2</v>
      </c>
      <c r="R3867" s="89">
        <v>0</v>
      </c>
      <c r="S3867" s="89">
        <v>0</v>
      </c>
      <c r="T3867" s="89">
        <v>6.3084102174000003E-4</v>
      </c>
      <c r="U3867" s="89">
        <v>1.67432544918E-3</v>
      </c>
      <c r="V3867" s="89">
        <v>0</v>
      </c>
      <c r="W3867" s="89">
        <v>-1.4142522570000001E-4</v>
      </c>
      <c r="X3867" s="89">
        <v>0</v>
      </c>
      <c r="Y3867" s="89">
        <v>0</v>
      </c>
      <c r="Z3867" s="89">
        <v>2.0202943548680002E-2</v>
      </c>
      <c r="AA3867" s="89">
        <v>1.5797860771600001E-3</v>
      </c>
    </row>
    <row r="3868" spans="1:27" x14ac:dyDescent="0.25">
      <c r="A3868" s="87">
        <v>67730</v>
      </c>
      <c r="B3868" s="134">
        <v>45473</v>
      </c>
      <c r="C3868" s="87">
        <v>22403</v>
      </c>
      <c r="D3868" s="86" t="s">
        <v>4129</v>
      </c>
      <c r="E3868" s="88">
        <v>65469045</v>
      </c>
      <c r="F3868" s="88">
        <v>44272546</v>
      </c>
      <c r="G3868" s="88">
        <v>0</v>
      </c>
      <c r="H3868" s="88">
        <v>0</v>
      </c>
      <c r="I3868" s="88">
        <v>0</v>
      </c>
      <c r="J3868" s="88">
        <v>3999178</v>
      </c>
      <c r="K3868" s="88">
        <v>13702212</v>
      </c>
      <c r="L3868" s="88">
        <v>0</v>
      </c>
      <c r="M3868" s="88">
        <v>22830282</v>
      </c>
      <c r="N3868" s="88">
        <v>0</v>
      </c>
      <c r="O3868" s="88">
        <v>0</v>
      </c>
      <c r="P3868" s="88">
        <v>3740875</v>
      </c>
      <c r="Q3868" s="89">
        <v>0</v>
      </c>
      <c r="R3868" s="89">
        <v>0</v>
      </c>
      <c r="S3868" s="89">
        <v>0</v>
      </c>
      <c r="T3868" s="89">
        <v>-2.1281252740999999E-3</v>
      </c>
      <c r="U3868" s="89">
        <v>2.1026977415200001E-3</v>
      </c>
      <c r="V3868" s="89">
        <v>0</v>
      </c>
      <c r="W3868" s="89">
        <v>0</v>
      </c>
      <c r="X3868" s="89">
        <v>0</v>
      </c>
      <c r="Y3868" s="89">
        <v>0</v>
      </c>
      <c r="Z3868" s="89">
        <v>1.460251909894E-2</v>
      </c>
      <c r="AA3868" s="89">
        <v>1.80097001514E-3</v>
      </c>
    </row>
    <row r="3869" spans="1:27" x14ac:dyDescent="0.25">
      <c r="A3869" s="87">
        <v>67738</v>
      </c>
      <c r="B3869" s="134">
        <v>45473</v>
      </c>
      <c r="C3869" s="87">
        <v>23850</v>
      </c>
      <c r="D3869" s="86" t="s">
        <v>4130</v>
      </c>
      <c r="E3869" s="88">
        <v>11431067</v>
      </c>
      <c r="F3869" s="88">
        <v>3446132</v>
      </c>
      <c r="G3869" s="88">
        <v>0</v>
      </c>
      <c r="H3869" s="88">
        <v>0</v>
      </c>
      <c r="I3869" s="88">
        <v>0</v>
      </c>
      <c r="J3869" s="88">
        <v>1875499</v>
      </c>
      <c r="K3869" s="88">
        <v>650806</v>
      </c>
      <c r="L3869" s="88">
        <v>0</v>
      </c>
      <c r="M3869" s="88">
        <v>72245</v>
      </c>
      <c r="N3869" s="88">
        <v>0</v>
      </c>
      <c r="O3869" s="88">
        <v>0</v>
      </c>
      <c r="P3869" s="88">
        <v>847582</v>
      </c>
      <c r="Q3869" s="89">
        <v>0</v>
      </c>
      <c r="R3869" s="89">
        <v>0</v>
      </c>
      <c r="S3869" s="89">
        <v>0</v>
      </c>
      <c r="T3869" s="89">
        <v>0</v>
      </c>
      <c r="U3869" s="89">
        <v>0</v>
      </c>
      <c r="V3869" s="89">
        <v>0</v>
      </c>
      <c r="W3869" s="89">
        <v>0</v>
      </c>
      <c r="X3869" s="89">
        <v>0</v>
      </c>
      <c r="Y3869" s="89">
        <v>0</v>
      </c>
      <c r="Z3869" s="89">
        <v>1.1846249434059999E-2</v>
      </c>
      <c r="AA3869" s="89">
        <v>3.0731119871199998E-3</v>
      </c>
    </row>
    <row r="3870" spans="1:27" x14ac:dyDescent="0.25">
      <c r="A3870" s="87">
        <v>67739</v>
      </c>
      <c r="B3870" s="134">
        <v>45473</v>
      </c>
      <c r="C3870" s="87">
        <v>23058</v>
      </c>
      <c r="D3870" s="86" t="s">
        <v>4131</v>
      </c>
      <c r="E3870" s="88">
        <v>312966634</v>
      </c>
      <c r="F3870" s="88">
        <v>212896764</v>
      </c>
      <c r="G3870" s="88">
        <v>2523365</v>
      </c>
      <c r="H3870" s="88">
        <v>0</v>
      </c>
      <c r="I3870" s="88">
        <v>3296739</v>
      </c>
      <c r="J3870" s="88">
        <v>23045380</v>
      </c>
      <c r="K3870" s="88">
        <v>45446797</v>
      </c>
      <c r="L3870" s="88">
        <v>0</v>
      </c>
      <c r="M3870" s="88">
        <v>116849041</v>
      </c>
      <c r="N3870" s="88">
        <v>0</v>
      </c>
      <c r="O3870" s="88">
        <v>0</v>
      </c>
      <c r="P3870" s="88">
        <v>21735442</v>
      </c>
      <c r="Q3870" s="89">
        <v>2.0735050305899999E-3</v>
      </c>
      <c r="R3870" s="89">
        <v>0</v>
      </c>
      <c r="S3870" s="89">
        <v>1.85625249469E-3</v>
      </c>
      <c r="T3870" s="89">
        <v>0</v>
      </c>
      <c r="U3870" s="89">
        <v>-2.7159054914000001E-6</v>
      </c>
      <c r="V3870" s="89">
        <v>0</v>
      </c>
      <c r="W3870" s="89">
        <v>4.702348808E-5</v>
      </c>
      <c r="X3870" s="89">
        <v>0</v>
      </c>
      <c r="Y3870" s="89">
        <v>0</v>
      </c>
      <c r="Z3870" s="89">
        <v>1.5766372547999999E-4</v>
      </c>
      <c r="AA3870" s="89">
        <v>9.7973508899999999E-5</v>
      </c>
    </row>
    <row r="3871" spans="1:27" x14ac:dyDescent="0.25">
      <c r="A3871" s="87">
        <v>67741</v>
      </c>
      <c r="B3871" s="134">
        <v>45473</v>
      </c>
      <c r="C3871" s="87">
        <v>23925</v>
      </c>
      <c r="D3871" s="86" t="s">
        <v>4132</v>
      </c>
      <c r="E3871" s="88">
        <v>82577595</v>
      </c>
      <c r="F3871" s="88">
        <v>58097197</v>
      </c>
      <c r="G3871" s="88">
        <v>420531</v>
      </c>
      <c r="H3871" s="88">
        <v>0</v>
      </c>
      <c r="I3871" s="88">
        <v>0</v>
      </c>
      <c r="J3871" s="88">
        <v>4296916</v>
      </c>
      <c r="K3871" s="88">
        <v>38042147</v>
      </c>
      <c r="L3871" s="88">
        <v>0</v>
      </c>
      <c r="M3871" s="88">
        <v>10982791</v>
      </c>
      <c r="N3871" s="88">
        <v>0</v>
      </c>
      <c r="O3871" s="88">
        <v>0</v>
      </c>
      <c r="P3871" s="88">
        <v>4354812</v>
      </c>
      <c r="Q3871" s="89">
        <v>6.0724530984199998E-3</v>
      </c>
      <c r="R3871" s="89">
        <v>0</v>
      </c>
      <c r="S3871" s="89">
        <v>0</v>
      </c>
      <c r="T3871" s="89">
        <v>2.6786343991099999E-3</v>
      </c>
      <c r="U3871" s="89">
        <v>8.4936884528100005E-3</v>
      </c>
      <c r="V3871" s="89">
        <v>0</v>
      </c>
      <c r="W3871" s="89">
        <v>0</v>
      </c>
      <c r="X3871" s="89">
        <v>0</v>
      </c>
      <c r="Y3871" s="89">
        <v>0</v>
      </c>
      <c r="Z3871" s="89">
        <v>9.4533421993399994E-3</v>
      </c>
      <c r="AA3871" s="89">
        <v>6.3228548063699996E-3</v>
      </c>
    </row>
    <row r="3872" spans="1:27" x14ac:dyDescent="0.25">
      <c r="A3872" s="87">
        <v>67747</v>
      </c>
      <c r="B3872" s="134">
        <v>45473</v>
      </c>
      <c r="C3872" s="87">
        <v>23868</v>
      </c>
      <c r="D3872" s="86" t="s">
        <v>4133</v>
      </c>
      <c r="E3872" s="88">
        <v>155110737</v>
      </c>
      <c r="F3872" s="88">
        <v>121427523</v>
      </c>
      <c r="G3872" s="88">
        <v>549813</v>
      </c>
      <c r="H3872" s="88">
        <v>0</v>
      </c>
      <c r="I3872" s="88">
        <v>0</v>
      </c>
      <c r="J3872" s="88">
        <v>28624788</v>
      </c>
      <c r="K3872" s="88">
        <v>74219274</v>
      </c>
      <c r="L3872" s="88">
        <v>0</v>
      </c>
      <c r="M3872" s="88">
        <v>11685023</v>
      </c>
      <c r="N3872" s="88">
        <v>3818775</v>
      </c>
      <c r="O3872" s="88">
        <v>5234</v>
      </c>
      <c r="P3872" s="88">
        <v>2524615</v>
      </c>
      <c r="Q3872" s="89">
        <v>5.7521163533299996E-3</v>
      </c>
      <c r="R3872" s="89">
        <v>0</v>
      </c>
      <c r="S3872" s="89">
        <v>0</v>
      </c>
      <c r="T3872" s="89">
        <v>1.975981506699E-2</v>
      </c>
      <c r="U3872" s="89">
        <v>0</v>
      </c>
      <c r="V3872" s="89">
        <v>0</v>
      </c>
      <c r="W3872" s="89">
        <v>-6.7030553030000004E-4</v>
      </c>
      <c r="X3872" s="89">
        <v>0</v>
      </c>
      <c r="Y3872" s="89">
        <v>0</v>
      </c>
      <c r="Z3872" s="89">
        <v>3.9161856207099999E-3</v>
      </c>
      <c r="AA3872" s="89">
        <v>4.42000265247E-3</v>
      </c>
    </row>
    <row r="3873" spans="1:27" x14ac:dyDescent="0.25">
      <c r="A3873" s="87">
        <v>67748</v>
      </c>
      <c r="B3873" s="134">
        <v>45473</v>
      </c>
      <c r="C3873" s="87">
        <v>23895</v>
      </c>
      <c r="D3873" s="86" t="s">
        <v>4134</v>
      </c>
      <c r="E3873" s="88">
        <v>307924520</v>
      </c>
      <c r="F3873" s="88">
        <v>233986375</v>
      </c>
      <c r="G3873" s="88">
        <v>3783395</v>
      </c>
      <c r="H3873" s="88">
        <v>0</v>
      </c>
      <c r="I3873" s="88">
        <v>0</v>
      </c>
      <c r="J3873" s="88">
        <v>5673241</v>
      </c>
      <c r="K3873" s="88">
        <v>62535614</v>
      </c>
      <c r="L3873" s="88">
        <v>0</v>
      </c>
      <c r="M3873" s="88">
        <v>105886845</v>
      </c>
      <c r="N3873" s="88">
        <v>27851896</v>
      </c>
      <c r="O3873" s="88">
        <v>4943016</v>
      </c>
      <c r="P3873" s="88">
        <v>23312368</v>
      </c>
      <c r="Q3873" s="89">
        <v>1.551475414586E-2</v>
      </c>
      <c r="R3873" s="89">
        <v>0</v>
      </c>
      <c r="S3873" s="89">
        <v>0</v>
      </c>
      <c r="T3873" s="89">
        <v>1.7841871306499999E-3</v>
      </c>
      <c r="U3873" s="89">
        <v>7.2303915957599996E-3</v>
      </c>
      <c r="V3873" s="89">
        <v>0</v>
      </c>
      <c r="W3873" s="89">
        <v>1.1414073289999999E-5</v>
      </c>
      <c r="X3873" s="89">
        <v>-6.1471628200000003E-5</v>
      </c>
      <c r="Y3873" s="89">
        <v>0</v>
      </c>
      <c r="Z3873" s="89">
        <v>7.2167811696999999E-3</v>
      </c>
      <c r="AA3873" s="89">
        <v>2.9605563558599999E-3</v>
      </c>
    </row>
    <row r="3874" spans="1:27" x14ac:dyDescent="0.25">
      <c r="A3874" s="87">
        <v>67749</v>
      </c>
      <c r="B3874" s="134">
        <v>45473</v>
      </c>
      <c r="C3874" s="87">
        <v>24246</v>
      </c>
      <c r="D3874" s="86" t="s">
        <v>4135</v>
      </c>
      <c r="E3874" s="88">
        <v>26536236</v>
      </c>
      <c r="F3874" s="88">
        <v>13374215</v>
      </c>
      <c r="G3874" s="88">
        <v>617910</v>
      </c>
      <c r="H3874" s="88">
        <v>0</v>
      </c>
      <c r="I3874" s="88">
        <v>0</v>
      </c>
      <c r="J3874" s="88">
        <v>2242484</v>
      </c>
      <c r="K3874" s="88">
        <v>1818837</v>
      </c>
      <c r="L3874" s="88">
        <v>0</v>
      </c>
      <c r="M3874" s="88">
        <v>7869681</v>
      </c>
      <c r="N3874" s="88">
        <v>0</v>
      </c>
      <c r="O3874" s="88">
        <v>0</v>
      </c>
      <c r="P3874" s="88">
        <v>825303</v>
      </c>
      <c r="Q3874" s="89">
        <v>-1.2213721371999999E-3</v>
      </c>
      <c r="R3874" s="89">
        <v>0</v>
      </c>
      <c r="S3874" s="89">
        <v>0</v>
      </c>
      <c r="T3874" s="89">
        <v>0</v>
      </c>
      <c r="U3874" s="89">
        <v>0</v>
      </c>
      <c r="V3874" s="89">
        <v>0</v>
      </c>
      <c r="W3874" s="89">
        <v>0</v>
      </c>
      <c r="X3874" s="89">
        <v>0</v>
      </c>
      <c r="Y3874" s="89">
        <v>0</v>
      </c>
      <c r="Z3874" s="89">
        <v>-4.1300838389999998E-4</v>
      </c>
      <c r="AA3874" s="89">
        <v>-9.3837108800000005E-5</v>
      </c>
    </row>
    <row r="3875" spans="1:27" x14ac:dyDescent="0.25">
      <c r="A3875" s="87">
        <v>67750</v>
      </c>
      <c r="B3875" s="134">
        <v>45473</v>
      </c>
      <c r="C3875" s="87">
        <v>21873</v>
      </c>
      <c r="D3875" s="86" t="s">
        <v>4136</v>
      </c>
      <c r="E3875" s="88">
        <v>1656395</v>
      </c>
      <c r="F3875" s="88">
        <v>1402550</v>
      </c>
      <c r="G3875" s="88">
        <v>0</v>
      </c>
      <c r="H3875" s="88">
        <v>0</v>
      </c>
      <c r="I3875" s="88">
        <v>0</v>
      </c>
      <c r="J3875" s="88">
        <v>645472</v>
      </c>
      <c r="K3875" s="88">
        <v>505260</v>
      </c>
      <c r="L3875" s="88">
        <v>0</v>
      </c>
      <c r="M3875" s="88">
        <v>0</v>
      </c>
      <c r="N3875" s="88">
        <v>0</v>
      </c>
      <c r="O3875" s="88">
        <v>0</v>
      </c>
      <c r="P3875" s="88">
        <v>251818</v>
      </c>
      <c r="Q3875" s="89">
        <v>0</v>
      </c>
      <c r="R3875" s="89">
        <v>0</v>
      </c>
      <c r="S3875" s="89">
        <v>0</v>
      </c>
      <c r="T3875" s="89">
        <v>0</v>
      </c>
      <c r="U3875" s="89">
        <v>0</v>
      </c>
      <c r="V3875" s="89">
        <v>0</v>
      </c>
      <c r="W3875" s="89">
        <v>0</v>
      </c>
      <c r="X3875" s="89">
        <v>0</v>
      </c>
      <c r="Y3875" s="89">
        <v>0</v>
      </c>
      <c r="Z3875" s="89">
        <v>0</v>
      </c>
      <c r="AA3875" s="89">
        <v>0</v>
      </c>
    </row>
    <row r="3876" spans="1:27" x14ac:dyDescent="0.25">
      <c r="A3876" s="87">
        <v>67757</v>
      </c>
      <c r="B3876" s="134">
        <v>45473</v>
      </c>
      <c r="C3876" s="87">
        <v>24022</v>
      </c>
      <c r="D3876" s="86" t="s">
        <v>4137</v>
      </c>
      <c r="E3876" s="88">
        <v>17316460</v>
      </c>
      <c r="F3876" s="88">
        <v>14102846</v>
      </c>
      <c r="G3876" s="88">
        <v>724659</v>
      </c>
      <c r="H3876" s="88">
        <v>0</v>
      </c>
      <c r="I3876" s="88">
        <v>0</v>
      </c>
      <c r="J3876" s="88">
        <v>6358828</v>
      </c>
      <c r="K3876" s="88">
        <v>5813431</v>
      </c>
      <c r="L3876" s="88">
        <v>0</v>
      </c>
      <c r="M3876" s="88">
        <v>0</v>
      </c>
      <c r="N3876" s="88">
        <v>0</v>
      </c>
      <c r="O3876" s="88">
        <v>0</v>
      </c>
      <c r="P3876" s="88">
        <v>1205929</v>
      </c>
      <c r="Q3876" s="89">
        <v>1.154087315516E-2</v>
      </c>
      <c r="R3876" s="89">
        <v>0</v>
      </c>
      <c r="S3876" s="89">
        <v>0</v>
      </c>
      <c r="T3876" s="89">
        <v>-2.6846827390000002E-4</v>
      </c>
      <c r="U3876" s="89">
        <v>1.8917078931899999E-3</v>
      </c>
      <c r="V3876" s="89">
        <v>0</v>
      </c>
      <c r="W3876" s="89">
        <v>0</v>
      </c>
      <c r="X3876" s="89">
        <v>0</v>
      </c>
      <c r="Y3876" s="89">
        <v>0</v>
      </c>
      <c r="Z3876" s="89">
        <v>3.9680547960399999E-3</v>
      </c>
      <c r="AA3876" s="89">
        <v>1.7855905495100001E-3</v>
      </c>
    </row>
    <row r="3877" spans="1:27" x14ac:dyDescent="0.25">
      <c r="A3877" s="87">
        <v>67762</v>
      </c>
      <c r="B3877" s="134">
        <v>45473</v>
      </c>
      <c r="C3877" s="87">
        <v>21634</v>
      </c>
      <c r="D3877" s="86" t="s">
        <v>4138</v>
      </c>
      <c r="E3877" s="88">
        <v>19488880</v>
      </c>
      <c r="F3877" s="88">
        <v>15834816</v>
      </c>
      <c r="G3877" s="88">
        <v>0</v>
      </c>
      <c r="H3877" s="88">
        <v>0</v>
      </c>
      <c r="I3877" s="88">
        <v>0</v>
      </c>
      <c r="J3877" s="88">
        <v>198958</v>
      </c>
      <c r="K3877" s="88">
        <v>1990004</v>
      </c>
      <c r="L3877" s="88">
        <v>0</v>
      </c>
      <c r="M3877" s="88">
        <v>12292844</v>
      </c>
      <c r="N3877" s="88">
        <v>161034</v>
      </c>
      <c r="O3877" s="88">
        <v>0</v>
      </c>
      <c r="P3877" s="88">
        <v>1191976</v>
      </c>
      <c r="Q3877" s="89">
        <v>0</v>
      </c>
      <c r="R3877" s="89">
        <v>0</v>
      </c>
      <c r="S3877" s="89">
        <v>0</v>
      </c>
      <c r="T3877" s="89">
        <v>0</v>
      </c>
      <c r="U3877" s="89">
        <v>9.9101354207E-4</v>
      </c>
      <c r="V3877" s="89">
        <v>0</v>
      </c>
      <c r="W3877" s="89">
        <v>2.8168580018E-4</v>
      </c>
      <c r="X3877" s="89">
        <v>0</v>
      </c>
      <c r="Y3877" s="89">
        <v>0</v>
      </c>
      <c r="Z3877" s="89">
        <v>0</v>
      </c>
      <c r="AA3877" s="89">
        <v>3.5307513330999998E-4</v>
      </c>
    </row>
    <row r="3878" spans="1:27" x14ac:dyDescent="0.25">
      <c r="A3878" s="87">
        <v>67767</v>
      </c>
      <c r="B3878" s="134">
        <v>45473</v>
      </c>
      <c r="C3878" s="87">
        <v>24262</v>
      </c>
      <c r="D3878" s="86" t="s">
        <v>4139</v>
      </c>
      <c r="E3878" s="88">
        <v>27126254</v>
      </c>
      <c r="F3878" s="88">
        <v>17203749</v>
      </c>
      <c r="G3878" s="88">
        <v>0</v>
      </c>
      <c r="H3878" s="88">
        <v>0</v>
      </c>
      <c r="I3878" s="88">
        <v>0</v>
      </c>
      <c r="J3878" s="88">
        <v>2378639</v>
      </c>
      <c r="K3878" s="88">
        <v>5142469</v>
      </c>
      <c r="L3878" s="88">
        <v>0</v>
      </c>
      <c r="M3878" s="88">
        <v>7038187</v>
      </c>
      <c r="N3878" s="88">
        <v>0</v>
      </c>
      <c r="O3878" s="88">
        <v>384573</v>
      </c>
      <c r="P3878" s="88">
        <v>2259882</v>
      </c>
      <c r="Q3878" s="89">
        <v>0</v>
      </c>
      <c r="R3878" s="89">
        <v>0</v>
      </c>
      <c r="S3878" s="89">
        <v>0</v>
      </c>
      <c r="T3878" s="89">
        <v>0</v>
      </c>
      <c r="U3878" s="89">
        <v>9.5768862932000003E-4</v>
      </c>
      <c r="V3878" s="89">
        <v>0</v>
      </c>
      <c r="W3878" s="89">
        <v>0</v>
      </c>
      <c r="X3878" s="89">
        <v>0</v>
      </c>
      <c r="Y3878" s="89">
        <v>0</v>
      </c>
      <c r="Z3878" s="89">
        <v>2.7457626749399998E-3</v>
      </c>
      <c r="AA3878" s="89">
        <v>7.4895100134000003E-4</v>
      </c>
    </row>
    <row r="3879" spans="1:27" x14ac:dyDescent="0.25">
      <c r="A3879" s="87">
        <v>67770</v>
      </c>
      <c r="B3879" s="134">
        <v>45473</v>
      </c>
      <c r="C3879" s="87">
        <v>21831</v>
      </c>
      <c r="D3879" s="86" t="s">
        <v>3430</v>
      </c>
      <c r="E3879" s="88">
        <v>62169706</v>
      </c>
      <c r="F3879" s="88">
        <v>41523036</v>
      </c>
      <c r="G3879" s="88">
        <v>0</v>
      </c>
      <c r="H3879" s="88">
        <v>0</v>
      </c>
      <c r="I3879" s="88">
        <v>2048639</v>
      </c>
      <c r="J3879" s="88">
        <v>4031085</v>
      </c>
      <c r="K3879" s="88">
        <v>8143369</v>
      </c>
      <c r="L3879" s="88">
        <v>0</v>
      </c>
      <c r="M3879" s="88">
        <v>23862650</v>
      </c>
      <c r="N3879" s="88">
        <v>1143925</v>
      </c>
      <c r="O3879" s="88">
        <v>191393</v>
      </c>
      <c r="P3879" s="88">
        <v>2101975</v>
      </c>
      <c r="Q3879" s="89">
        <v>0</v>
      </c>
      <c r="R3879" s="89">
        <v>0</v>
      </c>
      <c r="S3879" s="89">
        <v>3.7934231422699998E-3</v>
      </c>
      <c r="T3879" s="89">
        <v>9.0411632288999995E-4</v>
      </c>
      <c r="U3879" s="89">
        <v>3.5690069495999998E-4</v>
      </c>
      <c r="V3879" s="89">
        <v>0</v>
      </c>
      <c r="W3879" s="89">
        <v>0</v>
      </c>
      <c r="X3879" s="89">
        <v>0</v>
      </c>
      <c r="Y3879" s="89">
        <v>0</v>
      </c>
      <c r="Z3879" s="89">
        <v>7.0911715662500003E-3</v>
      </c>
      <c r="AA3879" s="89">
        <v>6.7772635065000005E-4</v>
      </c>
    </row>
    <row r="3880" spans="1:27" x14ac:dyDescent="0.25">
      <c r="A3880" s="87">
        <v>67776</v>
      </c>
      <c r="B3880" s="134">
        <v>45473</v>
      </c>
      <c r="C3880" s="87">
        <v>23967</v>
      </c>
      <c r="D3880" s="86" t="s">
        <v>4140</v>
      </c>
      <c r="E3880" s="88">
        <v>31596376</v>
      </c>
      <c r="F3880" s="88">
        <v>28205419</v>
      </c>
      <c r="G3880" s="88">
        <v>0</v>
      </c>
      <c r="H3880" s="88">
        <v>0</v>
      </c>
      <c r="I3880" s="88">
        <v>0</v>
      </c>
      <c r="J3880" s="88">
        <v>5107791</v>
      </c>
      <c r="K3880" s="88">
        <v>3481090</v>
      </c>
      <c r="L3880" s="88">
        <v>0</v>
      </c>
      <c r="M3880" s="88">
        <v>13837052</v>
      </c>
      <c r="N3880" s="88">
        <v>192558</v>
      </c>
      <c r="O3880" s="88">
        <v>598732</v>
      </c>
      <c r="P3880" s="88">
        <v>4988196</v>
      </c>
      <c r="Q3880" s="89">
        <v>0</v>
      </c>
      <c r="R3880" s="89">
        <v>0</v>
      </c>
      <c r="S3880" s="89">
        <v>0</v>
      </c>
      <c r="T3880" s="89">
        <v>0</v>
      </c>
      <c r="U3880" s="89">
        <v>2.77680950707E-3</v>
      </c>
      <c r="V3880" s="89">
        <v>0</v>
      </c>
      <c r="W3880" s="89">
        <v>0</v>
      </c>
      <c r="X3880" s="89">
        <v>0</v>
      </c>
      <c r="Y3880" s="89">
        <v>0</v>
      </c>
      <c r="Z3880" s="89">
        <v>7.2527319524099999E-3</v>
      </c>
      <c r="AA3880" s="89">
        <v>2.1011470614100002E-3</v>
      </c>
    </row>
    <row r="3881" spans="1:27" x14ac:dyDescent="0.25">
      <c r="A3881" s="87">
        <v>67778</v>
      </c>
      <c r="B3881" s="134">
        <v>45473</v>
      </c>
      <c r="C3881" s="87">
        <v>23873</v>
      </c>
      <c r="D3881" s="86" t="s">
        <v>4141</v>
      </c>
      <c r="E3881" s="88">
        <v>111499745</v>
      </c>
      <c r="F3881" s="88">
        <v>72475541</v>
      </c>
      <c r="G3881" s="88">
        <v>1256457</v>
      </c>
      <c r="H3881" s="88">
        <v>0</v>
      </c>
      <c r="I3881" s="88">
        <v>0</v>
      </c>
      <c r="J3881" s="88">
        <v>8391361</v>
      </c>
      <c r="K3881" s="88">
        <v>16156907</v>
      </c>
      <c r="L3881" s="88">
        <v>0</v>
      </c>
      <c r="M3881" s="88">
        <v>27051862</v>
      </c>
      <c r="N3881" s="88">
        <v>14347608</v>
      </c>
      <c r="O3881" s="88">
        <v>273474</v>
      </c>
      <c r="P3881" s="88">
        <v>4997872</v>
      </c>
      <c r="Q3881" s="89">
        <v>2.30588867673E-3</v>
      </c>
      <c r="R3881" s="89">
        <v>0</v>
      </c>
      <c r="S3881" s="89">
        <v>0</v>
      </c>
      <c r="T3881" s="89">
        <v>2.6932679939000001E-4</v>
      </c>
      <c r="U3881" s="89">
        <v>9.3906277019999997E-4</v>
      </c>
      <c r="V3881" s="89">
        <v>0</v>
      </c>
      <c r="W3881" s="89">
        <v>0</v>
      </c>
      <c r="X3881" s="89">
        <v>3.5115696197000001E-4</v>
      </c>
      <c r="Y3881" s="89">
        <v>0</v>
      </c>
      <c r="Z3881" s="89">
        <v>2.4805151429569999E-2</v>
      </c>
      <c r="AA3881" s="89">
        <v>1.9663574003999998E-3</v>
      </c>
    </row>
    <row r="3882" spans="1:27" x14ac:dyDescent="0.25">
      <c r="A3882" s="87">
        <v>67779</v>
      </c>
      <c r="B3882" s="134">
        <v>45473</v>
      </c>
      <c r="C3882" s="87">
        <v>24002</v>
      </c>
      <c r="D3882" s="86" t="s">
        <v>4142</v>
      </c>
      <c r="E3882" s="88">
        <v>4597803</v>
      </c>
      <c r="F3882" s="88">
        <v>2342838</v>
      </c>
      <c r="G3882" s="88">
        <v>0</v>
      </c>
      <c r="H3882" s="88">
        <v>0</v>
      </c>
      <c r="I3882" s="88">
        <v>0</v>
      </c>
      <c r="J3882" s="88">
        <v>317765</v>
      </c>
      <c r="K3882" s="88">
        <v>1386967</v>
      </c>
      <c r="L3882" s="88">
        <v>0</v>
      </c>
      <c r="M3882" s="88">
        <v>160352</v>
      </c>
      <c r="N3882" s="88">
        <v>0</v>
      </c>
      <c r="O3882" s="88">
        <v>102344</v>
      </c>
      <c r="P3882" s="88">
        <v>375409</v>
      </c>
      <c r="Q3882" s="89">
        <v>0</v>
      </c>
      <c r="R3882" s="89">
        <v>0</v>
      </c>
      <c r="S3882" s="89">
        <v>0</v>
      </c>
      <c r="T3882" s="89">
        <v>0</v>
      </c>
      <c r="U3882" s="89">
        <v>1.40343040904E-3</v>
      </c>
      <c r="V3882" s="89">
        <v>0</v>
      </c>
      <c r="W3882" s="89">
        <v>0</v>
      </c>
      <c r="X3882" s="89">
        <v>0</v>
      </c>
      <c r="Y3882" s="89">
        <v>0</v>
      </c>
      <c r="Z3882" s="89">
        <v>3.1887371264000002E-4</v>
      </c>
      <c r="AA3882" s="89">
        <v>8.3073997016000001E-4</v>
      </c>
    </row>
    <row r="3883" spans="1:27" x14ac:dyDescent="0.25">
      <c r="A3883" s="87">
        <v>67783</v>
      </c>
      <c r="B3883" s="134">
        <v>45473</v>
      </c>
      <c r="C3883" s="87">
        <v>22382</v>
      </c>
      <c r="D3883" s="86" t="s">
        <v>4143</v>
      </c>
      <c r="E3883" s="88">
        <v>3828397</v>
      </c>
      <c r="F3883" s="88">
        <v>3173210</v>
      </c>
      <c r="G3883" s="88">
        <v>0</v>
      </c>
      <c r="H3883" s="88">
        <v>0</v>
      </c>
      <c r="I3883" s="88">
        <v>0</v>
      </c>
      <c r="J3883" s="88">
        <v>891509</v>
      </c>
      <c r="K3883" s="88">
        <v>1829833</v>
      </c>
      <c r="L3883" s="88">
        <v>0</v>
      </c>
      <c r="M3883" s="88">
        <v>0</v>
      </c>
      <c r="N3883" s="88">
        <v>0</v>
      </c>
      <c r="O3883" s="88">
        <v>0</v>
      </c>
      <c r="P3883" s="88">
        <v>451868</v>
      </c>
      <c r="Q3883" s="89">
        <v>0</v>
      </c>
      <c r="R3883" s="89">
        <v>0</v>
      </c>
      <c r="S3883" s="89">
        <v>0</v>
      </c>
      <c r="T3883" s="89">
        <v>0</v>
      </c>
      <c r="U3883" s="89">
        <v>5.96625265177E-3</v>
      </c>
      <c r="V3883" s="89">
        <v>0</v>
      </c>
      <c r="W3883" s="89">
        <v>0</v>
      </c>
      <c r="X3883" s="89">
        <v>0</v>
      </c>
      <c r="Y3883" s="89">
        <v>0</v>
      </c>
      <c r="Z3883" s="89">
        <v>9.3002637151100003E-3</v>
      </c>
      <c r="AA3883" s="89">
        <v>4.7861630399900004E-3</v>
      </c>
    </row>
    <row r="3884" spans="1:27" x14ac:dyDescent="0.25">
      <c r="A3884" s="87">
        <v>67785</v>
      </c>
      <c r="B3884" s="134">
        <v>45473</v>
      </c>
      <c r="C3884" s="87">
        <v>22451</v>
      </c>
      <c r="D3884" s="86" t="s">
        <v>4144</v>
      </c>
      <c r="E3884" s="88">
        <v>6753171</v>
      </c>
      <c r="F3884" s="88">
        <v>5545626</v>
      </c>
      <c r="G3884" s="88">
        <v>0</v>
      </c>
      <c r="H3884" s="88">
        <v>0</v>
      </c>
      <c r="I3884" s="88">
        <v>17252</v>
      </c>
      <c r="J3884" s="88">
        <v>1314428</v>
      </c>
      <c r="K3884" s="88">
        <v>3434636</v>
      </c>
      <c r="L3884" s="88">
        <v>0</v>
      </c>
      <c r="M3884" s="88">
        <v>0</v>
      </c>
      <c r="N3884" s="88">
        <v>0</v>
      </c>
      <c r="O3884" s="88">
        <v>0</v>
      </c>
      <c r="P3884" s="88">
        <v>779311</v>
      </c>
      <c r="Q3884" s="89">
        <v>0</v>
      </c>
      <c r="R3884" s="89">
        <v>0</v>
      </c>
      <c r="S3884" s="89">
        <v>0</v>
      </c>
      <c r="T3884" s="89">
        <v>0</v>
      </c>
      <c r="U3884" s="89">
        <v>-2.3861524708999999E-3</v>
      </c>
      <c r="V3884" s="89">
        <v>0</v>
      </c>
      <c r="W3884" s="89">
        <v>0</v>
      </c>
      <c r="X3884" s="89">
        <v>0</v>
      </c>
      <c r="Y3884" s="89">
        <v>0</v>
      </c>
      <c r="Z3884" s="89">
        <v>-3.5698591395E-3</v>
      </c>
      <c r="AA3884" s="89">
        <v>-1.9430379478999999E-3</v>
      </c>
    </row>
    <row r="3885" spans="1:27" x14ac:dyDescent="0.25">
      <c r="A3885" s="87">
        <v>67789</v>
      </c>
      <c r="B3885" s="134">
        <v>45473</v>
      </c>
      <c r="C3885" s="87">
        <v>23982</v>
      </c>
      <c r="D3885" s="86" t="s">
        <v>4145</v>
      </c>
      <c r="E3885" s="88">
        <v>147209137</v>
      </c>
      <c r="F3885" s="88">
        <v>124648536</v>
      </c>
      <c r="G3885" s="88">
        <v>5945779</v>
      </c>
      <c r="H3885" s="88">
        <v>0</v>
      </c>
      <c r="I3885" s="88">
        <v>0</v>
      </c>
      <c r="J3885" s="88">
        <v>18864221</v>
      </c>
      <c r="K3885" s="88">
        <v>61209000</v>
      </c>
      <c r="L3885" s="88">
        <v>0</v>
      </c>
      <c r="M3885" s="88">
        <v>25314438</v>
      </c>
      <c r="N3885" s="88">
        <v>1016400</v>
      </c>
      <c r="O3885" s="88">
        <v>128674</v>
      </c>
      <c r="P3885" s="88">
        <v>12170024</v>
      </c>
      <c r="Q3885" s="89">
        <v>2.3192959094690001E-2</v>
      </c>
      <c r="R3885" s="89">
        <v>0</v>
      </c>
      <c r="S3885" s="89">
        <v>0</v>
      </c>
      <c r="T3885" s="89">
        <v>3.6755453320000002E-4</v>
      </c>
      <c r="U3885" s="89">
        <v>3.4634716291099999E-3</v>
      </c>
      <c r="V3885" s="89">
        <v>0</v>
      </c>
      <c r="W3885" s="89">
        <v>-1.46573383E-5</v>
      </c>
      <c r="X3885" s="89">
        <v>0</v>
      </c>
      <c r="Y3885" s="89">
        <v>7.1290182407499998E-3</v>
      </c>
      <c r="Z3885" s="89">
        <v>1.0570636898360001E-2</v>
      </c>
      <c r="AA3885" s="89">
        <v>3.6955615290099999E-3</v>
      </c>
    </row>
    <row r="3886" spans="1:27" x14ac:dyDescent="0.25">
      <c r="A3886" s="87">
        <v>67793</v>
      </c>
      <c r="B3886" s="134">
        <v>45473</v>
      </c>
      <c r="C3886" s="87">
        <v>23939</v>
      </c>
      <c r="D3886" s="86" t="s">
        <v>4146</v>
      </c>
      <c r="E3886" s="88">
        <v>11086499</v>
      </c>
      <c r="F3886" s="88">
        <v>7309275</v>
      </c>
      <c r="G3886" s="88">
        <v>0</v>
      </c>
      <c r="H3886" s="88">
        <v>0</v>
      </c>
      <c r="I3886" s="88">
        <v>0</v>
      </c>
      <c r="J3886" s="88">
        <v>1991663</v>
      </c>
      <c r="K3886" s="88">
        <v>4018277</v>
      </c>
      <c r="L3886" s="88">
        <v>0</v>
      </c>
      <c r="M3886" s="88">
        <v>0</v>
      </c>
      <c r="N3886" s="88">
        <v>0</v>
      </c>
      <c r="O3886" s="88">
        <v>0</v>
      </c>
      <c r="P3886" s="88">
        <v>1299335</v>
      </c>
      <c r="Q3886" s="89">
        <v>0</v>
      </c>
      <c r="R3886" s="89">
        <v>0</v>
      </c>
      <c r="S3886" s="89">
        <v>0</v>
      </c>
      <c r="T3886" s="89">
        <v>0</v>
      </c>
      <c r="U3886" s="89">
        <v>1.3467370367900001E-3</v>
      </c>
      <c r="V3886" s="89">
        <v>0</v>
      </c>
      <c r="W3886" s="89">
        <v>0</v>
      </c>
      <c r="X3886" s="89">
        <v>0</v>
      </c>
      <c r="Y3886" s="89">
        <v>0</v>
      </c>
      <c r="Z3886" s="89">
        <v>3.6288546614199999E-3</v>
      </c>
      <c r="AA3886" s="89">
        <v>1.4066830924500001E-3</v>
      </c>
    </row>
    <row r="3887" spans="1:27" x14ac:dyDescent="0.25">
      <c r="A3887" s="87">
        <v>67796</v>
      </c>
      <c r="B3887" s="134">
        <v>45473</v>
      </c>
      <c r="C3887" s="87">
        <v>21867</v>
      </c>
      <c r="D3887" s="86" t="s">
        <v>4147</v>
      </c>
      <c r="E3887" s="88">
        <v>837077</v>
      </c>
      <c r="F3887" s="88">
        <v>675143</v>
      </c>
      <c r="G3887" s="88">
        <v>0</v>
      </c>
      <c r="H3887" s="88">
        <v>0</v>
      </c>
      <c r="I3887" s="88">
        <v>0</v>
      </c>
      <c r="J3887" s="88">
        <v>242133</v>
      </c>
      <c r="K3887" s="88">
        <v>327417</v>
      </c>
      <c r="L3887" s="88">
        <v>0</v>
      </c>
      <c r="M3887" s="88">
        <v>0</v>
      </c>
      <c r="N3887" s="88">
        <v>0</v>
      </c>
      <c r="O3887" s="88">
        <v>0</v>
      </c>
      <c r="P3887" s="88">
        <v>105593</v>
      </c>
      <c r="Q3887" s="89">
        <v>0</v>
      </c>
      <c r="R3887" s="89">
        <v>0</v>
      </c>
      <c r="S3887" s="89">
        <v>0</v>
      </c>
      <c r="T3887" s="89">
        <v>0</v>
      </c>
      <c r="U3887" s="89">
        <v>0</v>
      </c>
      <c r="V3887" s="89">
        <v>0</v>
      </c>
      <c r="W3887" s="89">
        <v>0</v>
      </c>
      <c r="X3887" s="89">
        <v>0</v>
      </c>
      <c r="Y3887" s="89">
        <v>0</v>
      </c>
      <c r="Z3887" s="89">
        <v>2.9396598239629999E-2</v>
      </c>
      <c r="AA3887" s="89">
        <v>5.0014808284700001E-3</v>
      </c>
    </row>
    <row r="3888" spans="1:27" x14ac:dyDescent="0.25">
      <c r="A3888" s="87">
        <v>67797</v>
      </c>
      <c r="B3888" s="134">
        <v>45473</v>
      </c>
      <c r="C3888" s="87">
        <v>22394</v>
      </c>
      <c r="D3888" s="86" t="s">
        <v>4148</v>
      </c>
      <c r="E3888" s="88">
        <v>5231147</v>
      </c>
      <c r="F3888" s="88">
        <v>2047486</v>
      </c>
      <c r="G3888" s="88">
        <v>0</v>
      </c>
      <c r="H3888" s="88">
        <v>0</v>
      </c>
      <c r="I3888" s="88">
        <v>0</v>
      </c>
      <c r="J3888" s="88">
        <v>463057</v>
      </c>
      <c r="K3888" s="88">
        <v>1057265</v>
      </c>
      <c r="L3888" s="88">
        <v>0</v>
      </c>
      <c r="M3888" s="88">
        <v>0</v>
      </c>
      <c r="N3888" s="88">
        <v>0</v>
      </c>
      <c r="O3888" s="88">
        <v>6194</v>
      </c>
      <c r="P3888" s="88">
        <v>520970</v>
      </c>
      <c r="Q3888" s="89">
        <v>0</v>
      </c>
      <c r="R3888" s="89">
        <v>0</v>
      </c>
      <c r="S3888" s="89">
        <v>0</v>
      </c>
      <c r="T3888" s="89">
        <v>0</v>
      </c>
      <c r="U3888" s="89">
        <v>0</v>
      </c>
      <c r="V3888" s="89">
        <v>0</v>
      </c>
      <c r="W3888" s="89">
        <v>0</v>
      </c>
      <c r="X3888" s="89">
        <v>0</v>
      </c>
      <c r="Y3888" s="89">
        <v>4.3169146577419999E-2</v>
      </c>
      <c r="Z3888" s="89">
        <v>-5.4185675119999995E-4</v>
      </c>
      <c r="AA3888" s="89">
        <v>4.4535594098700001E-3</v>
      </c>
    </row>
    <row r="3889" spans="1:27" x14ac:dyDescent="0.25">
      <c r="A3889" s="87">
        <v>67799</v>
      </c>
      <c r="B3889" s="134">
        <v>45473</v>
      </c>
      <c r="C3889" s="87">
        <v>22439</v>
      </c>
      <c r="D3889" s="86" t="s">
        <v>4149</v>
      </c>
      <c r="E3889" s="88">
        <v>20429984</v>
      </c>
      <c r="F3889" s="88">
        <v>16536878</v>
      </c>
      <c r="G3889" s="88">
        <v>0</v>
      </c>
      <c r="H3889" s="88">
        <v>0</v>
      </c>
      <c r="I3889" s="88">
        <v>0</v>
      </c>
      <c r="J3889" s="88">
        <v>1885619</v>
      </c>
      <c r="K3889" s="88">
        <v>12707751</v>
      </c>
      <c r="L3889" s="88">
        <v>0</v>
      </c>
      <c r="M3889" s="88">
        <v>0</v>
      </c>
      <c r="N3889" s="88">
        <v>0</v>
      </c>
      <c r="O3889" s="88">
        <v>0</v>
      </c>
      <c r="P3889" s="88">
        <v>1943508</v>
      </c>
      <c r="Q3889" s="89">
        <v>0</v>
      </c>
      <c r="R3889" s="89">
        <v>0</v>
      </c>
      <c r="S3889" s="89">
        <v>0</v>
      </c>
      <c r="T3889" s="89">
        <v>3.7134173755000001E-3</v>
      </c>
      <c r="U3889" s="89">
        <v>6.5153047185299998E-3</v>
      </c>
      <c r="V3889" s="89">
        <v>0</v>
      </c>
      <c r="W3889" s="89">
        <v>0</v>
      </c>
      <c r="X3889" s="89">
        <v>0</v>
      </c>
      <c r="Y3889" s="89">
        <v>0</v>
      </c>
      <c r="Z3889" s="89">
        <v>1.9816700881259999E-2</v>
      </c>
      <c r="AA3889" s="89">
        <v>7.7774832919600004E-3</v>
      </c>
    </row>
    <row r="3890" spans="1:27" x14ac:dyDescent="0.25">
      <c r="A3890" s="87">
        <v>67800</v>
      </c>
      <c r="B3890" s="134">
        <v>45473</v>
      </c>
      <c r="C3890" s="87">
        <v>22440</v>
      </c>
      <c r="D3890" s="86" t="s">
        <v>4150</v>
      </c>
      <c r="E3890" s="88">
        <v>1572254</v>
      </c>
      <c r="F3890" s="88">
        <v>926461</v>
      </c>
      <c r="G3890" s="88">
        <v>0</v>
      </c>
      <c r="H3890" s="88">
        <v>0</v>
      </c>
      <c r="I3890" s="88">
        <v>0</v>
      </c>
      <c r="J3890" s="88">
        <v>137797</v>
      </c>
      <c r="K3890" s="88">
        <v>610590</v>
      </c>
      <c r="L3890" s="88">
        <v>0</v>
      </c>
      <c r="M3890" s="88">
        <v>0</v>
      </c>
      <c r="N3890" s="88">
        <v>0</v>
      </c>
      <c r="O3890" s="88">
        <v>0</v>
      </c>
      <c r="P3890" s="88">
        <v>178074</v>
      </c>
      <c r="Q3890" s="89">
        <v>0</v>
      </c>
      <c r="R3890" s="89">
        <v>0</v>
      </c>
      <c r="S3890" s="89">
        <v>0</v>
      </c>
      <c r="T3890" s="89">
        <v>0</v>
      </c>
      <c r="U3890" s="89">
        <v>0</v>
      </c>
      <c r="V3890" s="89">
        <v>0</v>
      </c>
      <c r="W3890" s="89">
        <v>0</v>
      </c>
      <c r="X3890" s="89">
        <v>0</v>
      </c>
      <c r="Y3890" s="89">
        <v>0</v>
      </c>
      <c r="Z3890" s="89">
        <v>3.35877691094E-3</v>
      </c>
      <c r="AA3890" s="89">
        <v>7.7873911979000005E-4</v>
      </c>
    </row>
    <row r="3891" spans="1:27" x14ac:dyDescent="0.25">
      <c r="A3891" s="87">
        <v>67801</v>
      </c>
      <c r="B3891" s="134">
        <v>45473</v>
      </c>
      <c r="C3891" s="87">
        <v>23102</v>
      </c>
      <c r="D3891" s="86" t="s">
        <v>4151</v>
      </c>
      <c r="E3891" s="88">
        <v>16488586</v>
      </c>
      <c r="F3891" s="88">
        <v>5467529</v>
      </c>
      <c r="G3891" s="88">
        <v>0</v>
      </c>
      <c r="H3891" s="88">
        <v>0</v>
      </c>
      <c r="I3891" s="88">
        <v>0</v>
      </c>
      <c r="J3891" s="88">
        <v>492414</v>
      </c>
      <c r="K3891" s="88">
        <v>3620930</v>
      </c>
      <c r="L3891" s="88">
        <v>0</v>
      </c>
      <c r="M3891" s="88">
        <v>1942</v>
      </c>
      <c r="N3891" s="88">
        <v>0</v>
      </c>
      <c r="O3891" s="88">
        <v>0</v>
      </c>
      <c r="P3891" s="88">
        <v>1352243</v>
      </c>
      <c r="Q3891" s="89">
        <v>0</v>
      </c>
      <c r="R3891" s="89">
        <v>0</v>
      </c>
      <c r="S3891" s="89">
        <v>0</v>
      </c>
      <c r="T3891" s="89">
        <v>-1.3039957655E-3</v>
      </c>
      <c r="U3891" s="89">
        <v>2.2623866237299999E-3</v>
      </c>
      <c r="V3891" s="89">
        <v>0</v>
      </c>
      <c r="W3891" s="89">
        <v>0</v>
      </c>
      <c r="X3891" s="89">
        <v>0</v>
      </c>
      <c r="Y3891" s="89">
        <v>0</v>
      </c>
      <c r="Z3891" s="89">
        <v>4.4585849594699998E-3</v>
      </c>
      <c r="AA3891" s="89">
        <v>2.5247294170299998E-3</v>
      </c>
    </row>
    <row r="3892" spans="1:27" x14ac:dyDescent="0.25">
      <c r="A3892" s="87">
        <v>67812</v>
      </c>
      <c r="B3892" s="134">
        <v>45473</v>
      </c>
      <c r="C3892" s="87">
        <v>22395</v>
      </c>
      <c r="D3892" s="86" t="s">
        <v>4152</v>
      </c>
      <c r="E3892" s="88">
        <v>1225757</v>
      </c>
      <c r="F3892" s="88">
        <v>977253</v>
      </c>
      <c r="G3892" s="88">
        <v>0</v>
      </c>
      <c r="H3892" s="88">
        <v>0</v>
      </c>
      <c r="I3892" s="88">
        <v>0</v>
      </c>
      <c r="J3892" s="88">
        <v>56924</v>
      </c>
      <c r="K3892" s="88">
        <v>780104</v>
      </c>
      <c r="L3892" s="88">
        <v>0</v>
      </c>
      <c r="M3892" s="88">
        <v>0</v>
      </c>
      <c r="N3892" s="88">
        <v>0</v>
      </c>
      <c r="O3892" s="88">
        <v>0</v>
      </c>
      <c r="P3892" s="88">
        <v>140225</v>
      </c>
      <c r="Q3892" s="89">
        <v>0</v>
      </c>
      <c r="R3892" s="89">
        <v>0</v>
      </c>
      <c r="S3892" s="89">
        <v>0</v>
      </c>
      <c r="T3892" s="89">
        <v>0</v>
      </c>
      <c r="U3892" s="89">
        <v>4.1081170845500004E-3</v>
      </c>
      <c r="V3892" s="89">
        <v>0</v>
      </c>
      <c r="W3892" s="89">
        <v>0</v>
      </c>
      <c r="X3892" s="89">
        <v>0</v>
      </c>
      <c r="Y3892" s="89">
        <v>0</v>
      </c>
      <c r="Z3892" s="89">
        <v>1.08200146E-2</v>
      </c>
      <c r="AA3892" s="89">
        <v>4.6267029891899998E-3</v>
      </c>
    </row>
    <row r="3893" spans="1:27" x14ac:dyDescent="0.25">
      <c r="A3893" s="87">
        <v>67829</v>
      </c>
      <c r="B3893" s="134">
        <v>45473</v>
      </c>
      <c r="C3893" s="87">
        <v>22406</v>
      </c>
      <c r="D3893" s="86" t="s">
        <v>4153</v>
      </c>
      <c r="E3893" s="88">
        <v>4950026</v>
      </c>
      <c r="F3893" s="88">
        <v>3846498</v>
      </c>
      <c r="G3893" s="88">
        <v>66450</v>
      </c>
      <c r="H3893" s="88">
        <v>0</v>
      </c>
      <c r="I3893" s="88">
        <v>0</v>
      </c>
      <c r="J3893" s="88">
        <v>392375</v>
      </c>
      <c r="K3893" s="88">
        <v>2641957</v>
      </c>
      <c r="L3893" s="88">
        <v>0</v>
      </c>
      <c r="M3893" s="88">
        <v>0</v>
      </c>
      <c r="N3893" s="88">
        <v>0</v>
      </c>
      <c r="O3893" s="88">
        <v>0</v>
      </c>
      <c r="P3893" s="88">
        <v>745716</v>
      </c>
      <c r="Q3893" s="89">
        <v>0</v>
      </c>
      <c r="R3893" s="89">
        <v>0</v>
      </c>
      <c r="S3893" s="89">
        <v>0</v>
      </c>
      <c r="T3893" s="89">
        <v>0</v>
      </c>
      <c r="U3893" s="89">
        <v>5.9760180017000004E-4</v>
      </c>
      <c r="V3893" s="89">
        <v>0</v>
      </c>
      <c r="W3893" s="89">
        <v>0</v>
      </c>
      <c r="X3893" s="89">
        <v>0</v>
      </c>
      <c r="Y3893" s="89">
        <v>0</v>
      </c>
      <c r="Z3893" s="89">
        <v>9.9788647273099992E-3</v>
      </c>
      <c r="AA3893" s="89">
        <v>2.5249500646200001E-3</v>
      </c>
    </row>
    <row r="3894" spans="1:27" x14ac:dyDescent="0.25">
      <c r="A3894" s="87">
        <v>67831</v>
      </c>
      <c r="B3894" s="134">
        <v>45473</v>
      </c>
      <c r="C3894" s="87">
        <v>23689</v>
      </c>
      <c r="D3894" s="86" t="s">
        <v>4154</v>
      </c>
      <c r="E3894" s="88">
        <v>5968668</v>
      </c>
      <c r="F3894" s="88">
        <v>3840515</v>
      </c>
      <c r="G3894" s="88">
        <v>0</v>
      </c>
      <c r="H3894" s="88">
        <v>0</v>
      </c>
      <c r="I3894" s="88">
        <v>0</v>
      </c>
      <c r="J3894" s="88">
        <v>1081304</v>
      </c>
      <c r="K3894" s="88">
        <v>2384961</v>
      </c>
      <c r="L3894" s="88">
        <v>0</v>
      </c>
      <c r="M3894" s="88">
        <v>0</v>
      </c>
      <c r="N3894" s="88">
        <v>0</v>
      </c>
      <c r="O3894" s="88">
        <v>0</v>
      </c>
      <c r="P3894" s="88">
        <v>374250</v>
      </c>
      <c r="Q3894" s="89">
        <v>0</v>
      </c>
      <c r="R3894" s="89">
        <v>0</v>
      </c>
      <c r="S3894" s="89">
        <v>0</v>
      </c>
      <c r="T3894" s="89">
        <v>0</v>
      </c>
      <c r="U3894" s="89">
        <v>1.52086780201E-3</v>
      </c>
      <c r="V3894" s="89">
        <v>0</v>
      </c>
      <c r="W3894" s="89">
        <v>0</v>
      </c>
      <c r="X3894" s="89">
        <v>0</v>
      </c>
      <c r="Y3894" s="89">
        <v>0</v>
      </c>
      <c r="Z3894" s="89">
        <v>9.6855811495299999E-3</v>
      </c>
      <c r="AA3894" s="89">
        <v>1.8135929093299999E-3</v>
      </c>
    </row>
    <row r="3895" spans="1:27" x14ac:dyDescent="0.25">
      <c r="A3895" s="87">
        <v>67835</v>
      </c>
      <c r="B3895" s="134">
        <v>45473</v>
      </c>
      <c r="C3895" s="87">
        <v>22730</v>
      </c>
      <c r="D3895" s="86" t="s">
        <v>4155</v>
      </c>
      <c r="E3895" s="88">
        <v>48543705</v>
      </c>
      <c r="F3895" s="88">
        <v>36209517</v>
      </c>
      <c r="G3895" s="88">
        <v>185196</v>
      </c>
      <c r="H3895" s="88">
        <v>0</v>
      </c>
      <c r="I3895" s="88">
        <v>0</v>
      </c>
      <c r="J3895" s="88">
        <v>2646322</v>
      </c>
      <c r="K3895" s="88">
        <v>5497176</v>
      </c>
      <c r="L3895" s="88">
        <v>0</v>
      </c>
      <c r="M3895" s="88">
        <v>24155846</v>
      </c>
      <c r="N3895" s="88">
        <v>945960</v>
      </c>
      <c r="O3895" s="88">
        <v>0</v>
      </c>
      <c r="P3895" s="88">
        <v>2779017</v>
      </c>
      <c r="Q3895" s="89">
        <v>0</v>
      </c>
      <c r="R3895" s="89">
        <v>0</v>
      </c>
      <c r="S3895" s="89">
        <v>0</v>
      </c>
      <c r="T3895" s="89">
        <v>0</v>
      </c>
      <c r="U3895" s="89">
        <v>-6.0345744540000004E-4</v>
      </c>
      <c r="V3895" s="89">
        <v>0</v>
      </c>
      <c r="W3895" s="89">
        <v>1.1610516732999999E-4</v>
      </c>
      <c r="X3895" s="89">
        <v>0</v>
      </c>
      <c r="Y3895" s="89">
        <v>0</v>
      </c>
      <c r="Z3895" s="89">
        <v>1.3179560402799999E-3</v>
      </c>
      <c r="AA3895" s="89">
        <v>8.0571856089999995E-5</v>
      </c>
    </row>
    <row r="3896" spans="1:27" x14ac:dyDescent="0.25">
      <c r="A3896" s="87">
        <v>67837</v>
      </c>
      <c r="B3896" s="134">
        <v>45473</v>
      </c>
      <c r="C3896" s="87">
        <v>24186</v>
      </c>
      <c r="D3896" s="86" t="s">
        <v>4156</v>
      </c>
      <c r="E3896" s="88">
        <v>424274895</v>
      </c>
      <c r="F3896" s="88">
        <v>345778583</v>
      </c>
      <c r="G3896" s="88">
        <v>8852560</v>
      </c>
      <c r="H3896" s="88">
        <v>0</v>
      </c>
      <c r="I3896" s="88">
        <v>2906038</v>
      </c>
      <c r="J3896" s="88">
        <v>7645397</v>
      </c>
      <c r="K3896" s="88">
        <v>20855201</v>
      </c>
      <c r="L3896" s="88">
        <v>0</v>
      </c>
      <c r="M3896" s="88">
        <v>274042118</v>
      </c>
      <c r="N3896" s="88">
        <v>9401751</v>
      </c>
      <c r="O3896" s="88">
        <v>0</v>
      </c>
      <c r="P3896" s="88">
        <v>22075518</v>
      </c>
      <c r="Q3896" s="89">
        <v>6.0784503062000002E-3</v>
      </c>
      <c r="R3896" s="89">
        <v>0</v>
      </c>
      <c r="S3896" s="89">
        <v>8.0601224639999998E-5</v>
      </c>
      <c r="T3896" s="89">
        <v>0</v>
      </c>
      <c r="U3896" s="89">
        <v>1.0308105979300001E-3</v>
      </c>
      <c r="V3896" s="89">
        <v>0</v>
      </c>
      <c r="W3896" s="89">
        <v>0</v>
      </c>
      <c r="X3896" s="89">
        <v>0</v>
      </c>
      <c r="Y3896" s="89">
        <v>0</v>
      </c>
      <c r="Z3896" s="89">
        <v>6.5735538256900001E-3</v>
      </c>
      <c r="AA3896" s="89">
        <v>6.2677603378999999E-4</v>
      </c>
    </row>
    <row r="3897" spans="1:27" x14ac:dyDescent="0.25">
      <c r="A3897" s="87">
        <v>67840</v>
      </c>
      <c r="B3897" s="134">
        <v>45473</v>
      </c>
      <c r="C3897" s="87">
        <v>24267</v>
      </c>
      <c r="D3897" s="86" t="s">
        <v>4157</v>
      </c>
      <c r="E3897" s="88">
        <v>10712892</v>
      </c>
      <c r="F3897" s="88">
        <v>4558986</v>
      </c>
      <c r="G3897" s="88">
        <v>0</v>
      </c>
      <c r="H3897" s="88">
        <v>0</v>
      </c>
      <c r="I3897" s="88">
        <v>0</v>
      </c>
      <c r="J3897" s="88">
        <v>693795</v>
      </c>
      <c r="K3897" s="88">
        <v>1866791</v>
      </c>
      <c r="L3897" s="88">
        <v>0</v>
      </c>
      <c r="M3897" s="88">
        <v>1355536</v>
      </c>
      <c r="N3897" s="88">
        <v>0</v>
      </c>
      <c r="O3897" s="88">
        <v>0</v>
      </c>
      <c r="P3897" s="88">
        <v>642863</v>
      </c>
      <c r="Q3897" s="89">
        <v>0</v>
      </c>
      <c r="R3897" s="89">
        <v>0</v>
      </c>
      <c r="S3897" s="89">
        <v>0</v>
      </c>
      <c r="T3897" s="89">
        <v>0</v>
      </c>
      <c r="U3897" s="89">
        <v>0</v>
      </c>
      <c r="V3897" s="89">
        <v>0</v>
      </c>
      <c r="W3897" s="89">
        <v>0</v>
      </c>
      <c r="X3897" s="89">
        <v>0</v>
      </c>
      <c r="Y3897" s="89">
        <v>0</v>
      </c>
      <c r="Z3897" s="89">
        <v>4.2759759573300004E-3</v>
      </c>
      <c r="AA3897" s="89">
        <v>7.0348038675000001E-4</v>
      </c>
    </row>
    <row r="3898" spans="1:27" x14ac:dyDescent="0.25">
      <c r="A3898" s="87">
        <v>67841</v>
      </c>
      <c r="B3898" s="134">
        <v>45473</v>
      </c>
      <c r="C3898" s="87">
        <v>24204</v>
      </c>
      <c r="D3898" s="86" t="s">
        <v>4158</v>
      </c>
      <c r="E3898" s="88">
        <v>617768389</v>
      </c>
      <c r="F3898" s="88">
        <v>461183828</v>
      </c>
      <c r="G3898" s="88">
        <v>4878254</v>
      </c>
      <c r="H3898" s="88">
        <v>0</v>
      </c>
      <c r="I3898" s="88">
        <v>5992169</v>
      </c>
      <c r="J3898" s="88">
        <v>34776431</v>
      </c>
      <c r="K3898" s="88">
        <v>36677120</v>
      </c>
      <c r="L3898" s="88">
        <v>0</v>
      </c>
      <c r="M3898" s="88">
        <v>324350079</v>
      </c>
      <c r="N3898" s="88">
        <v>0</v>
      </c>
      <c r="O3898" s="88">
        <v>2167478</v>
      </c>
      <c r="P3898" s="88">
        <v>52342297</v>
      </c>
      <c r="Q3898" s="89">
        <v>4.2579756799840003E-2</v>
      </c>
      <c r="R3898" s="89">
        <v>0</v>
      </c>
      <c r="S3898" s="89">
        <v>2.5916662711699999E-3</v>
      </c>
      <c r="T3898" s="89">
        <v>9.3099406470000003E-5</v>
      </c>
      <c r="U3898" s="89">
        <v>2.3474633069499999E-3</v>
      </c>
      <c r="V3898" s="89">
        <v>0</v>
      </c>
      <c r="W3898" s="89">
        <v>1.9540565050000001E-5</v>
      </c>
      <c r="X3898" s="89">
        <v>0</v>
      </c>
      <c r="Y3898" s="89">
        <v>0</v>
      </c>
      <c r="Z3898" s="89">
        <v>1.190962256337E-2</v>
      </c>
      <c r="AA3898" s="89">
        <v>2.2768413090400001E-3</v>
      </c>
    </row>
    <row r="3899" spans="1:27" x14ac:dyDescent="0.25">
      <c r="A3899" s="87">
        <v>67855</v>
      </c>
      <c r="B3899" s="134">
        <v>45473</v>
      </c>
      <c r="C3899" s="87">
        <v>22398</v>
      </c>
      <c r="D3899" s="86" t="s">
        <v>2628</v>
      </c>
      <c r="E3899" s="88">
        <v>5365269</v>
      </c>
      <c r="F3899" s="88">
        <v>1181690</v>
      </c>
      <c r="G3899" s="88">
        <v>0</v>
      </c>
      <c r="H3899" s="88">
        <v>0</v>
      </c>
      <c r="I3899" s="88">
        <v>0</v>
      </c>
      <c r="J3899" s="88">
        <v>0</v>
      </c>
      <c r="K3899" s="88">
        <v>518624</v>
      </c>
      <c r="L3899" s="88">
        <v>0</v>
      </c>
      <c r="M3899" s="88">
        <v>0</v>
      </c>
      <c r="N3899" s="88">
        <v>0</v>
      </c>
      <c r="O3899" s="88">
        <v>69887</v>
      </c>
      <c r="P3899" s="88">
        <v>593179</v>
      </c>
      <c r="Q3899" s="89">
        <v>0</v>
      </c>
      <c r="R3899" s="89">
        <v>0</v>
      </c>
      <c r="S3899" s="89">
        <v>0</v>
      </c>
      <c r="T3899" s="89">
        <v>0</v>
      </c>
      <c r="U3899" s="89">
        <v>-2.6016304299999999E-5</v>
      </c>
      <c r="V3899" s="89">
        <v>0</v>
      </c>
      <c r="W3899" s="89">
        <v>0</v>
      </c>
      <c r="X3899" s="89">
        <v>0</v>
      </c>
      <c r="Y3899" s="89">
        <v>0</v>
      </c>
      <c r="Z3899" s="89">
        <v>0</v>
      </c>
      <c r="AA3899" s="89">
        <v>-1.1765584500000001E-5</v>
      </c>
    </row>
    <row r="3900" spans="1:27" x14ac:dyDescent="0.25">
      <c r="A3900" s="87">
        <v>67856</v>
      </c>
      <c r="B3900" s="134">
        <v>45473</v>
      </c>
      <c r="C3900" s="87">
        <v>22389</v>
      </c>
      <c r="D3900" s="86" t="s">
        <v>4160</v>
      </c>
      <c r="E3900" s="88">
        <v>105754837</v>
      </c>
      <c r="F3900" s="88">
        <v>56407975</v>
      </c>
      <c r="G3900" s="88">
        <v>942937</v>
      </c>
      <c r="H3900" s="88">
        <v>0</v>
      </c>
      <c r="I3900" s="88">
        <v>0</v>
      </c>
      <c r="J3900" s="88">
        <v>13328862</v>
      </c>
      <c r="K3900" s="88">
        <v>37231551</v>
      </c>
      <c r="L3900" s="88">
        <v>0</v>
      </c>
      <c r="M3900" s="88">
        <v>2429222</v>
      </c>
      <c r="N3900" s="88">
        <v>206421</v>
      </c>
      <c r="O3900" s="88">
        <v>661234</v>
      </c>
      <c r="P3900" s="88">
        <v>1607748</v>
      </c>
      <c r="Q3900" s="89">
        <v>7.5906576466999998E-3</v>
      </c>
      <c r="R3900" s="89">
        <v>0</v>
      </c>
      <c r="S3900" s="89">
        <v>0</v>
      </c>
      <c r="T3900" s="89">
        <v>-3.7801532479999998E-4</v>
      </c>
      <c r="U3900" s="89">
        <v>3.12105302883E-3</v>
      </c>
      <c r="V3900" s="89">
        <v>0</v>
      </c>
      <c r="W3900" s="89">
        <v>0</v>
      </c>
      <c r="X3900" s="89">
        <v>0</v>
      </c>
      <c r="Y3900" s="89">
        <v>0</v>
      </c>
      <c r="Z3900" s="89">
        <v>-2.1796128803999999E-3</v>
      </c>
      <c r="AA3900" s="89">
        <v>2.0527956771500002E-3</v>
      </c>
    </row>
    <row r="3901" spans="1:27" x14ac:dyDescent="0.25">
      <c r="A3901" s="87">
        <v>67864</v>
      </c>
      <c r="B3901" s="134">
        <v>45473</v>
      </c>
      <c r="C3901" s="87">
        <v>24328</v>
      </c>
      <c r="D3901" s="86" t="s">
        <v>4161</v>
      </c>
      <c r="E3901" s="88">
        <v>992822629</v>
      </c>
      <c r="F3901" s="88">
        <v>748951170</v>
      </c>
      <c r="G3901" s="88">
        <v>0</v>
      </c>
      <c r="H3901" s="88">
        <v>0</v>
      </c>
      <c r="I3901" s="88">
        <v>0</v>
      </c>
      <c r="J3901" s="88">
        <v>121999787</v>
      </c>
      <c r="K3901" s="88">
        <v>138621699</v>
      </c>
      <c r="L3901" s="88">
        <v>0</v>
      </c>
      <c r="M3901" s="88">
        <v>403022026</v>
      </c>
      <c r="N3901" s="88">
        <v>53231763</v>
      </c>
      <c r="O3901" s="88">
        <v>10534786</v>
      </c>
      <c r="P3901" s="88">
        <v>21541109</v>
      </c>
      <c r="Q3901" s="89">
        <v>0</v>
      </c>
      <c r="R3901" s="89">
        <v>0</v>
      </c>
      <c r="S3901" s="89">
        <v>0</v>
      </c>
      <c r="T3901" s="89">
        <v>4.4385735292E-4</v>
      </c>
      <c r="U3901" s="89">
        <v>2.9840503134999998E-4</v>
      </c>
      <c r="V3901" s="89">
        <v>0</v>
      </c>
      <c r="W3901" s="89">
        <v>-1.0593121099999999E-5</v>
      </c>
      <c r="X3901" s="89">
        <v>0</v>
      </c>
      <c r="Y3901" s="89">
        <v>1.6672034116899999E-3</v>
      </c>
      <c r="Z3901" s="89">
        <v>3.2087356749499999E-3</v>
      </c>
      <c r="AA3901" s="89">
        <v>2.1444815557E-4</v>
      </c>
    </row>
    <row r="3902" spans="1:27" x14ac:dyDescent="0.25">
      <c r="A3902" s="87">
        <v>67865</v>
      </c>
      <c r="B3902" s="134">
        <v>45473</v>
      </c>
      <c r="C3902" s="87">
        <v>22817</v>
      </c>
      <c r="D3902" s="86" t="s">
        <v>4162</v>
      </c>
      <c r="E3902" s="88">
        <v>213925831</v>
      </c>
      <c r="F3902" s="88">
        <v>146229470</v>
      </c>
      <c r="G3902" s="88">
        <v>3209300</v>
      </c>
      <c r="H3902" s="88">
        <v>0</v>
      </c>
      <c r="I3902" s="88">
        <v>283355</v>
      </c>
      <c r="J3902" s="88">
        <v>15329946</v>
      </c>
      <c r="K3902" s="88">
        <v>55823554</v>
      </c>
      <c r="L3902" s="88">
        <v>0</v>
      </c>
      <c r="M3902" s="88">
        <v>60096476</v>
      </c>
      <c r="N3902" s="88">
        <v>0</v>
      </c>
      <c r="O3902" s="88">
        <v>0</v>
      </c>
      <c r="P3902" s="88">
        <v>11486838</v>
      </c>
      <c r="Q3902" s="89">
        <v>1.131116342488E-2</v>
      </c>
      <c r="R3902" s="89">
        <v>0</v>
      </c>
      <c r="S3902" s="89">
        <v>0</v>
      </c>
      <c r="T3902" s="89">
        <v>5.2217016766E-4</v>
      </c>
      <c r="U3902" s="89">
        <v>1.14843410541E-3</v>
      </c>
      <c r="V3902" s="89">
        <v>0</v>
      </c>
      <c r="W3902" s="89">
        <v>0</v>
      </c>
      <c r="X3902" s="89">
        <v>0</v>
      </c>
      <c r="Y3902" s="89">
        <v>0</v>
      </c>
      <c r="Z3902" s="89">
        <v>6.1849646251700002E-3</v>
      </c>
      <c r="AA3902" s="89">
        <v>1.2889610331099999E-3</v>
      </c>
    </row>
    <row r="3903" spans="1:27" x14ac:dyDescent="0.25">
      <c r="A3903" s="87">
        <v>67869</v>
      </c>
      <c r="B3903" s="134">
        <v>45473</v>
      </c>
      <c r="C3903" s="87">
        <v>22962</v>
      </c>
      <c r="D3903" s="86" t="s">
        <v>4163</v>
      </c>
      <c r="E3903" s="88">
        <v>37936729</v>
      </c>
      <c r="F3903" s="88">
        <v>31196997</v>
      </c>
      <c r="G3903" s="88">
        <v>319243</v>
      </c>
      <c r="H3903" s="88">
        <v>0</v>
      </c>
      <c r="I3903" s="88">
        <v>0</v>
      </c>
      <c r="J3903" s="88">
        <v>2819099</v>
      </c>
      <c r="K3903" s="88">
        <v>3941080</v>
      </c>
      <c r="L3903" s="88">
        <v>0</v>
      </c>
      <c r="M3903" s="88">
        <v>22352602</v>
      </c>
      <c r="N3903" s="88">
        <v>0</v>
      </c>
      <c r="O3903" s="88">
        <v>0</v>
      </c>
      <c r="P3903" s="88">
        <v>1764972</v>
      </c>
      <c r="Q3903" s="89">
        <v>1.526654850129E-2</v>
      </c>
      <c r="R3903" s="89">
        <v>0</v>
      </c>
      <c r="S3903" s="89">
        <v>0</v>
      </c>
      <c r="T3903" s="89">
        <v>0</v>
      </c>
      <c r="U3903" s="89">
        <v>5.1593610100799997E-3</v>
      </c>
      <c r="V3903" s="89">
        <v>0</v>
      </c>
      <c r="W3903" s="89">
        <v>0</v>
      </c>
      <c r="X3903" s="89">
        <v>0</v>
      </c>
      <c r="Y3903" s="89">
        <v>0</v>
      </c>
      <c r="Z3903" s="89">
        <v>6.4262028465599998E-3</v>
      </c>
      <c r="AA3903" s="89">
        <v>1.2182469972E-3</v>
      </c>
    </row>
    <row r="3904" spans="1:27" x14ac:dyDescent="0.25">
      <c r="A3904" s="87">
        <v>67872</v>
      </c>
      <c r="B3904" s="134">
        <v>45473</v>
      </c>
      <c r="C3904" s="87">
        <v>24175</v>
      </c>
      <c r="D3904" s="86" t="s">
        <v>4164</v>
      </c>
      <c r="E3904" s="88">
        <v>36821434</v>
      </c>
      <c r="F3904" s="88">
        <v>18706737</v>
      </c>
      <c r="G3904" s="88">
        <v>0</v>
      </c>
      <c r="H3904" s="88">
        <v>0</v>
      </c>
      <c r="I3904" s="88">
        <v>0</v>
      </c>
      <c r="J3904" s="88">
        <v>2274600</v>
      </c>
      <c r="K3904" s="88">
        <v>6266895</v>
      </c>
      <c r="L3904" s="88">
        <v>0</v>
      </c>
      <c r="M3904" s="88">
        <v>7386753</v>
      </c>
      <c r="N3904" s="88">
        <v>0</v>
      </c>
      <c r="O3904" s="88">
        <v>0</v>
      </c>
      <c r="P3904" s="88">
        <v>2778488</v>
      </c>
      <c r="Q3904" s="89">
        <v>0</v>
      </c>
      <c r="R3904" s="89">
        <v>0</v>
      </c>
      <c r="S3904" s="89">
        <v>0</v>
      </c>
      <c r="T3904" s="89">
        <v>0</v>
      </c>
      <c r="U3904" s="89">
        <v>1.50673522352E-3</v>
      </c>
      <c r="V3904" s="89">
        <v>0</v>
      </c>
      <c r="W3904" s="89">
        <v>0</v>
      </c>
      <c r="X3904" s="89">
        <v>0</v>
      </c>
      <c r="Y3904" s="89">
        <v>0</v>
      </c>
      <c r="Z3904" s="89">
        <v>1.0799705904609999E-2</v>
      </c>
      <c r="AA3904" s="89">
        <v>2.1086701886399999E-3</v>
      </c>
    </row>
    <row r="3905" spans="1:27" x14ac:dyDescent="0.25">
      <c r="A3905" s="87">
        <v>67874</v>
      </c>
      <c r="B3905" s="134">
        <v>45473</v>
      </c>
      <c r="C3905" s="87">
        <v>22533</v>
      </c>
      <c r="D3905" s="86" t="s">
        <v>4165</v>
      </c>
      <c r="E3905" s="88">
        <v>466882678</v>
      </c>
      <c r="F3905" s="88">
        <v>358234073</v>
      </c>
      <c r="G3905" s="88">
        <v>8417545</v>
      </c>
      <c r="H3905" s="88">
        <v>0</v>
      </c>
      <c r="I3905" s="88">
        <v>0</v>
      </c>
      <c r="J3905" s="88">
        <v>51581873</v>
      </c>
      <c r="K3905" s="88">
        <v>144871832</v>
      </c>
      <c r="L3905" s="88">
        <v>0</v>
      </c>
      <c r="M3905" s="88">
        <v>36784668</v>
      </c>
      <c r="N3905" s="88">
        <v>78136945</v>
      </c>
      <c r="O3905" s="88">
        <v>1541099</v>
      </c>
      <c r="P3905" s="88">
        <v>36900111</v>
      </c>
      <c r="Q3905" s="89">
        <v>1.769700679866E-2</v>
      </c>
      <c r="R3905" s="89">
        <v>0</v>
      </c>
      <c r="S3905" s="89">
        <v>0</v>
      </c>
      <c r="T3905" s="89">
        <v>1.2126287629200001E-3</v>
      </c>
      <c r="U3905" s="89">
        <v>5.8436494248400002E-3</v>
      </c>
      <c r="V3905" s="89">
        <v>0</v>
      </c>
      <c r="W3905" s="89">
        <v>-1.300388844E-4</v>
      </c>
      <c r="X3905" s="89">
        <v>0</v>
      </c>
      <c r="Y3905" s="89">
        <v>0</v>
      </c>
      <c r="Z3905" s="89">
        <v>4.8411511292499997E-3</v>
      </c>
      <c r="AA3905" s="89">
        <v>3.4642145544900001E-3</v>
      </c>
    </row>
    <row r="3906" spans="1:27" x14ac:dyDescent="0.25">
      <c r="A3906" s="87">
        <v>67875</v>
      </c>
      <c r="B3906" s="134">
        <v>45473</v>
      </c>
      <c r="C3906" s="87">
        <v>24247</v>
      </c>
      <c r="D3906" s="86" t="s">
        <v>4166</v>
      </c>
      <c r="E3906" s="88">
        <v>268762394</v>
      </c>
      <c r="F3906" s="88">
        <v>128826416</v>
      </c>
      <c r="G3906" s="88">
        <v>3265294</v>
      </c>
      <c r="H3906" s="88">
        <v>0</v>
      </c>
      <c r="I3906" s="88">
        <v>0</v>
      </c>
      <c r="J3906" s="88">
        <v>1289898</v>
      </c>
      <c r="K3906" s="88">
        <v>13232761</v>
      </c>
      <c r="L3906" s="88">
        <v>0</v>
      </c>
      <c r="M3906" s="88">
        <v>91489725</v>
      </c>
      <c r="N3906" s="88">
        <v>14282849</v>
      </c>
      <c r="O3906" s="88">
        <v>1539175</v>
      </c>
      <c r="P3906" s="88">
        <v>3726714</v>
      </c>
      <c r="Q3906" s="89">
        <v>2.557559120175E-2</v>
      </c>
      <c r="R3906" s="89">
        <v>0</v>
      </c>
      <c r="S3906" s="89">
        <v>0</v>
      </c>
      <c r="T3906" s="89">
        <v>-3.7369101660000002E-4</v>
      </c>
      <c r="U3906" s="89">
        <v>5.1598300233700002E-3</v>
      </c>
      <c r="V3906" s="89">
        <v>0</v>
      </c>
      <c r="W3906" s="89">
        <v>2.6683688586E-4</v>
      </c>
      <c r="X3906" s="89">
        <v>0</v>
      </c>
      <c r="Y3906" s="89">
        <v>-1.30171773E-5</v>
      </c>
      <c r="Z3906" s="89">
        <v>1.6229068098320001E-2</v>
      </c>
      <c r="AA3906" s="89">
        <v>1.93452964144E-3</v>
      </c>
    </row>
    <row r="3907" spans="1:27" x14ac:dyDescent="0.25">
      <c r="A3907" s="87">
        <v>67882</v>
      </c>
      <c r="B3907" s="134">
        <v>45473</v>
      </c>
      <c r="C3907" s="87">
        <v>24269</v>
      </c>
      <c r="D3907" s="86" t="s">
        <v>4167</v>
      </c>
      <c r="E3907" s="88">
        <v>5017698</v>
      </c>
      <c r="F3907" s="88">
        <v>1371102</v>
      </c>
      <c r="G3907" s="88">
        <v>0</v>
      </c>
      <c r="H3907" s="88">
        <v>0</v>
      </c>
      <c r="I3907" s="88">
        <v>0</v>
      </c>
      <c r="J3907" s="88">
        <v>87780</v>
      </c>
      <c r="K3907" s="88">
        <v>57348</v>
      </c>
      <c r="L3907" s="88">
        <v>0</v>
      </c>
      <c r="M3907" s="88">
        <v>0</v>
      </c>
      <c r="N3907" s="88">
        <v>0</v>
      </c>
      <c r="O3907" s="88">
        <v>0</v>
      </c>
      <c r="P3907" s="88">
        <v>1225974</v>
      </c>
      <c r="Q3907" s="89">
        <v>0</v>
      </c>
      <c r="R3907" s="89">
        <v>0</v>
      </c>
      <c r="S3907" s="89">
        <v>0</v>
      </c>
      <c r="T3907" s="89">
        <v>0</v>
      </c>
      <c r="U3907" s="89">
        <v>0</v>
      </c>
      <c r="V3907" s="89">
        <v>0</v>
      </c>
      <c r="W3907" s="89">
        <v>0</v>
      </c>
      <c r="X3907" s="89">
        <v>0</v>
      </c>
      <c r="Y3907" s="89">
        <v>0</v>
      </c>
      <c r="Z3907" s="89">
        <v>-3.2252011610000002E-4</v>
      </c>
      <c r="AA3907" s="89">
        <v>-3.5746357180000001E-4</v>
      </c>
    </row>
    <row r="3908" spans="1:27" x14ac:dyDescent="0.25">
      <c r="A3908" s="87">
        <v>67890</v>
      </c>
      <c r="B3908" s="134">
        <v>45473</v>
      </c>
      <c r="C3908" s="87">
        <v>24265</v>
      </c>
      <c r="D3908" s="86" t="s">
        <v>4168</v>
      </c>
      <c r="E3908" s="88">
        <v>121868639</v>
      </c>
      <c r="F3908" s="88">
        <v>82136240</v>
      </c>
      <c r="G3908" s="88">
        <v>1708387</v>
      </c>
      <c r="H3908" s="88">
        <v>0</v>
      </c>
      <c r="I3908" s="88">
        <v>0</v>
      </c>
      <c r="J3908" s="88">
        <v>1242707</v>
      </c>
      <c r="K3908" s="88">
        <v>4112191</v>
      </c>
      <c r="L3908" s="88">
        <v>0</v>
      </c>
      <c r="M3908" s="88">
        <v>54054352</v>
      </c>
      <c r="N3908" s="88">
        <v>18263381</v>
      </c>
      <c r="O3908" s="88">
        <v>0</v>
      </c>
      <c r="P3908" s="88">
        <v>2755222</v>
      </c>
      <c r="Q3908" s="89">
        <v>1.442433676722E-2</v>
      </c>
      <c r="R3908" s="89">
        <v>0</v>
      </c>
      <c r="S3908" s="89">
        <v>0</v>
      </c>
      <c r="T3908" s="89">
        <v>0</v>
      </c>
      <c r="U3908" s="89">
        <v>7.7512948325999999E-4</v>
      </c>
      <c r="V3908" s="89">
        <v>0</v>
      </c>
      <c r="W3908" s="89">
        <v>0</v>
      </c>
      <c r="X3908" s="89">
        <v>0</v>
      </c>
      <c r="Y3908" s="89">
        <v>0</v>
      </c>
      <c r="Z3908" s="89">
        <v>9.1571720827199991E-3</v>
      </c>
      <c r="AA3908" s="89">
        <v>6.5445367939000003E-4</v>
      </c>
    </row>
    <row r="3909" spans="1:27" x14ac:dyDescent="0.25">
      <c r="A3909" s="87">
        <v>67891</v>
      </c>
      <c r="B3909" s="134">
        <v>45473</v>
      </c>
      <c r="C3909" s="87">
        <v>24196</v>
      </c>
      <c r="D3909" s="86" t="s">
        <v>4169</v>
      </c>
      <c r="E3909" s="88">
        <v>6024756</v>
      </c>
      <c r="F3909" s="88">
        <v>3478258</v>
      </c>
      <c r="G3909" s="88">
        <v>0</v>
      </c>
      <c r="H3909" s="88">
        <v>0</v>
      </c>
      <c r="I3909" s="88">
        <v>0</v>
      </c>
      <c r="J3909" s="88">
        <v>1329568</v>
      </c>
      <c r="K3909" s="88">
        <v>669909</v>
      </c>
      <c r="L3909" s="88">
        <v>0</v>
      </c>
      <c r="M3909" s="88">
        <v>1058374</v>
      </c>
      <c r="N3909" s="88">
        <v>0</v>
      </c>
      <c r="O3909" s="88">
        <v>0</v>
      </c>
      <c r="P3909" s="88">
        <v>420407</v>
      </c>
      <c r="Q3909" s="89">
        <v>0</v>
      </c>
      <c r="R3909" s="89">
        <v>0</v>
      </c>
      <c r="S3909" s="89">
        <v>0</v>
      </c>
      <c r="T3909" s="89">
        <v>0</v>
      </c>
      <c r="U3909" s="89">
        <v>0</v>
      </c>
      <c r="V3909" s="89">
        <v>0</v>
      </c>
      <c r="W3909" s="89">
        <v>0</v>
      </c>
      <c r="X3909" s="89">
        <v>0</v>
      </c>
      <c r="Y3909" s="89">
        <v>0</v>
      </c>
      <c r="Z3909" s="89">
        <v>6.5350911212999998E-4</v>
      </c>
      <c r="AA3909" s="89">
        <v>7.5567310239999994E-5</v>
      </c>
    </row>
    <row r="3910" spans="1:27" x14ac:dyDescent="0.25">
      <c r="A3910" s="87">
        <v>67892</v>
      </c>
      <c r="B3910" s="134">
        <v>45473</v>
      </c>
      <c r="C3910" s="87">
        <v>21808</v>
      </c>
      <c r="D3910" s="86" t="s">
        <v>4170</v>
      </c>
      <c r="E3910" s="88">
        <v>119718974</v>
      </c>
      <c r="F3910" s="88">
        <v>89936194</v>
      </c>
      <c r="G3910" s="88">
        <v>0</v>
      </c>
      <c r="H3910" s="88">
        <v>0</v>
      </c>
      <c r="I3910" s="88">
        <v>0</v>
      </c>
      <c r="J3910" s="88">
        <v>405823</v>
      </c>
      <c r="K3910" s="88">
        <v>476951</v>
      </c>
      <c r="L3910" s="88">
        <v>0</v>
      </c>
      <c r="M3910" s="88">
        <v>69510560</v>
      </c>
      <c r="N3910" s="88">
        <v>17525758</v>
      </c>
      <c r="O3910" s="88">
        <v>611007</v>
      </c>
      <c r="P3910" s="88">
        <v>1406095</v>
      </c>
      <c r="Q3910" s="89">
        <v>0</v>
      </c>
      <c r="R3910" s="89">
        <v>0</v>
      </c>
      <c r="S3910" s="89">
        <v>0</v>
      </c>
      <c r="T3910" s="89">
        <v>0</v>
      </c>
      <c r="U3910" s="89">
        <v>0</v>
      </c>
      <c r="V3910" s="89">
        <v>0</v>
      </c>
      <c r="W3910" s="89">
        <v>0</v>
      </c>
      <c r="X3910" s="89">
        <v>0</v>
      </c>
      <c r="Y3910" s="89">
        <v>0</v>
      </c>
      <c r="Z3910" s="89">
        <v>0</v>
      </c>
      <c r="AA3910" s="89">
        <v>0</v>
      </c>
    </row>
    <row r="3911" spans="1:27" x14ac:dyDescent="0.25">
      <c r="A3911" s="87">
        <v>67894</v>
      </c>
      <c r="B3911" s="134">
        <v>45473</v>
      </c>
      <c r="C3911" s="87">
        <v>24226</v>
      </c>
      <c r="D3911" s="86" t="s">
        <v>4171</v>
      </c>
      <c r="E3911" s="88">
        <v>282340718</v>
      </c>
      <c r="F3911" s="88">
        <v>175914043</v>
      </c>
      <c r="G3911" s="88">
        <v>0</v>
      </c>
      <c r="H3911" s="88">
        <v>0</v>
      </c>
      <c r="I3911" s="88">
        <v>0</v>
      </c>
      <c r="J3911" s="88">
        <v>6056429</v>
      </c>
      <c r="K3911" s="88">
        <v>15731991</v>
      </c>
      <c r="L3911" s="88">
        <v>0</v>
      </c>
      <c r="M3911" s="88">
        <v>99284335</v>
      </c>
      <c r="N3911" s="88">
        <v>1922210</v>
      </c>
      <c r="O3911" s="88">
        <v>0</v>
      </c>
      <c r="P3911" s="88">
        <v>52919078</v>
      </c>
      <c r="Q3911" s="89">
        <v>0</v>
      </c>
      <c r="R3911" s="89">
        <v>0</v>
      </c>
      <c r="S3911" s="89">
        <v>0</v>
      </c>
      <c r="T3911" s="89">
        <v>0</v>
      </c>
      <c r="U3911" s="89">
        <v>-3.9411649679999997E-4</v>
      </c>
      <c r="V3911" s="89">
        <v>0</v>
      </c>
      <c r="W3911" s="89">
        <v>-7.9726846599999999E-5</v>
      </c>
      <c r="X3911" s="89">
        <v>0</v>
      </c>
      <c r="Y3911" s="89">
        <v>0</v>
      </c>
      <c r="Z3911" s="89">
        <v>3.2607449957300001E-3</v>
      </c>
      <c r="AA3911" s="89">
        <v>4.4467200683000001E-4</v>
      </c>
    </row>
    <row r="3912" spans="1:27" x14ac:dyDescent="0.25">
      <c r="A3912" s="87">
        <v>67902</v>
      </c>
      <c r="B3912" s="134">
        <v>45473</v>
      </c>
      <c r="C3912" s="87">
        <v>24320</v>
      </c>
      <c r="D3912" s="86" t="s">
        <v>4172</v>
      </c>
      <c r="E3912" s="88">
        <v>232320946</v>
      </c>
      <c r="F3912" s="88">
        <v>108228067</v>
      </c>
      <c r="G3912" s="88">
        <v>451325</v>
      </c>
      <c r="H3912" s="88">
        <v>0</v>
      </c>
      <c r="I3912" s="88">
        <v>0</v>
      </c>
      <c r="J3912" s="88">
        <v>4634699</v>
      </c>
      <c r="K3912" s="88">
        <v>11705643</v>
      </c>
      <c r="L3912" s="88">
        <v>0</v>
      </c>
      <c r="M3912" s="88">
        <v>89078984</v>
      </c>
      <c r="N3912" s="88">
        <v>0</v>
      </c>
      <c r="O3912" s="88">
        <v>0</v>
      </c>
      <c r="P3912" s="88">
        <v>2357416</v>
      </c>
      <c r="Q3912" s="89">
        <v>1.6594309623399999E-3</v>
      </c>
      <c r="R3912" s="89">
        <v>0</v>
      </c>
      <c r="S3912" s="89">
        <v>0</v>
      </c>
      <c r="T3912" s="89">
        <v>0</v>
      </c>
      <c r="U3912" s="89">
        <v>-3.4524142979999999E-4</v>
      </c>
      <c r="V3912" s="89">
        <v>0</v>
      </c>
      <c r="W3912" s="89">
        <v>0</v>
      </c>
      <c r="X3912" s="89">
        <v>0</v>
      </c>
      <c r="Y3912" s="89">
        <v>0</v>
      </c>
      <c r="Z3912" s="89">
        <v>3.6697278676199999E-3</v>
      </c>
      <c r="AA3912" s="89">
        <v>4.8680881900000003E-5</v>
      </c>
    </row>
    <row r="3913" spans="1:27" x14ac:dyDescent="0.25">
      <c r="A3913" s="87">
        <v>67911</v>
      </c>
      <c r="B3913" s="134">
        <v>45473</v>
      </c>
      <c r="C3913" s="87">
        <v>22242</v>
      </c>
      <c r="D3913" s="86" t="s">
        <v>4173</v>
      </c>
      <c r="E3913" s="88">
        <v>93946119</v>
      </c>
      <c r="F3913" s="88">
        <v>61277241</v>
      </c>
      <c r="G3913" s="88">
        <v>1326746</v>
      </c>
      <c r="H3913" s="88">
        <v>0</v>
      </c>
      <c r="I3913" s="88">
        <v>0</v>
      </c>
      <c r="J3913" s="88">
        <v>10901681</v>
      </c>
      <c r="K3913" s="88">
        <v>30489313</v>
      </c>
      <c r="L3913" s="88">
        <v>0</v>
      </c>
      <c r="M3913" s="88">
        <v>9214868</v>
      </c>
      <c r="N3913" s="88">
        <v>0</v>
      </c>
      <c r="O3913" s="88">
        <v>0</v>
      </c>
      <c r="P3913" s="88">
        <v>9344633</v>
      </c>
      <c r="Q3913" s="89">
        <v>2.8462424604120001E-2</v>
      </c>
      <c r="R3913" s="89">
        <v>0</v>
      </c>
      <c r="S3913" s="89">
        <v>0</v>
      </c>
      <c r="T3913" s="89">
        <v>5.1364985785100001E-3</v>
      </c>
      <c r="U3913" s="89">
        <v>1.5224685671059999E-2</v>
      </c>
      <c r="V3913" s="89">
        <v>0</v>
      </c>
      <c r="W3913" s="89">
        <v>0</v>
      </c>
      <c r="X3913" s="89">
        <v>0</v>
      </c>
      <c r="Y3913" s="89">
        <v>0</v>
      </c>
      <c r="Z3913" s="89">
        <v>9.2045965962999996E-3</v>
      </c>
      <c r="AA3913" s="89">
        <v>1.0564402503270001E-2</v>
      </c>
    </row>
    <row r="3914" spans="1:27" x14ac:dyDescent="0.25">
      <c r="A3914" s="87">
        <v>67915</v>
      </c>
      <c r="B3914" s="134">
        <v>45473</v>
      </c>
      <c r="C3914" s="87">
        <v>22667</v>
      </c>
      <c r="D3914" s="86" t="s">
        <v>4174</v>
      </c>
      <c r="E3914" s="88">
        <v>184182882</v>
      </c>
      <c r="F3914" s="88">
        <v>92533906</v>
      </c>
      <c r="G3914" s="88">
        <v>3917364</v>
      </c>
      <c r="H3914" s="88">
        <v>0</v>
      </c>
      <c r="I3914" s="88">
        <v>184004</v>
      </c>
      <c r="J3914" s="88">
        <v>14661596</v>
      </c>
      <c r="K3914" s="88">
        <v>30987056</v>
      </c>
      <c r="L3914" s="88">
        <v>0</v>
      </c>
      <c r="M3914" s="88">
        <v>25966567</v>
      </c>
      <c r="N3914" s="88">
        <v>2428850</v>
      </c>
      <c r="O3914" s="88">
        <v>252027</v>
      </c>
      <c r="P3914" s="88">
        <v>14136442</v>
      </c>
      <c r="Q3914" s="89">
        <v>2.3002852135749999E-2</v>
      </c>
      <c r="R3914" s="89">
        <v>0</v>
      </c>
      <c r="S3914" s="89">
        <v>0</v>
      </c>
      <c r="T3914" s="89">
        <v>1.0282617256599999E-3</v>
      </c>
      <c r="U3914" s="89">
        <v>2.4873763049099999E-3</v>
      </c>
      <c r="V3914" s="89">
        <v>0</v>
      </c>
      <c r="W3914" s="89">
        <v>0</v>
      </c>
      <c r="X3914" s="89">
        <v>0</v>
      </c>
      <c r="Y3914" s="89">
        <v>-9.4504029252800006E-2</v>
      </c>
      <c r="Z3914" s="89">
        <v>7.3560479640200002E-3</v>
      </c>
      <c r="AA3914" s="89">
        <v>2.9094272821000001E-3</v>
      </c>
    </row>
    <row r="3915" spans="1:27" x14ac:dyDescent="0.25">
      <c r="A3915" s="87">
        <v>67921</v>
      </c>
      <c r="B3915" s="134">
        <v>45473</v>
      </c>
      <c r="C3915" s="87">
        <v>21901</v>
      </c>
      <c r="D3915" s="86" t="s">
        <v>4175</v>
      </c>
      <c r="E3915" s="88">
        <v>209922960</v>
      </c>
      <c r="F3915" s="88">
        <v>150764498</v>
      </c>
      <c r="G3915" s="88">
        <v>539759</v>
      </c>
      <c r="H3915" s="88">
        <v>0</v>
      </c>
      <c r="I3915" s="88">
        <v>0</v>
      </c>
      <c r="J3915" s="88">
        <v>3684921</v>
      </c>
      <c r="K3915" s="88">
        <v>3147659</v>
      </c>
      <c r="L3915" s="88">
        <v>0</v>
      </c>
      <c r="M3915" s="88">
        <v>139659967</v>
      </c>
      <c r="N3915" s="88">
        <v>1747173</v>
      </c>
      <c r="O3915" s="88">
        <v>0</v>
      </c>
      <c r="P3915" s="88">
        <v>1985019</v>
      </c>
      <c r="Q3915" s="89">
        <v>1.1023918476640001E-2</v>
      </c>
      <c r="R3915" s="89">
        <v>0</v>
      </c>
      <c r="S3915" s="89">
        <v>0</v>
      </c>
      <c r="T3915" s="89">
        <v>0</v>
      </c>
      <c r="U3915" s="89">
        <v>0</v>
      </c>
      <c r="V3915" s="89">
        <v>0</v>
      </c>
      <c r="W3915" s="89">
        <v>-4.31217682E-5</v>
      </c>
      <c r="X3915" s="89">
        <v>0</v>
      </c>
      <c r="Y3915" s="89">
        <v>0</v>
      </c>
      <c r="Z3915" s="89">
        <v>0</v>
      </c>
      <c r="AA3915" s="89">
        <v>1.37938062954E-6</v>
      </c>
    </row>
    <row r="3916" spans="1:27" x14ac:dyDescent="0.25">
      <c r="A3916" s="87">
        <v>67922</v>
      </c>
      <c r="B3916" s="134">
        <v>45473</v>
      </c>
      <c r="C3916" s="87">
        <v>23986</v>
      </c>
      <c r="D3916" s="86" t="s">
        <v>4176</v>
      </c>
      <c r="E3916" s="88">
        <v>69382736</v>
      </c>
      <c r="F3916" s="88">
        <v>33658746</v>
      </c>
      <c r="G3916" s="88">
        <v>2394208</v>
      </c>
      <c r="H3916" s="88">
        <v>0</v>
      </c>
      <c r="I3916" s="88">
        <v>0</v>
      </c>
      <c r="J3916" s="88">
        <v>4100688</v>
      </c>
      <c r="K3916" s="88">
        <v>9868613</v>
      </c>
      <c r="L3916" s="88">
        <v>0</v>
      </c>
      <c r="M3916" s="88">
        <v>13450516</v>
      </c>
      <c r="N3916" s="88">
        <v>0</v>
      </c>
      <c r="O3916" s="88">
        <v>0</v>
      </c>
      <c r="P3916" s="88">
        <v>3844720</v>
      </c>
      <c r="Q3916" s="89">
        <v>7.7986830521900004E-3</v>
      </c>
      <c r="R3916" s="89">
        <v>0</v>
      </c>
      <c r="S3916" s="89">
        <v>0</v>
      </c>
      <c r="T3916" s="89">
        <v>1.3242126470000001E-4</v>
      </c>
      <c r="U3916" s="89">
        <v>3.5004615199000001E-3</v>
      </c>
      <c r="V3916" s="89">
        <v>0</v>
      </c>
      <c r="W3916" s="89">
        <v>0</v>
      </c>
      <c r="X3916" s="89">
        <v>0</v>
      </c>
      <c r="Y3916" s="89">
        <v>0</v>
      </c>
      <c r="Z3916" s="89">
        <v>1.9508540937980001E-2</v>
      </c>
      <c r="AA3916" s="89">
        <v>3.63793817121E-3</v>
      </c>
    </row>
    <row r="3917" spans="1:27" x14ac:dyDescent="0.25">
      <c r="A3917" s="87">
        <v>67924</v>
      </c>
      <c r="B3917" s="134">
        <v>45473</v>
      </c>
      <c r="C3917" s="87">
        <v>23060</v>
      </c>
      <c r="D3917" s="86" t="s">
        <v>1019</v>
      </c>
      <c r="E3917" s="88">
        <v>55130698</v>
      </c>
      <c r="F3917" s="88">
        <v>36277260</v>
      </c>
      <c r="G3917" s="88">
        <v>0</v>
      </c>
      <c r="H3917" s="88">
        <v>0</v>
      </c>
      <c r="I3917" s="88">
        <v>0</v>
      </c>
      <c r="J3917" s="88">
        <v>5186400</v>
      </c>
      <c r="K3917" s="88">
        <v>19949373</v>
      </c>
      <c r="L3917" s="88">
        <v>0</v>
      </c>
      <c r="M3917" s="88">
        <v>5031841</v>
      </c>
      <c r="N3917" s="88">
        <v>0</v>
      </c>
      <c r="O3917" s="88">
        <v>0</v>
      </c>
      <c r="P3917" s="88">
        <v>6109646</v>
      </c>
      <c r="Q3917" s="89">
        <v>0</v>
      </c>
      <c r="R3917" s="89">
        <v>0</v>
      </c>
      <c r="S3917" s="89">
        <v>0</v>
      </c>
      <c r="T3917" s="89">
        <v>6.2869386334000001E-4</v>
      </c>
      <c r="U3917" s="89">
        <v>8.1793028574900003E-3</v>
      </c>
      <c r="V3917" s="89">
        <v>0</v>
      </c>
      <c r="W3917" s="89">
        <v>0</v>
      </c>
      <c r="X3917" s="89">
        <v>0</v>
      </c>
      <c r="Y3917" s="89">
        <v>0</v>
      </c>
      <c r="Z3917" s="89">
        <v>8.6717976226199991E-3</v>
      </c>
      <c r="AA3917" s="89">
        <v>6.0058097131699996E-3</v>
      </c>
    </row>
    <row r="3918" spans="1:27" x14ac:dyDescent="0.25">
      <c r="A3918" s="87">
        <v>67927</v>
      </c>
      <c r="B3918" s="134">
        <v>45473</v>
      </c>
      <c r="C3918" s="87">
        <v>22912</v>
      </c>
      <c r="D3918" s="86" t="s">
        <v>4177</v>
      </c>
      <c r="E3918" s="88">
        <v>848281669</v>
      </c>
      <c r="F3918" s="88">
        <v>529259060</v>
      </c>
      <c r="G3918" s="88">
        <v>0</v>
      </c>
      <c r="H3918" s="88">
        <v>0</v>
      </c>
      <c r="I3918" s="88">
        <v>0</v>
      </c>
      <c r="J3918" s="88">
        <v>59352786</v>
      </c>
      <c r="K3918" s="88">
        <v>132615677</v>
      </c>
      <c r="L3918" s="88">
        <v>0</v>
      </c>
      <c r="M3918" s="88">
        <v>160561410</v>
      </c>
      <c r="N3918" s="88">
        <v>112076217</v>
      </c>
      <c r="O3918" s="88">
        <v>1248316</v>
      </c>
      <c r="P3918" s="88">
        <v>63404654</v>
      </c>
      <c r="Q3918" s="89">
        <v>0</v>
      </c>
      <c r="R3918" s="89">
        <v>0</v>
      </c>
      <c r="S3918" s="89">
        <v>0</v>
      </c>
      <c r="T3918" s="89">
        <v>2.8886159206E-4</v>
      </c>
      <c r="U3918" s="89">
        <v>1.2557290137200001E-3</v>
      </c>
      <c r="V3918" s="89">
        <v>0</v>
      </c>
      <c r="W3918" s="89">
        <v>5.9180292670000003E-5</v>
      </c>
      <c r="X3918" s="89">
        <v>3.6795837302000002E-4</v>
      </c>
      <c r="Y3918" s="89">
        <v>2.1688326797649999E-2</v>
      </c>
      <c r="Z3918" s="89">
        <v>1.131826930709E-2</v>
      </c>
      <c r="AA3918" s="89">
        <v>1.71023065711E-3</v>
      </c>
    </row>
    <row r="3919" spans="1:27" x14ac:dyDescent="0.25">
      <c r="A3919" s="87">
        <v>67929</v>
      </c>
      <c r="B3919" s="134">
        <v>45473</v>
      </c>
      <c r="C3919" s="87">
        <v>21840</v>
      </c>
      <c r="D3919" s="86" t="s">
        <v>4178</v>
      </c>
      <c r="E3919" s="88">
        <v>32133700</v>
      </c>
      <c r="F3919" s="88">
        <v>19474049</v>
      </c>
      <c r="G3919" s="88">
        <v>0</v>
      </c>
      <c r="H3919" s="88">
        <v>0</v>
      </c>
      <c r="I3919" s="88">
        <v>0</v>
      </c>
      <c r="J3919" s="88">
        <v>988047</v>
      </c>
      <c r="K3919" s="88">
        <v>5127981</v>
      </c>
      <c r="L3919" s="88">
        <v>0</v>
      </c>
      <c r="M3919" s="88">
        <v>12516701</v>
      </c>
      <c r="N3919" s="88">
        <v>0</v>
      </c>
      <c r="O3919" s="88">
        <v>0</v>
      </c>
      <c r="P3919" s="88">
        <v>841320</v>
      </c>
      <c r="Q3919" s="89">
        <v>0</v>
      </c>
      <c r="R3919" s="89">
        <v>0</v>
      </c>
      <c r="S3919" s="89">
        <v>0</v>
      </c>
      <c r="T3919" s="89">
        <v>0</v>
      </c>
      <c r="U3919" s="89">
        <v>4.1192077474000001E-3</v>
      </c>
      <c r="V3919" s="89">
        <v>0</v>
      </c>
      <c r="W3919" s="89">
        <v>0</v>
      </c>
      <c r="X3919" s="89">
        <v>0</v>
      </c>
      <c r="Y3919" s="89">
        <v>0</v>
      </c>
      <c r="Z3919" s="89">
        <v>8.8650495881200005E-3</v>
      </c>
      <c r="AA3919" s="89">
        <v>1.28360319836E-3</v>
      </c>
    </row>
    <row r="3920" spans="1:27" x14ac:dyDescent="0.25">
      <c r="A3920" s="87">
        <v>67933</v>
      </c>
      <c r="B3920" s="134">
        <v>45473</v>
      </c>
      <c r="C3920" s="87">
        <v>22489</v>
      </c>
      <c r="D3920" s="86" t="s">
        <v>4179</v>
      </c>
      <c r="E3920" s="88">
        <v>6653927</v>
      </c>
      <c r="F3920" s="88">
        <v>2034549</v>
      </c>
      <c r="G3920" s="88">
        <v>0</v>
      </c>
      <c r="H3920" s="88">
        <v>0</v>
      </c>
      <c r="I3920" s="88">
        <v>0</v>
      </c>
      <c r="J3920" s="88">
        <v>636586</v>
      </c>
      <c r="K3920" s="88">
        <v>378880</v>
      </c>
      <c r="L3920" s="88">
        <v>0</v>
      </c>
      <c r="M3920" s="88">
        <v>79373</v>
      </c>
      <c r="N3920" s="88">
        <v>0</v>
      </c>
      <c r="O3920" s="88">
        <v>0</v>
      </c>
      <c r="P3920" s="88">
        <v>939709</v>
      </c>
      <c r="Q3920" s="89">
        <v>0</v>
      </c>
      <c r="R3920" s="89">
        <v>0</v>
      </c>
      <c r="S3920" s="89">
        <v>0</v>
      </c>
      <c r="T3920" s="89">
        <v>0</v>
      </c>
      <c r="U3920" s="89">
        <v>0</v>
      </c>
      <c r="V3920" s="89">
        <v>0</v>
      </c>
      <c r="W3920" s="89">
        <v>0</v>
      </c>
      <c r="X3920" s="89">
        <v>0</v>
      </c>
      <c r="Y3920" s="89">
        <v>0</v>
      </c>
      <c r="Z3920" s="89">
        <v>8.1717312556400003E-3</v>
      </c>
      <c r="AA3920" s="89">
        <v>4.46709497572E-3</v>
      </c>
    </row>
    <row r="3921" spans="1:27" x14ac:dyDescent="0.25">
      <c r="A3921" s="87">
        <v>67936</v>
      </c>
      <c r="B3921" s="134">
        <v>45473</v>
      </c>
      <c r="C3921" s="87">
        <v>21893</v>
      </c>
      <c r="D3921" s="86" t="s">
        <v>4180</v>
      </c>
      <c r="E3921" s="88">
        <v>21503202</v>
      </c>
      <c r="F3921" s="88">
        <v>13063544</v>
      </c>
      <c r="G3921" s="88">
        <v>0</v>
      </c>
      <c r="H3921" s="88">
        <v>0</v>
      </c>
      <c r="I3921" s="88">
        <v>0</v>
      </c>
      <c r="J3921" s="88">
        <v>2299704</v>
      </c>
      <c r="K3921" s="88">
        <v>8847599</v>
      </c>
      <c r="L3921" s="88">
        <v>0</v>
      </c>
      <c r="M3921" s="88">
        <v>86238</v>
      </c>
      <c r="N3921" s="88">
        <v>0</v>
      </c>
      <c r="O3921" s="88">
        <v>0</v>
      </c>
      <c r="P3921" s="88">
        <v>1830003</v>
      </c>
      <c r="Q3921" s="89">
        <v>0</v>
      </c>
      <c r="R3921" s="89">
        <v>0</v>
      </c>
      <c r="S3921" s="89">
        <v>0</v>
      </c>
      <c r="T3921" s="89">
        <v>4.1753983615000002E-4</v>
      </c>
      <c r="U3921" s="89">
        <v>1.12830390847E-3</v>
      </c>
      <c r="V3921" s="89">
        <v>0</v>
      </c>
      <c r="W3921" s="89">
        <v>0</v>
      </c>
      <c r="X3921" s="89">
        <v>0</v>
      </c>
      <c r="Y3921" s="89">
        <v>0</v>
      </c>
      <c r="Z3921" s="89">
        <v>5.3304670702799999E-3</v>
      </c>
      <c r="AA3921" s="89">
        <v>1.81915767845E-3</v>
      </c>
    </row>
    <row r="3922" spans="1:27" x14ac:dyDescent="0.25">
      <c r="A3922" s="87">
        <v>67937</v>
      </c>
      <c r="B3922" s="134">
        <v>45473</v>
      </c>
      <c r="C3922" s="87">
        <v>23888</v>
      </c>
      <c r="D3922" s="86" t="s">
        <v>4181</v>
      </c>
      <c r="E3922" s="88">
        <v>11587106</v>
      </c>
      <c r="F3922" s="88">
        <v>7688385</v>
      </c>
      <c r="G3922" s="88">
        <v>680328</v>
      </c>
      <c r="H3922" s="88">
        <v>0</v>
      </c>
      <c r="I3922" s="88">
        <v>0</v>
      </c>
      <c r="J3922" s="88">
        <v>853572</v>
      </c>
      <c r="K3922" s="88">
        <v>4698934</v>
      </c>
      <c r="L3922" s="88">
        <v>0</v>
      </c>
      <c r="M3922" s="88">
        <v>0</v>
      </c>
      <c r="N3922" s="88">
        <v>0</v>
      </c>
      <c r="O3922" s="88">
        <v>0</v>
      </c>
      <c r="P3922" s="88">
        <v>1455551</v>
      </c>
      <c r="Q3922" s="89">
        <v>-9.9361556501000002E-3</v>
      </c>
      <c r="R3922" s="89">
        <v>0</v>
      </c>
      <c r="S3922" s="89">
        <v>0</v>
      </c>
      <c r="T3922" s="89">
        <v>0</v>
      </c>
      <c r="U3922" s="89">
        <v>-2.6142169949999999E-4</v>
      </c>
      <c r="V3922" s="89">
        <v>0</v>
      </c>
      <c r="W3922" s="89">
        <v>0</v>
      </c>
      <c r="X3922" s="89">
        <v>0</v>
      </c>
      <c r="Y3922" s="89">
        <v>0</v>
      </c>
      <c r="Z3922" s="89">
        <v>-1.5622515642E-3</v>
      </c>
      <c r="AA3922" s="89">
        <v>-1.3128426736E-3</v>
      </c>
    </row>
    <row r="3923" spans="1:27" x14ac:dyDescent="0.25">
      <c r="A3923" s="87">
        <v>67938</v>
      </c>
      <c r="B3923" s="134">
        <v>45473</v>
      </c>
      <c r="C3923" s="87">
        <v>22526</v>
      </c>
      <c r="D3923" s="86" t="s">
        <v>4182</v>
      </c>
      <c r="E3923" s="88">
        <v>49685727</v>
      </c>
      <c r="F3923" s="88">
        <v>19846065</v>
      </c>
      <c r="G3923" s="88">
        <v>1497558</v>
      </c>
      <c r="H3923" s="88">
        <v>0</v>
      </c>
      <c r="I3923" s="88">
        <v>0</v>
      </c>
      <c r="J3923" s="88">
        <v>4317500</v>
      </c>
      <c r="K3923" s="88">
        <v>5596967</v>
      </c>
      <c r="L3923" s="88">
        <v>0</v>
      </c>
      <c r="M3923" s="88">
        <v>3712041</v>
      </c>
      <c r="N3923" s="88">
        <v>0</v>
      </c>
      <c r="O3923" s="88">
        <v>0</v>
      </c>
      <c r="P3923" s="88">
        <v>4721999</v>
      </c>
      <c r="Q3923" s="89">
        <v>1.259267603893E-2</v>
      </c>
      <c r="R3923" s="89">
        <v>0</v>
      </c>
      <c r="S3923" s="89">
        <v>0</v>
      </c>
      <c r="T3923" s="89">
        <v>6.6692011226000001E-4</v>
      </c>
      <c r="U3923" s="89">
        <v>1.9021035740600001E-3</v>
      </c>
      <c r="V3923" s="89">
        <v>0</v>
      </c>
      <c r="W3923" s="89">
        <v>2.2843928965999999E-4</v>
      </c>
      <c r="X3923" s="89">
        <v>0</v>
      </c>
      <c r="Y3923" s="89">
        <v>0</v>
      </c>
      <c r="Z3923" s="89">
        <v>7.4683699233700001E-3</v>
      </c>
      <c r="AA3923" s="89">
        <v>3.3592358796299998E-3</v>
      </c>
    </row>
    <row r="3924" spans="1:27" x14ac:dyDescent="0.25">
      <c r="A3924" s="87">
        <v>67946</v>
      </c>
      <c r="B3924" s="134">
        <v>45473</v>
      </c>
      <c r="C3924" s="87">
        <v>23990</v>
      </c>
      <c r="D3924" s="86" t="s">
        <v>4183</v>
      </c>
      <c r="E3924" s="88">
        <v>29452339</v>
      </c>
      <c r="F3924" s="88">
        <v>14684190</v>
      </c>
      <c r="G3924" s="88">
        <v>365789</v>
      </c>
      <c r="H3924" s="88">
        <v>0</v>
      </c>
      <c r="I3924" s="88">
        <v>0</v>
      </c>
      <c r="J3924" s="88">
        <v>3163843</v>
      </c>
      <c r="K3924" s="88">
        <v>3443604</v>
      </c>
      <c r="L3924" s="88">
        <v>0</v>
      </c>
      <c r="M3924" s="88">
        <v>6267412</v>
      </c>
      <c r="N3924" s="88">
        <v>0</v>
      </c>
      <c r="O3924" s="88">
        <v>0</v>
      </c>
      <c r="P3924" s="88">
        <v>1443542</v>
      </c>
      <c r="Q3924" s="89">
        <v>5.8693848801200004E-3</v>
      </c>
      <c r="R3924" s="89">
        <v>0</v>
      </c>
      <c r="S3924" s="89">
        <v>0</v>
      </c>
      <c r="T3924" s="89">
        <v>0</v>
      </c>
      <c r="U3924" s="89">
        <v>0</v>
      </c>
      <c r="V3924" s="89">
        <v>0</v>
      </c>
      <c r="W3924" s="89">
        <v>0</v>
      </c>
      <c r="X3924" s="89">
        <v>0</v>
      </c>
      <c r="Y3924" s="89">
        <v>0</v>
      </c>
      <c r="Z3924" s="89">
        <v>2.3279278151099999E-3</v>
      </c>
      <c r="AA3924" s="89">
        <v>3.3396878662999999E-4</v>
      </c>
    </row>
    <row r="3925" spans="1:27" x14ac:dyDescent="0.25">
      <c r="A3925" s="87">
        <v>67951</v>
      </c>
      <c r="B3925" s="134">
        <v>45473</v>
      </c>
      <c r="C3925" s="87">
        <v>24174</v>
      </c>
      <c r="D3925" s="86" t="s">
        <v>4184</v>
      </c>
      <c r="E3925" s="88">
        <v>200407801</v>
      </c>
      <c r="F3925" s="88">
        <v>146457737</v>
      </c>
      <c r="G3925" s="88">
        <v>408451</v>
      </c>
      <c r="H3925" s="88">
        <v>0</v>
      </c>
      <c r="I3925" s="88">
        <v>0</v>
      </c>
      <c r="J3925" s="88">
        <v>2212748</v>
      </c>
      <c r="K3925" s="88">
        <v>23163020</v>
      </c>
      <c r="L3925" s="88">
        <v>0</v>
      </c>
      <c r="M3925" s="88">
        <v>108192718</v>
      </c>
      <c r="N3925" s="88">
        <v>10369229</v>
      </c>
      <c r="O3925" s="88">
        <v>1039953</v>
      </c>
      <c r="P3925" s="88">
        <v>1071617</v>
      </c>
      <c r="Q3925" s="89">
        <v>4.5968313836120003E-2</v>
      </c>
      <c r="R3925" s="89">
        <v>0</v>
      </c>
      <c r="S3925" s="89">
        <v>0</v>
      </c>
      <c r="T3925" s="89">
        <v>6.6219220760900003E-3</v>
      </c>
      <c r="U3925" s="89">
        <v>2.6796393106499998E-3</v>
      </c>
      <c r="V3925" s="89">
        <v>0</v>
      </c>
      <c r="W3925" s="89">
        <v>2.8089093888999998E-4</v>
      </c>
      <c r="X3925" s="89">
        <v>0</v>
      </c>
      <c r="Y3925" s="89">
        <v>0</v>
      </c>
      <c r="Z3925" s="89">
        <v>1.511473288685E-2</v>
      </c>
      <c r="AA3925" s="89">
        <v>1.00705431475E-3</v>
      </c>
    </row>
    <row r="3926" spans="1:27" x14ac:dyDescent="0.25">
      <c r="A3926" s="87">
        <v>67959</v>
      </c>
      <c r="B3926" s="134">
        <v>45473</v>
      </c>
      <c r="C3926" s="87">
        <v>24326</v>
      </c>
      <c r="D3926" s="86" t="s">
        <v>4185</v>
      </c>
      <c r="E3926" s="88">
        <v>367122860</v>
      </c>
      <c r="F3926" s="88">
        <v>243183878</v>
      </c>
      <c r="G3926" s="88">
        <v>0</v>
      </c>
      <c r="H3926" s="88">
        <v>0</v>
      </c>
      <c r="I3926" s="88">
        <v>3442829</v>
      </c>
      <c r="J3926" s="88">
        <v>14129355</v>
      </c>
      <c r="K3926" s="88">
        <v>34191629</v>
      </c>
      <c r="L3926" s="88">
        <v>0</v>
      </c>
      <c r="M3926" s="88">
        <v>180454727</v>
      </c>
      <c r="N3926" s="88">
        <v>3035146</v>
      </c>
      <c r="O3926" s="88">
        <v>1443741</v>
      </c>
      <c r="P3926" s="88">
        <v>6486451</v>
      </c>
      <c r="Q3926" s="89">
        <v>0</v>
      </c>
      <c r="R3926" s="89">
        <v>0</v>
      </c>
      <c r="S3926" s="89">
        <v>0</v>
      </c>
      <c r="T3926" s="89">
        <v>1.7403466339999999E-4</v>
      </c>
      <c r="U3926" s="89">
        <v>7.6983406161000004E-4</v>
      </c>
      <c r="V3926" s="89">
        <v>0</v>
      </c>
      <c r="W3926" s="89">
        <v>-6.1463219455E-7</v>
      </c>
      <c r="X3926" s="89">
        <v>0</v>
      </c>
      <c r="Y3926" s="89">
        <v>0</v>
      </c>
      <c r="Z3926" s="89">
        <v>1.2609003061280001E-2</v>
      </c>
      <c r="AA3926" s="89">
        <v>4.2773233387999999E-4</v>
      </c>
    </row>
    <row r="3927" spans="1:27" x14ac:dyDescent="0.25">
      <c r="A3927" s="87">
        <v>67963</v>
      </c>
      <c r="B3927" s="134">
        <v>45473</v>
      </c>
      <c r="C3927" s="87">
        <v>22961</v>
      </c>
      <c r="D3927" s="86" t="s">
        <v>4186</v>
      </c>
      <c r="E3927" s="88">
        <v>15546875</v>
      </c>
      <c r="F3927" s="88">
        <v>7982789</v>
      </c>
      <c r="G3927" s="88">
        <v>0</v>
      </c>
      <c r="H3927" s="88">
        <v>0</v>
      </c>
      <c r="I3927" s="88">
        <v>0</v>
      </c>
      <c r="J3927" s="88">
        <v>3459836</v>
      </c>
      <c r="K3927" s="88">
        <v>3493525</v>
      </c>
      <c r="L3927" s="88">
        <v>0</v>
      </c>
      <c r="M3927" s="88">
        <v>0</v>
      </c>
      <c r="N3927" s="88">
        <v>0</v>
      </c>
      <c r="O3927" s="88">
        <v>0</v>
      </c>
      <c r="P3927" s="88">
        <v>1029428</v>
      </c>
      <c r="Q3927" s="89">
        <v>0</v>
      </c>
      <c r="R3927" s="89">
        <v>0</v>
      </c>
      <c r="S3927" s="89">
        <v>0</v>
      </c>
      <c r="T3927" s="89">
        <v>-1.7769148175000001E-3</v>
      </c>
      <c r="U3927" s="89">
        <v>0</v>
      </c>
      <c r="V3927" s="89">
        <v>0</v>
      </c>
      <c r="W3927" s="89">
        <v>0</v>
      </c>
      <c r="X3927" s="89">
        <v>0</v>
      </c>
      <c r="Y3927" s="89">
        <v>0</v>
      </c>
      <c r="Z3927" s="89">
        <v>-1.9684854949000002E-3</v>
      </c>
      <c r="AA3927" s="89">
        <v>-1.0411372940999999E-3</v>
      </c>
    </row>
    <row r="3928" spans="1:27" x14ac:dyDescent="0.25">
      <c r="A3928" s="87">
        <v>67965</v>
      </c>
      <c r="B3928" s="134">
        <v>45473</v>
      </c>
      <c r="C3928" s="87">
        <v>24322</v>
      </c>
      <c r="D3928" s="86" t="s">
        <v>4187</v>
      </c>
      <c r="E3928" s="88">
        <v>1409005</v>
      </c>
      <c r="F3928" s="88">
        <v>426260</v>
      </c>
      <c r="G3928" s="88">
        <v>0</v>
      </c>
      <c r="H3928" s="88">
        <v>0</v>
      </c>
      <c r="I3928" s="88">
        <v>0</v>
      </c>
      <c r="J3928" s="88">
        <v>35703</v>
      </c>
      <c r="K3928" s="88">
        <v>12400</v>
      </c>
      <c r="L3928" s="88">
        <v>0</v>
      </c>
      <c r="M3928" s="88">
        <v>0</v>
      </c>
      <c r="N3928" s="88">
        <v>0</v>
      </c>
      <c r="O3928" s="88">
        <v>0</v>
      </c>
      <c r="P3928" s="88">
        <v>378157</v>
      </c>
      <c r="Q3928" s="89">
        <v>0</v>
      </c>
      <c r="R3928" s="89">
        <v>0</v>
      </c>
      <c r="S3928" s="89">
        <v>0</v>
      </c>
      <c r="T3928" s="89">
        <v>0</v>
      </c>
      <c r="U3928" s="89">
        <v>0</v>
      </c>
      <c r="V3928" s="89">
        <v>0</v>
      </c>
      <c r="W3928" s="89">
        <v>0</v>
      </c>
      <c r="X3928" s="89">
        <v>0</v>
      </c>
      <c r="Y3928" s="89">
        <v>0</v>
      </c>
      <c r="Z3928" s="89">
        <v>1.5818142845939999E-2</v>
      </c>
      <c r="AA3928" s="89">
        <v>1.2807376191689999E-2</v>
      </c>
    </row>
    <row r="3929" spans="1:27" x14ac:dyDescent="0.25">
      <c r="A3929" s="87">
        <v>67970</v>
      </c>
      <c r="B3929" s="134">
        <v>45473</v>
      </c>
      <c r="C3929" s="87">
        <v>23858</v>
      </c>
      <c r="D3929" s="86" t="s">
        <v>4188</v>
      </c>
      <c r="E3929" s="88">
        <v>255580708</v>
      </c>
      <c r="F3929" s="88">
        <v>183300651</v>
      </c>
      <c r="G3929" s="88">
        <v>2588140</v>
      </c>
      <c r="H3929" s="88">
        <v>0</v>
      </c>
      <c r="I3929" s="88">
        <v>0</v>
      </c>
      <c r="J3929" s="88">
        <v>27544035</v>
      </c>
      <c r="K3929" s="88">
        <v>47438881</v>
      </c>
      <c r="L3929" s="88">
        <v>0</v>
      </c>
      <c r="M3929" s="88">
        <v>71729676</v>
      </c>
      <c r="N3929" s="88">
        <v>0</v>
      </c>
      <c r="O3929" s="88">
        <v>0</v>
      </c>
      <c r="P3929" s="88">
        <v>33999919</v>
      </c>
      <c r="Q3929" s="89">
        <v>9.8015788782099995E-3</v>
      </c>
      <c r="R3929" s="89">
        <v>0</v>
      </c>
      <c r="S3929" s="89">
        <v>0</v>
      </c>
      <c r="T3929" s="89">
        <v>5.6836964505999998E-4</v>
      </c>
      <c r="U3929" s="89">
        <v>2.6812646638399999E-3</v>
      </c>
      <c r="V3929" s="89">
        <v>0</v>
      </c>
      <c r="W3929" s="89">
        <v>3.0900789565E-4</v>
      </c>
      <c r="X3929" s="89">
        <v>0</v>
      </c>
      <c r="Y3929" s="89">
        <v>0</v>
      </c>
      <c r="Z3929" s="89">
        <v>6.9444679891599997E-3</v>
      </c>
      <c r="AA3929" s="89">
        <v>2.3592957929999998E-3</v>
      </c>
    </row>
    <row r="3930" spans="1:27" x14ac:dyDescent="0.25">
      <c r="A3930" s="87">
        <v>67971</v>
      </c>
      <c r="B3930" s="134">
        <v>45473</v>
      </c>
      <c r="C3930" s="87">
        <v>24027</v>
      </c>
      <c r="D3930" s="86" t="s">
        <v>4189</v>
      </c>
      <c r="E3930" s="88">
        <v>10886907</v>
      </c>
      <c r="F3930" s="88">
        <v>9397807</v>
      </c>
      <c r="G3930" s="88">
        <v>0</v>
      </c>
      <c r="H3930" s="88">
        <v>0</v>
      </c>
      <c r="I3930" s="88">
        <v>0</v>
      </c>
      <c r="J3930" s="88">
        <v>1664965</v>
      </c>
      <c r="K3930" s="88">
        <v>5765524</v>
      </c>
      <c r="L3930" s="88">
        <v>0</v>
      </c>
      <c r="M3930" s="88">
        <v>0</v>
      </c>
      <c r="N3930" s="88">
        <v>0</v>
      </c>
      <c r="O3930" s="88">
        <v>0</v>
      </c>
      <c r="P3930" s="88">
        <v>1967317</v>
      </c>
      <c r="Q3930" s="89">
        <v>0</v>
      </c>
      <c r="R3930" s="89">
        <v>0</v>
      </c>
      <c r="S3930" s="89">
        <v>0</v>
      </c>
      <c r="T3930" s="89">
        <v>3.1329624440600001E-3</v>
      </c>
      <c r="U3930" s="89">
        <v>0</v>
      </c>
      <c r="V3930" s="89">
        <v>0</v>
      </c>
      <c r="W3930" s="89">
        <v>0</v>
      </c>
      <c r="X3930" s="89">
        <v>0</v>
      </c>
      <c r="Y3930" s="89">
        <v>0</v>
      </c>
      <c r="Z3930" s="89">
        <v>-3.2225096769000002E-3</v>
      </c>
      <c r="AA3930" s="89">
        <v>7.1809022400000003E-5</v>
      </c>
    </row>
    <row r="3931" spans="1:27" x14ac:dyDescent="0.25">
      <c r="A3931" s="87">
        <v>67972</v>
      </c>
      <c r="B3931" s="134">
        <v>45473</v>
      </c>
      <c r="C3931" s="87">
        <v>23977</v>
      </c>
      <c r="D3931" s="86" t="s">
        <v>4190</v>
      </c>
      <c r="E3931" s="88">
        <v>597961600</v>
      </c>
      <c r="F3931" s="88">
        <v>485814288</v>
      </c>
      <c r="G3931" s="88">
        <v>20811086</v>
      </c>
      <c r="H3931" s="88">
        <v>0</v>
      </c>
      <c r="I3931" s="88">
        <v>0</v>
      </c>
      <c r="J3931" s="88">
        <v>62717581</v>
      </c>
      <c r="K3931" s="88">
        <v>232165098</v>
      </c>
      <c r="L3931" s="88">
        <v>0</v>
      </c>
      <c r="M3931" s="88">
        <v>118904902</v>
      </c>
      <c r="N3931" s="88">
        <v>32874631</v>
      </c>
      <c r="O3931" s="88">
        <v>1997138</v>
      </c>
      <c r="P3931" s="88">
        <v>16343852</v>
      </c>
      <c r="Q3931" s="89">
        <v>4.7976018530099997E-3</v>
      </c>
      <c r="R3931" s="89">
        <v>0</v>
      </c>
      <c r="S3931" s="89">
        <v>0</v>
      </c>
      <c r="T3931" s="89">
        <v>8.2526040925999999E-4</v>
      </c>
      <c r="U3931" s="89">
        <v>1.7550023230600001E-3</v>
      </c>
      <c r="V3931" s="89">
        <v>0</v>
      </c>
      <c r="W3931" s="89">
        <v>-1.0400101899999999E-5</v>
      </c>
      <c r="X3931" s="89">
        <v>0</v>
      </c>
      <c r="Y3931" s="89">
        <v>-6.1736782039000003E-3</v>
      </c>
      <c r="Z3931" s="89">
        <v>8.9329161066300008E-3</v>
      </c>
      <c r="AA3931" s="89">
        <v>1.4041538023899999E-3</v>
      </c>
    </row>
    <row r="3932" spans="1:27" x14ac:dyDescent="0.25">
      <c r="A3932" s="87">
        <v>67974</v>
      </c>
      <c r="B3932" s="134">
        <v>45473</v>
      </c>
      <c r="C3932" s="87">
        <v>23003</v>
      </c>
      <c r="D3932" s="86" t="s">
        <v>4191</v>
      </c>
      <c r="E3932" s="88">
        <v>141903919</v>
      </c>
      <c r="F3932" s="88">
        <v>105316070</v>
      </c>
      <c r="G3932" s="88">
        <v>2450986</v>
      </c>
      <c r="H3932" s="88">
        <v>0</v>
      </c>
      <c r="I3932" s="88">
        <v>0</v>
      </c>
      <c r="J3932" s="88">
        <v>27597054</v>
      </c>
      <c r="K3932" s="88">
        <v>39368612</v>
      </c>
      <c r="L3932" s="88">
        <v>0</v>
      </c>
      <c r="M3932" s="88">
        <v>8176171</v>
      </c>
      <c r="N3932" s="88">
        <v>626228</v>
      </c>
      <c r="O3932" s="88">
        <v>1978866</v>
      </c>
      <c r="P3932" s="88">
        <v>25118153</v>
      </c>
      <c r="Q3932" s="89">
        <v>1.8460641385639999E-2</v>
      </c>
      <c r="R3932" s="89">
        <v>0</v>
      </c>
      <c r="S3932" s="89">
        <v>0</v>
      </c>
      <c r="T3932" s="89">
        <v>1.38322614642E-3</v>
      </c>
      <c r="U3932" s="89">
        <v>4.1849967649599997E-3</v>
      </c>
      <c r="V3932" s="89">
        <v>0</v>
      </c>
      <c r="W3932" s="89">
        <v>0</v>
      </c>
      <c r="X3932" s="89">
        <v>0</v>
      </c>
      <c r="Y3932" s="89">
        <v>0</v>
      </c>
      <c r="Z3932" s="89">
        <v>6.9057885617900003E-3</v>
      </c>
      <c r="AA3932" s="89">
        <v>3.9763742651399998E-3</v>
      </c>
    </row>
    <row r="3933" spans="1:27" x14ac:dyDescent="0.25">
      <c r="A3933" s="87">
        <v>67976</v>
      </c>
      <c r="B3933" s="134">
        <v>45473</v>
      </c>
      <c r="C3933" s="87">
        <v>23956</v>
      </c>
      <c r="D3933" s="86" t="s">
        <v>4192</v>
      </c>
      <c r="E3933" s="88">
        <v>16188334</v>
      </c>
      <c r="F3933" s="88">
        <v>7526167</v>
      </c>
      <c r="G3933" s="88">
        <v>124283</v>
      </c>
      <c r="H3933" s="88">
        <v>0</v>
      </c>
      <c r="I3933" s="88">
        <v>0</v>
      </c>
      <c r="J3933" s="88">
        <v>1681364</v>
      </c>
      <c r="K3933" s="88">
        <v>3441631</v>
      </c>
      <c r="L3933" s="88">
        <v>0</v>
      </c>
      <c r="M3933" s="88">
        <v>446603</v>
      </c>
      <c r="N3933" s="88">
        <v>0</v>
      </c>
      <c r="O3933" s="88">
        <v>0</v>
      </c>
      <c r="P3933" s="88">
        <v>1832286</v>
      </c>
      <c r="Q3933" s="89">
        <v>5.1753924857000002E-3</v>
      </c>
      <c r="R3933" s="89">
        <v>0</v>
      </c>
      <c r="S3933" s="89">
        <v>0</v>
      </c>
      <c r="T3933" s="89">
        <v>3.370113178E-5</v>
      </c>
      <c r="U3933" s="89">
        <v>4.1960347020599999E-3</v>
      </c>
      <c r="V3933" s="89">
        <v>0</v>
      </c>
      <c r="W3933" s="89">
        <v>0</v>
      </c>
      <c r="X3933" s="89">
        <v>0</v>
      </c>
      <c r="Y3933" s="89">
        <v>0</v>
      </c>
      <c r="Z3933" s="89">
        <v>5.9814182055299998E-3</v>
      </c>
      <c r="AA3933" s="89">
        <v>3.6710756560300001E-3</v>
      </c>
    </row>
    <row r="3934" spans="1:27" x14ac:dyDescent="0.25">
      <c r="A3934" s="87">
        <v>67979</v>
      </c>
      <c r="B3934" s="134">
        <v>45473</v>
      </c>
      <c r="C3934" s="87">
        <v>23953</v>
      </c>
      <c r="D3934" s="86" t="s">
        <v>4193</v>
      </c>
      <c r="E3934" s="88">
        <v>36041146</v>
      </c>
      <c r="F3934" s="88">
        <v>25727785</v>
      </c>
      <c r="G3934" s="88">
        <v>2648774</v>
      </c>
      <c r="H3934" s="88">
        <v>0</v>
      </c>
      <c r="I3934" s="88">
        <v>0</v>
      </c>
      <c r="J3934" s="88">
        <v>4537805</v>
      </c>
      <c r="K3934" s="88">
        <v>9933482</v>
      </c>
      <c r="L3934" s="88">
        <v>0</v>
      </c>
      <c r="M3934" s="88">
        <v>6102176</v>
      </c>
      <c r="N3934" s="88">
        <v>0</v>
      </c>
      <c r="O3934" s="88">
        <v>0</v>
      </c>
      <c r="P3934" s="88">
        <v>2505548</v>
      </c>
      <c r="Q3934" s="89">
        <v>1.1910734696799999E-3</v>
      </c>
      <c r="R3934" s="89">
        <v>0</v>
      </c>
      <c r="S3934" s="89">
        <v>0</v>
      </c>
      <c r="T3934" s="89">
        <v>0</v>
      </c>
      <c r="U3934" s="89">
        <v>5.9589034809999997E-5</v>
      </c>
      <c r="V3934" s="89">
        <v>0</v>
      </c>
      <c r="W3934" s="89">
        <v>-1.7440337150000001E-4</v>
      </c>
      <c r="X3934" s="89">
        <v>0</v>
      </c>
      <c r="Y3934" s="89">
        <v>0</v>
      </c>
      <c r="Z3934" s="89">
        <v>1.59357768524E-3</v>
      </c>
      <c r="AA3934" s="89">
        <v>2.8983457237000002E-4</v>
      </c>
    </row>
    <row r="3935" spans="1:27" x14ac:dyDescent="0.25">
      <c r="A3935" s="87">
        <v>67982</v>
      </c>
      <c r="B3935" s="134">
        <v>45473</v>
      </c>
      <c r="C3935" s="87">
        <v>23992</v>
      </c>
      <c r="D3935" s="86" t="s">
        <v>4194</v>
      </c>
      <c r="E3935" s="88">
        <v>326833249</v>
      </c>
      <c r="F3935" s="88">
        <v>253460246</v>
      </c>
      <c r="G3935" s="88">
        <v>3136077</v>
      </c>
      <c r="H3935" s="88">
        <v>0</v>
      </c>
      <c r="I3935" s="88">
        <v>0</v>
      </c>
      <c r="J3935" s="88">
        <v>49400240</v>
      </c>
      <c r="K3935" s="88">
        <v>83024741</v>
      </c>
      <c r="L3935" s="88">
        <v>0</v>
      </c>
      <c r="M3935" s="88">
        <v>86087654</v>
      </c>
      <c r="N3935" s="88">
        <v>25514673</v>
      </c>
      <c r="O3935" s="88">
        <v>3463</v>
      </c>
      <c r="P3935" s="88">
        <v>6293398</v>
      </c>
      <c r="Q3935" s="89">
        <v>1.5092429320989999E-2</v>
      </c>
      <c r="R3935" s="89">
        <v>0</v>
      </c>
      <c r="S3935" s="89">
        <v>0</v>
      </c>
      <c r="T3935" s="89">
        <v>2.90096904498E-3</v>
      </c>
      <c r="U3935" s="89">
        <v>7.8293828061899995E-3</v>
      </c>
      <c r="V3935" s="89">
        <v>0</v>
      </c>
      <c r="W3935" s="89">
        <v>-7.1641221506999997E-6</v>
      </c>
      <c r="X3935" s="89">
        <v>3.4709112100000001E-4</v>
      </c>
      <c r="Y3935" s="89">
        <v>-0.41986458346380001</v>
      </c>
      <c r="Z3935" s="89">
        <v>1.493623725862E-2</v>
      </c>
      <c r="AA3935" s="89">
        <v>5.0861860520900002E-3</v>
      </c>
    </row>
    <row r="3936" spans="1:27" x14ac:dyDescent="0.25">
      <c r="A3936" s="87">
        <v>67993</v>
      </c>
      <c r="B3936" s="134">
        <v>45473</v>
      </c>
      <c r="C3936" s="87">
        <v>5429</v>
      </c>
      <c r="D3936" s="86" t="s">
        <v>4195</v>
      </c>
      <c r="E3936" s="88">
        <v>358031719</v>
      </c>
      <c r="F3936" s="88">
        <v>266277223</v>
      </c>
      <c r="G3936" s="88">
        <v>12899111</v>
      </c>
      <c r="H3936" s="88">
        <v>0</v>
      </c>
      <c r="I3936" s="88">
        <v>0</v>
      </c>
      <c r="J3936" s="88">
        <v>23719987</v>
      </c>
      <c r="K3936" s="88">
        <v>50751774</v>
      </c>
      <c r="L3936" s="88">
        <v>0</v>
      </c>
      <c r="M3936" s="88">
        <v>122891780</v>
      </c>
      <c r="N3936" s="88">
        <v>35357790</v>
      </c>
      <c r="O3936" s="88">
        <v>1483738</v>
      </c>
      <c r="P3936" s="88">
        <v>19173043</v>
      </c>
      <c r="Q3936" s="89">
        <v>8.8091876195299998E-3</v>
      </c>
      <c r="R3936" s="89">
        <v>0</v>
      </c>
      <c r="S3936" s="89">
        <v>0</v>
      </c>
      <c r="T3936" s="89">
        <v>3.6318345872000002E-4</v>
      </c>
      <c r="U3936" s="89">
        <v>5.4637027223699997E-3</v>
      </c>
      <c r="V3936" s="89">
        <v>0</v>
      </c>
      <c r="W3936" s="89">
        <v>-2.0837644710000001E-4</v>
      </c>
      <c r="X3936" s="89">
        <v>6.1813505130000002E-5</v>
      </c>
      <c r="Y3936" s="89">
        <v>0</v>
      </c>
      <c r="Z3936" s="89">
        <v>6.6799152650000001E-3</v>
      </c>
      <c r="AA3936" s="89">
        <v>1.7108639181199999E-3</v>
      </c>
    </row>
    <row r="3937" spans="1:27" x14ac:dyDescent="0.25">
      <c r="A3937" s="87">
        <v>67995</v>
      </c>
      <c r="B3937" s="134">
        <v>45473</v>
      </c>
      <c r="C3937" s="87">
        <v>22431</v>
      </c>
      <c r="D3937" s="86" t="s">
        <v>4196</v>
      </c>
      <c r="E3937" s="88">
        <v>122978978</v>
      </c>
      <c r="F3937" s="88">
        <v>79520655</v>
      </c>
      <c r="G3937" s="88">
        <v>0</v>
      </c>
      <c r="H3937" s="88">
        <v>0</v>
      </c>
      <c r="I3937" s="88">
        <v>0</v>
      </c>
      <c r="J3937" s="88">
        <v>8979039</v>
      </c>
      <c r="K3937" s="88">
        <v>47129720</v>
      </c>
      <c r="L3937" s="88">
        <v>0</v>
      </c>
      <c r="M3937" s="88">
        <v>19845723</v>
      </c>
      <c r="N3937" s="88">
        <v>0</v>
      </c>
      <c r="O3937" s="88">
        <v>0</v>
      </c>
      <c r="P3937" s="88">
        <v>3566172</v>
      </c>
      <c r="Q3937" s="89">
        <v>0</v>
      </c>
      <c r="R3937" s="89">
        <v>0</v>
      </c>
      <c r="S3937" s="89">
        <v>0</v>
      </c>
      <c r="T3937" s="89">
        <v>2.6006031433899999E-3</v>
      </c>
      <c r="U3937" s="89">
        <v>1.52977354946E-3</v>
      </c>
      <c r="V3937" s="89">
        <v>0</v>
      </c>
      <c r="W3937" s="89">
        <v>0</v>
      </c>
      <c r="X3937" s="89">
        <v>0</v>
      </c>
      <c r="Y3937" s="89">
        <v>0</v>
      </c>
      <c r="Z3937" s="89">
        <v>8.1320845438900002E-3</v>
      </c>
      <c r="AA3937" s="89">
        <v>1.5306545339400001E-3</v>
      </c>
    </row>
    <row r="3938" spans="1:27" x14ac:dyDescent="0.25">
      <c r="A3938" s="87">
        <v>68005</v>
      </c>
      <c r="B3938" s="134">
        <v>45473</v>
      </c>
      <c r="C3938" s="87">
        <v>22765</v>
      </c>
      <c r="D3938" s="86" t="s">
        <v>4197</v>
      </c>
      <c r="E3938" s="88">
        <v>58055521</v>
      </c>
      <c r="F3938" s="88">
        <v>32537520</v>
      </c>
      <c r="G3938" s="88">
        <v>439027</v>
      </c>
      <c r="H3938" s="88">
        <v>0</v>
      </c>
      <c r="I3938" s="88">
        <v>0</v>
      </c>
      <c r="J3938" s="88">
        <v>3725351</v>
      </c>
      <c r="K3938" s="88">
        <v>5800790</v>
      </c>
      <c r="L3938" s="88">
        <v>0</v>
      </c>
      <c r="M3938" s="88">
        <v>16165776</v>
      </c>
      <c r="N3938" s="88">
        <v>0</v>
      </c>
      <c r="O3938" s="88">
        <v>0</v>
      </c>
      <c r="P3938" s="88">
        <v>6406576</v>
      </c>
      <c r="Q3938" s="89">
        <v>2.5134552977200001E-3</v>
      </c>
      <c r="R3938" s="89">
        <v>0</v>
      </c>
      <c r="S3938" s="89">
        <v>0</v>
      </c>
      <c r="T3938" s="89">
        <v>-4.8397404189999999E-4</v>
      </c>
      <c r="U3938" s="89">
        <v>0</v>
      </c>
      <c r="V3938" s="89">
        <v>0</v>
      </c>
      <c r="W3938" s="89">
        <v>0</v>
      </c>
      <c r="X3938" s="89">
        <v>0</v>
      </c>
      <c r="Y3938" s="89">
        <v>0</v>
      </c>
      <c r="Z3938" s="89">
        <v>1.8697658951E-4</v>
      </c>
      <c r="AA3938" s="89">
        <v>1.158043097E-5</v>
      </c>
    </row>
    <row r="3939" spans="1:27" x14ac:dyDescent="0.25">
      <c r="A3939" s="87">
        <v>68008</v>
      </c>
      <c r="B3939" s="134">
        <v>45473</v>
      </c>
      <c r="C3939" s="87">
        <v>23062</v>
      </c>
      <c r="D3939" s="86" t="s">
        <v>4198</v>
      </c>
      <c r="E3939" s="88">
        <v>46138670</v>
      </c>
      <c r="F3939" s="88">
        <v>25183334</v>
      </c>
      <c r="G3939" s="88">
        <v>1144237</v>
      </c>
      <c r="H3939" s="88">
        <v>0</v>
      </c>
      <c r="I3939" s="88">
        <v>0</v>
      </c>
      <c r="J3939" s="88">
        <v>11884148</v>
      </c>
      <c r="K3939" s="88">
        <v>4955275</v>
      </c>
      <c r="L3939" s="88">
        <v>0</v>
      </c>
      <c r="M3939" s="88">
        <v>6116344</v>
      </c>
      <c r="N3939" s="88">
        <v>0</v>
      </c>
      <c r="O3939" s="88">
        <v>0</v>
      </c>
      <c r="P3939" s="88">
        <v>1083319</v>
      </c>
      <c r="Q3939" s="89">
        <v>8.8579436651900004E-3</v>
      </c>
      <c r="R3939" s="89">
        <v>0</v>
      </c>
      <c r="S3939" s="89">
        <v>0</v>
      </c>
      <c r="T3939" s="89">
        <v>2.4378312500000001E-4</v>
      </c>
      <c r="U3939" s="89">
        <v>4.6782307163899996E-3</v>
      </c>
      <c r="V3939" s="89">
        <v>0</v>
      </c>
      <c r="W3939" s="89">
        <v>0</v>
      </c>
      <c r="X3939" s="89">
        <v>0</v>
      </c>
      <c r="Y3939" s="89">
        <v>0</v>
      </c>
      <c r="Z3939" s="89">
        <v>0</v>
      </c>
      <c r="AA3939" s="89">
        <v>1.4367501301600001E-3</v>
      </c>
    </row>
    <row r="3940" spans="1:27" x14ac:dyDescent="0.25">
      <c r="A3940" s="87">
        <v>68010</v>
      </c>
      <c r="B3940" s="134">
        <v>45473</v>
      </c>
      <c r="C3940" s="87">
        <v>22903</v>
      </c>
      <c r="D3940" s="86" t="s">
        <v>4199</v>
      </c>
      <c r="E3940" s="88">
        <v>15568597</v>
      </c>
      <c r="F3940" s="88">
        <v>4036964</v>
      </c>
      <c r="G3940" s="88">
        <v>0</v>
      </c>
      <c r="H3940" s="88">
        <v>0</v>
      </c>
      <c r="I3940" s="88">
        <v>0</v>
      </c>
      <c r="J3940" s="88">
        <v>877247</v>
      </c>
      <c r="K3940" s="88">
        <v>2374366</v>
      </c>
      <c r="L3940" s="88">
        <v>0</v>
      </c>
      <c r="M3940" s="88">
        <v>0</v>
      </c>
      <c r="N3940" s="88">
        <v>0</v>
      </c>
      <c r="O3940" s="88">
        <v>0</v>
      </c>
      <c r="P3940" s="88">
        <v>785352</v>
      </c>
      <c r="Q3940" s="89">
        <v>0</v>
      </c>
      <c r="R3940" s="89">
        <v>0</v>
      </c>
      <c r="S3940" s="89">
        <v>0</v>
      </c>
      <c r="T3940" s="89">
        <v>0</v>
      </c>
      <c r="U3940" s="89">
        <v>6.3895724091999999E-4</v>
      </c>
      <c r="V3940" s="89">
        <v>0</v>
      </c>
      <c r="W3940" s="89">
        <v>0</v>
      </c>
      <c r="X3940" s="89">
        <v>0</v>
      </c>
      <c r="Y3940" s="89">
        <v>0</v>
      </c>
      <c r="Z3940" s="89">
        <v>3.84347436859E-3</v>
      </c>
      <c r="AA3940" s="89">
        <v>1.1724360296599999E-3</v>
      </c>
    </row>
    <row r="3941" spans="1:27" x14ac:dyDescent="0.25">
      <c r="A3941" s="87">
        <v>68011</v>
      </c>
      <c r="B3941" s="134">
        <v>45473</v>
      </c>
      <c r="C3941" s="87">
        <v>22836</v>
      </c>
      <c r="D3941" s="86" t="s">
        <v>4200</v>
      </c>
      <c r="E3941" s="88">
        <v>21378941</v>
      </c>
      <c r="F3941" s="88">
        <v>14393492</v>
      </c>
      <c r="G3941" s="88">
        <v>1021351</v>
      </c>
      <c r="H3941" s="88">
        <v>0</v>
      </c>
      <c r="I3941" s="88">
        <v>0</v>
      </c>
      <c r="J3941" s="88">
        <v>2314552</v>
      </c>
      <c r="K3941" s="88">
        <v>7390376</v>
      </c>
      <c r="L3941" s="88">
        <v>0</v>
      </c>
      <c r="M3941" s="88">
        <v>1375113</v>
      </c>
      <c r="N3941" s="88">
        <v>0</v>
      </c>
      <c r="O3941" s="88">
        <v>65300</v>
      </c>
      <c r="P3941" s="88">
        <v>2226800</v>
      </c>
      <c r="Q3941" s="89">
        <v>1.5154794756199999E-2</v>
      </c>
      <c r="R3941" s="89">
        <v>0</v>
      </c>
      <c r="S3941" s="89">
        <v>0</v>
      </c>
      <c r="T3941" s="89">
        <v>0</v>
      </c>
      <c r="U3941" s="89">
        <v>2.3173892116599999E-3</v>
      </c>
      <c r="V3941" s="89">
        <v>0</v>
      </c>
      <c r="W3941" s="89">
        <v>0</v>
      </c>
      <c r="X3941" s="89">
        <v>0</v>
      </c>
      <c r="Y3941" s="89">
        <v>0</v>
      </c>
      <c r="Z3941" s="89">
        <v>1.4222064342740001E-2</v>
      </c>
      <c r="AA3941" s="89">
        <v>4.4923623996399997E-3</v>
      </c>
    </row>
    <row r="3942" spans="1:27" x14ac:dyDescent="0.25">
      <c r="A3942" s="87">
        <v>68016</v>
      </c>
      <c r="B3942" s="134">
        <v>45473</v>
      </c>
      <c r="C3942" s="87">
        <v>22483</v>
      </c>
      <c r="D3942" s="86" t="s">
        <v>4201</v>
      </c>
      <c r="E3942" s="88">
        <v>29755139</v>
      </c>
      <c r="F3942" s="88">
        <v>25278991</v>
      </c>
      <c r="G3942" s="88">
        <v>0</v>
      </c>
      <c r="H3942" s="88">
        <v>0</v>
      </c>
      <c r="I3942" s="88">
        <v>0</v>
      </c>
      <c r="J3942" s="88">
        <v>4120111</v>
      </c>
      <c r="K3942" s="88">
        <v>8310989</v>
      </c>
      <c r="L3942" s="88">
        <v>0</v>
      </c>
      <c r="M3942" s="88">
        <v>9369697</v>
      </c>
      <c r="N3942" s="88">
        <v>0</v>
      </c>
      <c r="O3942" s="88">
        <v>0</v>
      </c>
      <c r="P3942" s="88">
        <v>3478194</v>
      </c>
      <c r="Q3942" s="89">
        <v>0</v>
      </c>
      <c r="R3942" s="89">
        <v>0</v>
      </c>
      <c r="S3942" s="89">
        <v>0</v>
      </c>
      <c r="T3942" s="89">
        <v>-1.211975663E-4</v>
      </c>
      <c r="U3942" s="89">
        <v>-2.1373702870000001E-4</v>
      </c>
      <c r="V3942" s="89">
        <v>0</v>
      </c>
      <c r="W3942" s="89">
        <v>-3.3187220669999998E-4</v>
      </c>
      <c r="X3942" s="89">
        <v>0</v>
      </c>
      <c r="Y3942" s="89">
        <v>0</v>
      </c>
      <c r="Z3942" s="89">
        <v>2.3931194996999999E-4</v>
      </c>
      <c r="AA3942" s="89">
        <v>-1.9854605069999999E-4</v>
      </c>
    </row>
    <row r="3943" spans="1:27" x14ac:dyDescent="0.25">
      <c r="A3943" s="87">
        <v>68018</v>
      </c>
      <c r="B3943" s="134">
        <v>45473</v>
      </c>
      <c r="C3943" s="87">
        <v>22630</v>
      </c>
      <c r="D3943" s="86" t="s">
        <v>4202</v>
      </c>
      <c r="E3943" s="88">
        <v>6009462</v>
      </c>
      <c r="F3943" s="88">
        <v>4281564</v>
      </c>
      <c r="G3943" s="88">
        <v>0</v>
      </c>
      <c r="H3943" s="88">
        <v>0</v>
      </c>
      <c r="I3943" s="88">
        <v>0</v>
      </c>
      <c r="J3943" s="88">
        <v>774958</v>
      </c>
      <c r="K3943" s="88">
        <v>1532554</v>
      </c>
      <c r="L3943" s="88">
        <v>0</v>
      </c>
      <c r="M3943" s="88">
        <v>0</v>
      </c>
      <c r="N3943" s="88">
        <v>0</v>
      </c>
      <c r="O3943" s="88">
        <v>683551</v>
      </c>
      <c r="P3943" s="88">
        <v>1290501</v>
      </c>
      <c r="Q3943" s="89">
        <v>0</v>
      </c>
      <c r="R3943" s="89">
        <v>0</v>
      </c>
      <c r="S3943" s="89">
        <v>0</v>
      </c>
      <c r="T3943" s="89">
        <v>1.7891598174799999E-3</v>
      </c>
      <c r="U3943" s="89">
        <v>0</v>
      </c>
      <c r="V3943" s="89">
        <v>0</v>
      </c>
      <c r="W3943" s="89">
        <v>0</v>
      </c>
      <c r="X3943" s="89">
        <v>0</v>
      </c>
      <c r="Y3943" s="89">
        <v>0</v>
      </c>
      <c r="Z3943" s="89">
        <v>1.156736111251E-2</v>
      </c>
      <c r="AA3943" s="89">
        <v>3.9678027576299998E-3</v>
      </c>
    </row>
    <row r="3944" spans="1:27" x14ac:dyDescent="0.25">
      <c r="A3944" s="87">
        <v>68021</v>
      </c>
      <c r="B3944" s="134">
        <v>45473</v>
      </c>
      <c r="C3944" s="87">
        <v>22675</v>
      </c>
      <c r="D3944" s="86" t="s">
        <v>507</v>
      </c>
      <c r="E3944" s="88">
        <v>848944025</v>
      </c>
      <c r="F3944" s="88">
        <v>654446869</v>
      </c>
      <c r="G3944" s="88">
        <v>24452389</v>
      </c>
      <c r="H3944" s="88">
        <v>0</v>
      </c>
      <c r="I3944" s="88">
        <v>0</v>
      </c>
      <c r="J3944" s="88">
        <v>96469837</v>
      </c>
      <c r="K3944" s="88">
        <v>168396077</v>
      </c>
      <c r="L3944" s="88">
        <v>0</v>
      </c>
      <c r="M3944" s="88">
        <v>210046104</v>
      </c>
      <c r="N3944" s="88">
        <v>73111379</v>
      </c>
      <c r="O3944" s="88">
        <v>689089</v>
      </c>
      <c r="P3944" s="88">
        <v>81281995</v>
      </c>
      <c r="Q3944" s="89">
        <v>1.512124832562E-2</v>
      </c>
      <c r="R3944" s="89">
        <v>0</v>
      </c>
      <c r="S3944" s="89">
        <v>0</v>
      </c>
      <c r="T3944" s="89">
        <v>1.09929268462E-3</v>
      </c>
      <c r="U3944" s="89">
        <v>1.6880139457E-3</v>
      </c>
      <c r="V3944" s="89">
        <v>0</v>
      </c>
      <c r="W3944" s="89">
        <v>8.2002200920000003E-5</v>
      </c>
      <c r="X3944" s="89">
        <v>0</v>
      </c>
      <c r="Y3944" s="89">
        <v>5.0923299930999996E-4</v>
      </c>
      <c r="Z3944" s="89">
        <v>1.174146014701E-2</v>
      </c>
      <c r="AA3944" s="89">
        <v>2.58436478046E-3</v>
      </c>
    </row>
    <row r="3945" spans="1:27" x14ac:dyDescent="0.25">
      <c r="A3945" s="87">
        <v>68027</v>
      </c>
      <c r="B3945" s="134">
        <v>45473</v>
      </c>
      <c r="C3945" s="87">
        <v>21907</v>
      </c>
      <c r="D3945" s="86" t="s">
        <v>4203</v>
      </c>
      <c r="E3945" s="88">
        <v>49454196</v>
      </c>
      <c r="F3945" s="88">
        <v>23545684</v>
      </c>
      <c r="G3945" s="88">
        <v>630335</v>
      </c>
      <c r="H3945" s="88">
        <v>0</v>
      </c>
      <c r="I3945" s="88">
        <v>0</v>
      </c>
      <c r="J3945" s="88">
        <v>2521600</v>
      </c>
      <c r="K3945" s="88">
        <v>7741469</v>
      </c>
      <c r="L3945" s="88">
        <v>0</v>
      </c>
      <c r="M3945" s="88">
        <v>6590750</v>
      </c>
      <c r="N3945" s="88">
        <v>0</v>
      </c>
      <c r="O3945" s="88">
        <v>0</v>
      </c>
      <c r="P3945" s="88">
        <v>6061530</v>
      </c>
      <c r="Q3945" s="89">
        <v>-6.8778457199999998E-4</v>
      </c>
      <c r="R3945" s="89">
        <v>0</v>
      </c>
      <c r="S3945" s="89">
        <v>0</v>
      </c>
      <c r="T3945" s="89">
        <v>1.2150373016E-4</v>
      </c>
      <c r="U3945" s="89">
        <v>2.3066967731699998E-3</v>
      </c>
      <c r="V3945" s="89">
        <v>0</v>
      </c>
      <c r="W3945" s="89">
        <v>0</v>
      </c>
      <c r="X3945" s="89">
        <v>0</v>
      </c>
      <c r="Y3945" s="89">
        <v>0</v>
      </c>
      <c r="Z3945" s="89">
        <v>6.3063566012900004E-3</v>
      </c>
      <c r="AA3945" s="89">
        <v>2.2158212072999998E-3</v>
      </c>
    </row>
    <row r="3946" spans="1:27" x14ac:dyDescent="0.25">
      <c r="A3946" s="87">
        <v>68038</v>
      </c>
      <c r="B3946" s="134">
        <v>45473</v>
      </c>
      <c r="C3946" s="87">
        <v>3355</v>
      </c>
      <c r="D3946" s="86" t="s">
        <v>3838</v>
      </c>
      <c r="E3946" s="88">
        <v>538782468</v>
      </c>
      <c r="F3946" s="88">
        <v>421280565</v>
      </c>
      <c r="G3946" s="88">
        <v>7447383</v>
      </c>
      <c r="H3946" s="88">
        <v>0</v>
      </c>
      <c r="I3946" s="88">
        <v>0</v>
      </c>
      <c r="J3946" s="88">
        <v>24180569</v>
      </c>
      <c r="K3946" s="88">
        <v>50649660</v>
      </c>
      <c r="L3946" s="88">
        <v>0</v>
      </c>
      <c r="M3946" s="88">
        <v>201941321</v>
      </c>
      <c r="N3946" s="88">
        <v>73874073</v>
      </c>
      <c r="O3946" s="88">
        <v>20446341</v>
      </c>
      <c r="P3946" s="88">
        <v>42741218</v>
      </c>
      <c r="Q3946" s="89">
        <v>7.9132880958599997E-3</v>
      </c>
      <c r="R3946" s="89">
        <v>0</v>
      </c>
      <c r="S3946" s="89">
        <v>0</v>
      </c>
      <c r="T3946" s="89">
        <v>-4.0290102500000001E-4</v>
      </c>
      <c r="U3946" s="89">
        <v>1.6588520611E-3</v>
      </c>
      <c r="V3946" s="89">
        <v>0</v>
      </c>
      <c r="W3946" s="89">
        <v>-1.1271941583E-3</v>
      </c>
      <c r="X3946" s="89">
        <v>1.4214124199999999E-4</v>
      </c>
      <c r="Y3946" s="89">
        <v>0</v>
      </c>
      <c r="Z3946" s="89">
        <v>3.34802096278E-3</v>
      </c>
      <c r="AA3946" s="89">
        <v>1.4104055572000001E-4</v>
      </c>
    </row>
    <row r="3947" spans="1:27" x14ac:dyDescent="0.25">
      <c r="A3947" s="87">
        <v>68042</v>
      </c>
      <c r="B3947" s="134">
        <v>45473</v>
      </c>
      <c r="C3947" s="87">
        <v>22583</v>
      </c>
      <c r="D3947" s="86" t="s">
        <v>4204</v>
      </c>
      <c r="E3947" s="88">
        <v>111117420</v>
      </c>
      <c r="F3947" s="88">
        <v>35389362</v>
      </c>
      <c r="G3947" s="88">
        <v>1381396</v>
      </c>
      <c r="H3947" s="88">
        <v>0</v>
      </c>
      <c r="I3947" s="88">
        <v>0</v>
      </c>
      <c r="J3947" s="88">
        <v>4120254</v>
      </c>
      <c r="K3947" s="88">
        <v>5497767</v>
      </c>
      <c r="L3947" s="88">
        <v>0</v>
      </c>
      <c r="M3947" s="88">
        <v>19402217</v>
      </c>
      <c r="N3947" s="88">
        <v>1235071</v>
      </c>
      <c r="O3947" s="88">
        <v>1243670</v>
      </c>
      <c r="P3947" s="88">
        <v>2508987</v>
      </c>
      <c r="Q3947" s="89">
        <v>7.4089491777299997E-3</v>
      </c>
      <c r="R3947" s="89">
        <v>0</v>
      </c>
      <c r="S3947" s="89">
        <v>0</v>
      </c>
      <c r="T3947" s="89">
        <v>1.8097627775000001E-4</v>
      </c>
      <c r="U3947" s="89">
        <v>3.0824471219999998E-3</v>
      </c>
      <c r="V3947" s="89">
        <v>0</v>
      </c>
      <c r="W3947" s="89">
        <v>0</v>
      </c>
      <c r="X3947" s="89">
        <v>0</v>
      </c>
      <c r="Y3947" s="89">
        <v>0</v>
      </c>
      <c r="Z3947" s="89">
        <v>1.1738975595800001E-3</v>
      </c>
      <c r="AA3947" s="89">
        <v>9.3935383226999996E-4</v>
      </c>
    </row>
    <row r="3948" spans="1:27" x14ac:dyDescent="0.25">
      <c r="A3948" s="87">
        <v>68044</v>
      </c>
      <c r="B3948" s="134">
        <v>45473</v>
      </c>
      <c r="C3948" s="87">
        <v>25770</v>
      </c>
      <c r="D3948" s="86" t="s">
        <v>4205</v>
      </c>
      <c r="E3948" s="88">
        <v>767024</v>
      </c>
      <c r="F3948" s="88">
        <v>37300</v>
      </c>
      <c r="G3948" s="88">
        <v>0</v>
      </c>
      <c r="H3948" s="88">
        <v>0</v>
      </c>
      <c r="I3948" s="88">
        <v>0</v>
      </c>
      <c r="J3948" s="88">
        <v>0</v>
      </c>
      <c r="K3948" s="88">
        <v>32531</v>
      </c>
      <c r="L3948" s="88">
        <v>0</v>
      </c>
      <c r="M3948" s="88">
        <v>0</v>
      </c>
      <c r="N3948" s="88">
        <v>0</v>
      </c>
      <c r="O3948" s="88">
        <v>0</v>
      </c>
      <c r="P3948" s="88">
        <v>4769</v>
      </c>
      <c r="Q3948" s="89">
        <v>0</v>
      </c>
      <c r="R3948" s="89">
        <v>0</v>
      </c>
      <c r="S3948" s="89">
        <v>0</v>
      </c>
      <c r="T3948" s="89">
        <v>0.52234937829417005</v>
      </c>
      <c r="U3948" s="89">
        <v>0</v>
      </c>
      <c r="V3948" s="89">
        <v>0</v>
      </c>
      <c r="W3948" s="89">
        <v>0</v>
      </c>
      <c r="X3948" s="89">
        <v>0</v>
      </c>
      <c r="Y3948" s="89">
        <v>0</v>
      </c>
      <c r="Z3948" s="89">
        <v>0</v>
      </c>
      <c r="AA3948" s="89">
        <v>3.3388242082439998E-2</v>
      </c>
    </row>
    <row r="3949" spans="1:27" x14ac:dyDescent="0.25">
      <c r="A3949" s="87">
        <v>68046</v>
      </c>
      <c r="B3949" s="134">
        <v>45473</v>
      </c>
      <c r="C3949" s="87">
        <v>24197</v>
      </c>
      <c r="D3949" s="86" t="s">
        <v>4206</v>
      </c>
      <c r="E3949" s="88">
        <v>170305613</v>
      </c>
      <c r="F3949" s="88">
        <v>108470494</v>
      </c>
      <c r="G3949" s="88">
        <v>0</v>
      </c>
      <c r="H3949" s="88">
        <v>0</v>
      </c>
      <c r="I3949" s="88">
        <v>0</v>
      </c>
      <c r="J3949" s="88">
        <v>910899</v>
      </c>
      <c r="K3949" s="88">
        <v>792780</v>
      </c>
      <c r="L3949" s="88">
        <v>0</v>
      </c>
      <c r="M3949" s="88">
        <v>73638098</v>
      </c>
      <c r="N3949" s="88">
        <v>24601761</v>
      </c>
      <c r="O3949" s="88">
        <v>369134</v>
      </c>
      <c r="P3949" s="88">
        <v>8157821</v>
      </c>
      <c r="Q3949" s="89">
        <v>0</v>
      </c>
      <c r="R3949" s="89">
        <v>0</v>
      </c>
      <c r="S3949" s="89">
        <v>0</v>
      </c>
      <c r="T3949" s="89">
        <v>-5.3964473029999998E-4</v>
      </c>
      <c r="U3949" s="89">
        <v>-3.5018238383E-3</v>
      </c>
      <c r="V3949" s="89">
        <v>0</v>
      </c>
      <c r="W3949" s="89">
        <v>0</v>
      </c>
      <c r="X3949" s="89">
        <v>0</v>
      </c>
      <c r="Y3949" s="89">
        <v>0</v>
      </c>
      <c r="Z3949" s="89">
        <v>2.24060357982E-3</v>
      </c>
      <c r="AA3949" s="89">
        <v>1.1063859307999999E-4</v>
      </c>
    </row>
    <row r="3950" spans="1:27" x14ac:dyDescent="0.25">
      <c r="A3950" s="87">
        <v>68047</v>
      </c>
      <c r="B3950" s="134">
        <v>45473</v>
      </c>
      <c r="C3950" s="87">
        <v>25779</v>
      </c>
      <c r="D3950" s="86" t="s">
        <v>4207</v>
      </c>
      <c r="E3950" s="88">
        <v>1801294</v>
      </c>
      <c r="F3950" s="88">
        <v>1400145</v>
      </c>
      <c r="G3950" s="88">
        <v>0</v>
      </c>
      <c r="H3950" s="88">
        <v>0</v>
      </c>
      <c r="I3950" s="88">
        <v>0</v>
      </c>
      <c r="J3950" s="88">
        <v>292294</v>
      </c>
      <c r="K3950" s="88">
        <v>954658</v>
      </c>
      <c r="L3950" s="88">
        <v>0</v>
      </c>
      <c r="M3950" s="88">
        <v>0</v>
      </c>
      <c r="N3950" s="88">
        <v>0</v>
      </c>
      <c r="O3950" s="88">
        <v>0</v>
      </c>
      <c r="P3950" s="88">
        <v>153193</v>
      </c>
      <c r="Q3950" s="89">
        <v>0</v>
      </c>
      <c r="R3950" s="89">
        <v>0</v>
      </c>
      <c r="S3950" s="89">
        <v>0</v>
      </c>
      <c r="T3950" s="89">
        <v>0</v>
      </c>
      <c r="U3950" s="89">
        <v>2.1208674295599998E-3</v>
      </c>
      <c r="V3950" s="89">
        <v>0</v>
      </c>
      <c r="W3950" s="89">
        <v>0</v>
      </c>
      <c r="X3950" s="89">
        <v>0</v>
      </c>
      <c r="Y3950" s="89">
        <v>0</v>
      </c>
      <c r="Z3950" s="89">
        <v>5.2304819620099998E-3</v>
      </c>
      <c r="AA3950" s="89">
        <v>2.0746024226000002E-3</v>
      </c>
    </row>
    <row r="3951" spans="1:27" x14ac:dyDescent="0.25">
      <c r="A3951" s="87">
        <v>68052</v>
      </c>
      <c r="B3951" s="134">
        <v>45473</v>
      </c>
      <c r="C3951" s="87">
        <v>21910</v>
      </c>
      <c r="D3951" s="86" t="s">
        <v>4208</v>
      </c>
      <c r="E3951" s="88">
        <v>25795154</v>
      </c>
      <c r="F3951" s="88">
        <v>12493235</v>
      </c>
      <c r="G3951" s="88">
        <v>1782703</v>
      </c>
      <c r="H3951" s="88">
        <v>0</v>
      </c>
      <c r="I3951" s="88">
        <v>0</v>
      </c>
      <c r="J3951" s="88">
        <v>2954788</v>
      </c>
      <c r="K3951" s="88">
        <v>4667463</v>
      </c>
      <c r="L3951" s="88">
        <v>0</v>
      </c>
      <c r="M3951" s="88">
        <v>1315438</v>
      </c>
      <c r="N3951" s="88">
        <v>272425</v>
      </c>
      <c r="O3951" s="88">
        <v>0</v>
      </c>
      <c r="P3951" s="88">
        <v>1500418</v>
      </c>
      <c r="Q3951" s="89">
        <v>5.4142278923299996E-3</v>
      </c>
      <c r="R3951" s="89">
        <v>0</v>
      </c>
      <c r="S3951" s="89">
        <v>0</v>
      </c>
      <c r="T3951" s="89">
        <v>0</v>
      </c>
      <c r="U3951" s="89">
        <v>4.5363889120000002E-5</v>
      </c>
      <c r="V3951" s="89">
        <v>0</v>
      </c>
      <c r="W3951" s="89">
        <v>0</v>
      </c>
      <c r="X3951" s="89">
        <v>0</v>
      </c>
      <c r="Y3951" s="89">
        <v>0</v>
      </c>
      <c r="Z3951" s="89">
        <v>3.7267957841499999E-3</v>
      </c>
      <c r="AA3951" s="89">
        <v>1.1678996500999999E-3</v>
      </c>
    </row>
    <row r="3952" spans="1:27" x14ac:dyDescent="0.25">
      <c r="A3952" s="87">
        <v>68057</v>
      </c>
      <c r="B3952" s="134">
        <v>45473</v>
      </c>
      <c r="C3952" s="87">
        <v>24237</v>
      </c>
      <c r="D3952" s="86" t="s">
        <v>4209</v>
      </c>
      <c r="E3952" s="88">
        <v>179610285</v>
      </c>
      <c r="F3952" s="88">
        <v>145691461</v>
      </c>
      <c r="G3952" s="88">
        <v>0</v>
      </c>
      <c r="H3952" s="88">
        <v>0</v>
      </c>
      <c r="I3952" s="88">
        <v>0</v>
      </c>
      <c r="J3952" s="88">
        <v>8473019</v>
      </c>
      <c r="K3952" s="88">
        <v>18602066</v>
      </c>
      <c r="L3952" s="88">
        <v>0</v>
      </c>
      <c r="M3952" s="88">
        <v>94754431</v>
      </c>
      <c r="N3952" s="88">
        <v>13916635</v>
      </c>
      <c r="O3952" s="88">
        <v>4049341</v>
      </c>
      <c r="P3952" s="88">
        <v>5895969</v>
      </c>
      <c r="Q3952" s="89">
        <v>0</v>
      </c>
      <c r="R3952" s="89">
        <v>0</v>
      </c>
      <c r="S3952" s="89">
        <v>0</v>
      </c>
      <c r="T3952" s="89">
        <v>0</v>
      </c>
      <c r="U3952" s="89">
        <v>5.3945816070799998E-3</v>
      </c>
      <c r="V3952" s="89">
        <v>0</v>
      </c>
      <c r="W3952" s="89">
        <v>0</v>
      </c>
      <c r="X3952" s="89">
        <v>0</v>
      </c>
      <c r="Y3952" s="89">
        <v>1.9518405953799999E-3</v>
      </c>
      <c r="Z3952" s="89">
        <v>1.4791809139100001E-3</v>
      </c>
      <c r="AA3952" s="89">
        <v>8.5318031345000005E-4</v>
      </c>
    </row>
    <row r="3953" spans="1:27" x14ac:dyDescent="0.25">
      <c r="A3953" s="87">
        <v>68061</v>
      </c>
      <c r="B3953" s="134">
        <v>45473</v>
      </c>
      <c r="C3953" s="87">
        <v>22309</v>
      </c>
      <c r="D3953" s="86" t="s">
        <v>4210</v>
      </c>
      <c r="E3953" s="88">
        <v>866571659</v>
      </c>
      <c r="F3953" s="88">
        <v>663731318</v>
      </c>
      <c r="G3953" s="88">
        <v>9165110</v>
      </c>
      <c r="H3953" s="88">
        <v>0</v>
      </c>
      <c r="I3953" s="88">
        <v>0</v>
      </c>
      <c r="J3953" s="88">
        <v>4700529</v>
      </c>
      <c r="K3953" s="88">
        <v>50128038</v>
      </c>
      <c r="L3953" s="88">
        <v>0</v>
      </c>
      <c r="M3953" s="88">
        <v>233926594</v>
      </c>
      <c r="N3953" s="88">
        <v>280733948</v>
      </c>
      <c r="O3953" s="88">
        <v>1455</v>
      </c>
      <c r="P3953" s="88">
        <v>85075644</v>
      </c>
      <c r="Q3953" s="89">
        <v>1.160572104014E-2</v>
      </c>
      <c r="R3953" s="89">
        <v>0</v>
      </c>
      <c r="S3953" s="89">
        <v>0</v>
      </c>
      <c r="T3953" s="89">
        <v>1.2176177676199999E-3</v>
      </c>
      <c r="U3953" s="89">
        <v>6.1869775289999998E-3</v>
      </c>
      <c r="V3953" s="89">
        <v>0</v>
      </c>
      <c r="W3953" s="89">
        <v>-6.3332164800000004E-5</v>
      </c>
      <c r="X3953" s="89">
        <v>0</v>
      </c>
      <c r="Y3953" s="89">
        <v>0</v>
      </c>
      <c r="Z3953" s="89">
        <v>3.9996944266800002E-3</v>
      </c>
      <c r="AA3953" s="89">
        <v>1.34115045205E-3</v>
      </c>
    </row>
    <row r="3954" spans="1:27" x14ac:dyDescent="0.25">
      <c r="A3954" s="87">
        <v>68062</v>
      </c>
      <c r="B3954" s="134">
        <v>45473</v>
      </c>
      <c r="C3954" s="87">
        <v>11413</v>
      </c>
      <c r="D3954" s="86" t="s">
        <v>4211</v>
      </c>
      <c r="E3954" s="88">
        <v>643303269</v>
      </c>
      <c r="F3954" s="88">
        <v>466306147</v>
      </c>
      <c r="G3954" s="88">
        <v>3874377</v>
      </c>
      <c r="H3954" s="88">
        <v>0</v>
      </c>
      <c r="I3954" s="88">
        <v>4704370</v>
      </c>
      <c r="J3954" s="88">
        <v>17774882</v>
      </c>
      <c r="K3954" s="88">
        <v>41765719</v>
      </c>
      <c r="L3954" s="88">
        <v>0</v>
      </c>
      <c r="M3954" s="88">
        <v>81349165</v>
      </c>
      <c r="N3954" s="88">
        <v>294377317</v>
      </c>
      <c r="O3954" s="88">
        <v>697135</v>
      </c>
      <c r="P3954" s="88">
        <v>21763182</v>
      </c>
      <c r="Q3954" s="89">
        <v>1.221794237407E-2</v>
      </c>
      <c r="R3954" s="89">
        <v>0</v>
      </c>
      <c r="S3954" s="89">
        <v>1.317945083049E-2</v>
      </c>
      <c r="T3954" s="89">
        <v>8.1277434097E-4</v>
      </c>
      <c r="U3954" s="89">
        <v>5.7149264675199997E-3</v>
      </c>
      <c r="V3954" s="89">
        <v>0</v>
      </c>
      <c r="W3954" s="89">
        <v>-1.8987937429E-7</v>
      </c>
      <c r="X3954" s="89">
        <v>1.6078607731999999E-4</v>
      </c>
      <c r="Y3954" s="89">
        <v>5.7454225752200001E-3</v>
      </c>
      <c r="Z3954" s="89">
        <v>5.9619189340700002E-3</v>
      </c>
      <c r="AA3954" s="89">
        <v>1.27035896132E-3</v>
      </c>
    </row>
    <row r="3955" spans="1:27" x14ac:dyDescent="0.25">
      <c r="A3955" s="87">
        <v>68069</v>
      </c>
      <c r="B3955" s="134">
        <v>45473</v>
      </c>
      <c r="C3955" s="87">
        <v>23923</v>
      </c>
      <c r="D3955" s="86" t="s">
        <v>4212</v>
      </c>
      <c r="E3955" s="88">
        <v>9703870</v>
      </c>
      <c r="F3955" s="88">
        <v>6883474</v>
      </c>
      <c r="G3955" s="88">
        <v>206228</v>
      </c>
      <c r="H3955" s="88">
        <v>0</v>
      </c>
      <c r="I3955" s="88">
        <v>0</v>
      </c>
      <c r="J3955" s="88">
        <v>1595397</v>
      </c>
      <c r="K3955" s="88">
        <v>3630844</v>
      </c>
      <c r="L3955" s="88">
        <v>0</v>
      </c>
      <c r="M3955" s="88">
        <v>0</v>
      </c>
      <c r="N3955" s="88">
        <v>0</v>
      </c>
      <c r="O3955" s="88">
        <v>0</v>
      </c>
      <c r="P3955" s="88">
        <v>1451004</v>
      </c>
      <c r="Q3955" s="89">
        <v>2.4291983399629999E-2</v>
      </c>
      <c r="R3955" s="89">
        <v>0</v>
      </c>
      <c r="S3955" s="89">
        <v>0</v>
      </c>
      <c r="T3955" s="89">
        <v>6.1167141290999997E-4</v>
      </c>
      <c r="U3955" s="89">
        <v>1.9802429532780001E-2</v>
      </c>
      <c r="V3955" s="89">
        <v>0</v>
      </c>
      <c r="W3955" s="89">
        <v>0</v>
      </c>
      <c r="X3955" s="89">
        <v>0</v>
      </c>
      <c r="Y3955" s="89">
        <v>0</v>
      </c>
      <c r="Z3955" s="89">
        <v>2.2654875103700001E-2</v>
      </c>
      <c r="AA3955" s="89">
        <v>1.7243670457250001E-2</v>
      </c>
    </row>
    <row r="3956" spans="1:27" x14ac:dyDescent="0.25">
      <c r="A3956" s="87">
        <v>68071</v>
      </c>
      <c r="B3956" s="134">
        <v>45473</v>
      </c>
      <c r="C3956" s="87">
        <v>24013</v>
      </c>
      <c r="D3956" s="86" t="s">
        <v>1273</v>
      </c>
      <c r="E3956" s="88">
        <v>36333426</v>
      </c>
      <c r="F3956" s="88">
        <v>26632069</v>
      </c>
      <c r="G3956" s="88">
        <v>838019</v>
      </c>
      <c r="H3956" s="88">
        <v>0</v>
      </c>
      <c r="I3956" s="88">
        <v>0</v>
      </c>
      <c r="J3956" s="88">
        <v>1451959</v>
      </c>
      <c r="K3956" s="88">
        <v>8585606</v>
      </c>
      <c r="L3956" s="88">
        <v>0</v>
      </c>
      <c r="M3956" s="88">
        <v>14575313</v>
      </c>
      <c r="N3956" s="88">
        <v>0</v>
      </c>
      <c r="O3956" s="88">
        <v>126372</v>
      </c>
      <c r="P3956" s="88">
        <v>1054800</v>
      </c>
      <c r="Q3956" s="89">
        <v>1.2213275780839999E-2</v>
      </c>
      <c r="R3956" s="89">
        <v>0</v>
      </c>
      <c r="S3956" s="89">
        <v>0</v>
      </c>
      <c r="T3956" s="89">
        <v>-3.2226135849E-3</v>
      </c>
      <c r="U3956" s="89">
        <v>3.73512919883E-3</v>
      </c>
      <c r="V3956" s="89">
        <v>0</v>
      </c>
      <c r="W3956" s="89">
        <v>0</v>
      </c>
      <c r="X3956" s="89">
        <v>0</v>
      </c>
      <c r="Y3956" s="89">
        <v>0</v>
      </c>
      <c r="Z3956" s="89">
        <v>1.2308130921389999E-2</v>
      </c>
      <c r="AA3956" s="89">
        <v>2.0340914531800001E-3</v>
      </c>
    </row>
    <row r="3957" spans="1:27" x14ac:dyDescent="0.25">
      <c r="A3957" s="87">
        <v>68073</v>
      </c>
      <c r="B3957" s="134">
        <v>45473</v>
      </c>
      <c r="C3957" s="87">
        <v>23994</v>
      </c>
      <c r="D3957" s="86" t="s">
        <v>4213</v>
      </c>
      <c r="E3957" s="88">
        <v>85520531</v>
      </c>
      <c r="F3957" s="88">
        <v>64815246</v>
      </c>
      <c r="G3957" s="88">
        <v>150023</v>
      </c>
      <c r="H3957" s="88">
        <v>0</v>
      </c>
      <c r="I3957" s="88">
        <v>0</v>
      </c>
      <c r="J3957" s="88">
        <v>17010228</v>
      </c>
      <c r="K3957" s="88">
        <v>36657778</v>
      </c>
      <c r="L3957" s="88">
        <v>0</v>
      </c>
      <c r="M3957" s="88">
        <v>3041458</v>
      </c>
      <c r="N3957" s="88">
        <v>0</v>
      </c>
      <c r="O3957" s="88">
        <v>0</v>
      </c>
      <c r="P3957" s="88">
        <v>7955759</v>
      </c>
      <c r="Q3957" s="89">
        <v>1.9818944785980001E-2</v>
      </c>
      <c r="R3957" s="89">
        <v>0</v>
      </c>
      <c r="S3957" s="89">
        <v>0</v>
      </c>
      <c r="T3957" s="89">
        <v>1.1565971742E-3</v>
      </c>
      <c r="U3957" s="89">
        <v>2.0541346178800002E-3</v>
      </c>
      <c r="V3957" s="89">
        <v>0</v>
      </c>
      <c r="W3957" s="89">
        <v>9.5101158196000003E-4</v>
      </c>
      <c r="X3957" s="89">
        <v>0</v>
      </c>
      <c r="Y3957" s="89">
        <v>0</v>
      </c>
      <c r="Z3957" s="89">
        <v>7.2611361901299999E-3</v>
      </c>
      <c r="AA3957" s="89">
        <v>2.4016759189700002E-3</v>
      </c>
    </row>
    <row r="3958" spans="1:27" x14ac:dyDescent="0.25">
      <c r="A3958" s="87">
        <v>68077</v>
      </c>
      <c r="B3958" s="134">
        <v>45473</v>
      </c>
      <c r="C3958" s="87">
        <v>23958</v>
      </c>
      <c r="D3958" s="86" t="s">
        <v>4214</v>
      </c>
      <c r="E3958" s="88">
        <v>21611272</v>
      </c>
      <c r="F3958" s="88">
        <v>3676985</v>
      </c>
      <c r="G3958" s="88">
        <v>195234</v>
      </c>
      <c r="H3958" s="88">
        <v>0</v>
      </c>
      <c r="I3958" s="88">
        <v>0</v>
      </c>
      <c r="J3958" s="88">
        <v>482316</v>
      </c>
      <c r="K3958" s="88">
        <v>1332288</v>
      </c>
      <c r="L3958" s="88">
        <v>0</v>
      </c>
      <c r="M3958" s="88">
        <v>852009</v>
      </c>
      <c r="N3958" s="88">
        <v>0</v>
      </c>
      <c r="O3958" s="88">
        <v>0</v>
      </c>
      <c r="P3958" s="88">
        <v>815138</v>
      </c>
      <c r="Q3958" s="89">
        <v>0</v>
      </c>
      <c r="R3958" s="89">
        <v>0</v>
      </c>
      <c r="S3958" s="89">
        <v>0</v>
      </c>
      <c r="T3958" s="89">
        <v>0</v>
      </c>
      <c r="U3958" s="89">
        <v>-1.1569821281E-3</v>
      </c>
      <c r="V3958" s="89">
        <v>0</v>
      </c>
      <c r="W3958" s="89">
        <v>0</v>
      </c>
      <c r="X3958" s="89">
        <v>0</v>
      </c>
      <c r="Y3958" s="89">
        <v>0</v>
      </c>
      <c r="Z3958" s="89">
        <v>2.8257701199910001E-2</v>
      </c>
      <c r="AA3958" s="89">
        <v>8.7082348689400003E-3</v>
      </c>
    </row>
    <row r="3959" spans="1:27" x14ac:dyDescent="0.25">
      <c r="A3959" s="87">
        <v>68084</v>
      </c>
      <c r="B3959" s="134">
        <v>45473</v>
      </c>
      <c r="C3959" s="87">
        <v>5770</v>
      </c>
      <c r="D3959" s="86" t="s">
        <v>4215</v>
      </c>
      <c r="E3959" s="88">
        <v>755948628</v>
      </c>
      <c r="F3959" s="88">
        <v>502563183</v>
      </c>
      <c r="G3959" s="88">
        <v>17305014</v>
      </c>
      <c r="H3959" s="88">
        <v>0</v>
      </c>
      <c r="I3959" s="88">
        <v>43343</v>
      </c>
      <c r="J3959" s="88">
        <v>74425268</v>
      </c>
      <c r="K3959" s="88">
        <v>143712245</v>
      </c>
      <c r="L3959" s="88">
        <v>0</v>
      </c>
      <c r="M3959" s="88">
        <v>249523067</v>
      </c>
      <c r="N3959" s="88">
        <v>4197227</v>
      </c>
      <c r="O3959" s="88">
        <v>55833</v>
      </c>
      <c r="P3959" s="88">
        <v>13301186</v>
      </c>
      <c r="Q3959" s="89">
        <v>1.729810874446E-2</v>
      </c>
      <c r="R3959" s="89">
        <v>0</v>
      </c>
      <c r="S3959" s="89">
        <v>0</v>
      </c>
      <c r="T3959" s="89">
        <v>1.5658026952200001E-3</v>
      </c>
      <c r="U3959" s="89">
        <v>2.39499842836E-3</v>
      </c>
      <c r="V3959" s="89">
        <v>0</v>
      </c>
      <c r="W3959" s="89">
        <v>1.97503937537E-6</v>
      </c>
      <c r="X3959" s="89">
        <v>0</v>
      </c>
      <c r="Y3959" s="89">
        <v>0</v>
      </c>
      <c r="Z3959" s="89">
        <v>0.18545916632753001</v>
      </c>
      <c r="AA3959" s="89">
        <v>6.2391021973E-3</v>
      </c>
    </row>
    <row r="3960" spans="1:27" x14ac:dyDescent="0.25">
      <c r="A3960" s="87">
        <v>68097</v>
      </c>
      <c r="B3960" s="134">
        <v>45473</v>
      </c>
      <c r="C3960" s="87">
        <v>23914</v>
      </c>
      <c r="D3960" s="86" t="s">
        <v>4216</v>
      </c>
      <c r="E3960" s="88">
        <v>37259890</v>
      </c>
      <c r="F3960" s="88">
        <v>9404108</v>
      </c>
      <c r="G3960" s="88">
        <v>288374</v>
      </c>
      <c r="H3960" s="88">
        <v>0</v>
      </c>
      <c r="I3960" s="88">
        <v>0</v>
      </c>
      <c r="J3960" s="88">
        <v>2143850</v>
      </c>
      <c r="K3960" s="88">
        <v>4290356</v>
      </c>
      <c r="L3960" s="88">
        <v>0</v>
      </c>
      <c r="M3960" s="88">
        <v>650256</v>
      </c>
      <c r="N3960" s="88">
        <v>0</v>
      </c>
      <c r="O3960" s="88">
        <v>0</v>
      </c>
      <c r="P3960" s="88">
        <v>2031272</v>
      </c>
      <c r="Q3960" s="89">
        <v>1.614845101802E-2</v>
      </c>
      <c r="R3960" s="89">
        <v>0</v>
      </c>
      <c r="S3960" s="89">
        <v>0</v>
      </c>
      <c r="T3960" s="89">
        <v>-1.7026038179999999E-4</v>
      </c>
      <c r="U3960" s="89">
        <v>3.0219571490100001E-3</v>
      </c>
      <c r="V3960" s="89">
        <v>0</v>
      </c>
      <c r="W3960" s="89">
        <v>0</v>
      </c>
      <c r="X3960" s="89">
        <v>0</v>
      </c>
      <c r="Y3960" s="89">
        <v>0</v>
      </c>
      <c r="Z3960" s="89">
        <v>1.6367007834490001E-2</v>
      </c>
      <c r="AA3960" s="89">
        <v>5.2443048912400002E-3</v>
      </c>
    </row>
    <row r="3961" spans="1:27" x14ac:dyDescent="0.25">
      <c r="A3961" s="87">
        <v>68098</v>
      </c>
      <c r="B3961" s="134">
        <v>45473</v>
      </c>
      <c r="C3961" s="87">
        <v>23938</v>
      </c>
      <c r="D3961" s="86" t="s">
        <v>4217</v>
      </c>
      <c r="E3961" s="88">
        <v>2324632</v>
      </c>
      <c r="F3961" s="88">
        <v>1591630</v>
      </c>
      <c r="G3961" s="88">
        <v>0</v>
      </c>
      <c r="H3961" s="88">
        <v>0</v>
      </c>
      <c r="I3961" s="88">
        <v>0</v>
      </c>
      <c r="J3961" s="88">
        <v>265635</v>
      </c>
      <c r="K3961" s="88">
        <v>582359</v>
      </c>
      <c r="L3961" s="88">
        <v>0</v>
      </c>
      <c r="M3961" s="88">
        <v>0</v>
      </c>
      <c r="N3961" s="88">
        <v>0</v>
      </c>
      <c r="O3961" s="88">
        <v>0</v>
      </c>
      <c r="P3961" s="88">
        <v>743636</v>
      </c>
      <c r="Q3961" s="89">
        <v>0</v>
      </c>
      <c r="R3961" s="89">
        <v>0</v>
      </c>
      <c r="S3961" s="89">
        <v>0</v>
      </c>
      <c r="T3961" s="89">
        <v>0</v>
      </c>
      <c r="U3961" s="89">
        <v>0</v>
      </c>
      <c r="V3961" s="89">
        <v>0</v>
      </c>
      <c r="W3961" s="89">
        <v>0</v>
      </c>
      <c r="X3961" s="89">
        <v>0</v>
      </c>
      <c r="Y3961" s="89">
        <v>0</v>
      </c>
      <c r="Z3961" s="89">
        <v>-4.737424759E-4</v>
      </c>
      <c r="AA3961" s="89">
        <v>-2.2611157789999999E-4</v>
      </c>
    </row>
    <row r="3962" spans="1:27" x14ac:dyDescent="0.25">
      <c r="A3962" s="87">
        <v>68100</v>
      </c>
      <c r="B3962" s="134">
        <v>45473</v>
      </c>
      <c r="C3962" s="87">
        <v>23985</v>
      </c>
      <c r="D3962" s="86" t="s">
        <v>4218</v>
      </c>
      <c r="E3962" s="88">
        <v>17338370</v>
      </c>
      <c r="F3962" s="88">
        <v>8483446</v>
      </c>
      <c r="G3962" s="88">
        <v>0</v>
      </c>
      <c r="H3962" s="88">
        <v>0</v>
      </c>
      <c r="I3962" s="88">
        <v>0</v>
      </c>
      <c r="J3962" s="88">
        <v>2404294</v>
      </c>
      <c r="K3962" s="88">
        <v>4239774</v>
      </c>
      <c r="L3962" s="88">
        <v>0</v>
      </c>
      <c r="M3962" s="88">
        <v>696048</v>
      </c>
      <c r="N3962" s="88">
        <v>0</v>
      </c>
      <c r="O3962" s="88">
        <v>0</v>
      </c>
      <c r="P3962" s="88">
        <v>1143330</v>
      </c>
      <c r="Q3962" s="89">
        <v>0</v>
      </c>
      <c r="R3962" s="89">
        <v>0</v>
      </c>
      <c r="S3962" s="89">
        <v>0</v>
      </c>
      <c r="T3962" s="89">
        <v>-2.8980122349999999E-4</v>
      </c>
      <c r="U3962" s="89">
        <v>-4.2701065700000002E-5</v>
      </c>
      <c r="V3962" s="89">
        <v>0</v>
      </c>
      <c r="W3962" s="89">
        <v>0</v>
      </c>
      <c r="X3962" s="89">
        <v>0</v>
      </c>
      <c r="Y3962" s="89">
        <v>0</v>
      </c>
      <c r="Z3962" s="89">
        <v>2.2044581069999999E-4</v>
      </c>
      <c r="AA3962" s="89">
        <v>-7.0818220100000005E-5</v>
      </c>
    </row>
    <row r="3963" spans="1:27" x14ac:dyDescent="0.25">
      <c r="A3963" s="87">
        <v>68101</v>
      </c>
      <c r="B3963" s="134">
        <v>45473</v>
      </c>
      <c r="C3963" s="87">
        <v>23886</v>
      </c>
      <c r="D3963" s="86" t="s">
        <v>4219</v>
      </c>
      <c r="E3963" s="88">
        <v>30983973</v>
      </c>
      <c r="F3963" s="88">
        <v>14838231</v>
      </c>
      <c r="G3963" s="88">
        <v>1220212</v>
      </c>
      <c r="H3963" s="88">
        <v>0</v>
      </c>
      <c r="I3963" s="88">
        <v>0</v>
      </c>
      <c r="J3963" s="88">
        <v>2451145</v>
      </c>
      <c r="K3963" s="88">
        <v>6925499</v>
      </c>
      <c r="L3963" s="88">
        <v>0</v>
      </c>
      <c r="M3963" s="88">
        <v>2644706</v>
      </c>
      <c r="N3963" s="88">
        <v>0</v>
      </c>
      <c r="O3963" s="88">
        <v>0</v>
      </c>
      <c r="P3963" s="88">
        <v>1596669</v>
      </c>
      <c r="Q3963" s="89">
        <v>7.7581153552999996E-4</v>
      </c>
      <c r="R3963" s="89">
        <v>0</v>
      </c>
      <c r="S3963" s="89">
        <v>0</v>
      </c>
      <c r="T3963" s="89">
        <v>1.7471423692600001E-3</v>
      </c>
      <c r="U3963" s="89">
        <v>3.37685705127E-3</v>
      </c>
      <c r="V3963" s="89">
        <v>0</v>
      </c>
      <c r="W3963" s="89">
        <v>0</v>
      </c>
      <c r="X3963" s="89">
        <v>0</v>
      </c>
      <c r="Y3963" s="89">
        <v>0</v>
      </c>
      <c r="Z3963" s="89">
        <v>1.156665679393E-2</v>
      </c>
      <c r="AA3963" s="89">
        <v>3.1883325863300001E-3</v>
      </c>
    </row>
    <row r="3964" spans="1:27" x14ac:dyDescent="0.25">
      <c r="A3964" s="87">
        <v>68104</v>
      </c>
      <c r="B3964" s="134">
        <v>45473</v>
      </c>
      <c r="C3964" s="87">
        <v>23937</v>
      </c>
      <c r="D3964" s="86" t="s">
        <v>4220</v>
      </c>
      <c r="E3964" s="88">
        <v>80324321</v>
      </c>
      <c r="F3964" s="88">
        <v>56883225</v>
      </c>
      <c r="G3964" s="88">
        <v>632073</v>
      </c>
      <c r="H3964" s="88">
        <v>0</v>
      </c>
      <c r="I3964" s="88">
        <v>0</v>
      </c>
      <c r="J3964" s="88">
        <v>6595690</v>
      </c>
      <c r="K3964" s="88">
        <v>10415090</v>
      </c>
      <c r="L3964" s="88">
        <v>0</v>
      </c>
      <c r="M3964" s="88">
        <v>35191787</v>
      </c>
      <c r="N3964" s="88">
        <v>0</v>
      </c>
      <c r="O3964" s="88">
        <v>0</v>
      </c>
      <c r="P3964" s="88">
        <v>4048585</v>
      </c>
      <c r="Q3964" s="89">
        <v>8.7458952245800005E-3</v>
      </c>
      <c r="R3964" s="89">
        <v>0</v>
      </c>
      <c r="S3964" s="89">
        <v>0</v>
      </c>
      <c r="T3964" s="89">
        <v>-1.15726648E-5</v>
      </c>
      <c r="U3964" s="89">
        <v>2.6132926170100001E-3</v>
      </c>
      <c r="V3964" s="89">
        <v>0</v>
      </c>
      <c r="W3964" s="89">
        <v>0</v>
      </c>
      <c r="X3964" s="89">
        <v>0</v>
      </c>
      <c r="Y3964" s="89">
        <v>0</v>
      </c>
      <c r="Z3964" s="89">
        <v>1.0501115572299999E-2</v>
      </c>
      <c r="AA3964" s="89">
        <v>1.3128857490300001E-3</v>
      </c>
    </row>
    <row r="3965" spans="1:27" x14ac:dyDescent="0.25">
      <c r="A3965" s="87">
        <v>68112</v>
      </c>
      <c r="B3965" s="134">
        <v>45473</v>
      </c>
      <c r="C3965" s="87">
        <v>23119</v>
      </c>
      <c r="D3965" s="86" t="s">
        <v>4221</v>
      </c>
      <c r="E3965" s="88">
        <v>370237</v>
      </c>
      <c r="F3965" s="88">
        <v>60339</v>
      </c>
      <c r="G3965" s="88">
        <v>0</v>
      </c>
      <c r="H3965" s="88">
        <v>0</v>
      </c>
      <c r="I3965" s="88">
        <v>0</v>
      </c>
      <c r="J3965" s="88">
        <v>0</v>
      </c>
      <c r="K3965" s="88">
        <v>3863</v>
      </c>
      <c r="L3965" s="88">
        <v>0</v>
      </c>
      <c r="M3965" s="88">
        <v>0</v>
      </c>
      <c r="N3965" s="88">
        <v>0</v>
      </c>
      <c r="O3965" s="88">
        <v>0</v>
      </c>
      <c r="P3965" s="88">
        <v>56476</v>
      </c>
      <c r="Q3965" s="89">
        <v>0</v>
      </c>
      <c r="R3965" s="89">
        <v>0</v>
      </c>
      <c r="S3965" s="89">
        <v>0</v>
      </c>
      <c r="T3965" s="89">
        <v>0</v>
      </c>
      <c r="U3965" s="89">
        <v>0</v>
      </c>
      <c r="V3965" s="89">
        <v>0</v>
      </c>
      <c r="W3965" s="89">
        <v>0</v>
      </c>
      <c r="X3965" s="89">
        <v>0</v>
      </c>
      <c r="Y3965" s="89">
        <v>0</v>
      </c>
      <c r="Z3965" s="89">
        <v>0</v>
      </c>
      <c r="AA3965" s="89">
        <v>0</v>
      </c>
    </row>
    <row r="3966" spans="1:27" x14ac:dyDescent="0.25">
      <c r="A3966" s="87">
        <v>68113</v>
      </c>
      <c r="B3966" s="134">
        <v>45473</v>
      </c>
      <c r="C3966" s="87">
        <v>22361</v>
      </c>
      <c r="D3966" s="86" t="s">
        <v>4222</v>
      </c>
      <c r="E3966" s="88">
        <v>9087183</v>
      </c>
      <c r="F3966" s="88">
        <v>5256137</v>
      </c>
      <c r="G3966" s="88">
        <v>0</v>
      </c>
      <c r="H3966" s="88">
        <v>0</v>
      </c>
      <c r="I3966" s="88">
        <v>0</v>
      </c>
      <c r="J3966" s="88">
        <v>1742771</v>
      </c>
      <c r="K3966" s="88">
        <v>1967115</v>
      </c>
      <c r="L3966" s="88">
        <v>0</v>
      </c>
      <c r="M3966" s="88">
        <v>0</v>
      </c>
      <c r="N3966" s="88">
        <v>0</v>
      </c>
      <c r="O3966" s="88">
        <v>0</v>
      </c>
      <c r="P3966" s="88">
        <v>1546251</v>
      </c>
      <c r="Q3966" s="89">
        <v>0</v>
      </c>
      <c r="R3966" s="89">
        <v>0</v>
      </c>
      <c r="S3966" s="89">
        <v>0</v>
      </c>
      <c r="T3966" s="89">
        <v>0</v>
      </c>
      <c r="U3966" s="89">
        <v>3.7349406373099999E-3</v>
      </c>
      <c r="V3966" s="89">
        <v>0</v>
      </c>
      <c r="W3966" s="89">
        <v>0</v>
      </c>
      <c r="X3966" s="89">
        <v>0</v>
      </c>
      <c r="Y3966" s="89">
        <v>0</v>
      </c>
      <c r="Z3966" s="89">
        <v>7.3788358130900001E-3</v>
      </c>
      <c r="AA3966" s="89">
        <v>3.9117091132800002E-3</v>
      </c>
    </row>
    <row r="3967" spans="1:27" x14ac:dyDescent="0.25">
      <c r="A3967" s="87">
        <v>68119</v>
      </c>
      <c r="B3967" s="134">
        <v>45473</v>
      </c>
      <c r="C3967" s="87">
        <v>24043</v>
      </c>
      <c r="D3967" s="86" t="s">
        <v>4223</v>
      </c>
      <c r="E3967" s="88">
        <v>49657734</v>
      </c>
      <c r="F3967" s="88">
        <v>35594959</v>
      </c>
      <c r="G3967" s="88">
        <v>1110501</v>
      </c>
      <c r="H3967" s="88">
        <v>0</v>
      </c>
      <c r="I3967" s="88">
        <v>0</v>
      </c>
      <c r="J3967" s="88">
        <v>2329794</v>
      </c>
      <c r="K3967" s="88">
        <v>8068587</v>
      </c>
      <c r="L3967" s="88">
        <v>0</v>
      </c>
      <c r="M3967" s="88">
        <v>22894621</v>
      </c>
      <c r="N3967" s="88">
        <v>0</v>
      </c>
      <c r="O3967" s="88">
        <v>0</v>
      </c>
      <c r="P3967" s="88">
        <v>1191455</v>
      </c>
      <c r="Q3967" s="89">
        <v>7.6694832302999999E-3</v>
      </c>
      <c r="R3967" s="89">
        <v>0</v>
      </c>
      <c r="S3967" s="89">
        <v>0</v>
      </c>
      <c r="T3967" s="89">
        <v>0</v>
      </c>
      <c r="U3967" s="89">
        <v>5.5286751102999996E-4</v>
      </c>
      <c r="V3967" s="89">
        <v>0</v>
      </c>
      <c r="W3967" s="89">
        <v>0</v>
      </c>
      <c r="X3967" s="89">
        <v>0</v>
      </c>
      <c r="Y3967" s="89">
        <v>0</v>
      </c>
      <c r="Z3967" s="89">
        <v>1.140553181548E-2</v>
      </c>
      <c r="AA3967" s="89">
        <v>6.5144306806000005E-4</v>
      </c>
    </row>
    <row r="3968" spans="1:27" x14ac:dyDescent="0.25">
      <c r="A3968" s="87">
        <v>68120</v>
      </c>
      <c r="B3968" s="134">
        <v>45473</v>
      </c>
      <c r="C3968" s="87">
        <v>23915</v>
      </c>
      <c r="D3968" s="86" t="s">
        <v>4224</v>
      </c>
      <c r="E3968" s="88">
        <v>978548</v>
      </c>
      <c r="F3968" s="88">
        <v>561287</v>
      </c>
      <c r="G3968" s="88">
        <v>0</v>
      </c>
      <c r="H3968" s="88">
        <v>0</v>
      </c>
      <c r="I3968" s="88">
        <v>0</v>
      </c>
      <c r="J3968" s="88">
        <v>154122</v>
      </c>
      <c r="K3968" s="88">
        <v>255319</v>
      </c>
      <c r="L3968" s="88">
        <v>0</v>
      </c>
      <c r="M3968" s="88">
        <v>0</v>
      </c>
      <c r="N3968" s="88">
        <v>0</v>
      </c>
      <c r="O3968" s="88">
        <v>0</v>
      </c>
      <c r="P3968" s="88">
        <v>151846</v>
      </c>
      <c r="Q3968" s="89">
        <v>0</v>
      </c>
      <c r="R3968" s="89">
        <v>0</v>
      </c>
      <c r="S3968" s="89">
        <v>0</v>
      </c>
      <c r="T3968" s="89">
        <v>0</v>
      </c>
      <c r="U3968" s="89">
        <v>0</v>
      </c>
      <c r="V3968" s="89">
        <v>0</v>
      </c>
      <c r="W3968" s="89">
        <v>0</v>
      </c>
      <c r="X3968" s="89">
        <v>0</v>
      </c>
      <c r="Y3968" s="89">
        <v>0</v>
      </c>
      <c r="Z3968" s="89">
        <v>1.129128990589E-2</v>
      </c>
      <c r="AA3968" s="89">
        <v>2.33496629921E-3</v>
      </c>
    </row>
    <row r="3969" spans="1:27" x14ac:dyDescent="0.25">
      <c r="A3969" s="87">
        <v>68124</v>
      </c>
      <c r="B3969" s="134">
        <v>45473</v>
      </c>
      <c r="C3969" s="87">
        <v>23996</v>
      </c>
      <c r="D3969" s="86" t="s">
        <v>4225</v>
      </c>
      <c r="E3969" s="88">
        <v>6398723</v>
      </c>
      <c r="F3969" s="88">
        <v>4938105</v>
      </c>
      <c r="G3969" s="88">
        <v>0</v>
      </c>
      <c r="H3969" s="88">
        <v>0</v>
      </c>
      <c r="I3969" s="88">
        <v>0</v>
      </c>
      <c r="J3969" s="88">
        <v>947291</v>
      </c>
      <c r="K3969" s="88">
        <v>2069315</v>
      </c>
      <c r="L3969" s="88">
        <v>0</v>
      </c>
      <c r="M3969" s="88">
        <v>681787</v>
      </c>
      <c r="N3969" s="88">
        <v>0</v>
      </c>
      <c r="O3969" s="88">
        <v>15569</v>
      </c>
      <c r="P3969" s="88">
        <v>1224143</v>
      </c>
      <c r="Q3969" s="89">
        <v>0</v>
      </c>
      <c r="R3969" s="89">
        <v>0</v>
      </c>
      <c r="S3969" s="89">
        <v>0</v>
      </c>
      <c r="T3969" s="89">
        <v>4.1837373197999998E-4</v>
      </c>
      <c r="U3969" s="89">
        <v>0</v>
      </c>
      <c r="V3969" s="89">
        <v>0</v>
      </c>
      <c r="W3969" s="89">
        <v>0</v>
      </c>
      <c r="X3969" s="89">
        <v>0</v>
      </c>
      <c r="Y3969" s="89">
        <v>0</v>
      </c>
      <c r="Z3969" s="89">
        <v>2.9046027018020001E-2</v>
      </c>
      <c r="AA3969" s="89">
        <v>1.046938723436E-2</v>
      </c>
    </row>
    <row r="3970" spans="1:27" x14ac:dyDescent="0.25">
      <c r="A3970" s="87">
        <v>68126</v>
      </c>
      <c r="B3970" s="134">
        <v>45473</v>
      </c>
      <c r="C3970" s="87">
        <v>23912</v>
      </c>
      <c r="D3970" s="86" t="s">
        <v>4226</v>
      </c>
      <c r="E3970" s="88">
        <v>1767544</v>
      </c>
      <c r="F3970" s="88">
        <v>1105921</v>
      </c>
      <c r="G3970" s="88">
        <v>0</v>
      </c>
      <c r="H3970" s="88">
        <v>0</v>
      </c>
      <c r="I3970" s="88">
        <v>0</v>
      </c>
      <c r="J3970" s="88">
        <v>203898</v>
      </c>
      <c r="K3970" s="88">
        <v>231723</v>
      </c>
      <c r="L3970" s="88">
        <v>0</v>
      </c>
      <c r="M3970" s="88">
        <v>0</v>
      </c>
      <c r="N3970" s="88">
        <v>0</v>
      </c>
      <c r="O3970" s="88">
        <v>0</v>
      </c>
      <c r="P3970" s="88">
        <v>670300</v>
      </c>
      <c r="Q3970" s="89">
        <v>0</v>
      </c>
      <c r="R3970" s="89">
        <v>0</v>
      </c>
      <c r="S3970" s="89">
        <v>0</v>
      </c>
      <c r="T3970" s="89">
        <v>0</v>
      </c>
      <c r="U3970" s="89">
        <v>-8.9641703008999998E-3</v>
      </c>
      <c r="V3970" s="89">
        <v>0</v>
      </c>
      <c r="W3970" s="89">
        <v>0</v>
      </c>
      <c r="X3970" s="89">
        <v>0</v>
      </c>
      <c r="Y3970" s="89">
        <v>0</v>
      </c>
      <c r="Z3970" s="89">
        <v>4.4399212878000003E-3</v>
      </c>
      <c r="AA3970" s="89">
        <v>-1.481678509E-4</v>
      </c>
    </row>
    <row r="3971" spans="1:27" x14ac:dyDescent="0.25">
      <c r="A3971" s="87">
        <v>68127</v>
      </c>
      <c r="B3971" s="134">
        <v>45473</v>
      </c>
      <c r="C3971" s="87">
        <v>23911</v>
      </c>
      <c r="D3971" s="86" t="s">
        <v>4227</v>
      </c>
      <c r="E3971" s="88">
        <v>12224744</v>
      </c>
      <c r="F3971" s="88">
        <v>9025598</v>
      </c>
      <c r="G3971" s="88">
        <v>0</v>
      </c>
      <c r="H3971" s="88">
        <v>0</v>
      </c>
      <c r="I3971" s="88">
        <v>0</v>
      </c>
      <c r="J3971" s="88">
        <v>1690165</v>
      </c>
      <c r="K3971" s="88">
        <v>4992040</v>
      </c>
      <c r="L3971" s="88">
        <v>0</v>
      </c>
      <c r="M3971" s="88">
        <v>0</v>
      </c>
      <c r="N3971" s="88">
        <v>0</v>
      </c>
      <c r="O3971" s="88">
        <v>0</v>
      </c>
      <c r="P3971" s="88">
        <v>2343393</v>
      </c>
      <c r="Q3971" s="89">
        <v>0</v>
      </c>
      <c r="R3971" s="89">
        <v>0</v>
      </c>
      <c r="S3971" s="89">
        <v>0</v>
      </c>
      <c r="T3971" s="89">
        <v>0</v>
      </c>
      <c r="U3971" s="89">
        <v>0</v>
      </c>
      <c r="V3971" s="89">
        <v>0</v>
      </c>
      <c r="W3971" s="89">
        <v>0</v>
      </c>
      <c r="X3971" s="89">
        <v>0</v>
      </c>
      <c r="Y3971" s="89">
        <v>0</v>
      </c>
      <c r="Z3971" s="89">
        <v>2.0625358103999999E-4</v>
      </c>
      <c r="AA3971" s="89">
        <v>5.2529161540000003E-5</v>
      </c>
    </row>
    <row r="3972" spans="1:27" x14ac:dyDescent="0.25">
      <c r="A3972" s="87">
        <v>68135</v>
      </c>
      <c r="B3972" s="134">
        <v>45473</v>
      </c>
      <c r="C3972" s="87">
        <v>23976</v>
      </c>
      <c r="D3972" s="86" t="s">
        <v>4228</v>
      </c>
      <c r="E3972" s="88">
        <v>2623671</v>
      </c>
      <c r="F3972" s="88">
        <v>1016412</v>
      </c>
      <c r="G3972" s="88">
        <v>0</v>
      </c>
      <c r="H3972" s="88">
        <v>0</v>
      </c>
      <c r="I3972" s="88">
        <v>0</v>
      </c>
      <c r="J3972" s="88">
        <v>120322</v>
      </c>
      <c r="K3972" s="88">
        <v>489052</v>
      </c>
      <c r="L3972" s="88">
        <v>0</v>
      </c>
      <c r="M3972" s="88">
        <v>4577</v>
      </c>
      <c r="N3972" s="88">
        <v>0</v>
      </c>
      <c r="O3972" s="88">
        <v>23421</v>
      </c>
      <c r="P3972" s="88">
        <v>379040</v>
      </c>
      <c r="Q3972" s="89">
        <v>0</v>
      </c>
      <c r="R3972" s="89">
        <v>0</v>
      </c>
      <c r="S3972" s="89">
        <v>0</v>
      </c>
      <c r="T3972" s="89">
        <v>0</v>
      </c>
      <c r="U3972" s="89">
        <v>8.3597404843800006E-3</v>
      </c>
      <c r="V3972" s="89">
        <v>0</v>
      </c>
      <c r="W3972" s="89">
        <v>0</v>
      </c>
      <c r="X3972" s="89">
        <v>0</v>
      </c>
      <c r="Y3972" s="89">
        <v>0</v>
      </c>
      <c r="Z3972" s="89">
        <v>1.417030217296E-2</v>
      </c>
      <c r="AA3972" s="89">
        <v>9.9915665571000001E-3</v>
      </c>
    </row>
    <row r="3973" spans="1:27" x14ac:dyDescent="0.25">
      <c r="A3973" s="87">
        <v>68137</v>
      </c>
      <c r="B3973" s="134">
        <v>45473</v>
      </c>
      <c r="C3973" s="87">
        <v>24276</v>
      </c>
      <c r="D3973" s="86" t="s">
        <v>4229</v>
      </c>
      <c r="E3973" s="88">
        <v>350038842</v>
      </c>
      <c r="F3973" s="88">
        <v>294544476</v>
      </c>
      <c r="G3973" s="88">
        <v>0</v>
      </c>
      <c r="H3973" s="88">
        <v>0</v>
      </c>
      <c r="I3973" s="88">
        <v>0</v>
      </c>
      <c r="J3973" s="88">
        <v>23756442</v>
      </c>
      <c r="K3973" s="88">
        <v>12556697</v>
      </c>
      <c r="L3973" s="88">
        <v>0</v>
      </c>
      <c r="M3973" s="88">
        <v>240073508</v>
      </c>
      <c r="N3973" s="88">
        <v>395425</v>
      </c>
      <c r="O3973" s="88">
        <v>0</v>
      </c>
      <c r="P3973" s="88">
        <v>17762404</v>
      </c>
      <c r="Q3973" s="89">
        <v>0</v>
      </c>
      <c r="R3973" s="89">
        <v>0</v>
      </c>
      <c r="S3973" s="89">
        <v>0</v>
      </c>
      <c r="T3973" s="89">
        <v>2.2691028901399998E-6</v>
      </c>
      <c r="U3973" s="89">
        <v>2.9000655494199998E-3</v>
      </c>
      <c r="V3973" s="89">
        <v>0</v>
      </c>
      <c r="W3973" s="89">
        <v>0</v>
      </c>
      <c r="X3973" s="89">
        <v>0</v>
      </c>
      <c r="Y3973" s="89">
        <v>0</v>
      </c>
      <c r="Z3973" s="89">
        <v>1.6169039355159998E-2</v>
      </c>
      <c r="AA3973" s="89">
        <v>1.1689244132800001E-3</v>
      </c>
    </row>
    <row r="3974" spans="1:27" x14ac:dyDescent="0.25">
      <c r="A3974" s="87">
        <v>68138</v>
      </c>
      <c r="B3974" s="134">
        <v>45473</v>
      </c>
      <c r="C3974" s="87">
        <v>23981</v>
      </c>
      <c r="D3974" s="86" t="s">
        <v>1582</v>
      </c>
      <c r="E3974" s="88">
        <v>59876424</v>
      </c>
      <c r="F3974" s="88">
        <v>41101054</v>
      </c>
      <c r="G3974" s="88">
        <v>742571</v>
      </c>
      <c r="H3974" s="88">
        <v>0</v>
      </c>
      <c r="I3974" s="88">
        <v>0</v>
      </c>
      <c r="J3974" s="88">
        <v>2779506</v>
      </c>
      <c r="K3974" s="88">
        <v>7229649</v>
      </c>
      <c r="L3974" s="88">
        <v>0</v>
      </c>
      <c r="M3974" s="88">
        <v>26718592</v>
      </c>
      <c r="N3974" s="88">
        <v>0</v>
      </c>
      <c r="O3974" s="88">
        <v>0</v>
      </c>
      <c r="P3974" s="88">
        <v>3630736</v>
      </c>
      <c r="Q3974" s="89">
        <v>1.919975562041E-2</v>
      </c>
      <c r="R3974" s="89">
        <v>0</v>
      </c>
      <c r="S3974" s="89">
        <v>0</v>
      </c>
      <c r="T3974" s="89">
        <v>1.13284474512E-3</v>
      </c>
      <c r="U3974" s="89">
        <v>5.0303205856799997E-3</v>
      </c>
      <c r="V3974" s="89">
        <v>0</v>
      </c>
      <c r="W3974" s="89">
        <v>0</v>
      </c>
      <c r="X3974" s="89">
        <v>0</v>
      </c>
      <c r="Y3974" s="89">
        <v>0</v>
      </c>
      <c r="Z3974" s="89">
        <v>6.0373832659299997E-3</v>
      </c>
      <c r="AA3974" s="89">
        <v>1.93745489043E-3</v>
      </c>
    </row>
    <row r="3975" spans="1:27" x14ac:dyDescent="0.25">
      <c r="A3975" s="87">
        <v>68144</v>
      </c>
      <c r="B3975" s="134">
        <v>45473</v>
      </c>
      <c r="C3975" s="87">
        <v>23921</v>
      </c>
      <c r="D3975" s="86" t="s">
        <v>4230</v>
      </c>
      <c r="E3975" s="88">
        <v>4394168</v>
      </c>
      <c r="F3975" s="88">
        <v>3119159</v>
      </c>
      <c r="G3975" s="88">
        <v>0</v>
      </c>
      <c r="H3975" s="88">
        <v>0</v>
      </c>
      <c r="I3975" s="88">
        <v>0</v>
      </c>
      <c r="J3975" s="88">
        <v>438855</v>
      </c>
      <c r="K3975" s="88">
        <v>1760457</v>
      </c>
      <c r="L3975" s="88">
        <v>0</v>
      </c>
      <c r="M3975" s="88">
        <v>0</v>
      </c>
      <c r="N3975" s="88">
        <v>0</v>
      </c>
      <c r="O3975" s="88">
        <v>0</v>
      </c>
      <c r="P3975" s="88">
        <v>919848</v>
      </c>
      <c r="Q3975" s="89">
        <v>0</v>
      </c>
      <c r="R3975" s="89">
        <v>0</v>
      </c>
      <c r="S3975" s="89">
        <v>0</v>
      </c>
      <c r="T3975" s="89">
        <v>0</v>
      </c>
      <c r="U3975" s="89">
        <v>2.0183172770099999E-3</v>
      </c>
      <c r="V3975" s="89">
        <v>0</v>
      </c>
      <c r="W3975" s="89">
        <v>0</v>
      </c>
      <c r="X3975" s="89">
        <v>0</v>
      </c>
      <c r="Y3975" s="89">
        <v>0</v>
      </c>
      <c r="Z3975" s="89">
        <v>1.1478235559E-4</v>
      </c>
      <c r="AA3975" s="89">
        <v>1.1995143035699999E-3</v>
      </c>
    </row>
    <row r="3976" spans="1:27" x14ac:dyDescent="0.25">
      <c r="A3976" s="87">
        <v>68148</v>
      </c>
      <c r="B3976" s="134">
        <v>45473</v>
      </c>
      <c r="C3976" s="87">
        <v>23897</v>
      </c>
      <c r="D3976" s="86" t="s">
        <v>4231</v>
      </c>
      <c r="E3976" s="88">
        <v>80588974</v>
      </c>
      <c r="F3976" s="88">
        <v>62878841</v>
      </c>
      <c r="G3976" s="88">
        <v>2439062</v>
      </c>
      <c r="H3976" s="88">
        <v>0</v>
      </c>
      <c r="I3976" s="88">
        <v>0</v>
      </c>
      <c r="J3976" s="88">
        <v>7467700</v>
      </c>
      <c r="K3976" s="88">
        <v>42659575</v>
      </c>
      <c r="L3976" s="88">
        <v>0</v>
      </c>
      <c r="M3976" s="88">
        <v>5413037</v>
      </c>
      <c r="N3976" s="88">
        <v>0</v>
      </c>
      <c r="O3976" s="88">
        <v>115944</v>
      </c>
      <c r="P3976" s="88">
        <v>4783523</v>
      </c>
      <c r="Q3976" s="89">
        <v>1.3552784515329999E-2</v>
      </c>
      <c r="R3976" s="89">
        <v>0</v>
      </c>
      <c r="S3976" s="89">
        <v>0</v>
      </c>
      <c r="T3976" s="89">
        <v>1.2597686488600001E-3</v>
      </c>
      <c r="U3976" s="89">
        <v>4.4263864533099998E-3</v>
      </c>
      <c r="V3976" s="89">
        <v>0</v>
      </c>
      <c r="W3976" s="89">
        <v>0</v>
      </c>
      <c r="X3976" s="89">
        <v>0</v>
      </c>
      <c r="Y3976" s="89">
        <v>-2.12723441611E-2</v>
      </c>
      <c r="Z3976" s="89">
        <v>2.1214430126019999E-2</v>
      </c>
      <c r="AA3976" s="89">
        <v>5.3624650930000003E-3</v>
      </c>
    </row>
    <row r="3977" spans="1:27" x14ac:dyDescent="0.25">
      <c r="A3977" s="87">
        <v>68149</v>
      </c>
      <c r="B3977" s="134">
        <v>45473</v>
      </c>
      <c r="C3977" s="87">
        <v>23864</v>
      </c>
      <c r="D3977" s="86" t="s">
        <v>4232</v>
      </c>
      <c r="E3977" s="88">
        <v>2521662</v>
      </c>
      <c r="F3977" s="88">
        <v>1779323</v>
      </c>
      <c r="G3977" s="88">
        <v>0</v>
      </c>
      <c r="H3977" s="88">
        <v>0</v>
      </c>
      <c r="I3977" s="88">
        <v>0</v>
      </c>
      <c r="J3977" s="88">
        <v>313292</v>
      </c>
      <c r="K3977" s="88">
        <v>1082242</v>
      </c>
      <c r="L3977" s="88">
        <v>0</v>
      </c>
      <c r="M3977" s="88">
        <v>0</v>
      </c>
      <c r="N3977" s="88">
        <v>0</v>
      </c>
      <c r="O3977" s="88">
        <v>0</v>
      </c>
      <c r="P3977" s="88">
        <v>383789</v>
      </c>
      <c r="Q3977" s="89">
        <v>0</v>
      </c>
      <c r="R3977" s="89">
        <v>0</v>
      </c>
      <c r="S3977" s="89">
        <v>0</v>
      </c>
      <c r="T3977" s="89">
        <v>0</v>
      </c>
      <c r="U3977" s="89">
        <v>0</v>
      </c>
      <c r="V3977" s="89">
        <v>0</v>
      </c>
      <c r="W3977" s="89">
        <v>0</v>
      </c>
      <c r="X3977" s="89">
        <v>0</v>
      </c>
      <c r="Y3977" s="89">
        <v>0</v>
      </c>
      <c r="Z3977" s="89">
        <v>-9.7894982546000007E-6</v>
      </c>
      <c r="AA3977" s="89">
        <v>-3.0310978324000001E-6</v>
      </c>
    </row>
    <row r="3978" spans="1:27" x14ac:dyDescent="0.25">
      <c r="A3978" s="87">
        <v>68150</v>
      </c>
      <c r="B3978" s="134">
        <v>45473</v>
      </c>
      <c r="C3978" s="87">
        <v>1091</v>
      </c>
      <c r="D3978" s="86" t="s">
        <v>4233</v>
      </c>
      <c r="E3978" s="88">
        <v>177641797</v>
      </c>
      <c r="F3978" s="88">
        <v>120985410</v>
      </c>
      <c r="G3978" s="88">
        <v>5617540</v>
      </c>
      <c r="H3978" s="88">
        <v>0</v>
      </c>
      <c r="I3978" s="88">
        <v>0</v>
      </c>
      <c r="J3978" s="88">
        <v>8623992</v>
      </c>
      <c r="K3978" s="88">
        <v>36038475</v>
      </c>
      <c r="L3978" s="88">
        <v>0</v>
      </c>
      <c r="M3978" s="88">
        <v>28983186</v>
      </c>
      <c r="N3978" s="88">
        <v>18907633</v>
      </c>
      <c r="O3978" s="88">
        <v>0</v>
      </c>
      <c r="P3978" s="88">
        <v>22814584</v>
      </c>
      <c r="Q3978" s="89">
        <v>1.481763775146E-2</v>
      </c>
      <c r="R3978" s="89">
        <v>0</v>
      </c>
      <c r="S3978" s="89">
        <v>0</v>
      </c>
      <c r="T3978" s="89">
        <v>-4.1981163400000002E-5</v>
      </c>
      <c r="U3978" s="89">
        <v>8.3227195545999995E-4</v>
      </c>
      <c r="V3978" s="89">
        <v>0</v>
      </c>
      <c r="W3978" s="89">
        <v>-3.7202372399999998E-5</v>
      </c>
      <c r="X3978" s="89">
        <v>0</v>
      </c>
      <c r="Y3978" s="89">
        <v>0</v>
      </c>
      <c r="Z3978" s="89">
        <v>9.5858682093999999E-4</v>
      </c>
      <c r="AA3978" s="89">
        <v>1.1480556368600001E-3</v>
      </c>
    </row>
    <row r="3979" spans="1:27" x14ac:dyDescent="0.25">
      <c r="A3979" s="87">
        <v>68153</v>
      </c>
      <c r="B3979" s="134">
        <v>45473</v>
      </c>
      <c r="C3979" s="87">
        <v>24046</v>
      </c>
      <c r="D3979" s="86" t="s">
        <v>4234</v>
      </c>
      <c r="E3979" s="88">
        <v>1130693</v>
      </c>
      <c r="F3979" s="88">
        <v>708847</v>
      </c>
      <c r="G3979" s="88">
        <v>0</v>
      </c>
      <c r="H3979" s="88">
        <v>0</v>
      </c>
      <c r="I3979" s="88">
        <v>0</v>
      </c>
      <c r="J3979" s="88">
        <v>277227</v>
      </c>
      <c r="K3979" s="88">
        <v>384188</v>
      </c>
      <c r="L3979" s="88">
        <v>0</v>
      </c>
      <c r="M3979" s="88">
        <v>0</v>
      </c>
      <c r="N3979" s="88">
        <v>0</v>
      </c>
      <c r="O3979" s="88">
        <v>0</v>
      </c>
      <c r="P3979" s="88">
        <v>47432</v>
      </c>
      <c r="Q3979" s="89">
        <v>0</v>
      </c>
      <c r="R3979" s="89">
        <v>0</v>
      </c>
      <c r="S3979" s="89">
        <v>0</v>
      </c>
      <c r="T3979" s="89">
        <v>0</v>
      </c>
      <c r="U3979" s="89">
        <v>0</v>
      </c>
      <c r="V3979" s="89">
        <v>0</v>
      </c>
      <c r="W3979" s="89">
        <v>0</v>
      </c>
      <c r="X3979" s="89">
        <v>0</v>
      </c>
      <c r="Y3979" s="89">
        <v>0</v>
      </c>
      <c r="Z3979" s="89">
        <v>0</v>
      </c>
      <c r="AA3979" s="89">
        <v>0</v>
      </c>
    </row>
    <row r="3980" spans="1:27" x14ac:dyDescent="0.25">
      <c r="A3980" s="87">
        <v>68161</v>
      </c>
      <c r="B3980" s="134">
        <v>45473</v>
      </c>
      <c r="C3980" s="87">
        <v>23846</v>
      </c>
      <c r="D3980" s="86" t="s">
        <v>4235</v>
      </c>
      <c r="E3980" s="88">
        <v>1755140</v>
      </c>
      <c r="F3980" s="88">
        <v>1513762</v>
      </c>
      <c r="G3980" s="88">
        <v>0</v>
      </c>
      <c r="H3980" s="88">
        <v>0</v>
      </c>
      <c r="I3980" s="88">
        <v>0</v>
      </c>
      <c r="J3980" s="88">
        <v>387945</v>
      </c>
      <c r="K3980" s="88">
        <v>932746</v>
      </c>
      <c r="L3980" s="88">
        <v>0</v>
      </c>
      <c r="M3980" s="88">
        <v>0</v>
      </c>
      <c r="N3980" s="88">
        <v>0</v>
      </c>
      <c r="O3980" s="88">
        <v>0</v>
      </c>
      <c r="P3980" s="88">
        <v>193071</v>
      </c>
      <c r="Q3980" s="89">
        <v>0</v>
      </c>
      <c r="R3980" s="89">
        <v>0</v>
      </c>
      <c r="S3980" s="89">
        <v>0</v>
      </c>
      <c r="T3980" s="89">
        <v>0</v>
      </c>
      <c r="U3980" s="89">
        <v>0</v>
      </c>
      <c r="V3980" s="89">
        <v>0</v>
      </c>
      <c r="W3980" s="89">
        <v>0</v>
      </c>
      <c r="X3980" s="89">
        <v>0</v>
      </c>
      <c r="Y3980" s="89">
        <v>0</v>
      </c>
      <c r="Z3980" s="89">
        <v>-3.7524015369999998E-4</v>
      </c>
      <c r="AA3980" s="89">
        <v>-6.7612730999999995E-5</v>
      </c>
    </row>
    <row r="3981" spans="1:27" x14ac:dyDescent="0.25">
      <c r="A3981" s="87">
        <v>68165</v>
      </c>
      <c r="B3981" s="134">
        <v>45473</v>
      </c>
      <c r="C3981" s="87">
        <v>24062</v>
      </c>
      <c r="D3981" s="86" t="s">
        <v>4236</v>
      </c>
      <c r="E3981" s="88">
        <v>731958</v>
      </c>
      <c r="F3981" s="88">
        <v>159123</v>
      </c>
      <c r="G3981" s="88">
        <v>0</v>
      </c>
      <c r="H3981" s="88">
        <v>0</v>
      </c>
      <c r="I3981" s="88">
        <v>0</v>
      </c>
      <c r="J3981" s="88">
        <v>0</v>
      </c>
      <c r="K3981" s="88">
        <v>102384</v>
      </c>
      <c r="L3981" s="88">
        <v>0</v>
      </c>
      <c r="M3981" s="88">
        <v>0</v>
      </c>
      <c r="N3981" s="88">
        <v>0</v>
      </c>
      <c r="O3981" s="88">
        <v>0</v>
      </c>
      <c r="P3981" s="88">
        <v>56739</v>
      </c>
      <c r="Q3981" s="89">
        <v>0</v>
      </c>
      <c r="R3981" s="89">
        <v>0</v>
      </c>
      <c r="S3981" s="89">
        <v>0</v>
      </c>
      <c r="T3981" s="89">
        <v>0</v>
      </c>
      <c r="U3981" s="89">
        <v>0</v>
      </c>
      <c r="V3981" s="89">
        <v>0</v>
      </c>
      <c r="W3981" s="89">
        <v>0</v>
      </c>
      <c r="X3981" s="89">
        <v>0</v>
      </c>
      <c r="Y3981" s="89">
        <v>0</v>
      </c>
      <c r="Z3981" s="89">
        <v>4.8990911771000002E-4</v>
      </c>
      <c r="AA3981" s="89">
        <v>1.7708943016E-4</v>
      </c>
    </row>
    <row r="3982" spans="1:27" x14ac:dyDescent="0.25">
      <c r="A3982" s="87">
        <v>68167</v>
      </c>
      <c r="B3982" s="134">
        <v>45473</v>
      </c>
      <c r="C3982" s="87">
        <v>23879</v>
      </c>
      <c r="D3982" s="86" t="s">
        <v>4237</v>
      </c>
      <c r="E3982" s="88">
        <v>44874293</v>
      </c>
      <c r="F3982" s="88">
        <v>23341935</v>
      </c>
      <c r="G3982" s="88">
        <v>268224</v>
      </c>
      <c r="H3982" s="88">
        <v>0</v>
      </c>
      <c r="I3982" s="88">
        <v>0</v>
      </c>
      <c r="J3982" s="88">
        <v>583627</v>
      </c>
      <c r="K3982" s="88">
        <v>2304745</v>
      </c>
      <c r="L3982" s="88">
        <v>0</v>
      </c>
      <c r="M3982" s="88">
        <v>16115967</v>
      </c>
      <c r="N3982" s="88">
        <v>1949088</v>
      </c>
      <c r="O3982" s="88">
        <v>309469</v>
      </c>
      <c r="P3982" s="88">
        <v>1810817</v>
      </c>
      <c r="Q3982" s="89">
        <v>2.2678352007839998E-2</v>
      </c>
      <c r="R3982" s="89">
        <v>0</v>
      </c>
      <c r="S3982" s="89">
        <v>0</v>
      </c>
      <c r="T3982" s="89">
        <v>8.9574684040499997E-3</v>
      </c>
      <c r="U3982" s="89">
        <v>6.0952558879599997E-3</v>
      </c>
      <c r="V3982" s="89">
        <v>0</v>
      </c>
      <c r="W3982" s="89">
        <v>0</v>
      </c>
      <c r="X3982" s="89">
        <v>0</v>
      </c>
      <c r="Y3982" s="89">
        <v>0</v>
      </c>
      <c r="Z3982" s="89">
        <v>6.0966910402889998E-2</v>
      </c>
      <c r="AA3982" s="89">
        <v>6.4252936072399999E-3</v>
      </c>
    </row>
    <row r="3983" spans="1:27" x14ac:dyDescent="0.25">
      <c r="A3983" s="87">
        <v>68171</v>
      </c>
      <c r="B3983" s="134">
        <v>45473</v>
      </c>
      <c r="C3983" s="87">
        <v>23968</v>
      </c>
      <c r="D3983" s="86" t="s">
        <v>3534</v>
      </c>
      <c r="E3983" s="88">
        <v>13613521</v>
      </c>
      <c r="F3983" s="88">
        <v>9249892</v>
      </c>
      <c r="G3983" s="88">
        <v>1070485</v>
      </c>
      <c r="H3983" s="88">
        <v>0</v>
      </c>
      <c r="I3983" s="88">
        <v>0</v>
      </c>
      <c r="J3983" s="88">
        <v>1072923</v>
      </c>
      <c r="K3983" s="88">
        <v>4508499</v>
      </c>
      <c r="L3983" s="88">
        <v>0</v>
      </c>
      <c r="M3983" s="88">
        <v>1383806</v>
      </c>
      <c r="N3983" s="88">
        <v>0</v>
      </c>
      <c r="O3983" s="88">
        <v>13548</v>
      </c>
      <c r="P3983" s="88">
        <v>1200631</v>
      </c>
      <c r="Q3983" s="89">
        <v>7.1426713526000002E-4</v>
      </c>
      <c r="R3983" s="89">
        <v>0</v>
      </c>
      <c r="S3983" s="89">
        <v>0</v>
      </c>
      <c r="T3983" s="89">
        <v>0</v>
      </c>
      <c r="U3983" s="89">
        <v>1.60955147395E-3</v>
      </c>
      <c r="V3983" s="89">
        <v>0</v>
      </c>
      <c r="W3983" s="89">
        <v>0</v>
      </c>
      <c r="X3983" s="89">
        <v>0</v>
      </c>
      <c r="Y3983" s="89">
        <v>0</v>
      </c>
      <c r="Z3983" s="89">
        <v>1.2458882625719999E-2</v>
      </c>
      <c r="AA3983" s="89">
        <v>2.4789472915299998E-3</v>
      </c>
    </row>
    <row r="3984" spans="1:27" x14ac:dyDescent="0.25">
      <c r="A3984" s="87">
        <v>68172</v>
      </c>
      <c r="B3984" s="134">
        <v>45473</v>
      </c>
      <c r="C3984" s="87">
        <v>23852</v>
      </c>
      <c r="D3984" s="86" t="s">
        <v>4238</v>
      </c>
      <c r="E3984" s="88">
        <v>38532996</v>
      </c>
      <c r="F3984" s="88">
        <v>24138419</v>
      </c>
      <c r="G3984" s="88">
        <v>665348</v>
      </c>
      <c r="H3984" s="88">
        <v>0</v>
      </c>
      <c r="I3984" s="88">
        <v>0</v>
      </c>
      <c r="J3984" s="88">
        <v>1791122</v>
      </c>
      <c r="K3984" s="88">
        <v>3311552</v>
      </c>
      <c r="L3984" s="88">
        <v>0</v>
      </c>
      <c r="M3984" s="88">
        <v>17075935</v>
      </c>
      <c r="N3984" s="88">
        <v>0</v>
      </c>
      <c r="O3984" s="88">
        <v>0</v>
      </c>
      <c r="P3984" s="88">
        <v>1294462</v>
      </c>
      <c r="Q3984" s="89">
        <v>6.0285001363999998E-3</v>
      </c>
      <c r="R3984" s="89">
        <v>0</v>
      </c>
      <c r="S3984" s="89">
        <v>0</v>
      </c>
      <c r="T3984" s="89">
        <v>3.6965721342999998E-4</v>
      </c>
      <c r="U3984" s="89">
        <v>5.5280939296899999E-3</v>
      </c>
      <c r="V3984" s="89">
        <v>0</v>
      </c>
      <c r="W3984" s="89">
        <v>-1.623893411E-4</v>
      </c>
      <c r="X3984" s="89">
        <v>0</v>
      </c>
      <c r="Y3984" s="89">
        <v>0</v>
      </c>
      <c r="Z3984" s="89">
        <v>3.2076508252829997E-2</v>
      </c>
      <c r="AA3984" s="89">
        <v>2.8148021600599999E-3</v>
      </c>
    </row>
    <row r="3985" spans="1:27" x14ac:dyDescent="0.25">
      <c r="A3985" s="87">
        <v>68173</v>
      </c>
      <c r="B3985" s="134">
        <v>45473</v>
      </c>
      <c r="C3985" s="87">
        <v>23901</v>
      </c>
      <c r="D3985" s="86" t="s">
        <v>4239</v>
      </c>
      <c r="E3985" s="88">
        <v>23656892</v>
      </c>
      <c r="F3985" s="88">
        <v>15648406</v>
      </c>
      <c r="G3985" s="88">
        <v>634585</v>
      </c>
      <c r="H3985" s="88">
        <v>0</v>
      </c>
      <c r="I3985" s="88">
        <v>0</v>
      </c>
      <c r="J3985" s="88">
        <v>6980842</v>
      </c>
      <c r="K3985" s="88">
        <v>5883520</v>
      </c>
      <c r="L3985" s="88">
        <v>0</v>
      </c>
      <c r="M3985" s="88">
        <v>0</v>
      </c>
      <c r="N3985" s="88">
        <v>0</v>
      </c>
      <c r="O3985" s="88">
        <v>0</v>
      </c>
      <c r="P3985" s="88">
        <v>2149459</v>
      </c>
      <c r="Q3985" s="89">
        <v>-1.8639227991E-3</v>
      </c>
      <c r="R3985" s="89">
        <v>0</v>
      </c>
      <c r="S3985" s="89">
        <v>0</v>
      </c>
      <c r="T3985" s="89">
        <v>1.4957720486E-4</v>
      </c>
      <c r="U3985" s="89">
        <v>-3.2787547882000001E-3</v>
      </c>
      <c r="V3985" s="89">
        <v>0</v>
      </c>
      <c r="W3985" s="89">
        <v>0</v>
      </c>
      <c r="X3985" s="89">
        <v>0</v>
      </c>
      <c r="Y3985" s="89">
        <v>0</v>
      </c>
      <c r="Z3985" s="89">
        <v>6.1726913774500002E-3</v>
      </c>
      <c r="AA3985" s="89">
        <v>-2.2581639099999999E-5</v>
      </c>
    </row>
    <row r="3986" spans="1:27" x14ac:dyDescent="0.25">
      <c r="A3986" s="87">
        <v>68180</v>
      </c>
      <c r="B3986" s="134">
        <v>45473</v>
      </c>
      <c r="C3986" s="87">
        <v>21552</v>
      </c>
      <c r="D3986" s="86" t="s">
        <v>4240</v>
      </c>
      <c r="E3986" s="88">
        <v>8227840</v>
      </c>
      <c r="F3986" s="88">
        <v>3311042</v>
      </c>
      <c r="G3986" s="88">
        <v>409506</v>
      </c>
      <c r="H3986" s="88">
        <v>0</v>
      </c>
      <c r="I3986" s="88">
        <v>0</v>
      </c>
      <c r="J3986" s="88">
        <v>1146698</v>
      </c>
      <c r="K3986" s="88">
        <v>1048007</v>
      </c>
      <c r="L3986" s="88">
        <v>0</v>
      </c>
      <c r="M3986" s="88">
        <v>0</v>
      </c>
      <c r="N3986" s="88">
        <v>0</v>
      </c>
      <c r="O3986" s="88">
        <v>0</v>
      </c>
      <c r="P3986" s="88">
        <v>706828</v>
      </c>
      <c r="Q3986" s="89">
        <v>3.7905619843E-3</v>
      </c>
      <c r="R3986" s="89">
        <v>0</v>
      </c>
      <c r="S3986" s="89">
        <v>0</v>
      </c>
      <c r="T3986" s="89">
        <v>1.8873188090710001E-2</v>
      </c>
      <c r="U3986" s="89">
        <v>0</v>
      </c>
      <c r="V3986" s="89">
        <v>0</v>
      </c>
      <c r="W3986" s="89">
        <v>0</v>
      </c>
      <c r="X3986" s="89">
        <v>0</v>
      </c>
      <c r="Y3986" s="89">
        <v>0</v>
      </c>
      <c r="Z3986" s="89">
        <v>2.4787670130549999E-2</v>
      </c>
      <c r="AA3986" s="89">
        <v>1.2582496309350001E-2</v>
      </c>
    </row>
    <row r="3987" spans="1:27" x14ac:dyDescent="0.25">
      <c r="A3987" s="87">
        <v>68181</v>
      </c>
      <c r="B3987" s="134">
        <v>45473</v>
      </c>
      <c r="C3987" s="87">
        <v>24587</v>
      </c>
      <c r="D3987" s="86" t="s">
        <v>4241</v>
      </c>
      <c r="E3987" s="88">
        <v>58892143</v>
      </c>
      <c r="F3987" s="88">
        <v>33812260</v>
      </c>
      <c r="G3987" s="88">
        <v>0</v>
      </c>
      <c r="H3987" s="88">
        <v>0</v>
      </c>
      <c r="I3987" s="88">
        <v>0</v>
      </c>
      <c r="J3987" s="88">
        <v>3864803</v>
      </c>
      <c r="K3987" s="88">
        <v>12167571</v>
      </c>
      <c r="L3987" s="88">
        <v>0</v>
      </c>
      <c r="M3987" s="88">
        <v>15684277</v>
      </c>
      <c r="N3987" s="88">
        <v>0</v>
      </c>
      <c r="O3987" s="88">
        <v>0</v>
      </c>
      <c r="P3987" s="88">
        <v>2095609</v>
      </c>
      <c r="Q3987" s="89">
        <v>0</v>
      </c>
      <c r="R3987" s="89">
        <v>0</v>
      </c>
      <c r="S3987" s="89">
        <v>0</v>
      </c>
      <c r="T3987" s="89">
        <v>-5.6367086839999997E-4</v>
      </c>
      <c r="U3987" s="89">
        <v>2.3809512519099999E-3</v>
      </c>
      <c r="V3987" s="89">
        <v>0</v>
      </c>
      <c r="W3987" s="89">
        <v>-3.3257453827000002E-6</v>
      </c>
      <c r="X3987" s="89">
        <v>0</v>
      </c>
      <c r="Y3987" s="89">
        <v>0</v>
      </c>
      <c r="Z3987" s="89">
        <v>7.0664356186799998E-3</v>
      </c>
      <c r="AA3987" s="89">
        <v>1.15776971884E-3</v>
      </c>
    </row>
    <row r="3988" spans="1:27" x14ac:dyDescent="0.25">
      <c r="A3988" s="87">
        <v>68190</v>
      </c>
      <c r="B3988" s="134">
        <v>45473</v>
      </c>
      <c r="C3988" s="87">
        <v>26240</v>
      </c>
      <c r="D3988" s="86" t="s">
        <v>4242</v>
      </c>
      <c r="E3988" s="88">
        <v>26981943</v>
      </c>
      <c r="F3988" s="88">
        <v>20588659</v>
      </c>
      <c r="G3988" s="88">
        <v>214759</v>
      </c>
      <c r="H3988" s="88">
        <v>0</v>
      </c>
      <c r="I3988" s="88">
        <v>0</v>
      </c>
      <c r="J3988" s="88">
        <v>974394</v>
      </c>
      <c r="K3988" s="88">
        <v>3628071</v>
      </c>
      <c r="L3988" s="88">
        <v>0</v>
      </c>
      <c r="M3988" s="88">
        <v>14099425</v>
      </c>
      <c r="N3988" s="88">
        <v>0</v>
      </c>
      <c r="O3988" s="88">
        <v>0</v>
      </c>
      <c r="P3988" s="88">
        <v>1672010</v>
      </c>
      <c r="Q3988" s="89">
        <v>1.3004201307679999E-2</v>
      </c>
      <c r="R3988" s="89">
        <v>0</v>
      </c>
      <c r="S3988" s="89">
        <v>0</v>
      </c>
      <c r="T3988" s="89">
        <v>0</v>
      </c>
      <c r="U3988" s="89">
        <v>-8.7461657844999999E-6</v>
      </c>
      <c r="V3988" s="89">
        <v>0</v>
      </c>
      <c r="W3988" s="89">
        <v>0</v>
      </c>
      <c r="X3988" s="89">
        <v>0</v>
      </c>
      <c r="Y3988" s="89">
        <v>0</v>
      </c>
      <c r="Z3988" s="89">
        <v>-1.055507E-5</v>
      </c>
      <c r="AA3988" s="89">
        <v>2.1600348493E-4</v>
      </c>
    </row>
    <row r="3989" spans="1:27" x14ac:dyDescent="0.25">
      <c r="A3989" s="87">
        <v>68204</v>
      </c>
      <c r="B3989" s="134">
        <v>45473</v>
      </c>
      <c r="C3989" s="87">
        <v>22233</v>
      </c>
      <c r="D3989" s="86" t="s">
        <v>4243</v>
      </c>
      <c r="E3989" s="88">
        <v>255745169</v>
      </c>
      <c r="F3989" s="88">
        <v>240865361</v>
      </c>
      <c r="G3989" s="88">
        <v>2687519</v>
      </c>
      <c r="H3989" s="88">
        <v>0</v>
      </c>
      <c r="I3989" s="88">
        <v>0</v>
      </c>
      <c r="J3989" s="88">
        <v>3703545</v>
      </c>
      <c r="K3989" s="88">
        <v>1660098</v>
      </c>
      <c r="L3989" s="88">
        <v>0</v>
      </c>
      <c r="M3989" s="88">
        <v>18110475</v>
      </c>
      <c r="N3989" s="88">
        <v>0</v>
      </c>
      <c r="O3989" s="88">
        <v>133095</v>
      </c>
      <c r="P3989" s="88">
        <v>214570629</v>
      </c>
      <c r="Q3989" s="89">
        <v>6.4044983694E-3</v>
      </c>
      <c r="R3989" s="89">
        <v>0</v>
      </c>
      <c r="S3989" s="89">
        <v>0</v>
      </c>
      <c r="T3989" s="89">
        <v>0</v>
      </c>
      <c r="U3989" s="89">
        <v>2.3218645513999999E-4</v>
      </c>
      <c r="V3989" s="89">
        <v>0</v>
      </c>
      <c r="W3989" s="89">
        <v>0</v>
      </c>
      <c r="X3989" s="89">
        <v>0</v>
      </c>
      <c r="Y3989" s="89">
        <v>0</v>
      </c>
      <c r="Z3989" s="89">
        <v>1.5959715039E-4</v>
      </c>
      <c r="AA3989" s="89">
        <v>2.3361892306999999E-4</v>
      </c>
    </row>
    <row r="3990" spans="1:27" x14ac:dyDescent="0.25">
      <c r="A3990" s="87">
        <v>68205</v>
      </c>
      <c r="B3990" s="134">
        <v>45473</v>
      </c>
      <c r="C3990" s="87">
        <v>22224</v>
      </c>
      <c r="D3990" s="86" t="s">
        <v>4244</v>
      </c>
      <c r="E3990" s="88">
        <v>78753440</v>
      </c>
      <c r="F3990" s="88">
        <v>46755692</v>
      </c>
      <c r="G3990" s="88">
        <v>1591790</v>
      </c>
      <c r="H3990" s="88">
        <v>0</v>
      </c>
      <c r="I3990" s="88">
        <v>0</v>
      </c>
      <c r="J3990" s="88">
        <v>8145931</v>
      </c>
      <c r="K3990" s="88">
        <v>4418448</v>
      </c>
      <c r="L3990" s="88">
        <v>0</v>
      </c>
      <c r="M3990" s="88">
        <v>28044913</v>
      </c>
      <c r="N3990" s="88">
        <v>1339868</v>
      </c>
      <c r="O3990" s="88">
        <v>0</v>
      </c>
      <c r="P3990" s="88">
        <v>3214742</v>
      </c>
      <c r="Q3990" s="89">
        <v>-2.8560948775000002E-3</v>
      </c>
      <c r="R3990" s="89">
        <v>0</v>
      </c>
      <c r="S3990" s="89">
        <v>0</v>
      </c>
      <c r="T3990" s="89">
        <v>0</v>
      </c>
      <c r="U3990" s="89">
        <v>0</v>
      </c>
      <c r="V3990" s="89">
        <v>0</v>
      </c>
      <c r="W3990" s="89">
        <v>-7.3240312890000001E-4</v>
      </c>
      <c r="X3990" s="89">
        <v>0</v>
      </c>
      <c r="Y3990" s="89">
        <v>0</v>
      </c>
      <c r="Z3990" s="89">
        <v>2.9217937519999999E-5</v>
      </c>
      <c r="AA3990" s="89">
        <v>-6.0957887940000003E-4</v>
      </c>
    </row>
    <row r="3991" spans="1:27" x14ac:dyDescent="0.25">
      <c r="A3991" s="87">
        <v>68210</v>
      </c>
      <c r="B3991" s="134">
        <v>45473</v>
      </c>
      <c r="C3991" s="87">
        <v>1562</v>
      </c>
      <c r="D3991" s="86" t="s">
        <v>1867</v>
      </c>
      <c r="E3991" s="88">
        <v>865371274</v>
      </c>
      <c r="F3991" s="88">
        <v>618122273</v>
      </c>
      <c r="G3991" s="88">
        <v>3411252</v>
      </c>
      <c r="H3991" s="88">
        <v>0</v>
      </c>
      <c r="I3991" s="88">
        <v>0</v>
      </c>
      <c r="J3991" s="88">
        <v>56607785</v>
      </c>
      <c r="K3991" s="88">
        <v>128319160</v>
      </c>
      <c r="L3991" s="88">
        <v>0</v>
      </c>
      <c r="M3991" s="88">
        <v>279857313</v>
      </c>
      <c r="N3991" s="88">
        <v>88299443</v>
      </c>
      <c r="O3991" s="88">
        <v>8633466</v>
      </c>
      <c r="P3991" s="88">
        <v>52993854</v>
      </c>
      <c r="Q3991" s="89">
        <v>2.4585852851019999E-2</v>
      </c>
      <c r="R3991" s="89">
        <v>0</v>
      </c>
      <c r="S3991" s="89">
        <v>0</v>
      </c>
      <c r="T3991" s="89">
        <v>6.9694991440999996E-4</v>
      </c>
      <c r="U3991" s="89">
        <v>7.5916694504999998E-4</v>
      </c>
      <c r="V3991" s="89">
        <v>0</v>
      </c>
      <c r="W3991" s="89">
        <v>-2.5727404928E-6</v>
      </c>
      <c r="X3991" s="89">
        <v>-9.8714140499999998E-5</v>
      </c>
      <c r="Y3991" s="89">
        <v>0</v>
      </c>
      <c r="Z3991" s="89">
        <v>4.8827311150799997E-3</v>
      </c>
      <c r="AA3991" s="89">
        <v>8.5801631251999997E-4</v>
      </c>
    </row>
    <row r="3992" spans="1:27" x14ac:dyDescent="0.25">
      <c r="A3992" s="87">
        <v>68215</v>
      </c>
      <c r="B3992" s="134">
        <v>45473</v>
      </c>
      <c r="C3992" s="87">
        <v>12663</v>
      </c>
      <c r="D3992" s="86" t="s">
        <v>4245</v>
      </c>
      <c r="E3992" s="88">
        <v>859903914</v>
      </c>
      <c r="F3992" s="88">
        <v>618219248</v>
      </c>
      <c r="G3992" s="88">
        <v>15462130</v>
      </c>
      <c r="H3992" s="88">
        <v>0</v>
      </c>
      <c r="I3992" s="88">
        <v>0</v>
      </c>
      <c r="J3992" s="88">
        <v>77492022</v>
      </c>
      <c r="K3992" s="88">
        <v>240954073</v>
      </c>
      <c r="L3992" s="88">
        <v>0</v>
      </c>
      <c r="M3992" s="88">
        <v>199360868</v>
      </c>
      <c r="N3992" s="88">
        <v>67595880</v>
      </c>
      <c r="O3992" s="88">
        <v>51933</v>
      </c>
      <c r="P3992" s="88">
        <v>17302342</v>
      </c>
      <c r="Q3992" s="89">
        <v>1.3360763078729999E-2</v>
      </c>
      <c r="R3992" s="89">
        <v>0</v>
      </c>
      <c r="S3992" s="89">
        <v>0</v>
      </c>
      <c r="T3992" s="89">
        <v>7.0172736728E-4</v>
      </c>
      <c r="U3992" s="89">
        <v>3.89320396198E-3</v>
      </c>
      <c r="V3992" s="89">
        <v>0</v>
      </c>
      <c r="W3992" s="89">
        <v>-7.3956607500000007E-5</v>
      </c>
      <c r="X3992" s="89">
        <v>0</v>
      </c>
      <c r="Y3992" s="89">
        <v>0</v>
      </c>
      <c r="Z3992" s="89">
        <v>1.6585511137010001E-2</v>
      </c>
      <c r="AA3992" s="89">
        <v>2.30329667866E-3</v>
      </c>
    </row>
    <row r="3993" spans="1:27" x14ac:dyDescent="0.25">
      <c r="A3993" s="87">
        <v>68222</v>
      </c>
      <c r="B3993" s="134">
        <v>45473</v>
      </c>
      <c r="C3993" s="87">
        <v>22277</v>
      </c>
      <c r="D3993" s="86" t="s">
        <v>4246</v>
      </c>
      <c r="E3993" s="88">
        <v>64008191</v>
      </c>
      <c r="F3993" s="88">
        <v>48064373</v>
      </c>
      <c r="G3993" s="88">
        <v>582474</v>
      </c>
      <c r="H3993" s="88">
        <v>0</v>
      </c>
      <c r="I3993" s="88">
        <v>0</v>
      </c>
      <c r="J3993" s="88">
        <v>10819064</v>
      </c>
      <c r="K3993" s="88">
        <v>26721559</v>
      </c>
      <c r="L3993" s="88">
        <v>0</v>
      </c>
      <c r="M3993" s="88">
        <v>7944528</v>
      </c>
      <c r="N3993" s="88">
        <v>0</v>
      </c>
      <c r="O3993" s="88">
        <v>0</v>
      </c>
      <c r="P3993" s="88">
        <v>1996748</v>
      </c>
      <c r="Q3993" s="89">
        <v>1.986125879694E-2</v>
      </c>
      <c r="R3993" s="89">
        <v>0</v>
      </c>
      <c r="S3993" s="89">
        <v>0</v>
      </c>
      <c r="T3993" s="89">
        <v>2.8536811909099999E-3</v>
      </c>
      <c r="U3993" s="89">
        <v>1.6864810037049999E-2</v>
      </c>
      <c r="V3993" s="89">
        <v>0</v>
      </c>
      <c r="W3993" s="89">
        <v>0</v>
      </c>
      <c r="X3993" s="89">
        <v>0</v>
      </c>
      <c r="Y3993" s="89">
        <v>0</v>
      </c>
      <c r="Z3993" s="89">
        <v>8.9869576375700005E-3</v>
      </c>
      <c r="AA3993" s="89">
        <v>1.011790680498E-2</v>
      </c>
    </row>
    <row r="3994" spans="1:27" x14ac:dyDescent="0.25">
      <c r="A3994" s="87">
        <v>68223</v>
      </c>
      <c r="B3994" s="134">
        <v>45473</v>
      </c>
      <c r="C3994" s="87">
        <v>3806</v>
      </c>
      <c r="D3994" s="86" t="s">
        <v>4247</v>
      </c>
      <c r="E3994" s="88">
        <v>983312759</v>
      </c>
      <c r="F3994" s="88">
        <v>502608245</v>
      </c>
      <c r="G3994" s="88">
        <v>63922201</v>
      </c>
      <c r="H3994" s="88">
        <v>0</v>
      </c>
      <c r="I3994" s="88">
        <v>0</v>
      </c>
      <c r="J3994" s="88">
        <v>61353955</v>
      </c>
      <c r="K3994" s="88">
        <v>82688715</v>
      </c>
      <c r="L3994" s="88">
        <v>0</v>
      </c>
      <c r="M3994" s="88">
        <v>199989942</v>
      </c>
      <c r="N3994" s="88">
        <v>6888099</v>
      </c>
      <c r="O3994" s="88">
        <v>0</v>
      </c>
      <c r="P3994" s="88">
        <v>87765332</v>
      </c>
      <c r="Q3994" s="89">
        <v>1.468645596113E-2</v>
      </c>
      <c r="R3994" s="89">
        <v>0</v>
      </c>
      <c r="S3994" s="89">
        <v>0</v>
      </c>
      <c r="T3994" s="89">
        <v>3.1266025663499999E-3</v>
      </c>
      <c r="U3994" s="89">
        <v>8.2257366995899996E-3</v>
      </c>
      <c r="V3994" s="89">
        <v>0</v>
      </c>
      <c r="W3994" s="89">
        <v>-3.897919206E-4</v>
      </c>
      <c r="X3994" s="89">
        <v>0</v>
      </c>
      <c r="Y3994" s="89">
        <v>0</v>
      </c>
      <c r="Z3994" s="89">
        <v>8.0758403513899995E-3</v>
      </c>
      <c r="AA3994" s="89">
        <v>4.8656942775800001E-3</v>
      </c>
    </row>
    <row r="3995" spans="1:27" x14ac:dyDescent="0.25">
      <c r="A3995" s="87">
        <v>68224</v>
      </c>
      <c r="B3995" s="134">
        <v>45473</v>
      </c>
      <c r="C3995" s="87">
        <v>4416</v>
      </c>
      <c r="D3995" s="86" t="s">
        <v>4248</v>
      </c>
      <c r="E3995" s="88">
        <v>42479704</v>
      </c>
      <c r="F3995" s="88">
        <v>27178842</v>
      </c>
      <c r="G3995" s="88">
        <v>457210</v>
      </c>
      <c r="H3995" s="88">
        <v>0</v>
      </c>
      <c r="I3995" s="88">
        <v>0</v>
      </c>
      <c r="J3995" s="88">
        <v>3152592</v>
      </c>
      <c r="K3995" s="88">
        <v>12852346</v>
      </c>
      <c r="L3995" s="88">
        <v>0</v>
      </c>
      <c r="M3995" s="88">
        <v>3687770</v>
      </c>
      <c r="N3995" s="88">
        <v>161174</v>
      </c>
      <c r="O3995" s="88">
        <v>0</v>
      </c>
      <c r="P3995" s="88">
        <v>6867750</v>
      </c>
      <c r="Q3995" s="89">
        <v>2.336220776444E-2</v>
      </c>
      <c r="R3995" s="89">
        <v>0</v>
      </c>
      <c r="S3995" s="89">
        <v>0</v>
      </c>
      <c r="T3995" s="89">
        <v>8.1306790789000005E-4</v>
      </c>
      <c r="U3995" s="89">
        <v>9.9277045669100006E-3</v>
      </c>
      <c r="V3995" s="89">
        <v>0</v>
      </c>
      <c r="W3995" s="89">
        <v>0</v>
      </c>
      <c r="X3995" s="89">
        <v>0</v>
      </c>
      <c r="Y3995" s="89">
        <v>0</v>
      </c>
      <c r="Z3995" s="89">
        <v>1.959864004609E-2</v>
      </c>
      <c r="AA3995" s="89">
        <v>1.0119091384619999E-2</v>
      </c>
    </row>
    <row r="3996" spans="1:27" x14ac:dyDescent="0.25">
      <c r="A3996" s="87">
        <v>68225</v>
      </c>
      <c r="B3996" s="134">
        <v>45473</v>
      </c>
      <c r="C3996" s="87">
        <v>731</v>
      </c>
      <c r="D3996" s="86" t="s">
        <v>4249</v>
      </c>
      <c r="E3996" s="88">
        <v>520445907</v>
      </c>
      <c r="F3996" s="88">
        <v>447699019</v>
      </c>
      <c r="G3996" s="88">
        <v>0</v>
      </c>
      <c r="H3996" s="88">
        <v>0</v>
      </c>
      <c r="I3996" s="88">
        <v>0</v>
      </c>
      <c r="J3996" s="88">
        <v>47592851</v>
      </c>
      <c r="K3996" s="88">
        <v>102060142</v>
      </c>
      <c r="L3996" s="88">
        <v>0</v>
      </c>
      <c r="M3996" s="88">
        <v>201005125</v>
      </c>
      <c r="N3996" s="88">
        <v>83240888</v>
      </c>
      <c r="O3996" s="88">
        <v>8180445</v>
      </c>
      <c r="P3996" s="88">
        <v>5619568</v>
      </c>
      <c r="Q3996" s="89">
        <v>0</v>
      </c>
      <c r="R3996" s="89">
        <v>0</v>
      </c>
      <c r="S3996" s="89">
        <v>0</v>
      </c>
      <c r="T3996" s="89">
        <v>6.0406956753999996E-4</v>
      </c>
      <c r="U3996" s="89">
        <v>1.8393318752400001E-3</v>
      </c>
      <c r="V3996" s="89">
        <v>0</v>
      </c>
      <c r="W3996" s="89">
        <v>-8.4189208751999993E-6</v>
      </c>
      <c r="X3996" s="89">
        <v>6.5220749530999996E-4</v>
      </c>
      <c r="Y3996" s="89">
        <v>0</v>
      </c>
      <c r="Z3996" s="89">
        <v>1.393254332982E-2</v>
      </c>
      <c r="AA3996" s="89">
        <v>9.0810145903000002E-4</v>
      </c>
    </row>
    <row r="3997" spans="1:27" x14ac:dyDescent="0.25">
      <c r="A3997" s="87">
        <v>68226</v>
      </c>
      <c r="B3997" s="134">
        <v>45473</v>
      </c>
      <c r="C3997" s="87">
        <v>1580</v>
      </c>
      <c r="D3997" s="86" t="s">
        <v>4250</v>
      </c>
      <c r="E3997" s="88">
        <v>356243779</v>
      </c>
      <c r="F3997" s="88">
        <v>288252629</v>
      </c>
      <c r="G3997" s="88">
        <v>26211273</v>
      </c>
      <c r="H3997" s="88">
        <v>0</v>
      </c>
      <c r="I3997" s="88">
        <v>46668</v>
      </c>
      <c r="J3997" s="88">
        <v>24597653</v>
      </c>
      <c r="K3997" s="88">
        <v>160020619</v>
      </c>
      <c r="L3997" s="88">
        <v>0</v>
      </c>
      <c r="M3997" s="88">
        <v>43917233</v>
      </c>
      <c r="N3997" s="88">
        <v>0</v>
      </c>
      <c r="O3997" s="88">
        <v>0</v>
      </c>
      <c r="P3997" s="88">
        <v>33459183</v>
      </c>
      <c r="Q3997" s="89">
        <v>1.7106827331420001E-2</v>
      </c>
      <c r="R3997" s="89">
        <v>0</v>
      </c>
      <c r="S3997" s="89">
        <v>0</v>
      </c>
      <c r="T3997" s="89">
        <v>1.2619066962799999E-3</v>
      </c>
      <c r="U3997" s="89">
        <v>5.3235049991799998E-3</v>
      </c>
      <c r="V3997" s="89">
        <v>0</v>
      </c>
      <c r="W3997" s="89">
        <v>-1.4526061399999999E-5</v>
      </c>
      <c r="X3997" s="89">
        <v>0</v>
      </c>
      <c r="Y3997" s="89">
        <v>0</v>
      </c>
      <c r="Z3997" s="89">
        <v>1.4394385314970001E-2</v>
      </c>
      <c r="AA3997" s="89">
        <v>6.1181499486500004E-3</v>
      </c>
    </row>
    <row r="3998" spans="1:27" x14ac:dyDescent="0.25">
      <c r="A3998" s="87">
        <v>68227</v>
      </c>
      <c r="B3998" s="134">
        <v>45473</v>
      </c>
      <c r="C3998" s="87">
        <v>12314</v>
      </c>
      <c r="D3998" s="86" t="s">
        <v>4251</v>
      </c>
      <c r="E3998" s="88">
        <v>248487847</v>
      </c>
      <c r="F3998" s="88">
        <v>121483587</v>
      </c>
      <c r="G3998" s="88">
        <v>4997283</v>
      </c>
      <c r="H3998" s="88">
        <v>0</v>
      </c>
      <c r="I3998" s="88">
        <v>0</v>
      </c>
      <c r="J3998" s="88">
        <v>25728492</v>
      </c>
      <c r="K3998" s="88">
        <v>37658762</v>
      </c>
      <c r="L3998" s="88">
        <v>0</v>
      </c>
      <c r="M3998" s="88">
        <v>49296085</v>
      </c>
      <c r="N3998" s="88">
        <v>0</v>
      </c>
      <c r="O3998" s="88">
        <v>0</v>
      </c>
      <c r="P3998" s="88">
        <v>3802965</v>
      </c>
      <c r="Q3998" s="89">
        <v>2.8552025168979998E-2</v>
      </c>
      <c r="R3998" s="89">
        <v>0</v>
      </c>
      <c r="S3998" s="89">
        <v>0</v>
      </c>
      <c r="T3998" s="89">
        <v>1.87074277491E-3</v>
      </c>
      <c r="U3998" s="89">
        <v>2.2274632905899998E-3</v>
      </c>
      <c r="V3998" s="89">
        <v>0</v>
      </c>
      <c r="W3998" s="89">
        <v>-1.1504911889999999E-3</v>
      </c>
      <c r="X3998" s="89">
        <v>0</v>
      </c>
      <c r="Y3998" s="89">
        <v>0</v>
      </c>
      <c r="Z3998" s="89">
        <v>3.2592217617079998E-2</v>
      </c>
      <c r="AA3998" s="89">
        <v>2.7671919918399999E-3</v>
      </c>
    </row>
    <row r="3999" spans="1:27" x14ac:dyDescent="0.25">
      <c r="A3999" s="87">
        <v>68229</v>
      </c>
      <c r="B3999" s="134">
        <v>45473</v>
      </c>
      <c r="C3999" s="87">
        <v>22347</v>
      </c>
      <c r="D3999" s="86" t="s">
        <v>4252</v>
      </c>
      <c r="E3999" s="88">
        <v>120774414</v>
      </c>
      <c r="F3999" s="88">
        <v>30005714</v>
      </c>
      <c r="G3999" s="88">
        <v>0</v>
      </c>
      <c r="H3999" s="88">
        <v>0</v>
      </c>
      <c r="I3999" s="88">
        <v>0</v>
      </c>
      <c r="J3999" s="88">
        <v>10775451</v>
      </c>
      <c r="K3999" s="88">
        <v>3229591</v>
      </c>
      <c r="L3999" s="88">
        <v>0</v>
      </c>
      <c r="M3999" s="88">
        <v>12167627</v>
      </c>
      <c r="N3999" s="88">
        <v>0</v>
      </c>
      <c r="O3999" s="88">
        <v>0</v>
      </c>
      <c r="P3999" s="88">
        <v>3833045</v>
      </c>
      <c r="Q3999" s="89">
        <v>0</v>
      </c>
      <c r="R3999" s="89">
        <v>0</v>
      </c>
      <c r="S3999" s="89">
        <v>0</v>
      </c>
      <c r="T3999" s="89">
        <v>1.16007347707E-3</v>
      </c>
      <c r="U3999" s="89">
        <v>7.6965965409999995E-5</v>
      </c>
      <c r="V3999" s="89">
        <v>0</v>
      </c>
      <c r="W3999" s="89">
        <v>0</v>
      </c>
      <c r="X3999" s="89">
        <v>0</v>
      </c>
      <c r="Y3999" s="89">
        <v>0</v>
      </c>
      <c r="Z3999" s="89">
        <v>-2.1252149822E-3</v>
      </c>
      <c r="AA3999" s="89">
        <v>1.4797379711E-4</v>
      </c>
    </row>
    <row r="4000" spans="1:27" x14ac:dyDescent="0.25">
      <c r="A4000" s="87">
        <v>68231</v>
      </c>
      <c r="B4000" s="134">
        <v>45473</v>
      </c>
      <c r="C4000" s="87">
        <v>22273</v>
      </c>
      <c r="D4000" s="86" t="s">
        <v>4253</v>
      </c>
      <c r="E4000" s="88">
        <v>101382875</v>
      </c>
      <c r="F4000" s="88">
        <v>45506170</v>
      </c>
      <c r="G4000" s="88">
        <v>1159333</v>
      </c>
      <c r="H4000" s="88">
        <v>0</v>
      </c>
      <c r="I4000" s="88">
        <v>0</v>
      </c>
      <c r="J4000" s="88">
        <v>4737924</v>
      </c>
      <c r="K4000" s="88">
        <v>13468650</v>
      </c>
      <c r="L4000" s="88">
        <v>0</v>
      </c>
      <c r="M4000" s="88">
        <v>11187577</v>
      </c>
      <c r="N4000" s="88">
        <v>0</v>
      </c>
      <c r="O4000" s="88">
        <v>0</v>
      </c>
      <c r="P4000" s="88">
        <v>14952686</v>
      </c>
      <c r="Q4000" s="89">
        <v>8.6383224271400008E-3</v>
      </c>
      <c r="R4000" s="89">
        <v>0</v>
      </c>
      <c r="S4000" s="89">
        <v>0</v>
      </c>
      <c r="T4000" s="89">
        <v>0</v>
      </c>
      <c r="U4000" s="89">
        <v>1.9119672375300001E-3</v>
      </c>
      <c r="V4000" s="89">
        <v>0</v>
      </c>
      <c r="W4000" s="89">
        <v>0</v>
      </c>
      <c r="X4000" s="89">
        <v>0</v>
      </c>
      <c r="Y4000" s="89">
        <v>0</v>
      </c>
      <c r="Z4000" s="89">
        <v>1.0678334767399999E-3</v>
      </c>
      <c r="AA4000" s="89">
        <v>1.26346835216E-3</v>
      </c>
    </row>
    <row r="4001" spans="1:27" x14ac:dyDescent="0.25">
      <c r="A4001" s="87">
        <v>68240</v>
      </c>
      <c r="B4001" s="134">
        <v>45473</v>
      </c>
      <c r="C4001" s="87">
        <v>928</v>
      </c>
      <c r="D4001" s="86" t="s">
        <v>4254</v>
      </c>
      <c r="E4001" s="88">
        <v>248270789</v>
      </c>
      <c r="F4001" s="88">
        <v>86215484</v>
      </c>
      <c r="G4001" s="88">
        <v>2920714</v>
      </c>
      <c r="H4001" s="88">
        <v>0</v>
      </c>
      <c r="I4001" s="88">
        <v>0</v>
      </c>
      <c r="J4001" s="88">
        <v>2848582</v>
      </c>
      <c r="K4001" s="88">
        <v>23576089</v>
      </c>
      <c r="L4001" s="88">
        <v>0</v>
      </c>
      <c r="M4001" s="88">
        <v>35302211</v>
      </c>
      <c r="N4001" s="88">
        <v>14049235</v>
      </c>
      <c r="O4001" s="88">
        <v>427953</v>
      </c>
      <c r="P4001" s="88">
        <v>7090699</v>
      </c>
      <c r="Q4001" s="89">
        <v>8.6566434129599999E-3</v>
      </c>
      <c r="R4001" s="89">
        <v>0</v>
      </c>
      <c r="S4001" s="89">
        <v>0</v>
      </c>
      <c r="T4001" s="89">
        <v>4.7164537838100002E-3</v>
      </c>
      <c r="U4001" s="89">
        <v>1.67039270359E-3</v>
      </c>
      <c r="V4001" s="89">
        <v>0</v>
      </c>
      <c r="W4001" s="89">
        <v>-9.3857211899999994E-5</v>
      </c>
      <c r="X4001" s="89">
        <v>0</v>
      </c>
      <c r="Y4001" s="89">
        <v>0</v>
      </c>
      <c r="Z4001" s="89">
        <v>6.9022124887500001E-3</v>
      </c>
      <c r="AA4001" s="89">
        <v>1.37113087676E-3</v>
      </c>
    </row>
    <row r="4002" spans="1:27" x14ac:dyDescent="0.25">
      <c r="A4002" s="87">
        <v>68241</v>
      </c>
      <c r="B4002" s="134">
        <v>45473</v>
      </c>
      <c r="C4002" s="87">
        <v>2397</v>
      </c>
      <c r="D4002" s="86" t="s">
        <v>4255</v>
      </c>
      <c r="E4002" s="88">
        <v>974020333</v>
      </c>
      <c r="F4002" s="88">
        <v>589739898</v>
      </c>
      <c r="G4002" s="88">
        <v>51088473</v>
      </c>
      <c r="H4002" s="88">
        <v>0</v>
      </c>
      <c r="I4002" s="88">
        <v>0</v>
      </c>
      <c r="J4002" s="88">
        <v>19086141</v>
      </c>
      <c r="K4002" s="88">
        <v>91163400</v>
      </c>
      <c r="L4002" s="88">
        <v>0</v>
      </c>
      <c r="M4002" s="88">
        <v>346897826</v>
      </c>
      <c r="N4002" s="88">
        <v>37588306</v>
      </c>
      <c r="O4002" s="88">
        <v>7880029</v>
      </c>
      <c r="P4002" s="88">
        <v>36035723</v>
      </c>
      <c r="Q4002" s="89">
        <v>8.9805925154499994E-3</v>
      </c>
      <c r="R4002" s="89">
        <v>0</v>
      </c>
      <c r="S4002" s="89">
        <v>0</v>
      </c>
      <c r="T4002" s="89">
        <v>4.5909958635999997E-4</v>
      </c>
      <c r="U4002" s="89">
        <v>8.2400150926000004E-4</v>
      </c>
      <c r="V4002" s="89">
        <v>0</v>
      </c>
      <c r="W4002" s="89">
        <v>-5.4282802600000003E-5</v>
      </c>
      <c r="X4002" s="89">
        <v>0</v>
      </c>
      <c r="Y4002" s="89">
        <v>3.8450618471699998E-3</v>
      </c>
      <c r="Z4002" s="89">
        <v>1.3794144243520001E-2</v>
      </c>
      <c r="AA4002" s="89">
        <v>1.81958126792E-3</v>
      </c>
    </row>
    <row r="4003" spans="1:27" x14ac:dyDescent="0.25">
      <c r="A4003" s="87">
        <v>68242</v>
      </c>
      <c r="B4003" s="134">
        <v>45473</v>
      </c>
      <c r="C4003" s="87">
        <v>7846</v>
      </c>
      <c r="D4003" s="86" t="s">
        <v>4256</v>
      </c>
      <c r="E4003" s="88">
        <v>121476294</v>
      </c>
      <c r="F4003" s="88">
        <v>51424169</v>
      </c>
      <c r="G4003" s="88">
        <v>0</v>
      </c>
      <c r="H4003" s="88">
        <v>0</v>
      </c>
      <c r="I4003" s="88">
        <v>0</v>
      </c>
      <c r="J4003" s="88">
        <v>3174544</v>
      </c>
      <c r="K4003" s="88">
        <v>16665871</v>
      </c>
      <c r="L4003" s="88">
        <v>0</v>
      </c>
      <c r="M4003" s="88">
        <v>22566691</v>
      </c>
      <c r="N4003" s="88">
        <v>6596146</v>
      </c>
      <c r="O4003" s="88">
        <v>0</v>
      </c>
      <c r="P4003" s="88">
        <v>2420918</v>
      </c>
      <c r="Q4003" s="89">
        <v>2.5718194118199999E-3</v>
      </c>
      <c r="R4003" s="89">
        <v>0</v>
      </c>
      <c r="S4003" s="89">
        <v>0</v>
      </c>
      <c r="T4003" s="89">
        <v>1.77870444548E-3</v>
      </c>
      <c r="U4003" s="89">
        <v>3.2648496365000001E-4</v>
      </c>
      <c r="V4003" s="89">
        <v>0</v>
      </c>
      <c r="W4003" s="89">
        <v>3.2108539677000003E-4</v>
      </c>
      <c r="X4003" s="89">
        <v>0</v>
      </c>
      <c r="Y4003" s="89">
        <v>0</v>
      </c>
      <c r="Z4003" s="89">
        <v>5.5351922025000003E-4</v>
      </c>
      <c r="AA4003" s="89">
        <v>4.6331199473000003E-4</v>
      </c>
    </row>
    <row r="4004" spans="1:27" x14ac:dyDescent="0.25">
      <c r="A4004" s="87">
        <v>68244</v>
      </c>
      <c r="B4004" s="134">
        <v>45473</v>
      </c>
      <c r="C4004" s="87">
        <v>1131</v>
      </c>
      <c r="D4004" s="86" t="s">
        <v>548</v>
      </c>
      <c r="E4004" s="88">
        <v>877714950</v>
      </c>
      <c r="F4004" s="88">
        <v>663588662</v>
      </c>
      <c r="G4004" s="88">
        <v>18602492</v>
      </c>
      <c r="H4004" s="88">
        <v>0</v>
      </c>
      <c r="I4004" s="88">
        <v>0</v>
      </c>
      <c r="J4004" s="88">
        <v>233190702</v>
      </c>
      <c r="K4004" s="88">
        <v>185911175</v>
      </c>
      <c r="L4004" s="88">
        <v>0</v>
      </c>
      <c r="M4004" s="88">
        <v>120578199</v>
      </c>
      <c r="N4004" s="88">
        <v>34930727</v>
      </c>
      <c r="O4004" s="88">
        <v>35574906</v>
      </c>
      <c r="P4004" s="88">
        <v>34800461</v>
      </c>
      <c r="Q4004" s="89">
        <v>8.2567113372800007E-3</v>
      </c>
      <c r="R4004" s="89">
        <v>0</v>
      </c>
      <c r="S4004" s="89">
        <v>0</v>
      </c>
      <c r="T4004" s="89">
        <v>1.7817363216E-3</v>
      </c>
      <c r="U4004" s="89">
        <v>3.0240389564900002E-3</v>
      </c>
      <c r="V4004" s="89">
        <v>0</v>
      </c>
      <c r="W4004" s="89">
        <v>-2.03348062E-5</v>
      </c>
      <c r="X4004" s="89">
        <v>0</v>
      </c>
      <c r="Y4004" s="89">
        <v>-9.7841926699999995E-5</v>
      </c>
      <c r="Z4004" s="89">
        <v>1.807374885133E-2</v>
      </c>
      <c r="AA4004" s="89">
        <v>2.59129273044E-3</v>
      </c>
    </row>
    <row r="4005" spans="1:27" x14ac:dyDescent="0.25">
      <c r="A4005" s="87">
        <v>68253</v>
      </c>
      <c r="B4005" s="134">
        <v>45473</v>
      </c>
      <c r="C4005" s="87">
        <v>22235</v>
      </c>
      <c r="D4005" s="86" t="s">
        <v>4257</v>
      </c>
      <c r="E4005" s="88">
        <v>141428739</v>
      </c>
      <c r="F4005" s="88">
        <v>107570031</v>
      </c>
      <c r="G4005" s="88">
        <v>4244346</v>
      </c>
      <c r="H4005" s="88">
        <v>0</v>
      </c>
      <c r="I4005" s="88">
        <v>0</v>
      </c>
      <c r="J4005" s="88">
        <v>33528291</v>
      </c>
      <c r="K4005" s="88">
        <v>19499987</v>
      </c>
      <c r="L4005" s="88">
        <v>0</v>
      </c>
      <c r="M4005" s="88">
        <v>32634209</v>
      </c>
      <c r="N4005" s="88">
        <v>0</v>
      </c>
      <c r="O4005" s="88">
        <v>0</v>
      </c>
      <c r="P4005" s="88">
        <v>17663198</v>
      </c>
      <c r="Q4005" s="89">
        <v>9.5063405633799992E-3</v>
      </c>
      <c r="R4005" s="89">
        <v>0</v>
      </c>
      <c r="S4005" s="89">
        <v>0</v>
      </c>
      <c r="T4005" s="89">
        <v>7.0466874905999999E-4</v>
      </c>
      <c r="U4005" s="89">
        <v>1.9223473967699999E-3</v>
      </c>
      <c r="V4005" s="89">
        <v>0</v>
      </c>
      <c r="W4005" s="89">
        <v>-5.3329919100000003E-5</v>
      </c>
      <c r="X4005" s="89">
        <v>0</v>
      </c>
      <c r="Y4005" s="89">
        <v>0</v>
      </c>
      <c r="Z4005" s="89">
        <v>1.2389229058900001E-3</v>
      </c>
      <c r="AA4005" s="89">
        <v>1.17748386742E-3</v>
      </c>
    </row>
    <row r="4006" spans="1:27" x14ac:dyDescent="0.25">
      <c r="A4006" s="87">
        <v>68254</v>
      </c>
      <c r="B4006" s="134">
        <v>45473</v>
      </c>
      <c r="C4006" s="87">
        <v>22238</v>
      </c>
      <c r="D4006" s="86" t="s">
        <v>4258</v>
      </c>
      <c r="E4006" s="88">
        <v>39750135</v>
      </c>
      <c r="F4006" s="88">
        <v>32149319</v>
      </c>
      <c r="G4006" s="88">
        <v>950269</v>
      </c>
      <c r="H4006" s="88">
        <v>0</v>
      </c>
      <c r="I4006" s="88">
        <v>0</v>
      </c>
      <c r="J4006" s="88">
        <v>2108396</v>
      </c>
      <c r="K4006" s="88">
        <v>9593971</v>
      </c>
      <c r="L4006" s="88">
        <v>0</v>
      </c>
      <c r="M4006" s="88">
        <v>15058827</v>
      </c>
      <c r="N4006" s="88">
        <v>0</v>
      </c>
      <c r="O4006" s="88">
        <v>0</v>
      </c>
      <c r="P4006" s="88">
        <v>4437856</v>
      </c>
      <c r="Q4006" s="89">
        <v>1.12585616319E-2</v>
      </c>
      <c r="R4006" s="89">
        <v>0</v>
      </c>
      <c r="S4006" s="89">
        <v>0</v>
      </c>
      <c r="T4006" s="89">
        <v>5.5054967290000005E-4</v>
      </c>
      <c r="U4006" s="89">
        <v>1.31569425759E-3</v>
      </c>
      <c r="V4006" s="89">
        <v>0</v>
      </c>
      <c r="W4006" s="89">
        <v>-7.2222365110000001E-4</v>
      </c>
      <c r="X4006" s="89">
        <v>0</v>
      </c>
      <c r="Y4006" s="89">
        <v>0</v>
      </c>
      <c r="Z4006" s="89">
        <v>9.2876210692799995E-3</v>
      </c>
      <c r="AA4006" s="89">
        <v>1.8133166721599999E-3</v>
      </c>
    </row>
    <row r="4007" spans="1:27" x14ac:dyDescent="0.25">
      <c r="A4007" s="87">
        <v>68255</v>
      </c>
      <c r="B4007" s="134">
        <v>45473</v>
      </c>
      <c r="C4007" s="87">
        <v>22295</v>
      </c>
      <c r="D4007" s="86" t="s">
        <v>4259</v>
      </c>
      <c r="E4007" s="88">
        <v>87607581</v>
      </c>
      <c r="F4007" s="88">
        <v>68417655</v>
      </c>
      <c r="G4007" s="88">
        <v>1802560</v>
      </c>
      <c r="H4007" s="88">
        <v>0</v>
      </c>
      <c r="I4007" s="88">
        <v>0</v>
      </c>
      <c r="J4007" s="88">
        <v>21647492</v>
      </c>
      <c r="K4007" s="88">
        <v>21329064</v>
      </c>
      <c r="L4007" s="88">
        <v>0</v>
      </c>
      <c r="M4007" s="88">
        <v>18403813</v>
      </c>
      <c r="N4007" s="88">
        <v>0</v>
      </c>
      <c r="O4007" s="88">
        <v>14224</v>
      </c>
      <c r="P4007" s="88">
        <v>5220502</v>
      </c>
      <c r="Q4007" s="89">
        <v>1.092051941073E-2</v>
      </c>
      <c r="R4007" s="89">
        <v>0</v>
      </c>
      <c r="S4007" s="89">
        <v>0</v>
      </c>
      <c r="T4007" s="89">
        <v>5.9173229308999995E-4</v>
      </c>
      <c r="U4007" s="89">
        <v>1.41923842156E-3</v>
      </c>
      <c r="V4007" s="89">
        <v>0</v>
      </c>
      <c r="W4007" s="89">
        <v>0</v>
      </c>
      <c r="X4007" s="89">
        <v>0</v>
      </c>
      <c r="Y4007" s="89">
        <v>0</v>
      </c>
      <c r="Z4007" s="89">
        <v>1.3416654193299999E-3</v>
      </c>
      <c r="AA4007" s="89">
        <v>1.10751832712E-3</v>
      </c>
    </row>
    <row r="4008" spans="1:27" x14ac:dyDescent="0.25">
      <c r="A4008" s="87">
        <v>68256</v>
      </c>
      <c r="B4008" s="134">
        <v>45473</v>
      </c>
      <c r="C4008" s="87">
        <v>1451</v>
      </c>
      <c r="D4008" s="86" t="s">
        <v>4260</v>
      </c>
      <c r="E4008" s="88">
        <v>918017783</v>
      </c>
      <c r="F4008" s="88">
        <v>640335653</v>
      </c>
      <c r="G4008" s="88">
        <v>34722550</v>
      </c>
      <c r="H4008" s="88">
        <v>0</v>
      </c>
      <c r="I4008" s="88">
        <v>2841828</v>
      </c>
      <c r="J4008" s="88">
        <v>80340654</v>
      </c>
      <c r="K4008" s="88">
        <v>158851705</v>
      </c>
      <c r="L4008" s="88">
        <v>0</v>
      </c>
      <c r="M4008" s="88">
        <v>252891872</v>
      </c>
      <c r="N4008" s="88">
        <v>73772191</v>
      </c>
      <c r="O4008" s="88">
        <v>2574774</v>
      </c>
      <c r="P4008" s="88">
        <v>34340079</v>
      </c>
      <c r="Q4008" s="89">
        <v>1.1693571705150001E-2</v>
      </c>
      <c r="R4008" s="89">
        <v>0</v>
      </c>
      <c r="S4008" s="89">
        <v>1.119209178675E-2</v>
      </c>
      <c r="T4008" s="89">
        <v>2.5735579758600002E-3</v>
      </c>
      <c r="U4008" s="89">
        <v>5.6795585951999999E-3</v>
      </c>
      <c r="V4008" s="89">
        <v>0</v>
      </c>
      <c r="W4008" s="89">
        <v>1.7494047457E-4</v>
      </c>
      <c r="X4008" s="89">
        <v>-1.8707082799999999E-5</v>
      </c>
      <c r="Y4008" s="89">
        <v>1.2144294208330001E-2</v>
      </c>
      <c r="Z4008" s="89">
        <v>3.025299313951E-2</v>
      </c>
      <c r="AA4008" s="89">
        <v>4.2927591120999996E-3</v>
      </c>
    </row>
    <row r="4009" spans="1:27" x14ac:dyDescent="0.25">
      <c r="A4009" s="87">
        <v>68257</v>
      </c>
      <c r="B4009" s="134">
        <v>45473</v>
      </c>
      <c r="C4009" s="87">
        <v>1056</v>
      </c>
      <c r="D4009" s="86" t="s">
        <v>4261</v>
      </c>
      <c r="E4009" s="88">
        <v>246018216</v>
      </c>
      <c r="F4009" s="88">
        <v>200227913</v>
      </c>
      <c r="G4009" s="88">
        <v>4548316</v>
      </c>
      <c r="H4009" s="88">
        <v>0</v>
      </c>
      <c r="I4009" s="88">
        <v>3323</v>
      </c>
      <c r="J4009" s="88">
        <v>7833514</v>
      </c>
      <c r="K4009" s="88">
        <v>64988154</v>
      </c>
      <c r="L4009" s="88">
        <v>0</v>
      </c>
      <c r="M4009" s="88">
        <v>113482459</v>
      </c>
      <c r="N4009" s="88">
        <v>4181061</v>
      </c>
      <c r="O4009" s="88">
        <v>0</v>
      </c>
      <c r="P4009" s="88">
        <v>5191085</v>
      </c>
      <c r="Q4009" s="89">
        <v>1.4457830906920001E-2</v>
      </c>
      <c r="R4009" s="89">
        <v>0</v>
      </c>
      <c r="S4009" s="89">
        <v>0</v>
      </c>
      <c r="T4009" s="89">
        <v>0</v>
      </c>
      <c r="U4009" s="89">
        <v>4.8936079437399997E-3</v>
      </c>
      <c r="V4009" s="89">
        <v>0</v>
      </c>
      <c r="W4009" s="89">
        <v>-6.3947256200000006E-5</v>
      </c>
      <c r="X4009" s="89">
        <v>0</v>
      </c>
      <c r="Y4009" s="89">
        <v>0</v>
      </c>
      <c r="Z4009" s="89">
        <v>4.9211693571699997E-3</v>
      </c>
      <c r="AA4009" s="89">
        <v>2.1719219369900002E-3</v>
      </c>
    </row>
    <row r="4010" spans="1:27" x14ac:dyDescent="0.25">
      <c r="A4010" s="87">
        <v>68266</v>
      </c>
      <c r="B4010" s="134">
        <v>45473</v>
      </c>
      <c r="C4010" s="87">
        <v>11695</v>
      </c>
      <c r="D4010" s="86" t="s">
        <v>4262</v>
      </c>
      <c r="E4010" s="88">
        <v>116839788</v>
      </c>
      <c r="F4010" s="88">
        <v>86674353</v>
      </c>
      <c r="G4010" s="88">
        <v>0</v>
      </c>
      <c r="H4010" s="88">
        <v>0</v>
      </c>
      <c r="I4010" s="88">
        <v>0</v>
      </c>
      <c r="J4010" s="88">
        <v>1229541</v>
      </c>
      <c r="K4010" s="88">
        <v>68701510</v>
      </c>
      <c r="L4010" s="88">
        <v>0</v>
      </c>
      <c r="M4010" s="88">
        <v>15787010</v>
      </c>
      <c r="N4010" s="88">
        <v>0</v>
      </c>
      <c r="O4010" s="88">
        <v>0</v>
      </c>
      <c r="P4010" s="88">
        <v>956292</v>
      </c>
      <c r="Q4010" s="89">
        <v>0</v>
      </c>
      <c r="R4010" s="89">
        <v>0</v>
      </c>
      <c r="S4010" s="89">
        <v>0</v>
      </c>
      <c r="T4010" s="89">
        <v>-4.3544740679000004E-3</v>
      </c>
      <c r="U4010" s="89">
        <v>2.31403241092E-3</v>
      </c>
      <c r="V4010" s="89">
        <v>0</v>
      </c>
      <c r="W4010" s="89">
        <v>0</v>
      </c>
      <c r="X4010" s="89">
        <v>0</v>
      </c>
      <c r="Y4010" s="89">
        <v>0</v>
      </c>
      <c r="Z4010" s="89">
        <v>1.332471588926E-2</v>
      </c>
      <c r="AA4010" s="89">
        <v>1.8505661069999999E-3</v>
      </c>
    </row>
    <row r="4011" spans="1:27" x14ac:dyDescent="0.25">
      <c r="A4011" s="87">
        <v>68273</v>
      </c>
      <c r="B4011" s="134">
        <v>45473</v>
      </c>
      <c r="C4011" s="87">
        <v>22232</v>
      </c>
      <c r="D4011" s="86" t="s">
        <v>4263</v>
      </c>
      <c r="E4011" s="88">
        <v>22124184</v>
      </c>
      <c r="F4011" s="88">
        <v>19323443</v>
      </c>
      <c r="G4011" s="88">
        <v>634691</v>
      </c>
      <c r="H4011" s="88">
        <v>0</v>
      </c>
      <c r="I4011" s="88">
        <v>0</v>
      </c>
      <c r="J4011" s="88">
        <v>8539202</v>
      </c>
      <c r="K4011" s="88">
        <v>9078171</v>
      </c>
      <c r="L4011" s="88">
        <v>0</v>
      </c>
      <c r="M4011" s="88">
        <v>252318</v>
      </c>
      <c r="N4011" s="88">
        <v>0</v>
      </c>
      <c r="O4011" s="88">
        <v>0</v>
      </c>
      <c r="P4011" s="88">
        <v>819060</v>
      </c>
      <c r="Q4011" s="89">
        <v>1.8079991184350001E-2</v>
      </c>
      <c r="R4011" s="89">
        <v>0</v>
      </c>
      <c r="S4011" s="89">
        <v>0</v>
      </c>
      <c r="T4011" s="89">
        <v>0</v>
      </c>
      <c r="U4011" s="89">
        <v>5.56289099523E-3</v>
      </c>
      <c r="V4011" s="89">
        <v>0</v>
      </c>
      <c r="W4011" s="89">
        <v>0</v>
      </c>
      <c r="X4011" s="89">
        <v>0</v>
      </c>
      <c r="Y4011" s="89">
        <v>0</v>
      </c>
      <c r="Z4011" s="89">
        <v>2.8262173496280001E-2</v>
      </c>
      <c r="AA4011" s="89">
        <v>4.9177288496199999E-3</v>
      </c>
    </row>
    <row r="4012" spans="1:27" x14ac:dyDescent="0.25">
      <c r="A4012" s="87">
        <v>68274</v>
      </c>
      <c r="B4012" s="134">
        <v>45473</v>
      </c>
      <c r="C4012" s="87">
        <v>6968</v>
      </c>
      <c r="D4012" s="86" t="s">
        <v>4264</v>
      </c>
      <c r="E4012" s="88">
        <v>117181333</v>
      </c>
      <c r="F4012" s="88">
        <v>87487729</v>
      </c>
      <c r="G4012" s="88">
        <v>1300430</v>
      </c>
      <c r="H4012" s="88">
        <v>0</v>
      </c>
      <c r="I4012" s="88">
        <v>0</v>
      </c>
      <c r="J4012" s="88">
        <v>4254340</v>
      </c>
      <c r="K4012" s="88">
        <v>20578141</v>
      </c>
      <c r="L4012" s="88">
        <v>3479337</v>
      </c>
      <c r="M4012" s="88">
        <v>42210979</v>
      </c>
      <c r="N4012" s="88">
        <v>11179274</v>
      </c>
      <c r="O4012" s="88">
        <v>0</v>
      </c>
      <c r="P4012" s="88">
        <v>4485228</v>
      </c>
      <c r="Q4012" s="89">
        <v>1.0055010053320001E-2</v>
      </c>
      <c r="R4012" s="89">
        <v>0</v>
      </c>
      <c r="S4012" s="89">
        <v>0</v>
      </c>
      <c r="T4012" s="89">
        <v>-1.4847872000000001E-3</v>
      </c>
      <c r="U4012" s="89">
        <v>2.0118708181800001E-3</v>
      </c>
      <c r="V4012" s="89">
        <v>4.2685072597100004E-3</v>
      </c>
      <c r="W4012" s="89">
        <v>0</v>
      </c>
      <c r="X4012" s="89">
        <v>0</v>
      </c>
      <c r="Y4012" s="89">
        <v>0</v>
      </c>
      <c r="Z4012" s="89">
        <v>2.3414726539100002E-3</v>
      </c>
      <c r="AA4012" s="89">
        <v>9.1797914060000004E-4</v>
      </c>
    </row>
    <row r="4013" spans="1:27" x14ac:dyDescent="0.25">
      <c r="A4013" s="87">
        <v>68280</v>
      </c>
      <c r="B4013" s="134">
        <v>45473</v>
      </c>
      <c r="C4013" s="87">
        <v>22239</v>
      </c>
      <c r="D4013" s="86" t="s">
        <v>4265</v>
      </c>
      <c r="E4013" s="88">
        <v>51151601</v>
      </c>
      <c r="F4013" s="88">
        <v>41279049</v>
      </c>
      <c r="G4013" s="88">
        <v>324666</v>
      </c>
      <c r="H4013" s="88">
        <v>0</v>
      </c>
      <c r="I4013" s="88">
        <v>0</v>
      </c>
      <c r="J4013" s="88">
        <v>1366387</v>
      </c>
      <c r="K4013" s="88">
        <v>15249886</v>
      </c>
      <c r="L4013" s="88">
        <v>0</v>
      </c>
      <c r="M4013" s="88">
        <v>22064936</v>
      </c>
      <c r="N4013" s="88">
        <v>0</v>
      </c>
      <c r="O4013" s="88">
        <v>0</v>
      </c>
      <c r="P4013" s="88">
        <v>2273174</v>
      </c>
      <c r="Q4013" s="89">
        <v>1.113778544648E-2</v>
      </c>
      <c r="R4013" s="89">
        <v>0</v>
      </c>
      <c r="S4013" s="89">
        <v>0</v>
      </c>
      <c r="T4013" s="89">
        <v>3.3523887426399998E-3</v>
      </c>
      <c r="U4013" s="89">
        <v>1.125413415562E-2</v>
      </c>
      <c r="V4013" s="89">
        <v>0</v>
      </c>
      <c r="W4013" s="89">
        <v>0</v>
      </c>
      <c r="X4013" s="89">
        <v>0</v>
      </c>
      <c r="Y4013" s="89">
        <v>0</v>
      </c>
      <c r="Z4013" s="89">
        <v>1.32814618954E-2</v>
      </c>
      <c r="AA4013" s="89">
        <v>4.8386063876600001E-3</v>
      </c>
    </row>
    <row r="4014" spans="1:27" x14ac:dyDescent="0.25">
      <c r="A4014" s="87">
        <v>68283</v>
      </c>
      <c r="B4014" s="134">
        <v>45473</v>
      </c>
      <c r="C4014" s="87">
        <v>22240</v>
      </c>
      <c r="D4014" s="86" t="s">
        <v>4266</v>
      </c>
      <c r="E4014" s="88">
        <v>64936464</v>
      </c>
      <c r="F4014" s="88">
        <v>52004218</v>
      </c>
      <c r="G4014" s="88">
        <v>1972834</v>
      </c>
      <c r="H4014" s="88">
        <v>0</v>
      </c>
      <c r="I4014" s="88">
        <v>0</v>
      </c>
      <c r="J4014" s="88">
        <v>5357795</v>
      </c>
      <c r="K4014" s="88">
        <v>7515264</v>
      </c>
      <c r="L4014" s="88">
        <v>0</v>
      </c>
      <c r="M4014" s="88">
        <v>31089702</v>
      </c>
      <c r="N4014" s="88">
        <v>0</v>
      </c>
      <c r="O4014" s="88">
        <v>0</v>
      </c>
      <c r="P4014" s="88">
        <v>6068622</v>
      </c>
      <c r="Q4014" s="89">
        <v>1.225538510606E-2</v>
      </c>
      <c r="R4014" s="89">
        <v>0</v>
      </c>
      <c r="S4014" s="89">
        <v>0</v>
      </c>
      <c r="T4014" s="89">
        <v>3.1469174608200002E-3</v>
      </c>
      <c r="U4014" s="89">
        <v>1.03201681665E-3</v>
      </c>
      <c r="V4014" s="89">
        <v>0</v>
      </c>
      <c r="W4014" s="89">
        <v>0</v>
      </c>
      <c r="X4014" s="89">
        <v>0</v>
      </c>
      <c r="Y4014" s="89">
        <v>0</v>
      </c>
      <c r="Z4014" s="89">
        <v>3.8024014509299999E-3</v>
      </c>
      <c r="AA4014" s="89">
        <v>1.35092750879E-3</v>
      </c>
    </row>
    <row r="4015" spans="1:27" x14ac:dyDescent="0.25">
      <c r="A4015" s="87">
        <v>68284</v>
      </c>
      <c r="B4015" s="134">
        <v>45473</v>
      </c>
      <c r="C4015" s="87">
        <v>22225</v>
      </c>
      <c r="D4015" s="86" t="s">
        <v>4267</v>
      </c>
      <c r="E4015" s="88">
        <v>65768860</v>
      </c>
      <c r="F4015" s="88">
        <v>43599676</v>
      </c>
      <c r="G4015" s="88">
        <v>219004</v>
      </c>
      <c r="H4015" s="88">
        <v>0</v>
      </c>
      <c r="I4015" s="88">
        <v>0</v>
      </c>
      <c r="J4015" s="88">
        <v>3655848</v>
      </c>
      <c r="K4015" s="88">
        <v>6263462</v>
      </c>
      <c r="L4015" s="88">
        <v>0</v>
      </c>
      <c r="M4015" s="88">
        <v>27246683</v>
      </c>
      <c r="N4015" s="88">
        <v>0</v>
      </c>
      <c r="O4015" s="88">
        <v>0</v>
      </c>
      <c r="P4015" s="88">
        <v>6214681</v>
      </c>
      <c r="Q4015" s="89">
        <v>3.5366622992199998E-3</v>
      </c>
      <c r="R4015" s="89">
        <v>0</v>
      </c>
      <c r="S4015" s="89">
        <v>0</v>
      </c>
      <c r="T4015" s="89">
        <v>0</v>
      </c>
      <c r="U4015" s="89">
        <v>-6.1988009480000005E-4</v>
      </c>
      <c r="V4015" s="89">
        <v>0</v>
      </c>
      <c r="W4015" s="89">
        <v>0</v>
      </c>
      <c r="X4015" s="89">
        <v>0</v>
      </c>
      <c r="Y4015" s="89">
        <v>0</v>
      </c>
      <c r="Z4015" s="89">
        <v>7.8930812789999996E-5</v>
      </c>
      <c r="AA4015" s="89">
        <v>-5.58003453E-5</v>
      </c>
    </row>
    <row r="4016" spans="1:27" x14ac:dyDescent="0.25">
      <c r="A4016" s="87">
        <v>68286</v>
      </c>
      <c r="B4016" s="134">
        <v>45473</v>
      </c>
      <c r="C4016" s="87">
        <v>4174</v>
      </c>
      <c r="D4016" s="86" t="s">
        <v>4268</v>
      </c>
      <c r="E4016" s="88">
        <v>52987827</v>
      </c>
      <c r="F4016" s="88">
        <v>20006730</v>
      </c>
      <c r="G4016" s="88">
        <v>1083034</v>
      </c>
      <c r="H4016" s="88">
        <v>0</v>
      </c>
      <c r="I4016" s="88">
        <v>0</v>
      </c>
      <c r="J4016" s="88">
        <v>4298296</v>
      </c>
      <c r="K4016" s="88">
        <v>8817387</v>
      </c>
      <c r="L4016" s="88">
        <v>0</v>
      </c>
      <c r="M4016" s="88">
        <v>4254573</v>
      </c>
      <c r="N4016" s="88">
        <v>0</v>
      </c>
      <c r="O4016" s="88">
        <v>0</v>
      </c>
      <c r="P4016" s="88">
        <v>1553441</v>
      </c>
      <c r="Q4016" s="89">
        <v>-1.1045243087E-3</v>
      </c>
      <c r="R4016" s="89">
        <v>0</v>
      </c>
      <c r="S4016" s="89">
        <v>0</v>
      </c>
      <c r="T4016" s="89">
        <v>0</v>
      </c>
      <c r="U4016" s="89">
        <v>1.02350617667E-3</v>
      </c>
      <c r="V4016" s="89">
        <v>0</v>
      </c>
      <c r="W4016" s="89">
        <v>0</v>
      </c>
      <c r="X4016" s="89">
        <v>0</v>
      </c>
      <c r="Y4016" s="89">
        <v>0</v>
      </c>
      <c r="Z4016" s="89">
        <v>4.44643191812E-3</v>
      </c>
      <c r="AA4016" s="89">
        <v>7.4098993955000003E-4</v>
      </c>
    </row>
    <row r="4017" spans="1:27" x14ac:dyDescent="0.25">
      <c r="A4017" s="87">
        <v>68291</v>
      </c>
      <c r="B4017" s="134">
        <v>45473</v>
      </c>
      <c r="C4017" s="87">
        <v>26309</v>
      </c>
      <c r="D4017" s="86" t="s">
        <v>4269</v>
      </c>
      <c r="E4017" s="88">
        <v>3854937</v>
      </c>
      <c r="F4017" s="88">
        <v>3060072</v>
      </c>
      <c r="G4017" s="88">
        <v>0</v>
      </c>
      <c r="H4017" s="88">
        <v>0</v>
      </c>
      <c r="I4017" s="88">
        <v>0</v>
      </c>
      <c r="J4017" s="88">
        <v>747829</v>
      </c>
      <c r="K4017" s="88">
        <v>1725720</v>
      </c>
      <c r="L4017" s="88">
        <v>0</v>
      </c>
      <c r="M4017" s="88">
        <v>0</v>
      </c>
      <c r="N4017" s="88">
        <v>0</v>
      </c>
      <c r="O4017" s="88">
        <v>0</v>
      </c>
      <c r="P4017" s="88">
        <v>586523</v>
      </c>
      <c r="Q4017" s="89">
        <v>0</v>
      </c>
      <c r="R4017" s="89">
        <v>0</v>
      </c>
      <c r="S4017" s="89">
        <v>0</v>
      </c>
      <c r="T4017" s="89">
        <v>0</v>
      </c>
      <c r="U4017" s="89">
        <v>1.125196629626E-2</v>
      </c>
      <c r="V4017" s="89">
        <v>0</v>
      </c>
      <c r="W4017" s="89">
        <v>0</v>
      </c>
      <c r="X4017" s="89">
        <v>0</v>
      </c>
      <c r="Y4017" s="89">
        <v>0</v>
      </c>
      <c r="Z4017" s="89">
        <v>1.7288895742589998E-2</v>
      </c>
      <c r="AA4017" s="89">
        <v>9.8822959503499994E-3</v>
      </c>
    </row>
    <row r="4018" spans="1:27" x14ac:dyDescent="0.25">
      <c r="A4018" s="87">
        <v>68293</v>
      </c>
      <c r="B4018" s="134">
        <v>45473</v>
      </c>
      <c r="C4018" s="87">
        <v>22322</v>
      </c>
      <c r="D4018" s="86" t="s">
        <v>4270</v>
      </c>
      <c r="E4018" s="88">
        <v>104567277</v>
      </c>
      <c r="F4018" s="88">
        <v>73720338</v>
      </c>
      <c r="G4018" s="88">
        <v>1834520</v>
      </c>
      <c r="H4018" s="88">
        <v>0</v>
      </c>
      <c r="I4018" s="88">
        <v>0</v>
      </c>
      <c r="J4018" s="88">
        <v>3466204</v>
      </c>
      <c r="K4018" s="88">
        <v>8512315</v>
      </c>
      <c r="L4018" s="88">
        <v>0</v>
      </c>
      <c r="M4018" s="88">
        <v>45514911</v>
      </c>
      <c r="N4018" s="88">
        <v>1892212</v>
      </c>
      <c r="O4018" s="88">
        <v>0</v>
      </c>
      <c r="P4018" s="88">
        <v>12500176</v>
      </c>
      <c r="Q4018" s="89">
        <v>1.1077265734159999E-2</v>
      </c>
      <c r="R4018" s="89">
        <v>0</v>
      </c>
      <c r="S4018" s="89">
        <v>0</v>
      </c>
      <c r="T4018" s="89">
        <v>-1.081115548E-4</v>
      </c>
      <c r="U4018" s="89">
        <v>4.3383630755000001E-4</v>
      </c>
      <c r="V4018" s="89">
        <v>0</v>
      </c>
      <c r="W4018" s="89">
        <v>0</v>
      </c>
      <c r="X4018" s="89">
        <v>0</v>
      </c>
      <c r="Y4018" s="89">
        <v>0</v>
      </c>
      <c r="Z4018" s="89">
        <v>3.3751608513200001E-3</v>
      </c>
      <c r="AA4018" s="89">
        <v>8.5570538959000002E-4</v>
      </c>
    </row>
    <row r="4019" spans="1:27" x14ac:dyDescent="0.25">
      <c r="A4019" s="87">
        <v>68295</v>
      </c>
      <c r="B4019" s="134">
        <v>45473</v>
      </c>
      <c r="C4019" s="87">
        <v>2496</v>
      </c>
      <c r="D4019" s="86" t="s">
        <v>4271</v>
      </c>
      <c r="E4019" s="88">
        <v>194416178</v>
      </c>
      <c r="F4019" s="88">
        <v>129775958</v>
      </c>
      <c r="G4019" s="88">
        <v>5193004</v>
      </c>
      <c r="H4019" s="88">
        <v>0</v>
      </c>
      <c r="I4019" s="88">
        <v>0</v>
      </c>
      <c r="J4019" s="88">
        <v>9235787</v>
      </c>
      <c r="K4019" s="88">
        <v>55182158</v>
      </c>
      <c r="L4019" s="88">
        <v>0</v>
      </c>
      <c r="M4019" s="88">
        <v>38514597</v>
      </c>
      <c r="N4019" s="88">
        <v>0</v>
      </c>
      <c r="O4019" s="88">
        <v>0</v>
      </c>
      <c r="P4019" s="88">
        <v>21650412</v>
      </c>
      <c r="Q4019" s="89">
        <v>1.288941189491E-2</v>
      </c>
      <c r="R4019" s="89">
        <v>0</v>
      </c>
      <c r="S4019" s="89">
        <v>0</v>
      </c>
      <c r="T4019" s="89">
        <v>7.7589524299000005E-4</v>
      </c>
      <c r="U4019" s="89">
        <v>2.2205240870199999E-3</v>
      </c>
      <c r="V4019" s="89">
        <v>0</v>
      </c>
      <c r="W4019" s="89">
        <v>0</v>
      </c>
      <c r="X4019" s="89">
        <v>0</v>
      </c>
      <c r="Y4019" s="89">
        <v>0</v>
      </c>
      <c r="Z4019" s="89">
        <v>6.3411231216300001E-3</v>
      </c>
      <c r="AA4019" s="89">
        <v>2.5239487136400002E-3</v>
      </c>
    </row>
    <row r="4020" spans="1:27" x14ac:dyDescent="0.25">
      <c r="A4020" s="87">
        <v>68296</v>
      </c>
      <c r="B4020" s="134">
        <v>45473</v>
      </c>
      <c r="C4020" s="87">
        <v>2921</v>
      </c>
      <c r="D4020" s="86" t="s">
        <v>4272</v>
      </c>
      <c r="E4020" s="88">
        <v>111353983</v>
      </c>
      <c r="F4020" s="88">
        <v>79050417</v>
      </c>
      <c r="G4020" s="88">
        <v>2338020</v>
      </c>
      <c r="H4020" s="88">
        <v>0</v>
      </c>
      <c r="I4020" s="88">
        <v>3457070</v>
      </c>
      <c r="J4020" s="88">
        <v>21946084</v>
      </c>
      <c r="K4020" s="88">
        <v>21037908</v>
      </c>
      <c r="L4020" s="88">
        <v>0</v>
      </c>
      <c r="M4020" s="88">
        <v>25115373</v>
      </c>
      <c r="N4020" s="88">
        <v>0</v>
      </c>
      <c r="O4020" s="88">
        <v>0</v>
      </c>
      <c r="P4020" s="88">
        <v>5155962</v>
      </c>
      <c r="Q4020" s="89">
        <v>1.419421969047E-2</v>
      </c>
      <c r="R4020" s="89">
        <v>0</v>
      </c>
      <c r="S4020" s="89">
        <v>0</v>
      </c>
      <c r="T4020" s="89">
        <v>1.0203736106399999E-3</v>
      </c>
      <c r="U4020" s="89">
        <v>2.9246652075900002E-3</v>
      </c>
      <c r="V4020" s="89">
        <v>0</v>
      </c>
      <c r="W4020" s="89">
        <v>1.94303895E-4</v>
      </c>
      <c r="X4020" s="89">
        <v>0</v>
      </c>
      <c r="Y4020" s="89">
        <v>0</v>
      </c>
      <c r="Z4020" s="89">
        <v>2.7314382081710002E-2</v>
      </c>
      <c r="AA4020" s="89">
        <v>3.4915255931199998E-3</v>
      </c>
    </row>
    <row r="4021" spans="1:27" x14ac:dyDescent="0.25">
      <c r="A4021" s="87">
        <v>68297</v>
      </c>
      <c r="B4021" s="134">
        <v>45473</v>
      </c>
      <c r="C4021" s="87">
        <v>1702</v>
      </c>
      <c r="D4021" s="86" t="s">
        <v>4273</v>
      </c>
      <c r="E4021" s="88">
        <v>51846076</v>
      </c>
      <c r="F4021" s="88">
        <v>21119161</v>
      </c>
      <c r="G4021" s="88">
        <v>0</v>
      </c>
      <c r="H4021" s="88">
        <v>0</v>
      </c>
      <c r="I4021" s="88">
        <v>0</v>
      </c>
      <c r="J4021" s="88">
        <v>1191363</v>
      </c>
      <c r="K4021" s="88">
        <v>2101417</v>
      </c>
      <c r="L4021" s="88">
        <v>0</v>
      </c>
      <c r="M4021" s="88">
        <v>16632378</v>
      </c>
      <c r="N4021" s="88">
        <v>0</v>
      </c>
      <c r="O4021" s="88">
        <v>0</v>
      </c>
      <c r="P4021" s="88">
        <v>1194002</v>
      </c>
      <c r="Q4021" s="89">
        <v>0</v>
      </c>
      <c r="R4021" s="89">
        <v>0</v>
      </c>
      <c r="S4021" s="89">
        <v>0</v>
      </c>
      <c r="T4021" s="89">
        <v>0</v>
      </c>
      <c r="U4021" s="89">
        <v>0</v>
      </c>
      <c r="V4021" s="89">
        <v>0</v>
      </c>
      <c r="W4021" s="89">
        <v>0</v>
      </c>
      <c r="X4021" s="89">
        <v>0</v>
      </c>
      <c r="Y4021" s="89">
        <v>0</v>
      </c>
      <c r="Z4021" s="89">
        <v>2.6515451871999998E-3</v>
      </c>
      <c r="AA4021" s="89">
        <v>1.373163409E-4</v>
      </c>
    </row>
    <row r="4022" spans="1:27" x14ac:dyDescent="0.25">
      <c r="A4022" s="87">
        <v>68298</v>
      </c>
      <c r="B4022" s="134">
        <v>45473</v>
      </c>
      <c r="C4022" s="87">
        <v>22226</v>
      </c>
      <c r="D4022" s="86" t="s">
        <v>4274</v>
      </c>
      <c r="E4022" s="88">
        <v>653069678</v>
      </c>
      <c r="F4022" s="88">
        <v>540073544</v>
      </c>
      <c r="G4022" s="88">
        <v>13176082</v>
      </c>
      <c r="H4022" s="88">
        <v>0</v>
      </c>
      <c r="I4022" s="88">
        <v>0</v>
      </c>
      <c r="J4022" s="88">
        <v>143585146</v>
      </c>
      <c r="K4022" s="88">
        <v>119331826</v>
      </c>
      <c r="L4022" s="88">
        <v>0</v>
      </c>
      <c r="M4022" s="88">
        <v>152335224</v>
      </c>
      <c r="N4022" s="88">
        <v>94649002</v>
      </c>
      <c r="O4022" s="88">
        <v>0</v>
      </c>
      <c r="P4022" s="88">
        <v>16996264</v>
      </c>
      <c r="Q4022" s="89">
        <v>9.2557409160199996E-3</v>
      </c>
      <c r="R4022" s="89">
        <v>0</v>
      </c>
      <c r="S4022" s="89">
        <v>0</v>
      </c>
      <c r="T4022" s="89">
        <v>4.9264827068000005E-4</v>
      </c>
      <c r="U4022" s="89">
        <v>2.4851199715899999E-3</v>
      </c>
      <c r="V4022" s="89">
        <v>0</v>
      </c>
      <c r="W4022" s="89">
        <v>-6.8486375411999994E-8</v>
      </c>
      <c r="X4022" s="89">
        <v>0</v>
      </c>
      <c r="Y4022" s="89">
        <v>0</v>
      </c>
      <c r="Z4022" s="89">
        <v>8.5499160790800006E-3</v>
      </c>
      <c r="AA4022" s="89">
        <v>1.25157623663E-3</v>
      </c>
    </row>
    <row r="4023" spans="1:27" x14ac:dyDescent="0.25">
      <c r="A4023" s="87">
        <v>68300</v>
      </c>
      <c r="B4023" s="134">
        <v>45473</v>
      </c>
      <c r="C4023" s="87">
        <v>6748</v>
      </c>
      <c r="D4023" s="86" t="s">
        <v>4275</v>
      </c>
      <c r="E4023" s="88">
        <v>52073990</v>
      </c>
      <c r="F4023" s="88">
        <v>27280926</v>
      </c>
      <c r="G4023" s="88">
        <v>1016504</v>
      </c>
      <c r="H4023" s="88">
        <v>0</v>
      </c>
      <c r="I4023" s="88">
        <v>0</v>
      </c>
      <c r="J4023" s="88">
        <v>9158623</v>
      </c>
      <c r="K4023" s="88">
        <v>11697160</v>
      </c>
      <c r="L4023" s="88">
        <v>0</v>
      </c>
      <c r="M4023" s="88">
        <v>731835</v>
      </c>
      <c r="N4023" s="88">
        <v>0</v>
      </c>
      <c r="O4023" s="88">
        <v>0</v>
      </c>
      <c r="P4023" s="88">
        <v>4676804</v>
      </c>
      <c r="Q4023" s="89">
        <v>3.3410832540360001E-2</v>
      </c>
      <c r="R4023" s="89">
        <v>0</v>
      </c>
      <c r="S4023" s="89">
        <v>0</v>
      </c>
      <c r="T4023" s="89">
        <v>3.9024845483100002E-3</v>
      </c>
      <c r="U4023" s="89">
        <v>7.4595713637899998E-3</v>
      </c>
      <c r="V4023" s="89">
        <v>0</v>
      </c>
      <c r="W4023" s="89">
        <v>0</v>
      </c>
      <c r="X4023" s="89">
        <v>0</v>
      </c>
      <c r="Y4023" s="89">
        <v>0</v>
      </c>
      <c r="Z4023" s="89">
        <v>3.4614770705199999E-2</v>
      </c>
      <c r="AA4023" s="89">
        <v>1.548785922781E-2</v>
      </c>
    </row>
    <row r="4024" spans="1:27" x14ac:dyDescent="0.25">
      <c r="A4024" s="87">
        <v>68302</v>
      </c>
      <c r="B4024" s="134">
        <v>45473</v>
      </c>
      <c r="C4024" s="87">
        <v>8580</v>
      </c>
      <c r="D4024" s="86" t="s">
        <v>4276</v>
      </c>
      <c r="E4024" s="88">
        <v>798518962</v>
      </c>
      <c r="F4024" s="88">
        <v>426294769</v>
      </c>
      <c r="G4024" s="88">
        <v>27014091</v>
      </c>
      <c r="H4024" s="88">
        <v>0</v>
      </c>
      <c r="I4024" s="88">
        <v>0</v>
      </c>
      <c r="J4024" s="88">
        <v>16571122</v>
      </c>
      <c r="K4024" s="88">
        <v>117225624</v>
      </c>
      <c r="L4024" s="88">
        <v>0</v>
      </c>
      <c r="M4024" s="88">
        <v>153485543</v>
      </c>
      <c r="N4024" s="88">
        <v>42344511</v>
      </c>
      <c r="O4024" s="88">
        <v>9118744</v>
      </c>
      <c r="P4024" s="88">
        <v>60535134</v>
      </c>
      <c r="Q4024" s="89">
        <v>1.550600795207E-2</v>
      </c>
      <c r="R4024" s="89">
        <v>0</v>
      </c>
      <c r="S4024" s="89">
        <v>0</v>
      </c>
      <c r="T4024" s="89">
        <v>2.6352007918999999E-4</v>
      </c>
      <c r="U4024" s="89">
        <v>2.2000329640699998E-3</v>
      </c>
      <c r="V4024" s="89">
        <v>0</v>
      </c>
      <c r="W4024" s="89">
        <v>4.2820355597000001E-4</v>
      </c>
      <c r="X4024" s="89">
        <v>0</v>
      </c>
      <c r="Y4024" s="89">
        <v>-2.80245621642E-2</v>
      </c>
      <c r="Z4024" s="89">
        <v>3.5342165188939997E-2</v>
      </c>
      <c r="AA4024" s="89">
        <v>6.2721202953100004E-3</v>
      </c>
    </row>
    <row r="4025" spans="1:27" x14ac:dyDescent="0.25">
      <c r="A4025" s="87">
        <v>68305</v>
      </c>
      <c r="B4025" s="134">
        <v>45473</v>
      </c>
      <c r="C4025" s="87">
        <v>22280</v>
      </c>
      <c r="D4025" s="86" t="s">
        <v>4277</v>
      </c>
      <c r="E4025" s="88">
        <v>58327365</v>
      </c>
      <c r="F4025" s="88">
        <v>39614201</v>
      </c>
      <c r="G4025" s="88">
        <v>1070663</v>
      </c>
      <c r="H4025" s="88">
        <v>0</v>
      </c>
      <c r="I4025" s="88">
        <v>0</v>
      </c>
      <c r="J4025" s="88">
        <v>11407836</v>
      </c>
      <c r="K4025" s="88">
        <v>9831698</v>
      </c>
      <c r="L4025" s="88">
        <v>0</v>
      </c>
      <c r="M4025" s="88">
        <v>8788103</v>
      </c>
      <c r="N4025" s="88">
        <v>0</v>
      </c>
      <c r="O4025" s="88">
        <v>0</v>
      </c>
      <c r="P4025" s="88">
        <v>8515901</v>
      </c>
      <c r="Q4025" s="89">
        <v>7.0858688005E-3</v>
      </c>
      <c r="R4025" s="89">
        <v>0</v>
      </c>
      <c r="S4025" s="89">
        <v>0</v>
      </c>
      <c r="T4025" s="89">
        <v>0</v>
      </c>
      <c r="U4025" s="89">
        <v>5.5855049176000001E-4</v>
      </c>
      <c r="V4025" s="89">
        <v>0</v>
      </c>
      <c r="W4025" s="89">
        <v>0</v>
      </c>
      <c r="X4025" s="89">
        <v>0</v>
      </c>
      <c r="Y4025" s="89">
        <v>0</v>
      </c>
      <c r="Z4025" s="89">
        <v>1.2308735114399999E-3</v>
      </c>
      <c r="AA4025" s="89">
        <v>5.6275510141999996E-4</v>
      </c>
    </row>
    <row r="4026" spans="1:27" x14ac:dyDescent="0.25">
      <c r="A4026" s="87">
        <v>68316</v>
      </c>
      <c r="B4026" s="134">
        <v>45473</v>
      </c>
      <c r="C4026" s="87">
        <v>14113</v>
      </c>
      <c r="D4026" s="86" t="s">
        <v>4278</v>
      </c>
      <c r="E4026" s="88">
        <v>79656852</v>
      </c>
      <c r="F4026" s="88">
        <v>28722357</v>
      </c>
      <c r="G4026" s="88">
        <v>2950509</v>
      </c>
      <c r="H4026" s="88">
        <v>0</v>
      </c>
      <c r="I4026" s="88">
        <v>0</v>
      </c>
      <c r="J4026" s="88">
        <v>4732224</v>
      </c>
      <c r="K4026" s="88">
        <v>11741227</v>
      </c>
      <c r="L4026" s="88">
        <v>0</v>
      </c>
      <c r="M4026" s="88">
        <v>6708187</v>
      </c>
      <c r="N4026" s="88">
        <v>0</v>
      </c>
      <c r="O4026" s="88">
        <v>0</v>
      </c>
      <c r="P4026" s="88">
        <v>2590210</v>
      </c>
      <c r="Q4026" s="89">
        <v>1.028536858052E-2</v>
      </c>
      <c r="R4026" s="89">
        <v>0</v>
      </c>
      <c r="S4026" s="89">
        <v>0</v>
      </c>
      <c r="T4026" s="89">
        <v>-3.8216995259999999E-4</v>
      </c>
      <c r="U4026" s="89">
        <v>6.2481932844000001E-4</v>
      </c>
      <c r="V4026" s="89">
        <v>0</v>
      </c>
      <c r="W4026" s="89">
        <v>0</v>
      </c>
      <c r="X4026" s="89">
        <v>0</v>
      </c>
      <c r="Y4026" s="89">
        <v>0</v>
      </c>
      <c r="Z4026" s="89">
        <v>3.2427446028799999E-3</v>
      </c>
      <c r="AA4026" s="89">
        <v>1.60390772392E-3</v>
      </c>
    </row>
    <row r="4027" spans="1:27" x14ac:dyDescent="0.25">
      <c r="A4027" s="87">
        <v>68317</v>
      </c>
      <c r="B4027" s="134">
        <v>45473</v>
      </c>
      <c r="C4027" s="87">
        <v>26305</v>
      </c>
      <c r="D4027" s="86" t="s">
        <v>4279</v>
      </c>
      <c r="E4027" s="88">
        <v>91316297</v>
      </c>
      <c r="F4027" s="88">
        <v>67988344</v>
      </c>
      <c r="G4027" s="88">
        <v>619705</v>
      </c>
      <c r="H4027" s="88">
        <v>0</v>
      </c>
      <c r="I4027" s="88">
        <v>0</v>
      </c>
      <c r="J4027" s="88">
        <v>6304521</v>
      </c>
      <c r="K4027" s="88">
        <v>8637325</v>
      </c>
      <c r="L4027" s="88">
        <v>0</v>
      </c>
      <c r="M4027" s="88">
        <v>50440971</v>
      </c>
      <c r="N4027" s="88">
        <v>0</v>
      </c>
      <c r="O4027" s="88">
        <v>0</v>
      </c>
      <c r="P4027" s="88">
        <v>1985822</v>
      </c>
      <c r="Q4027" s="89">
        <v>4.96831335473E-3</v>
      </c>
      <c r="R4027" s="89">
        <v>0</v>
      </c>
      <c r="S4027" s="89">
        <v>0</v>
      </c>
      <c r="T4027" s="89">
        <v>1.25433476014E-3</v>
      </c>
      <c r="U4027" s="89">
        <v>4.5962468814999997E-3</v>
      </c>
      <c r="V4027" s="89">
        <v>0</v>
      </c>
      <c r="W4027" s="89">
        <v>-1.7160045499999999E-5</v>
      </c>
      <c r="X4027" s="89">
        <v>0</v>
      </c>
      <c r="Y4027" s="89">
        <v>0</v>
      </c>
      <c r="Z4027" s="89">
        <v>9.3561869153600003E-3</v>
      </c>
      <c r="AA4027" s="89">
        <v>1.0394604024699999E-3</v>
      </c>
    </row>
    <row r="4028" spans="1:27" x14ac:dyDescent="0.25">
      <c r="A4028" s="87">
        <v>68321</v>
      </c>
      <c r="B4028" s="134">
        <v>45473</v>
      </c>
      <c r="C4028" s="87">
        <v>1542</v>
      </c>
      <c r="D4028" s="86" t="s">
        <v>4280</v>
      </c>
      <c r="E4028" s="88">
        <v>77706422</v>
      </c>
      <c r="F4028" s="88">
        <v>29687964</v>
      </c>
      <c r="G4028" s="88">
        <v>1188974</v>
      </c>
      <c r="H4028" s="88">
        <v>0</v>
      </c>
      <c r="I4028" s="88">
        <v>0</v>
      </c>
      <c r="J4028" s="88">
        <v>6073160</v>
      </c>
      <c r="K4028" s="88">
        <v>9362183</v>
      </c>
      <c r="L4028" s="88">
        <v>0</v>
      </c>
      <c r="M4028" s="88">
        <v>9828102</v>
      </c>
      <c r="N4028" s="88">
        <v>0</v>
      </c>
      <c r="O4028" s="88">
        <v>0</v>
      </c>
      <c r="P4028" s="88">
        <v>3235545</v>
      </c>
      <c r="Q4028" s="89">
        <v>2.56632612415E-2</v>
      </c>
      <c r="R4028" s="89">
        <v>0</v>
      </c>
      <c r="S4028" s="89">
        <v>0</v>
      </c>
      <c r="T4028" s="89">
        <v>-3.1715499599999998E-5</v>
      </c>
      <c r="U4028" s="89">
        <v>7.1498841406300003E-3</v>
      </c>
      <c r="V4028" s="89">
        <v>0</v>
      </c>
      <c r="W4028" s="89">
        <v>0</v>
      </c>
      <c r="X4028" s="89">
        <v>0</v>
      </c>
      <c r="Y4028" s="89">
        <v>0</v>
      </c>
      <c r="Z4028" s="89">
        <v>4.8774105079199999E-3</v>
      </c>
      <c r="AA4028" s="89">
        <v>3.9786040593199996E-3</v>
      </c>
    </row>
    <row r="4029" spans="1:27" x14ac:dyDescent="0.25">
      <c r="A4029" s="87">
        <v>68324</v>
      </c>
      <c r="B4029" s="134">
        <v>45473</v>
      </c>
      <c r="C4029" s="87">
        <v>2344</v>
      </c>
      <c r="D4029" s="86" t="s">
        <v>4281</v>
      </c>
      <c r="E4029" s="88">
        <v>171420488</v>
      </c>
      <c r="F4029" s="88">
        <v>145627843</v>
      </c>
      <c r="G4029" s="88">
        <v>2145795</v>
      </c>
      <c r="H4029" s="88">
        <v>0</v>
      </c>
      <c r="I4029" s="88">
        <v>0</v>
      </c>
      <c r="J4029" s="88">
        <v>7571911</v>
      </c>
      <c r="K4029" s="88">
        <v>18663943</v>
      </c>
      <c r="L4029" s="88">
        <v>0</v>
      </c>
      <c r="M4029" s="88">
        <v>107172584</v>
      </c>
      <c r="N4029" s="88">
        <v>3790616</v>
      </c>
      <c r="O4029" s="88">
        <v>855862</v>
      </c>
      <c r="P4029" s="88">
        <v>5427132</v>
      </c>
      <c r="Q4029" s="89">
        <v>6.1681514502800001E-3</v>
      </c>
      <c r="R4029" s="89">
        <v>0</v>
      </c>
      <c r="S4029" s="89">
        <v>0</v>
      </c>
      <c r="T4029" s="89">
        <v>-5.1540087500000001E-5</v>
      </c>
      <c r="U4029" s="89">
        <v>-2.2085397400000001E-4</v>
      </c>
      <c r="V4029" s="89">
        <v>0</v>
      </c>
      <c r="W4029" s="89">
        <v>-9.3794296856000004E-6</v>
      </c>
      <c r="X4029" s="89">
        <v>0</v>
      </c>
      <c r="Y4029" s="89">
        <v>0</v>
      </c>
      <c r="Z4029" s="89">
        <v>3.8958660819000002E-4</v>
      </c>
      <c r="AA4029" s="89">
        <v>6.9255546810000003E-5</v>
      </c>
    </row>
    <row r="4030" spans="1:27" x14ac:dyDescent="0.25">
      <c r="A4030" s="87">
        <v>68325</v>
      </c>
      <c r="B4030" s="134">
        <v>45473</v>
      </c>
      <c r="C4030" s="87">
        <v>5070</v>
      </c>
      <c r="D4030" s="86" t="s">
        <v>4282</v>
      </c>
      <c r="E4030" s="88">
        <v>81920034</v>
      </c>
      <c r="F4030" s="88">
        <v>68204481</v>
      </c>
      <c r="G4030" s="88">
        <v>4331751</v>
      </c>
      <c r="H4030" s="88">
        <v>0</v>
      </c>
      <c r="I4030" s="88">
        <v>0</v>
      </c>
      <c r="J4030" s="88">
        <v>15415544</v>
      </c>
      <c r="K4030" s="88">
        <v>36165820</v>
      </c>
      <c r="L4030" s="88">
        <v>0</v>
      </c>
      <c r="M4030" s="88">
        <v>1270836</v>
      </c>
      <c r="N4030" s="88">
        <v>0</v>
      </c>
      <c r="O4030" s="88">
        <v>0</v>
      </c>
      <c r="P4030" s="88">
        <v>11020530</v>
      </c>
      <c r="Q4030" s="89">
        <v>2.4113128172870001E-2</v>
      </c>
      <c r="R4030" s="89">
        <v>0</v>
      </c>
      <c r="S4030" s="89">
        <v>0</v>
      </c>
      <c r="T4030" s="89">
        <v>2.5631093585500001E-3</v>
      </c>
      <c r="U4030" s="89">
        <v>1.18467906006E-2</v>
      </c>
      <c r="V4030" s="89">
        <v>0</v>
      </c>
      <c r="W4030" s="89">
        <v>-1.9762061937999998E-3</v>
      </c>
      <c r="X4030" s="89">
        <v>0</v>
      </c>
      <c r="Y4030" s="89">
        <v>0</v>
      </c>
      <c r="Z4030" s="89">
        <v>2.280958238262E-2</v>
      </c>
      <c r="AA4030" s="89">
        <v>1.181405787106E-2</v>
      </c>
    </row>
    <row r="4031" spans="1:27" x14ac:dyDescent="0.25">
      <c r="A4031" s="87">
        <v>68328</v>
      </c>
      <c r="B4031" s="134">
        <v>45473</v>
      </c>
      <c r="C4031" s="87">
        <v>23716</v>
      </c>
      <c r="D4031" s="86" t="s">
        <v>4283</v>
      </c>
      <c r="E4031" s="88">
        <v>121032916</v>
      </c>
      <c r="F4031" s="88">
        <v>103280923</v>
      </c>
      <c r="G4031" s="88">
        <v>229640</v>
      </c>
      <c r="H4031" s="88">
        <v>0</v>
      </c>
      <c r="I4031" s="88">
        <v>0</v>
      </c>
      <c r="J4031" s="88">
        <v>110657</v>
      </c>
      <c r="K4031" s="88">
        <v>388561</v>
      </c>
      <c r="L4031" s="88">
        <v>0</v>
      </c>
      <c r="M4031" s="88">
        <v>39629</v>
      </c>
      <c r="N4031" s="88">
        <v>9863607</v>
      </c>
      <c r="O4031" s="88">
        <v>85560356</v>
      </c>
      <c r="P4031" s="88">
        <v>7088473</v>
      </c>
      <c r="Q4031" s="89">
        <v>-2.2022338933E-3</v>
      </c>
      <c r="R4031" s="89">
        <v>0</v>
      </c>
      <c r="S4031" s="89">
        <v>0</v>
      </c>
      <c r="T4031" s="89">
        <v>0</v>
      </c>
      <c r="U4031" s="89">
        <v>0</v>
      </c>
      <c r="V4031" s="89">
        <v>0</v>
      </c>
      <c r="W4031" s="89">
        <v>0</v>
      </c>
      <c r="X4031" s="89">
        <v>0</v>
      </c>
      <c r="Y4031" s="89">
        <v>6.3852746425999997E-4</v>
      </c>
      <c r="Z4031" s="89">
        <v>1.0536594070899999E-3</v>
      </c>
      <c r="AA4031" s="89">
        <v>6.5090275323000004E-4</v>
      </c>
    </row>
    <row r="4032" spans="1:27" x14ac:dyDescent="0.25">
      <c r="A4032" s="87">
        <v>68331</v>
      </c>
      <c r="B4032" s="134">
        <v>45473</v>
      </c>
      <c r="C4032" s="87">
        <v>22324</v>
      </c>
      <c r="D4032" s="86" t="s">
        <v>4284</v>
      </c>
      <c r="E4032" s="88">
        <v>52483445</v>
      </c>
      <c r="F4032" s="88">
        <v>38954678</v>
      </c>
      <c r="G4032" s="88">
        <v>903749</v>
      </c>
      <c r="H4032" s="88">
        <v>0</v>
      </c>
      <c r="I4032" s="88">
        <v>0</v>
      </c>
      <c r="J4032" s="88">
        <v>8442269</v>
      </c>
      <c r="K4032" s="88">
        <v>16795165</v>
      </c>
      <c r="L4032" s="88">
        <v>0</v>
      </c>
      <c r="M4032" s="88">
        <v>6990385</v>
      </c>
      <c r="N4032" s="88">
        <v>0</v>
      </c>
      <c r="O4032" s="88">
        <v>0</v>
      </c>
      <c r="P4032" s="88">
        <v>5823109</v>
      </c>
      <c r="Q4032" s="89">
        <v>8.0139929379199996E-3</v>
      </c>
      <c r="R4032" s="89">
        <v>0</v>
      </c>
      <c r="S4032" s="89">
        <v>0</v>
      </c>
      <c r="T4032" s="89">
        <v>0</v>
      </c>
      <c r="U4032" s="89">
        <v>2.4030517886500001E-3</v>
      </c>
      <c r="V4032" s="89">
        <v>0</v>
      </c>
      <c r="W4032" s="89">
        <v>-2.4308532290000001E-4</v>
      </c>
      <c r="X4032" s="89">
        <v>0</v>
      </c>
      <c r="Y4032" s="89">
        <v>0</v>
      </c>
      <c r="Z4032" s="89">
        <v>1.97871581512E-3</v>
      </c>
      <c r="AA4032" s="89">
        <v>1.5499377647899999E-3</v>
      </c>
    </row>
    <row r="4033" spans="1:27" x14ac:dyDescent="0.25">
      <c r="A4033" s="87">
        <v>68332</v>
      </c>
      <c r="B4033" s="134">
        <v>45473</v>
      </c>
      <c r="C4033" s="87">
        <v>1924</v>
      </c>
      <c r="D4033" s="86" t="s">
        <v>4285</v>
      </c>
      <c r="E4033" s="88">
        <v>47093914</v>
      </c>
      <c r="F4033" s="88">
        <v>23270983</v>
      </c>
      <c r="G4033" s="88">
        <v>1335659</v>
      </c>
      <c r="H4033" s="88">
        <v>0</v>
      </c>
      <c r="I4033" s="88">
        <v>0</v>
      </c>
      <c r="J4033" s="88">
        <v>1487645</v>
      </c>
      <c r="K4033" s="88">
        <v>8599672</v>
      </c>
      <c r="L4033" s="88">
        <v>0</v>
      </c>
      <c r="M4033" s="88">
        <v>9359423</v>
      </c>
      <c r="N4033" s="88">
        <v>0</v>
      </c>
      <c r="O4033" s="88">
        <v>0</v>
      </c>
      <c r="P4033" s="88">
        <v>2488584</v>
      </c>
      <c r="Q4033" s="89">
        <v>9.2776985913499994E-3</v>
      </c>
      <c r="R4033" s="89">
        <v>0</v>
      </c>
      <c r="S4033" s="89">
        <v>0</v>
      </c>
      <c r="T4033" s="89">
        <v>0</v>
      </c>
      <c r="U4033" s="89">
        <v>2.3902591932600001E-3</v>
      </c>
      <c r="V4033" s="89">
        <v>0</v>
      </c>
      <c r="W4033" s="89">
        <v>0</v>
      </c>
      <c r="X4033" s="89">
        <v>0</v>
      </c>
      <c r="Y4033" s="89">
        <v>0</v>
      </c>
      <c r="Z4033" s="89">
        <v>6.1267683036500004E-3</v>
      </c>
      <c r="AA4033" s="89">
        <v>2.1807387218700002E-3</v>
      </c>
    </row>
    <row r="4034" spans="1:27" x14ac:dyDescent="0.25">
      <c r="A4034" s="87">
        <v>68342</v>
      </c>
      <c r="B4034" s="134">
        <v>45473</v>
      </c>
      <c r="C4034" s="87">
        <v>4481</v>
      </c>
      <c r="D4034" s="86" t="s">
        <v>4286</v>
      </c>
      <c r="E4034" s="88">
        <v>336051394</v>
      </c>
      <c r="F4034" s="88">
        <v>289552682</v>
      </c>
      <c r="G4034" s="88">
        <v>7795802</v>
      </c>
      <c r="H4034" s="88">
        <v>0</v>
      </c>
      <c r="I4034" s="88">
        <v>774047</v>
      </c>
      <c r="J4034" s="88">
        <v>40622096</v>
      </c>
      <c r="K4034" s="88">
        <v>57079361</v>
      </c>
      <c r="L4034" s="88">
        <v>0</v>
      </c>
      <c r="M4034" s="88">
        <v>160215942</v>
      </c>
      <c r="N4034" s="88">
        <v>707075</v>
      </c>
      <c r="O4034" s="88">
        <v>22620</v>
      </c>
      <c r="P4034" s="88">
        <v>22335739</v>
      </c>
      <c r="Q4034" s="89">
        <v>1.193631960988E-2</v>
      </c>
      <c r="R4034" s="89">
        <v>0</v>
      </c>
      <c r="S4034" s="89">
        <v>-9.1728176896000001E-3</v>
      </c>
      <c r="T4034" s="89">
        <v>3.7823472313000002E-4</v>
      </c>
      <c r="U4034" s="89">
        <v>2.2065903498399999E-3</v>
      </c>
      <c r="V4034" s="89">
        <v>0</v>
      </c>
      <c r="W4034" s="89">
        <v>-2.67680509E-5</v>
      </c>
      <c r="X4034" s="89">
        <v>0</v>
      </c>
      <c r="Y4034" s="89">
        <v>0</v>
      </c>
      <c r="Z4034" s="89">
        <v>8.5621734873999999E-3</v>
      </c>
      <c r="AA4034" s="89">
        <v>1.5354244168E-3</v>
      </c>
    </row>
    <row r="4035" spans="1:27" x14ac:dyDescent="0.25">
      <c r="A4035" s="87">
        <v>68343</v>
      </c>
      <c r="B4035" s="134">
        <v>45473</v>
      </c>
      <c r="C4035" s="87">
        <v>7028</v>
      </c>
      <c r="D4035" s="86" t="s">
        <v>4287</v>
      </c>
      <c r="E4035" s="88">
        <v>23442663</v>
      </c>
      <c r="F4035" s="88">
        <v>15279988</v>
      </c>
      <c r="G4035" s="88">
        <v>910128</v>
      </c>
      <c r="H4035" s="88">
        <v>0</v>
      </c>
      <c r="I4035" s="88">
        <v>0</v>
      </c>
      <c r="J4035" s="88">
        <v>4446096</v>
      </c>
      <c r="K4035" s="88">
        <v>6280023</v>
      </c>
      <c r="L4035" s="88">
        <v>0</v>
      </c>
      <c r="M4035" s="88">
        <v>3082411</v>
      </c>
      <c r="N4035" s="88">
        <v>0</v>
      </c>
      <c r="O4035" s="88">
        <v>0</v>
      </c>
      <c r="P4035" s="88">
        <v>561330</v>
      </c>
      <c r="Q4035" s="89">
        <v>1.6504384793399999E-3</v>
      </c>
      <c r="R4035" s="89">
        <v>0</v>
      </c>
      <c r="S4035" s="89">
        <v>0</v>
      </c>
      <c r="T4035" s="89">
        <v>1.8450712409000001E-4</v>
      </c>
      <c r="U4035" s="89">
        <v>-2.7526952190000002E-4</v>
      </c>
      <c r="V4035" s="89">
        <v>0</v>
      </c>
      <c r="W4035" s="89">
        <v>1.1332461235100001E-3</v>
      </c>
      <c r="X4035" s="89">
        <v>0</v>
      </c>
      <c r="Y4035" s="89">
        <v>0</v>
      </c>
      <c r="Z4035" s="89">
        <v>4.6594447911699997E-3</v>
      </c>
      <c r="AA4035" s="89">
        <v>6.0544335522E-4</v>
      </c>
    </row>
    <row r="4036" spans="1:27" x14ac:dyDescent="0.25">
      <c r="A4036" s="87">
        <v>68349</v>
      </c>
      <c r="B4036" s="134">
        <v>45473</v>
      </c>
      <c r="C4036" s="87">
        <v>3546</v>
      </c>
      <c r="D4036" s="86" t="s">
        <v>4288</v>
      </c>
      <c r="E4036" s="88">
        <v>261134843</v>
      </c>
      <c r="F4036" s="88">
        <v>195142062</v>
      </c>
      <c r="G4036" s="88">
        <v>0</v>
      </c>
      <c r="H4036" s="88">
        <v>0</v>
      </c>
      <c r="I4036" s="88">
        <v>0</v>
      </c>
      <c r="J4036" s="88">
        <v>8504048</v>
      </c>
      <c r="K4036" s="88">
        <v>15332081</v>
      </c>
      <c r="L4036" s="88">
        <v>0</v>
      </c>
      <c r="M4036" s="88">
        <v>138251349</v>
      </c>
      <c r="N4036" s="88">
        <v>2455314</v>
      </c>
      <c r="O4036" s="88">
        <v>0</v>
      </c>
      <c r="P4036" s="88">
        <v>30599270</v>
      </c>
      <c r="Q4036" s="89">
        <v>0</v>
      </c>
      <c r="R4036" s="89">
        <v>0</v>
      </c>
      <c r="S4036" s="89">
        <v>0</v>
      </c>
      <c r="T4036" s="89">
        <v>4.47413181825E-3</v>
      </c>
      <c r="U4036" s="89">
        <v>8.6739576639000004E-3</v>
      </c>
      <c r="V4036" s="89">
        <v>0</v>
      </c>
      <c r="W4036" s="89">
        <v>3.9572597620000002E-5</v>
      </c>
      <c r="X4036" s="89">
        <v>0</v>
      </c>
      <c r="Y4036" s="89">
        <v>0</v>
      </c>
      <c r="Z4036" s="89">
        <v>3.4920916601550001E-2</v>
      </c>
      <c r="AA4036" s="89">
        <v>7.2429762408200002E-3</v>
      </c>
    </row>
    <row r="4037" spans="1:27" x14ac:dyDescent="0.25">
      <c r="A4037" s="87">
        <v>68354</v>
      </c>
      <c r="B4037" s="134">
        <v>45473</v>
      </c>
      <c r="C4037" s="87">
        <v>1062</v>
      </c>
      <c r="D4037" s="86" t="s">
        <v>4289</v>
      </c>
      <c r="E4037" s="88">
        <v>79137289</v>
      </c>
      <c r="F4037" s="88">
        <v>57475335</v>
      </c>
      <c r="G4037" s="88">
        <v>1401199</v>
      </c>
      <c r="H4037" s="88">
        <v>0</v>
      </c>
      <c r="I4037" s="88">
        <v>0</v>
      </c>
      <c r="J4037" s="88">
        <v>3933796</v>
      </c>
      <c r="K4037" s="88">
        <v>8742490</v>
      </c>
      <c r="L4037" s="88">
        <v>0</v>
      </c>
      <c r="M4037" s="88">
        <v>26871999</v>
      </c>
      <c r="N4037" s="88">
        <v>6625515</v>
      </c>
      <c r="O4037" s="88">
        <v>50979</v>
      </c>
      <c r="P4037" s="88">
        <v>9849357</v>
      </c>
      <c r="Q4037" s="89">
        <v>5.52602047764E-3</v>
      </c>
      <c r="R4037" s="89">
        <v>0</v>
      </c>
      <c r="S4037" s="89">
        <v>0</v>
      </c>
      <c r="T4037" s="89">
        <v>8.8770817390999997E-4</v>
      </c>
      <c r="U4037" s="89">
        <v>2.5553840749259999E-2</v>
      </c>
      <c r="V4037" s="89">
        <v>0</v>
      </c>
      <c r="W4037" s="89">
        <v>-3.3168007219999999E-4</v>
      </c>
      <c r="X4037" s="89">
        <v>3.4157492451E-4</v>
      </c>
      <c r="Y4037" s="89">
        <v>0</v>
      </c>
      <c r="Z4037" s="89">
        <v>8.4953787394400002E-3</v>
      </c>
      <c r="AA4037" s="89">
        <v>5.30708026783E-3</v>
      </c>
    </row>
    <row r="4038" spans="1:27" x14ac:dyDescent="0.25">
      <c r="A4038" s="87">
        <v>68356</v>
      </c>
      <c r="B4038" s="134">
        <v>45473</v>
      </c>
      <c r="C4038" s="87">
        <v>2136</v>
      </c>
      <c r="D4038" s="86" t="s">
        <v>4290</v>
      </c>
      <c r="E4038" s="88">
        <v>195670139</v>
      </c>
      <c r="F4038" s="88">
        <v>148212941</v>
      </c>
      <c r="G4038" s="88">
        <v>5333494</v>
      </c>
      <c r="H4038" s="88">
        <v>0</v>
      </c>
      <c r="I4038" s="88">
        <v>0</v>
      </c>
      <c r="J4038" s="88">
        <v>36924835</v>
      </c>
      <c r="K4038" s="88">
        <v>84003633</v>
      </c>
      <c r="L4038" s="88">
        <v>0</v>
      </c>
      <c r="M4038" s="88">
        <v>8880485</v>
      </c>
      <c r="N4038" s="88">
        <v>2805775</v>
      </c>
      <c r="O4038" s="88">
        <v>0</v>
      </c>
      <c r="P4038" s="88">
        <v>10264719</v>
      </c>
      <c r="Q4038" s="89">
        <v>1.902355222178E-2</v>
      </c>
      <c r="R4038" s="89">
        <v>0</v>
      </c>
      <c r="S4038" s="89">
        <v>0</v>
      </c>
      <c r="T4038" s="89">
        <v>2.71080292885E-3</v>
      </c>
      <c r="U4038" s="89">
        <v>3.9643989855199999E-3</v>
      </c>
      <c r="V4038" s="89">
        <v>0</v>
      </c>
      <c r="W4038" s="89">
        <v>0</v>
      </c>
      <c r="X4038" s="89">
        <v>0</v>
      </c>
      <c r="Y4038" s="89">
        <v>0</v>
      </c>
      <c r="Z4038" s="89">
        <v>2.0588913736049999E-2</v>
      </c>
      <c r="AA4038" s="89">
        <v>5.00759584401E-3</v>
      </c>
    </row>
    <row r="4039" spans="1:27" x14ac:dyDescent="0.25">
      <c r="A4039" s="87">
        <v>68358</v>
      </c>
      <c r="B4039" s="134">
        <v>45473</v>
      </c>
      <c r="C4039" s="87">
        <v>5137</v>
      </c>
      <c r="D4039" s="86" t="s">
        <v>4291</v>
      </c>
      <c r="E4039" s="88">
        <v>48861951</v>
      </c>
      <c r="F4039" s="88">
        <v>38020426</v>
      </c>
      <c r="G4039" s="88">
        <v>802879</v>
      </c>
      <c r="H4039" s="88">
        <v>0</v>
      </c>
      <c r="I4039" s="88">
        <v>178223</v>
      </c>
      <c r="J4039" s="88">
        <v>6828211</v>
      </c>
      <c r="K4039" s="88">
        <v>12373470</v>
      </c>
      <c r="L4039" s="88">
        <v>0</v>
      </c>
      <c r="M4039" s="88">
        <v>9118434</v>
      </c>
      <c r="N4039" s="88">
        <v>7125641</v>
      </c>
      <c r="O4039" s="88">
        <v>0</v>
      </c>
      <c r="P4039" s="88">
        <v>1593568</v>
      </c>
      <c r="Q4039" s="89">
        <v>7.0205503251900003E-3</v>
      </c>
      <c r="R4039" s="89">
        <v>0</v>
      </c>
      <c r="S4039" s="89">
        <v>5.8953504550000001E-3</v>
      </c>
      <c r="T4039" s="89">
        <v>8.5699850060000005E-5</v>
      </c>
      <c r="U4039" s="89">
        <v>1.7945543326699999E-3</v>
      </c>
      <c r="V4039" s="89">
        <v>0</v>
      </c>
      <c r="W4039" s="89">
        <v>0</v>
      </c>
      <c r="X4039" s="89">
        <v>0</v>
      </c>
      <c r="Y4039" s="89">
        <v>0</v>
      </c>
      <c r="Z4039" s="89">
        <v>8.4914857008999995E-3</v>
      </c>
      <c r="AA4039" s="89">
        <v>1.2320704599899999E-3</v>
      </c>
    </row>
    <row r="4040" spans="1:27" x14ac:dyDescent="0.25">
      <c r="A4040" s="87">
        <v>68361</v>
      </c>
      <c r="B4040" s="134">
        <v>45473</v>
      </c>
      <c r="C4040" s="87">
        <v>13251</v>
      </c>
      <c r="D4040" s="86" t="s">
        <v>4292</v>
      </c>
      <c r="E4040" s="88">
        <v>64697213</v>
      </c>
      <c r="F4040" s="88">
        <v>54529960</v>
      </c>
      <c r="G4040" s="88">
        <v>1153172</v>
      </c>
      <c r="H4040" s="88">
        <v>0</v>
      </c>
      <c r="I4040" s="88">
        <v>0</v>
      </c>
      <c r="J4040" s="88">
        <v>3277800</v>
      </c>
      <c r="K4040" s="88">
        <v>16411887</v>
      </c>
      <c r="L4040" s="88">
        <v>0</v>
      </c>
      <c r="M4040" s="88">
        <v>27462219</v>
      </c>
      <c r="N4040" s="88">
        <v>0</v>
      </c>
      <c r="O4040" s="88">
        <v>0</v>
      </c>
      <c r="P4040" s="88">
        <v>6224882</v>
      </c>
      <c r="Q4040" s="89">
        <v>8.4476735602500002E-3</v>
      </c>
      <c r="R4040" s="89">
        <v>0</v>
      </c>
      <c r="S4040" s="89">
        <v>0</v>
      </c>
      <c r="T4040" s="89">
        <v>4.7267817179199997E-3</v>
      </c>
      <c r="U4040" s="89">
        <v>2.8372201255899999E-3</v>
      </c>
      <c r="V4040" s="89">
        <v>0</v>
      </c>
      <c r="W4040" s="89">
        <v>0</v>
      </c>
      <c r="X4040" s="89">
        <v>0</v>
      </c>
      <c r="Y4040" s="89">
        <v>0</v>
      </c>
      <c r="Z4040" s="89">
        <v>1.0197741174899999E-3</v>
      </c>
      <c r="AA4040" s="89">
        <v>1.4863647824E-3</v>
      </c>
    </row>
    <row r="4041" spans="1:27" x14ac:dyDescent="0.25">
      <c r="A4041" s="87">
        <v>68369</v>
      </c>
      <c r="B4041" s="134">
        <v>45473</v>
      </c>
      <c r="C4041" s="87">
        <v>3040</v>
      </c>
      <c r="D4041" s="86" t="s">
        <v>1207</v>
      </c>
      <c r="E4041" s="88">
        <v>122144300</v>
      </c>
      <c r="F4041" s="88">
        <v>94995239</v>
      </c>
      <c r="G4041" s="88">
        <v>5438743</v>
      </c>
      <c r="H4041" s="88">
        <v>0</v>
      </c>
      <c r="I4041" s="88">
        <v>0</v>
      </c>
      <c r="J4041" s="88">
        <v>17638007</v>
      </c>
      <c r="K4041" s="88">
        <v>41853744</v>
      </c>
      <c r="L4041" s="88">
        <v>0</v>
      </c>
      <c r="M4041" s="88">
        <v>18977505</v>
      </c>
      <c r="N4041" s="88">
        <v>0</v>
      </c>
      <c r="O4041" s="88">
        <v>0</v>
      </c>
      <c r="P4041" s="88">
        <v>11087240</v>
      </c>
      <c r="Q4041" s="89">
        <v>2.6551047860899998E-2</v>
      </c>
      <c r="R4041" s="89">
        <v>0</v>
      </c>
      <c r="S4041" s="89">
        <v>0</v>
      </c>
      <c r="T4041" s="89">
        <v>7.0545216382399999E-6</v>
      </c>
      <c r="U4041" s="89">
        <v>4.0180173517399996E-3</v>
      </c>
      <c r="V4041" s="89">
        <v>0</v>
      </c>
      <c r="W4041" s="89">
        <v>0</v>
      </c>
      <c r="X4041" s="89">
        <v>0</v>
      </c>
      <c r="Y4041" s="89">
        <v>0</v>
      </c>
      <c r="Z4041" s="89">
        <v>2.0558609000870001E-2</v>
      </c>
      <c r="AA4041" s="89">
        <v>5.6349491006899999E-3</v>
      </c>
    </row>
    <row r="4042" spans="1:27" x14ac:dyDescent="0.25">
      <c r="A4042" s="87">
        <v>68371</v>
      </c>
      <c r="B4042" s="134">
        <v>45473</v>
      </c>
      <c r="C4042" s="87">
        <v>2505</v>
      </c>
      <c r="D4042" s="86" t="s">
        <v>4293</v>
      </c>
      <c r="E4042" s="88">
        <v>64344364</v>
      </c>
      <c r="F4042" s="88">
        <v>30527713</v>
      </c>
      <c r="G4042" s="88">
        <v>1956397</v>
      </c>
      <c r="H4042" s="88">
        <v>0</v>
      </c>
      <c r="I4042" s="88">
        <v>8539</v>
      </c>
      <c r="J4042" s="88">
        <v>13739497</v>
      </c>
      <c r="K4042" s="88">
        <v>11601067</v>
      </c>
      <c r="L4042" s="88">
        <v>0</v>
      </c>
      <c r="M4042" s="88">
        <v>1213810</v>
      </c>
      <c r="N4042" s="88">
        <v>0</v>
      </c>
      <c r="O4042" s="88">
        <v>0</v>
      </c>
      <c r="P4042" s="88">
        <v>2008403</v>
      </c>
      <c r="Q4042" s="89">
        <v>2.4191772842149999E-2</v>
      </c>
      <c r="R4042" s="89">
        <v>0</v>
      </c>
      <c r="S4042" s="89">
        <v>-5.9896106135200002E-2</v>
      </c>
      <c r="T4042" s="89">
        <v>5.2531117013100001E-3</v>
      </c>
      <c r="U4042" s="89">
        <v>9.3110949794200006E-3</v>
      </c>
      <c r="V4042" s="89">
        <v>0</v>
      </c>
      <c r="W4042" s="89">
        <v>0</v>
      </c>
      <c r="X4042" s="89">
        <v>0</v>
      </c>
      <c r="Y4042" s="89">
        <v>0</v>
      </c>
      <c r="Z4042" s="89">
        <v>2.618051477908E-2</v>
      </c>
      <c r="AA4042" s="89">
        <v>8.7517725459199999E-3</v>
      </c>
    </row>
    <row r="4043" spans="1:27" x14ac:dyDescent="0.25">
      <c r="A4043" s="87">
        <v>68376</v>
      </c>
      <c r="B4043" s="134">
        <v>45473</v>
      </c>
      <c r="C4043" s="87">
        <v>269</v>
      </c>
      <c r="D4043" s="86" t="s">
        <v>4750</v>
      </c>
      <c r="E4043" s="88">
        <v>670374741</v>
      </c>
      <c r="F4043" s="88">
        <v>535269741</v>
      </c>
      <c r="G4043" s="88">
        <v>18638862</v>
      </c>
      <c r="H4043" s="88">
        <v>0</v>
      </c>
      <c r="I4043" s="88">
        <v>0</v>
      </c>
      <c r="J4043" s="88">
        <v>38710005</v>
      </c>
      <c r="K4043" s="88">
        <v>195928994</v>
      </c>
      <c r="L4043" s="88">
        <v>0</v>
      </c>
      <c r="M4043" s="88">
        <v>101270257</v>
      </c>
      <c r="N4043" s="88">
        <v>43116063</v>
      </c>
      <c r="O4043" s="88">
        <v>11668024</v>
      </c>
      <c r="P4043" s="88">
        <v>125937537</v>
      </c>
      <c r="Q4043" s="89">
        <v>9.7001551998999996E-3</v>
      </c>
      <c r="R4043" s="89">
        <v>0</v>
      </c>
      <c r="S4043" s="89">
        <v>0</v>
      </c>
      <c r="T4043" s="89">
        <v>1.72273221542E-3</v>
      </c>
      <c r="U4043" s="89">
        <v>8.4659776768900002E-3</v>
      </c>
      <c r="V4043" s="89">
        <v>0</v>
      </c>
      <c r="W4043" s="89">
        <v>-2.0755067540000001E-4</v>
      </c>
      <c r="X4043" s="89">
        <v>0</v>
      </c>
      <c r="Y4043" s="89">
        <v>0</v>
      </c>
      <c r="Z4043" s="89">
        <v>3.9891903878200002E-3</v>
      </c>
      <c r="AA4043" s="89">
        <v>4.5368067962E-3</v>
      </c>
    </row>
    <row r="4044" spans="1:27" x14ac:dyDescent="0.25">
      <c r="A4044" s="87">
        <v>68377</v>
      </c>
      <c r="B4044" s="134">
        <v>45473</v>
      </c>
      <c r="C4044" s="87">
        <v>2479</v>
      </c>
      <c r="D4044" s="86" t="s">
        <v>4294</v>
      </c>
      <c r="E4044" s="88">
        <v>657682402</v>
      </c>
      <c r="F4044" s="88">
        <v>475960024</v>
      </c>
      <c r="G4044" s="88">
        <v>9845558</v>
      </c>
      <c r="H4044" s="88">
        <v>0</v>
      </c>
      <c r="I4044" s="88">
        <v>0</v>
      </c>
      <c r="J4044" s="88">
        <v>27860160</v>
      </c>
      <c r="K4044" s="88">
        <v>32343800</v>
      </c>
      <c r="L4044" s="88">
        <v>0</v>
      </c>
      <c r="M4044" s="88">
        <v>228118676</v>
      </c>
      <c r="N4044" s="88">
        <v>154018415</v>
      </c>
      <c r="O4044" s="88">
        <v>58570</v>
      </c>
      <c r="P4044" s="88">
        <v>23714845</v>
      </c>
      <c r="Q4044" s="89">
        <v>2.3356350341850001E-2</v>
      </c>
      <c r="R4044" s="89">
        <v>0</v>
      </c>
      <c r="S4044" s="89">
        <v>0</v>
      </c>
      <c r="T4044" s="89">
        <v>6.4989953990000004E-4</v>
      </c>
      <c r="U4044" s="89">
        <v>1.27401511669E-3</v>
      </c>
      <c r="V4044" s="89">
        <v>0</v>
      </c>
      <c r="W4044" s="89">
        <v>-1.2470642380000001E-4</v>
      </c>
      <c r="X4044" s="89">
        <v>0</v>
      </c>
      <c r="Y4044" s="89">
        <v>-2.0515705818799999E-2</v>
      </c>
      <c r="Z4044" s="89">
        <v>1.9577412738300002E-3</v>
      </c>
      <c r="AA4044" s="89">
        <v>6.8198895537999996E-4</v>
      </c>
    </row>
    <row r="4045" spans="1:27" x14ac:dyDescent="0.25">
      <c r="A4045" s="87">
        <v>68386</v>
      </c>
      <c r="B4045" s="134">
        <v>45473</v>
      </c>
      <c r="C4045" s="87">
        <v>1393</v>
      </c>
      <c r="D4045" s="86" t="s">
        <v>4295</v>
      </c>
      <c r="E4045" s="88">
        <v>240556219</v>
      </c>
      <c r="F4045" s="88">
        <v>188219846</v>
      </c>
      <c r="G4045" s="88">
        <v>4292483</v>
      </c>
      <c r="H4045" s="88">
        <v>0</v>
      </c>
      <c r="I4045" s="88">
        <v>0</v>
      </c>
      <c r="J4045" s="88">
        <v>14607876</v>
      </c>
      <c r="K4045" s="88">
        <v>102729332</v>
      </c>
      <c r="L4045" s="88">
        <v>0</v>
      </c>
      <c r="M4045" s="88">
        <v>20415720</v>
      </c>
      <c r="N4045" s="88">
        <v>943457</v>
      </c>
      <c r="O4045" s="88">
        <v>785976</v>
      </c>
      <c r="P4045" s="88">
        <v>44445002</v>
      </c>
      <c r="Q4045" s="89">
        <v>1.2195391184150001E-2</v>
      </c>
      <c r="R4045" s="89">
        <v>0</v>
      </c>
      <c r="S4045" s="89">
        <v>0</v>
      </c>
      <c r="T4045" s="89">
        <v>1.4878855183799999E-3</v>
      </c>
      <c r="U4045" s="89">
        <v>3.1905944112299999E-3</v>
      </c>
      <c r="V4045" s="89">
        <v>0</v>
      </c>
      <c r="W4045" s="89">
        <v>0</v>
      </c>
      <c r="X4045" s="89">
        <v>0</v>
      </c>
      <c r="Y4045" s="89">
        <v>0</v>
      </c>
      <c r="Z4045" s="89">
        <v>5.1714362874799996E-3</v>
      </c>
      <c r="AA4045" s="89">
        <v>3.4170400006700002E-3</v>
      </c>
    </row>
    <row r="4046" spans="1:27" x14ac:dyDescent="0.25">
      <c r="A4046" s="87">
        <v>68389</v>
      </c>
      <c r="B4046" s="134">
        <v>45473</v>
      </c>
      <c r="C4046" s="87">
        <v>26331</v>
      </c>
      <c r="D4046" s="86" t="s">
        <v>4296</v>
      </c>
      <c r="E4046" s="88">
        <v>103168171</v>
      </c>
      <c r="F4046" s="88">
        <v>83011247</v>
      </c>
      <c r="G4046" s="88">
        <v>0</v>
      </c>
      <c r="H4046" s="88">
        <v>0</v>
      </c>
      <c r="I4046" s="88">
        <v>0</v>
      </c>
      <c r="J4046" s="88">
        <v>6249629</v>
      </c>
      <c r="K4046" s="88">
        <v>17387385</v>
      </c>
      <c r="L4046" s="88">
        <v>0</v>
      </c>
      <c r="M4046" s="88">
        <v>55024681</v>
      </c>
      <c r="N4046" s="88">
        <v>0</v>
      </c>
      <c r="O4046" s="88">
        <v>0</v>
      </c>
      <c r="P4046" s="88">
        <v>4349552</v>
      </c>
      <c r="Q4046" s="89">
        <v>0</v>
      </c>
      <c r="R4046" s="89">
        <v>0</v>
      </c>
      <c r="S4046" s="89">
        <v>0</v>
      </c>
      <c r="T4046" s="89">
        <v>2.8613272793999998E-4</v>
      </c>
      <c r="U4046" s="89">
        <v>5.6363646046999998E-4</v>
      </c>
      <c r="V4046" s="89">
        <v>0</v>
      </c>
      <c r="W4046" s="89">
        <v>-2.4731223699999999E-4</v>
      </c>
      <c r="X4046" s="89">
        <v>0</v>
      </c>
      <c r="Y4046" s="89">
        <v>0</v>
      </c>
      <c r="Z4046" s="89">
        <v>7.0178974982000001E-4</v>
      </c>
      <c r="AA4046" s="89">
        <v>-2.6903763299999998E-5</v>
      </c>
    </row>
    <row r="4047" spans="1:27" x14ac:dyDescent="0.25">
      <c r="A4047" s="87">
        <v>68395</v>
      </c>
      <c r="B4047" s="134">
        <v>45473</v>
      </c>
      <c r="C4047" s="87">
        <v>4143</v>
      </c>
      <c r="D4047" s="86" t="s">
        <v>4297</v>
      </c>
      <c r="E4047" s="88">
        <v>272972081</v>
      </c>
      <c r="F4047" s="88">
        <v>226757283</v>
      </c>
      <c r="G4047" s="88">
        <v>535212</v>
      </c>
      <c r="H4047" s="88">
        <v>0</v>
      </c>
      <c r="I4047" s="88">
        <v>0</v>
      </c>
      <c r="J4047" s="88">
        <v>18708370</v>
      </c>
      <c r="K4047" s="88">
        <v>45984117</v>
      </c>
      <c r="L4047" s="88">
        <v>0</v>
      </c>
      <c r="M4047" s="88">
        <v>122158122</v>
      </c>
      <c r="N4047" s="88">
        <v>113592</v>
      </c>
      <c r="O4047" s="88">
        <v>302008</v>
      </c>
      <c r="P4047" s="88">
        <v>38955862</v>
      </c>
      <c r="Q4047" s="89">
        <v>0</v>
      </c>
      <c r="R4047" s="89">
        <v>0</v>
      </c>
      <c r="S4047" s="89">
        <v>0</v>
      </c>
      <c r="T4047" s="89">
        <v>2.7582335230899998E-3</v>
      </c>
      <c r="U4047" s="89">
        <v>2.6453384879E-3</v>
      </c>
      <c r="V4047" s="89">
        <v>0</v>
      </c>
      <c r="W4047" s="89">
        <v>-9.5451350199999999E-4</v>
      </c>
      <c r="X4047" s="89">
        <v>0</v>
      </c>
      <c r="Y4047" s="89">
        <v>5.266087511347E-2</v>
      </c>
      <c r="Z4047" s="89">
        <v>6.49261839398E-3</v>
      </c>
      <c r="AA4047" s="89">
        <v>3.0892891427799999E-3</v>
      </c>
    </row>
    <row r="4048" spans="1:27" x14ac:dyDescent="0.25">
      <c r="A4048" s="87">
        <v>68407</v>
      </c>
      <c r="B4048" s="134">
        <v>45473</v>
      </c>
      <c r="C4048" s="87">
        <v>2730</v>
      </c>
      <c r="D4048" s="86" t="s">
        <v>3921</v>
      </c>
      <c r="E4048" s="88">
        <v>1377474</v>
      </c>
      <c r="F4048" s="88">
        <v>1051740</v>
      </c>
      <c r="G4048" s="88">
        <v>0</v>
      </c>
      <c r="H4048" s="88">
        <v>0</v>
      </c>
      <c r="I4048" s="88">
        <v>0</v>
      </c>
      <c r="J4048" s="88">
        <v>0</v>
      </c>
      <c r="K4048" s="88">
        <v>755094</v>
      </c>
      <c r="L4048" s="88">
        <v>0</v>
      </c>
      <c r="M4048" s="88">
        <v>0</v>
      </c>
      <c r="N4048" s="88">
        <v>0</v>
      </c>
      <c r="O4048" s="88">
        <v>0</v>
      </c>
      <c r="P4048" s="88">
        <v>296646</v>
      </c>
      <c r="Q4048" s="89">
        <v>0</v>
      </c>
      <c r="R4048" s="89">
        <v>0</v>
      </c>
      <c r="S4048" s="89">
        <v>0</v>
      </c>
      <c r="T4048" s="89">
        <v>0</v>
      </c>
      <c r="U4048" s="89">
        <v>1.8115986388700001E-3</v>
      </c>
      <c r="V4048" s="89">
        <v>0</v>
      </c>
      <c r="W4048" s="89">
        <v>0</v>
      </c>
      <c r="X4048" s="89">
        <v>0</v>
      </c>
      <c r="Y4048" s="89">
        <v>0</v>
      </c>
      <c r="Z4048" s="89">
        <v>7.9077136680000002E-5</v>
      </c>
      <c r="AA4048" s="89">
        <v>1.32558635436E-3</v>
      </c>
    </row>
    <row r="4049" spans="1:27" x14ac:dyDescent="0.25">
      <c r="A4049" s="87">
        <v>68409</v>
      </c>
      <c r="B4049" s="134">
        <v>45473</v>
      </c>
      <c r="C4049" s="87">
        <v>5193</v>
      </c>
      <c r="D4049" s="86" t="s">
        <v>4298</v>
      </c>
      <c r="E4049" s="88">
        <v>397739431</v>
      </c>
      <c r="F4049" s="88">
        <v>230305225</v>
      </c>
      <c r="G4049" s="88">
        <v>24646446</v>
      </c>
      <c r="H4049" s="88">
        <v>0</v>
      </c>
      <c r="I4049" s="88">
        <v>0</v>
      </c>
      <c r="J4049" s="88">
        <v>39709381</v>
      </c>
      <c r="K4049" s="88">
        <v>46406530</v>
      </c>
      <c r="L4049" s="88">
        <v>0</v>
      </c>
      <c r="M4049" s="88">
        <v>95205918</v>
      </c>
      <c r="N4049" s="88">
        <v>0</v>
      </c>
      <c r="O4049" s="88">
        <v>7512959</v>
      </c>
      <c r="P4049" s="88">
        <v>16823991</v>
      </c>
      <c r="Q4049" s="89">
        <v>1.02064926405E-2</v>
      </c>
      <c r="R4049" s="89">
        <v>0</v>
      </c>
      <c r="S4049" s="89">
        <v>0</v>
      </c>
      <c r="T4049" s="89">
        <v>1.6153980062E-3</v>
      </c>
      <c r="U4049" s="89">
        <v>8.7856983799999996E-4</v>
      </c>
      <c r="V4049" s="89">
        <v>0</v>
      </c>
      <c r="W4049" s="89">
        <v>0</v>
      </c>
      <c r="X4049" s="89">
        <v>0</v>
      </c>
      <c r="Y4049" s="89">
        <v>0</v>
      </c>
      <c r="Z4049" s="89">
        <v>6.5088787150199999E-3</v>
      </c>
      <c r="AA4049" s="89">
        <v>2.0359266769499999E-3</v>
      </c>
    </row>
    <row r="4050" spans="1:27" x14ac:dyDescent="0.25">
      <c r="A4050" s="87">
        <v>68410</v>
      </c>
      <c r="B4050" s="134">
        <v>45473</v>
      </c>
      <c r="C4050" s="87">
        <v>1877</v>
      </c>
      <c r="D4050" s="86" t="s">
        <v>4299</v>
      </c>
      <c r="E4050" s="88">
        <v>198994996</v>
      </c>
      <c r="F4050" s="88">
        <v>135879987</v>
      </c>
      <c r="G4050" s="88">
        <v>3864551</v>
      </c>
      <c r="H4050" s="88">
        <v>0</v>
      </c>
      <c r="I4050" s="88">
        <v>0</v>
      </c>
      <c r="J4050" s="88">
        <v>16249508</v>
      </c>
      <c r="K4050" s="88">
        <v>67215453</v>
      </c>
      <c r="L4050" s="88">
        <v>0</v>
      </c>
      <c r="M4050" s="88">
        <v>31416245</v>
      </c>
      <c r="N4050" s="88">
        <v>10254301</v>
      </c>
      <c r="O4050" s="88">
        <v>0</v>
      </c>
      <c r="P4050" s="88">
        <v>6879930</v>
      </c>
      <c r="Q4050" s="89">
        <v>1.6888594652280001E-2</v>
      </c>
      <c r="R4050" s="89">
        <v>0</v>
      </c>
      <c r="S4050" s="89">
        <v>0</v>
      </c>
      <c r="T4050" s="89">
        <v>2.340470868E-4</v>
      </c>
      <c r="U4050" s="89">
        <v>1.79103710419E-3</v>
      </c>
      <c r="V4050" s="89">
        <v>0</v>
      </c>
      <c r="W4050" s="89">
        <v>1.4048683220999999E-4</v>
      </c>
      <c r="X4050" s="89">
        <v>0</v>
      </c>
      <c r="Y4050" s="89">
        <v>0</v>
      </c>
      <c r="Z4050" s="89">
        <v>2.9194600086780001E-2</v>
      </c>
      <c r="AA4050" s="89">
        <v>3.09024254337E-3</v>
      </c>
    </row>
    <row r="4051" spans="1:27" x14ac:dyDescent="0.25">
      <c r="A4051" s="87">
        <v>68420</v>
      </c>
      <c r="B4051" s="134">
        <v>45473</v>
      </c>
      <c r="C4051" s="87">
        <v>26344</v>
      </c>
      <c r="D4051" s="86" t="s">
        <v>4300</v>
      </c>
      <c r="E4051" s="88">
        <v>11558200</v>
      </c>
      <c r="F4051" s="88">
        <v>8183129</v>
      </c>
      <c r="G4051" s="88">
        <v>0</v>
      </c>
      <c r="H4051" s="88">
        <v>0</v>
      </c>
      <c r="I4051" s="88">
        <v>0</v>
      </c>
      <c r="J4051" s="88">
        <v>1050076</v>
      </c>
      <c r="K4051" s="88">
        <v>807336</v>
      </c>
      <c r="L4051" s="88">
        <v>0</v>
      </c>
      <c r="M4051" s="88">
        <v>0</v>
      </c>
      <c r="N4051" s="88">
        <v>0</v>
      </c>
      <c r="O4051" s="88">
        <v>5345635</v>
      </c>
      <c r="P4051" s="88">
        <v>980082</v>
      </c>
      <c r="Q4051" s="89">
        <v>0</v>
      </c>
      <c r="R4051" s="89">
        <v>0</v>
      </c>
      <c r="S4051" s="89">
        <v>0</v>
      </c>
      <c r="T4051" s="89">
        <v>0</v>
      </c>
      <c r="U4051" s="89">
        <v>0</v>
      </c>
      <c r="V4051" s="89">
        <v>0</v>
      </c>
      <c r="W4051" s="89">
        <v>0</v>
      </c>
      <c r="X4051" s="89">
        <v>0</v>
      </c>
      <c r="Y4051" s="89">
        <v>3.3361622011799999E-3</v>
      </c>
      <c r="Z4051" s="89">
        <v>2.0358113285E-4</v>
      </c>
      <c r="AA4051" s="89">
        <v>2.12877889732E-3</v>
      </c>
    </row>
    <row r="4052" spans="1:27" x14ac:dyDescent="0.25">
      <c r="A4052" s="87">
        <v>68423</v>
      </c>
      <c r="B4052" s="134">
        <v>45473</v>
      </c>
      <c r="C4052" s="87">
        <v>9215</v>
      </c>
      <c r="D4052" s="86" t="s">
        <v>4301</v>
      </c>
      <c r="E4052" s="88">
        <v>358929236</v>
      </c>
      <c r="F4052" s="88">
        <v>217483655</v>
      </c>
      <c r="G4052" s="88">
        <v>8787445</v>
      </c>
      <c r="H4052" s="88">
        <v>0</v>
      </c>
      <c r="I4052" s="88">
        <v>0</v>
      </c>
      <c r="J4052" s="88">
        <v>18808405</v>
      </c>
      <c r="K4052" s="88">
        <v>33692354</v>
      </c>
      <c r="L4052" s="88">
        <v>0</v>
      </c>
      <c r="M4052" s="88">
        <v>136714892</v>
      </c>
      <c r="N4052" s="88">
        <v>8537389</v>
      </c>
      <c r="O4052" s="88">
        <v>1175454</v>
      </c>
      <c r="P4052" s="88">
        <v>9767716</v>
      </c>
      <c r="Q4052" s="89">
        <v>1.002884040241E-2</v>
      </c>
      <c r="R4052" s="89">
        <v>0</v>
      </c>
      <c r="S4052" s="89">
        <v>0</v>
      </c>
      <c r="T4052" s="89">
        <v>0</v>
      </c>
      <c r="U4052" s="89">
        <v>0</v>
      </c>
      <c r="V4052" s="89">
        <v>0</v>
      </c>
      <c r="W4052" s="89">
        <v>0</v>
      </c>
      <c r="X4052" s="89">
        <v>0</v>
      </c>
      <c r="Y4052" s="89">
        <v>0</v>
      </c>
      <c r="Z4052" s="89">
        <v>9.2053806997500001E-3</v>
      </c>
      <c r="AA4052" s="89">
        <v>8.3716481682000003E-4</v>
      </c>
    </row>
    <row r="4053" spans="1:27" x14ac:dyDescent="0.25">
      <c r="A4053" s="87">
        <v>68425</v>
      </c>
      <c r="B4053" s="134">
        <v>45473</v>
      </c>
      <c r="C4053" s="87">
        <v>701</v>
      </c>
      <c r="D4053" s="86" t="s">
        <v>4302</v>
      </c>
      <c r="E4053" s="88">
        <v>257657956</v>
      </c>
      <c r="F4053" s="88">
        <v>131429825</v>
      </c>
      <c r="G4053" s="88">
        <v>9580345</v>
      </c>
      <c r="H4053" s="88">
        <v>0</v>
      </c>
      <c r="I4053" s="88">
        <v>0</v>
      </c>
      <c r="J4053" s="88">
        <v>7606349</v>
      </c>
      <c r="K4053" s="88">
        <v>44030981</v>
      </c>
      <c r="L4053" s="88">
        <v>0</v>
      </c>
      <c r="M4053" s="88">
        <v>44574180</v>
      </c>
      <c r="N4053" s="88">
        <v>13293712</v>
      </c>
      <c r="O4053" s="88">
        <v>478668</v>
      </c>
      <c r="P4053" s="88">
        <v>11865590</v>
      </c>
      <c r="Q4053" s="89">
        <v>1.9418597768339999E-2</v>
      </c>
      <c r="R4053" s="89">
        <v>0</v>
      </c>
      <c r="S4053" s="89">
        <v>0</v>
      </c>
      <c r="T4053" s="89">
        <v>2.7838594970199999E-3</v>
      </c>
      <c r="U4053" s="89">
        <v>4.57934810428E-3</v>
      </c>
      <c r="V4053" s="89">
        <v>0</v>
      </c>
      <c r="W4053" s="89">
        <v>1.1152906666E-4</v>
      </c>
      <c r="X4053" s="89">
        <v>0</v>
      </c>
      <c r="Y4053" s="89">
        <v>0</v>
      </c>
      <c r="Z4053" s="89">
        <v>2.6859884904260001E-2</v>
      </c>
      <c r="AA4053" s="89">
        <v>5.5268867278499998E-3</v>
      </c>
    </row>
    <row r="4054" spans="1:27" x14ac:dyDescent="0.25">
      <c r="A4054" s="87">
        <v>68439</v>
      </c>
      <c r="B4054" s="134">
        <v>45473</v>
      </c>
      <c r="C4054" s="87">
        <v>762</v>
      </c>
      <c r="D4054" s="86" t="s">
        <v>4303</v>
      </c>
      <c r="E4054" s="88">
        <v>763006956</v>
      </c>
      <c r="F4054" s="88">
        <v>629909844</v>
      </c>
      <c r="G4054" s="88">
        <v>13367679</v>
      </c>
      <c r="H4054" s="88">
        <v>0</v>
      </c>
      <c r="I4054" s="88">
        <v>0</v>
      </c>
      <c r="J4054" s="88">
        <v>65232393</v>
      </c>
      <c r="K4054" s="88">
        <v>206538316</v>
      </c>
      <c r="L4054" s="88">
        <v>64885131</v>
      </c>
      <c r="M4054" s="88">
        <v>214939524</v>
      </c>
      <c r="N4054" s="88">
        <v>2188269</v>
      </c>
      <c r="O4054" s="88">
        <v>108652</v>
      </c>
      <c r="P4054" s="88">
        <v>62649880</v>
      </c>
      <c r="Q4054" s="89">
        <v>5.6834680379600003E-2</v>
      </c>
      <c r="R4054" s="89">
        <v>0</v>
      </c>
      <c r="S4054" s="89">
        <v>0</v>
      </c>
      <c r="T4054" s="89">
        <v>4.4539975481499997E-3</v>
      </c>
      <c r="U4054" s="89">
        <v>8.5242885711399995E-3</v>
      </c>
      <c r="V4054" s="89">
        <v>1.94814006562E-3</v>
      </c>
      <c r="W4054" s="89">
        <v>3.0035864323E-4</v>
      </c>
      <c r="X4054" s="89">
        <v>0</v>
      </c>
      <c r="Y4054" s="89">
        <v>0</v>
      </c>
      <c r="Z4054" s="89">
        <v>2.6757361309350001E-2</v>
      </c>
      <c r="AA4054" s="89">
        <v>7.3879241835500004E-3</v>
      </c>
    </row>
    <row r="4055" spans="1:27" x14ac:dyDescent="0.25">
      <c r="A4055" s="87">
        <v>68440</v>
      </c>
      <c r="B4055" s="134">
        <v>45473</v>
      </c>
      <c r="C4055" s="87">
        <v>14459</v>
      </c>
      <c r="D4055" s="86" t="s">
        <v>4304</v>
      </c>
      <c r="E4055" s="88">
        <v>196190120</v>
      </c>
      <c r="F4055" s="88">
        <v>151708965</v>
      </c>
      <c r="G4055" s="88">
        <v>8886984</v>
      </c>
      <c r="H4055" s="88">
        <v>0</v>
      </c>
      <c r="I4055" s="88">
        <v>4046470</v>
      </c>
      <c r="J4055" s="88">
        <v>35406238</v>
      </c>
      <c r="K4055" s="88">
        <v>44281846</v>
      </c>
      <c r="L4055" s="88">
        <v>0</v>
      </c>
      <c r="M4055" s="88">
        <v>49886943</v>
      </c>
      <c r="N4055" s="88">
        <v>0</v>
      </c>
      <c r="O4055" s="88">
        <v>0</v>
      </c>
      <c r="P4055" s="88">
        <v>9200484</v>
      </c>
      <c r="Q4055" s="89">
        <v>1.46276168293E-2</v>
      </c>
      <c r="R4055" s="89">
        <v>0</v>
      </c>
      <c r="S4055" s="89">
        <v>6.45700948648E-3</v>
      </c>
      <c r="T4055" s="89">
        <v>3.6471852071000001E-4</v>
      </c>
      <c r="U4055" s="89">
        <v>1.5331499532300001E-3</v>
      </c>
      <c r="V4055" s="89">
        <v>0</v>
      </c>
      <c r="W4055" s="89">
        <v>0</v>
      </c>
      <c r="X4055" s="89">
        <v>0</v>
      </c>
      <c r="Y4055" s="89">
        <v>0</v>
      </c>
      <c r="Z4055" s="89">
        <v>2.3071936693819999E-2</v>
      </c>
      <c r="AA4055" s="89">
        <v>2.8474175383399998E-3</v>
      </c>
    </row>
    <row r="4056" spans="1:27" x14ac:dyDescent="0.25">
      <c r="A4056" s="87">
        <v>68441</v>
      </c>
      <c r="B4056" s="134">
        <v>45473</v>
      </c>
      <c r="C4056" s="87">
        <v>3757</v>
      </c>
      <c r="D4056" s="86" t="s">
        <v>4305</v>
      </c>
      <c r="E4056" s="88">
        <v>700584537</v>
      </c>
      <c r="F4056" s="88">
        <v>519883761</v>
      </c>
      <c r="G4056" s="88">
        <v>23486270</v>
      </c>
      <c r="H4056" s="88">
        <v>0</v>
      </c>
      <c r="I4056" s="88">
        <v>0</v>
      </c>
      <c r="J4056" s="88">
        <v>73208149</v>
      </c>
      <c r="K4056" s="88">
        <v>146656188</v>
      </c>
      <c r="L4056" s="88">
        <v>0</v>
      </c>
      <c r="M4056" s="88">
        <v>254068054</v>
      </c>
      <c r="N4056" s="88">
        <v>256240</v>
      </c>
      <c r="O4056" s="88">
        <v>0</v>
      </c>
      <c r="P4056" s="88">
        <v>22208860</v>
      </c>
      <c r="Q4056" s="89">
        <v>2.9446801856519999E-2</v>
      </c>
      <c r="R4056" s="89">
        <v>0</v>
      </c>
      <c r="S4056" s="89">
        <v>0</v>
      </c>
      <c r="T4056" s="89">
        <v>3.7754282881600001E-3</v>
      </c>
      <c r="U4056" s="89">
        <v>8.2796323663799996E-3</v>
      </c>
      <c r="V4056" s="89">
        <v>0</v>
      </c>
      <c r="W4056" s="89">
        <v>-3.2070077399999999E-4</v>
      </c>
      <c r="X4056" s="89">
        <v>0</v>
      </c>
      <c r="Y4056" s="89">
        <v>0</v>
      </c>
      <c r="Z4056" s="89">
        <v>3.0509647521100001E-2</v>
      </c>
      <c r="AA4056" s="89">
        <v>5.3054493326700003E-3</v>
      </c>
    </row>
    <row r="4057" spans="1:27" x14ac:dyDescent="0.25">
      <c r="A4057" s="87">
        <v>68442</v>
      </c>
      <c r="B4057" s="134">
        <v>45473</v>
      </c>
      <c r="C4057" s="87">
        <v>8116</v>
      </c>
      <c r="D4057" s="86" t="s">
        <v>4306</v>
      </c>
      <c r="E4057" s="88">
        <v>356302662</v>
      </c>
      <c r="F4057" s="88">
        <v>268099787</v>
      </c>
      <c r="G4057" s="88">
        <v>12701341</v>
      </c>
      <c r="H4057" s="88">
        <v>0</v>
      </c>
      <c r="I4057" s="88">
        <v>0</v>
      </c>
      <c r="J4057" s="88">
        <v>21920089</v>
      </c>
      <c r="K4057" s="88">
        <v>73246233</v>
      </c>
      <c r="L4057" s="88">
        <v>0</v>
      </c>
      <c r="M4057" s="88">
        <v>137186333</v>
      </c>
      <c r="N4057" s="88">
        <v>10932077</v>
      </c>
      <c r="O4057" s="88">
        <v>0</v>
      </c>
      <c r="P4057" s="88">
        <v>12113714</v>
      </c>
      <c r="Q4057" s="89">
        <v>1.632027391111E-2</v>
      </c>
      <c r="R4057" s="89">
        <v>0</v>
      </c>
      <c r="S4057" s="89">
        <v>0</v>
      </c>
      <c r="T4057" s="89">
        <v>3.7018002972000002E-4</v>
      </c>
      <c r="U4057" s="89">
        <v>3.0598768437599998E-3</v>
      </c>
      <c r="V4057" s="89">
        <v>0</v>
      </c>
      <c r="W4057" s="89">
        <v>1.8335626260000001E-5</v>
      </c>
      <c r="X4057" s="89">
        <v>0</v>
      </c>
      <c r="Y4057" s="89">
        <v>0</v>
      </c>
      <c r="Z4057" s="89">
        <v>6.3972773822999996E-3</v>
      </c>
      <c r="AA4057" s="89">
        <v>1.9827039631200001E-3</v>
      </c>
    </row>
    <row r="4058" spans="1:27" x14ac:dyDescent="0.25">
      <c r="A4058" s="87">
        <v>68443</v>
      </c>
      <c r="B4058" s="134">
        <v>45473</v>
      </c>
      <c r="C4058" s="87">
        <v>11567</v>
      </c>
      <c r="D4058" s="86" t="s">
        <v>4307</v>
      </c>
      <c r="E4058" s="88">
        <v>374266689</v>
      </c>
      <c r="F4058" s="88">
        <v>289403458</v>
      </c>
      <c r="G4058" s="88">
        <v>3073338</v>
      </c>
      <c r="H4058" s="88">
        <v>0</v>
      </c>
      <c r="I4058" s="88">
        <v>0</v>
      </c>
      <c r="J4058" s="88">
        <v>15939950</v>
      </c>
      <c r="K4058" s="88">
        <v>66785357</v>
      </c>
      <c r="L4058" s="88">
        <v>0</v>
      </c>
      <c r="M4058" s="88">
        <v>173177774</v>
      </c>
      <c r="N4058" s="88">
        <v>26377052</v>
      </c>
      <c r="O4058" s="88">
        <v>0</v>
      </c>
      <c r="P4058" s="88">
        <v>4049987</v>
      </c>
      <c r="Q4058" s="89">
        <v>1.64392054085E-2</v>
      </c>
      <c r="R4058" s="89">
        <v>0</v>
      </c>
      <c r="S4058" s="89">
        <v>0</v>
      </c>
      <c r="T4058" s="89">
        <v>7.2556310274999995E-4</v>
      </c>
      <c r="U4058" s="89">
        <v>1.45896101411E-3</v>
      </c>
      <c r="V4058" s="89">
        <v>0</v>
      </c>
      <c r="W4058" s="89">
        <v>-4.5342918900000003E-5</v>
      </c>
      <c r="X4058" s="89">
        <v>0</v>
      </c>
      <c r="Y4058" s="89">
        <v>0</v>
      </c>
      <c r="Z4058" s="89">
        <v>7.6935172299700001E-3</v>
      </c>
      <c r="AA4058" s="89">
        <v>6.9897944611999995E-4</v>
      </c>
    </row>
    <row r="4059" spans="1:27" x14ac:dyDescent="0.25">
      <c r="A4059" s="87">
        <v>68444</v>
      </c>
      <c r="B4059" s="134">
        <v>45473</v>
      </c>
      <c r="C4059" s="87">
        <v>103</v>
      </c>
      <c r="D4059" s="86" t="s">
        <v>2931</v>
      </c>
      <c r="E4059" s="88">
        <v>705638973</v>
      </c>
      <c r="F4059" s="88">
        <v>402480544</v>
      </c>
      <c r="G4059" s="88">
        <v>12737643</v>
      </c>
      <c r="H4059" s="88">
        <v>0</v>
      </c>
      <c r="I4059" s="88">
        <v>0</v>
      </c>
      <c r="J4059" s="88">
        <v>50282521</v>
      </c>
      <c r="K4059" s="88">
        <v>171805538</v>
      </c>
      <c r="L4059" s="88">
        <v>0</v>
      </c>
      <c r="M4059" s="88">
        <v>97765786</v>
      </c>
      <c r="N4059" s="88">
        <v>42848737</v>
      </c>
      <c r="O4059" s="88">
        <v>2848739</v>
      </c>
      <c r="P4059" s="88">
        <v>24191580</v>
      </c>
      <c r="Q4059" s="89">
        <v>3.4398924497229998E-2</v>
      </c>
      <c r="R4059" s="89">
        <v>0</v>
      </c>
      <c r="S4059" s="89">
        <v>0</v>
      </c>
      <c r="T4059" s="89">
        <v>2.5097742085400001E-3</v>
      </c>
      <c r="U4059" s="89">
        <v>7.3312833331800002E-3</v>
      </c>
      <c r="V4059" s="89">
        <v>0</v>
      </c>
      <c r="W4059" s="89">
        <v>-4.2754216399999999E-4</v>
      </c>
      <c r="X4059" s="89">
        <v>0</v>
      </c>
      <c r="Y4059" s="89">
        <v>0</v>
      </c>
      <c r="Z4059" s="89">
        <v>1.1968325778550001E-2</v>
      </c>
      <c r="AA4059" s="89">
        <v>4.8270772625599997E-3</v>
      </c>
    </row>
    <row r="4060" spans="1:27" x14ac:dyDescent="0.25">
      <c r="A4060" s="87">
        <v>68445</v>
      </c>
      <c r="B4060" s="134">
        <v>45473</v>
      </c>
      <c r="C4060" s="87">
        <v>3393</v>
      </c>
      <c r="D4060" s="86" t="s">
        <v>4308</v>
      </c>
      <c r="E4060" s="88">
        <v>878509627</v>
      </c>
      <c r="F4060" s="88">
        <v>657384445</v>
      </c>
      <c r="G4060" s="88">
        <v>6166919</v>
      </c>
      <c r="H4060" s="88">
        <v>0</v>
      </c>
      <c r="I4060" s="88">
        <v>413749</v>
      </c>
      <c r="J4060" s="88">
        <v>12612818</v>
      </c>
      <c r="K4060" s="88">
        <v>41289108</v>
      </c>
      <c r="L4060" s="88">
        <v>0</v>
      </c>
      <c r="M4060" s="88">
        <v>360218792</v>
      </c>
      <c r="N4060" s="88">
        <v>190892278</v>
      </c>
      <c r="O4060" s="88">
        <v>1813368</v>
      </c>
      <c r="P4060" s="88">
        <v>43977413</v>
      </c>
      <c r="Q4060" s="89">
        <v>1.234278919571E-2</v>
      </c>
      <c r="R4060" s="89">
        <v>0</v>
      </c>
      <c r="S4060" s="89">
        <v>-5.7145265410000004E-4</v>
      </c>
      <c r="T4060" s="89">
        <v>-6.6263828820000001E-4</v>
      </c>
      <c r="U4060" s="89">
        <v>1.84218225243E-3</v>
      </c>
      <c r="V4060" s="89">
        <v>0</v>
      </c>
      <c r="W4060" s="89">
        <v>-1.803101428E-4</v>
      </c>
      <c r="X4060" s="89">
        <v>0</v>
      </c>
      <c r="Y4060" s="89">
        <v>4.8906641507950002E-2</v>
      </c>
      <c r="Z4060" s="89">
        <v>8.8248122876599996E-3</v>
      </c>
      <c r="AA4060" s="89">
        <v>8.9790699688999998E-4</v>
      </c>
    </row>
    <row r="4061" spans="1:27" x14ac:dyDescent="0.25">
      <c r="A4061" s="87">
        <v>68447</v>
      </c>
      <c r="B4061" s="134">
        <v>45473</v>
      </c>
      <c r="C4061" s="87">
        <v>539</v>
      </c>
      <c r="D4061" s="86" t="s">
        <v>4309</v>
      </c>
      <c r="E4061" s="88">
        <v>137058995</v>
      </c>
      <c r="F4061" s="88">
        <v>92957637</v>
      </c>
      <c r="G4061" s="88">
        <v>7649513</v>
      </c>
      <c r="H4061" s="88">
        <v>0</v>
      </c>
      <c r="I4061" s="88">
        <v>3595764</v>
      </c>
      <c r="J4061" s="88">
        <v>9568277</v>
      </c>
      <c r="K4061" s="88">
        <v>23982823</v>
      </c>
      <c r="L4061" s="88">
        <v>0</v>
      </c>
      <c r="M4061" s="88">
        <v>33164216</v>
      </c>
      <c r="N4061" s="88">
        <v>9780423</v>
      </c>
      <c r="O4061" s="88">
        <v>9142</v>
      </c>
      <c r="P4061" s="88">
        <v>5207479</v>
      </c>
      <c r="Q4061" s="89">
        <v>2.761956104083E-2</v>
      </c>
      <c r="R4061" s="89">
        <v>0</v>
      </c>
      <c r="S4061" s="89">
        <v>1.079971240747E-2</v>
      </c>
      <c r="T4061" s="89">
        <v>1.73928727043E-3</v>
      </c>
      <c r="U4061" s="89">
        <v>6.8092424770699999E-3</v>
      </c>
      <c r="V4061" s="89">
        <v>0</v>
      </c>
      <c r="W4061" s="89">
        <v>0</v>
      </c>
      <c r="X4061" s="89">
        <v>0</v>
      </c>
      <c r="Y4061" s="89">
        <v>0</v>
      </c>
      <c r="Z4061" s="89">
        <v>3.6156429544070001E-2</v>
      </c>
      <c r="AA4061" s="89">
        <v>7.2871484834700004E-3</v>
      </c>
    </row>
    <row r="4062" spans="1:27" x14ac:dyDescent="0.25">
      <c r="A4062" s="87">
        <v>68449</v>
      </c>
      <c r="B4062" s="134">
        <v>45473</v>
      </c>
      <c r="C4062" s="87">
        <v>9663</v>
      </c>
      <c r="D4062" s="86" t="s">
        <v>4310</v>
      </c>
      <c r="E4062" s="88">
        <v>175948935</v>
      </c>
      <c r="F4062" s="88">
        <v>115605010</v>
      </c>
      <c r="G4062" s="88">
        <v>4720966</v>
      </c>
      <c r="H4062" s="88">
        <v>0</v>
      </c>
      <c r="I4062" s="88">
        <v>145929</v>
      </c>
      <c r="J4062" s="88">
        <v>14061506</v>
      </c>
      <c r="K4062" s="88">
        <v>37910405</v>
      </c>
      <c r="L4062" s="88">
        <v>0</v>
      </c>
      <c r="M4062" s="88">
        <v>49370647</v>
      </c>
      <c r="N4062" s="88">
        <v>0</v>
      </c>
      <c r="O4062" s="88">
        <v>0</v>
      </c>
      <c r="P4062" s="88">
        <v>9395557</v>
      </c>
      <c r="Q4062" s="89">
        <v>1.369286611017E-2</v>
      </c>
      <c r="R4062" s="89">
        <v>0</v>
      </c>
      <c r="S4062" s="89">
        <v>0</v>
      </c>
      <c r="T4062" s="89">
        <v>6.1064419282000001E-4</v>
      </c>
      <c r="U4062" s="89">
        <v>2.533941445E-3</v>
      </c>
      <c r="V4062" s="89">
        <v>0</v>
      </c>
      <c r="W4062" s="89">
        <v>0</v>
      </c>
      <c r="X4062" s="89">
        <v>0</v>
      </c>
      <c r="Y4062" s="89">
        <v>0</v>
      </c>
      <c r="Z4062" s="89">
        <v>1.3249103904040001E-2</v>
      </c>
      <c r="AA4062" s="89">
        <v>2.3501716748099998E-3</v>
      </c>
    </row>
    <row r="4063" spans="1:27" x14ac:dyDescent="0.25">
      <c r="A4063" s="87">
        <v>68450</v>
      </c>
      <c r="B4063" s="134">
        <v>45473</v>
      </c>
      <c r="C4063" s="87">
        <v>8331</v>
      </c>
      <c r="D4063" s="86" t="s">
        <v>4751</v>
      </c>
      <c r="E4063" s="88">
        <v>220853745</v>
      </c>
      <c r="F4063" s="88">
        <v>193457418</v>
      </c>
      <c r="G4063" s="88">
        <v>0</v>
      </c>
      <c r="H4063" s="88">
        <v>0</v>
      </c>
      <c r="I4063" s="88">
        <v>224401</v>
      </c>
      <c r="J4063" s="88">
        <v>5092708</v>
      </c>
      <c r="K4063" s="88">
        <v>20424806</v>
      </c>
      <c r="L4063" s="88">
        <v>0</v>
      </c>
      <c r="M4063" s="88">
        <v>129800709</v>
      </c>
      <c r="N4063" s="88">
        <v>12984915</v>
      </c>
      <c r="O4063" s="88">
        <v>0</v>
      </c>
      <c r="P4063" s="88">
        <v>24929878</v>
      </c>
      <c r="Q4063" s="89">
        <v>0</v>
      </c>
      <c r="R4063" s="89">
        <v>0</v>
      </c>
      <c r="S4063" s="89">
        <v>-9.9602578941000008E-3</v>
      </c>
      <c r="T4063" s="89">
        <v>1.1966442575729999E-2</v>
      </c>
      <c r="U4063" s="89">
        <v>1.613063955964E-2</v>
      </c>
      <c r="V4063" s="89">
        <v>0</v>
      </c>
      <c r="W4063" s="89">
        <v>0</v>
      </c>
      <c r="X4063" s="89">
        <v>0</v>
      </c>
      <c r="Y4063" s="89">
        <v>0</v>
      </c>
      <c r="Z4063" s="89">
        <v>2.3067782558740001E-2</v>
      </c>
      <c r="AA4063" s="89">
        <v>6.2872858639000002E-3</v>
      </c>
    </row>
    <row r="4064" spans="1:27" x14ac:dyDescent="0.25">
      <c r="A4064" s="87">
        <v>68451</v>
      </c>
      <c r="B4064" s="134">
        <v>45473</v>
      </c>
      <c r="C4064" s="87">
        <v>25267</v>
      </c>
      <c r="D4064" s="86" t="s">
        <v>4311</v>
      </c>
      <c r="E4064" s="88">
        <v>19228127</v>
      </c>
      <c r="F4064" s="88">
        <v>13124215</v>
      </c>
      <c r="G4064" s="88">
        <v>0</v>
      </c>
      <c r="H4064" s="88">
        <v>0</v>
      </c>
      <c r="I4064" s="88">
        <v>0</v>
      </c>
      <c r="J4064" s="88">
        <v>4174947</v>
      </c>
      <c r="K4064" s="88">
        <v>7165879</v>
      </c>
      <c r="L4064" s="88">
        <v>0</v>
      </c>
      <c r="M4064" s="88">
        <v>0</v>
      </c>
      <c r="N4064" s="88">
        <v>0</v>
      </c>
      <c r="O4064" s="88">
        <v>0</v>
      </c>
      <c r="P4064" s="88">
        <v>1783389</v>
      </c>
      <c r="Q4064" s="89">
        <v>0</v>
      </c>
      <c r="R4064" s="89">
        <v>0</v>
      </c>
      <c r="S4064" s="89">
        <v>0</v>
      </c>
      <c r="T4064" s="89">
        <v>0</v>
      </c>
      <c r="U4064" s="89">
        <v>7.1733063561000004E-4</v>
      </c>
      <c r="V4064" s="89">
        <v>0</v>
      </c>
      <c r="W4064" s="89">
        <v>0</v>
      </c>
      <c r="X4064" s="89">
        <v>0</v>
      </c>
      <c r="Y4064" s="89">
        <v>0</v>
      </c>
      <c r="Z4064" s="89">
        <v>1.3196194985099999E-2</v>
      </c>
      <c r="AA4064" s="89">
        <v>2.5567300036700002E-3</v>
      </c>
    </row>
    <row r="4065" spans="1:27" x14ac:dyDescent="0.25">
      <c r="A4065" s="87">
        <v>68459</v>
      </c>
      <c r="B4065" s="134">
        <v>45473</v>
      </c>
      <c r="C4065" s="87">
        <v>11611</v>
      </c>
      <c r="D4065" s="86" t="s">
        <v>4312</v>
      </c>
      <c r="E4065" s="88">
        <v>764941115</v>
      </c>
      <c r="F4065" s="88">
        <v>521147008</v>
      </c>
      <c r="G4065" s="88">
        <v>14840565</v>
      </c>
      <c r="H4065" s="88">
        <v>0</v>
      </c>
      <c r="I4065" s="88">
        <v>22171448</v>
      </c>
      <c r="J4065" s="88">
        <v>80766115</v>
      </c>
      <c r="K4065" s="88">
        <v>89776619</v>
      </c>
      <c r="L4065" s="88">
        <v>0</v>
      </c>
      <c r="M4065" s="88">
        <v>276041812</v>
      </c>
      <c r="N4065" s="88">
        <v>373821</v>
      </c>
      <c r="O4065" s="88">
        <v>0</v>
      </c>
      <c r="P4065" s="88">
        <v>37176629</v>
      </c>
      <c r="Q4065" s="89">
        <v>1.8666431961080001E-2</v>
      </c>
      <c r="R4065" s="89">
        <v>0</v>
      </c>
      <c r="S4065" s="89">
        <v>6.6188810035300001E-3</v>
      </c>
      <c r="T4065" s="89">
        <v>1.7568974452900001E-3</v>
      </c>
      <c r="U4065" s="89">
        <v>2.90213789634E-3</v>
      </c>
      <c r="V4065" s="89">
        <v>0</v>
      </c>
      <c r="W4065" s="89">
        <v>-1.35860645E-5</v>
      </c>
      <c r="X4065" s="89">
        <v>0</v>
      </c>
      <c r="Y4065" s="89">
        <v>0</v>
      </c>
      <c r="Z4065" s="89">
        <v>1.053292186773E-2</v>
      </c>
      <c r="AA4065" s="89">
        <v>2.40583279744E-3</v>
      </c>
    </row>
    <row r="4066" spans="1:27" x14ac:dyDescent="0.25">
      <c r="A4066" s="87">
        <v>68463</v>
      </c>
      <c r="B4066" s="134">
        <v>45473</v>
      </c>
      <c r="C4066" s="87">
        <v>4068</v>
      </c>
      <c r="D4066" s="86" t="s">
        <v>4313</v>
      </c>
      <c r="E4066" s="88">
        <v>65040107</v>
      </c>
      <c r="F4066" s="88">
        <v>25540679</v>
      </c>
      <c r="G4066" s="88">
        <v>75866</v>
      </c>
      <c r="H4066" s="88">
        <v>0</v>
      </c>
      <c r="I4066" s="88">
        <v>0</v>
      </c>
      <c r="J4066" s="88">
        <v>2576663</v>
      </c>
      <c r="K4066" s="88">
        <v>3789577</v>
      </c>
      <c r="L4066" s="88">
        <v>0</v>
      </c>
      <c r="M4066" s="88">
        <v>14785476</v>
      </c>
      <c r="N4066" s="88">
        <v>3801248</v>
      </c>
      <c r="O4066" s="88">
        <v>0</v>
      </c>
      <c r="P4066" s="88">
        <v>511850</v>
      </c>
      <c r="Q4066" s="89">
        <v>0</v>
      </c>
      <c r="R4066" s="89">
        <v>0</v>
      </c>
      <c r="S4066" s="89">
        <v>0</v>
      </c>
      <c r="T4066" s="89">
        <v>0</v>
      </c>
      <c r="U4066" s="89">
        <v>5.1753353942299999E-3</v>
      </c>
      <c r="V4066" s="89">
        <v>0</v>
      </c>
      <c r="W4066" s="89">
        <v>0</v>
      </c>
      <c r="X4066" s="89">
        <v>0</v>
      </c>
      <c r="Y4066" s="89">
        <v>0</v>
      </c>
      <c r="Z4066" s="89">
        <v>9.5505505791199999E-3</v>
      </c>
      <c r="AA4066" s="89">
        <v>1.4413986404400001E-3</v>
      </c>
    </row>
    <row r="4067" spans="1:27" x14ac:dyDescent="0.25">
      <c r="A4067" s="87">
        <v>68469</v>
      </c>
      <c r="B4067" s="134">
        <v>45473</v>
      </c>
      <c r="C4067" s="87">
        <v>26359</v>
      </c>
      <c r="D4067" s="86" t="s">
        <v>4314</v>
      </c>
      <c r="E4067" s="88">
        <v>35702239</v>
      </c>
      <c r="F4067" s="88">
        <v>16815376</v>
      </c>
      <c r="G4067" s="88">
        <v>0</v>
      </c>
      <c r="H4067" s="88">
        <v>0</v>
      </c>
      <c r="I4067" s="88">
        <v>0</v>
      </c>
      <c r="J4067" s="88">
        <v>3391747</v>
      </c>
      <c r="K4067" s="88">
        <v>8508626</v>
      </c>
      <c r="L4067" s="88">
        <v>0</v>
      </c>
      <c r="M4067" s="88">
        <v>2560800</v>
      </c>
      <c r="N4067" s="88">
        <v>0</v>
      </c>
      <c r="O4067" s="88">
        <v>0</v>
      </c>
      <c r="P4067" s="88">
        <v>2354203</v>
      </c>
      <c r="Q4067" s="89">
        <v>0</v>
      </c>
      <c r="R4067" s="89">
        <v>0</v>
      </c>
      <c r="S4067" s="89">
        <v>0</v>
      </c>
      <c r="T4067" s="89">
        <v>0</v>
      </c>
      <c r="U4067" s="89">
        <v>1.34545178778E-3</v>
      </c>
      <c r="V4067" s="89">
        <v>0</v>
      </c>
      <c r="W4067" s="89">
        <v>0</v>
      </c>
      <c r="X4067" s="89">
        <v>0</v>
      </c>
      <c r="Y4067" s="89">
        <v>0</v>
      </c>
      <c r="Z4067" s="89">
        <v>9.8407566240999995E-4</v>
      </c>
      <c r="AA4067" s="89">
        <v>8.7940181579000004E-4</v>
      </c>
    </row>
    <row r="4068" spans="1:27" x14ac:dyDescent="0.25">
      <c r="A4068" s="87">
        <v>68474</v>
      </c>
      <c r="B4068" s="134">
        <v>45473</v>
      </c>
      <c r="C4068" s="87">
        <v>591</v>
      </c>
      <c r="D4068" s="86" t="s">
        <v>4315</v>
      </c>
      <c r="E4068" s="88">
        <v>535934500</v>
      </c>
      <c r="F4068" s="88">
        <v>345946851</v>
      </c>
      <c r="G4068" s="88">
        <v>5482951</v>
      </c>
      <c r="H4068" s="88">
        <v>0</v>
      </c>
      <c r="I4068" s="88">
        <v>0</v>
      </c>
      <c r="J4068" s="88">
        <v>37374361</v>
      </c>
      <c r="K4068" s="88">
        <v>82731402</v>
      </c>
      <c r="L4068" s="88">
        <v>0</v>
      </c>
      <c r="M4068" s="88">
        <v>174577181</v>
      </c>
      <c r="N4068" s="88">
        <v>20747704</v>
      </c>
      <c r="O4068" s="88">
        <v>1615656</v>
      </c>
      <c r="P4068" s="88">
        <v>23417596</v>
      </c>
      <c r="Q4068" s="89">
        <v>1.253031147721E-2</v>
      </c>
      <c r="R4068" s="89">
        <v>0</v>
      </c>
      <c r="S4068" s="89">
        <v>0</v>
      </c>
      <c r="T4068" s="89">
        <v>3.0101131051800002E-3</v>
      </c>
      <c r="U4068" s="89">
        <v>4.5097989157300003E-3</v>
      </c>
      <c r="V4068" s="89">
        <v>0</v>
      </c>
      <c r="W4068" s="89">
        <v>1.8038808888000001E-4</v>
      </c>
      <c r="X4068" s="89">
        <v>0</v>
      </c>
      <c r="Y4068" s="89">
        <v>1.835160687E-5</v>
      </c>
      <c r="Z4068" s="89">
        <v>-3.2661574819999999E-4</v>
      </c>
      <c r="AA4068" s="89">
        <v>1.6317265182199999E-3</v>
      </c>
    </row>
    <row r="4069" spans="1:27" x14ac:dyDescent="0.25">
      <c r="A4069" s="87">
        <v>68476</v>
      </c>
      <c r="B4069" s="134">
        <v>45473</v>
      </c>
      <c r="C4069" s="87">
        <v>99</v>
      </c>
      <c r="D4069" s="86" t="s">
        <v>4316</v>
      </c>
      <c r="E4069" s="88">
        <v>966643259</v>
      </c>
      <c r="F4069" s="88">
        <v>789303896</v>
      </c>
      <c r="G4069" s="88">
        <v>16581321</v>
      </c>
      <c r="H4069" s="88">
        <v>0</v>
      </c>
      <c r="I4069" s="88">
        <v>0</v>
      </c>
      <c r="J4069" s="88">
        <v>152735769</v>
      </c>
      <c r="K4069" s="88">
        <v>174889764</v>
      </c>
      <c r="L4069" s="88">
        <v>0</v>
      </c>
      <c r="M4069" s="88">
        <v>281367809</v>
      </c>
      <c r="N4069" s="88">
        <v>73338145</v>
      </c>
      <c r="O4069" s="88">
        <v>972808</v>
      </c>
      <c r="P4069" s="88">
        <v>89418280</v>
      </c>
      <c r="Q4069" s="89">
        <v>4.2110527105090001E-2</v>
      </c>
      <c r="R4069" s="89">
        <v>0</v>
      </c>
      <c r="S4069" s="89">
        <v>0</v>
      </c>
      <c r="T4069" s="89">
        <v>2.0374071286599999E-3</v>
      </c>
      <c r="U4069" s="89">
        <v>4.5950723734399998E-3</v>
      </c>
      <c r="V4069" s="89">
        <v>0</v>
      </c>
      <c r="W4069" s="89">
        <v>-2.5387508043999999E-3</v>
      </c>
      <c r="X4069" s="89">
        <v>0</v>
      </c>
      <c r="Y4069" s="89">
        <v>0</v>
      </c>
      <c r="Z4069" s="89">
        <v>2.9794815663649998E-2</v>
      </c>
      <c r="AA4069" s="89">
        <v>4.6442371079000004E-3</v>
      </c>
    </row>
    <row r="4070" spans="1:27" x14ac:dyDescent="0.25">
      <c r="A4070" s="87">
        <v>68479</v>
      </c>
      <c r="B4070" s="134">
        <v>45473</v>
      </c>
      <c r="C4070" s="87">
        <v>14030</v>
      </c>
      <c r="D4070" s="86" t="s">
        <v>4317</v>
      </c>
      <c r="E4070" s="88">
        <v>357474049</v>
      </c>
      <c r="F4070" s="88">
        <v>323952282</v>
      </c>
      <c r="G4070" s="88">
        <v>14905239</v>
      </c>
      <c r="H4070" s="88">
        <v>0</v>
      </c>
      <c r="I4070" s="88">
        <v>0</v>
      </c>
      <c r="J4070" s="88">
        <v>43370413</v>
      </c>
      <c r="K4070" s="88">
        <v>64423748</v>
      </c>
      <c r="L4070" s="88">
        <v>0</v>
      </c>
      <c r="M4070" s="88">
        <v>183828378</v>
      </c>
      <c r="N4070" s="88">
        <v>0</v>
      </c>
      <c r="O4070" s="88">
        <v>0</v>
      </c>
      <c r="P4070" s="88">
        <v>17424504</v>
      </c>
      <c r="Q4070" s="89">
        <v>2.2987184448919999E-2</v>
      </c>
      <c r="R4070" s="89">
        <v>0</v>
      </c>
      <c r="S4070" s="89">
        <v>0</v>
      </c>
      <c r="T4070" s="89">
        <v>1.9261687355E-4</v>
      </c>
      <c r="U4070" s="89">
        <v>2.9191302413999998E-4</v>
      </c>
      <c r="V4070" s="89">
        <v>0</v>
      </c>
      <c r="W4070" s="89">
        <v>-3.6548399480000002E-4</v>
      </c>
      <c r="X4070" s="89">
        <v>0</v>
      </c>
      <c r="Y4070" s="89">
        <v>0</v>
      </c>
      <c r="Z4070" s="89">
        <v>1.125368169E-2</v>
      </c>
      <c r="AA4070" s="89">
        <v>1.5700094640500001E-3</v>
      </c>
    </row>
    <row r="4071" spans="1:27" x14ac:dyDescent="0.25">
      <c r="A4071" s="87">
        <v>68482</v>
      </c>
      <c r="B4071" s="134">
        <v>45473</v>
      </c>
      <c r="C4071" s="87">
        <v>22706</v>
      </c>
      <c r="D4071" s="86" t="s">
        <v>4318</v>
      </c>
      <c r="E4071" s="88">
        <v>479449439</v>
      </c>
      <c r="F4071" s="88">
        <v>332977890</v>
      </c>
      <c r="G4071" s="88">
        <v>0</v>
      </c>
      <c r="H4071" s="88">
        <v>0</v>
      </c>
      <c r="I4071" s="88">
        <v>0</v>
      </c>
      <c r="J4071" s="88">
        <v>111037457</v>
      </c>
      <c r="K4071" s="88">
        <v>137827286</v>
      </c>
      <c r="L4071" s="88">
        <v>0</v>
      </c>
      <c r="M4071" s="88">
        <v>36395495</v>
      </c>
      <c r="N4071" s="88">
        <v>1922631</v>
      </c>
      <c r="O4071" s="88">
        <v>1017296</v>
      </c>
      <c r="P4071" s="88">
        <v>44777725</v>
      </c>
      <c r="Q4071" s="89">
        <v>-6.4450574899700006E-2</v>
      </c>
      <c r="R4071" s="89">
        <v>0</v>
      </c>
      <c r="S4071" s="89">
        <v>0</v>
      </c>
      <c r="T4071" s="89">
        <v>4.1712407420000002E-3</v>
      </c>
      <c r="U4071" s="89">
        <v>7.3271044114400002E-3</v>
      </c>
      <c r="V4071" s="89">
        <v>0</v>
      </c>
      <c r="W4071" s="89">
        <v>4.6544109673999999E-4</v>
      </c>
      <c r="X4071" s="89">
        <v>0</v>
      </c>
      <c r="Y4071" s="89">
        <v>0</v>
      </c>
      <c r="Z4071" s="89">
        <v>2.1083003370559999E-2</v>
      </c>
      <c r="AA4071" s="89">
        <v>7.9070860503200006E-3</v>
      </c>
    </row>
    <row r="4072" spans="1:27" x14ac:dyDescent="0.25">
      <c r="A4072" s="87">
        <v>68483</v>
      </c>
      <c r="B4072" s="134">
        <v>45473</v>
      </c>
      <c r="C4072" s="87">
        <v>7990</v>
      </c>
      <c r="D4072" s="86" t="s">
        <v>4319</v>
      </c>
      <c r="E4072" s="88">
        <v>341525568</v>
      </c>
      <c r="F4072" s="88">
        <v>275227137</v>
      </c>
      <c r="G4072" s="88">
        <v>0</v>
      </c>
      <c r="H4072" s="88">
        <v>0</v>
      </c>
      <c r="I4072" s="88">
        <v>0</v>
      </c>
      <c r="J4072" s="88">
        <v>7901474</v>
      </c>
      <c r="K4072" s="88">
        <v>82780888</v>
      </c>
      <c r="L4072" s="88">
        <v>0</v>
      </c>
      <c r="M4072" s="88">
        <v>97596554</v>
      </c>
      <c r="N4072" s="88">
        <v>0</v>
      </c>
      <c r="O4072" s="88">
        <v>0</v>
      </c>
      <c r="P4072" s="88">
        <v>86948221</v>
      </c>
      <c r="Q4072" s="89">
        <v>0</v>
      </c>
      <c r="R4072" s="89">
        <v>0</v>
      </c>
      <c r="S4072" s="89">
        <v>0</v>
      </c>
      <c r="T4072" s="89">
        <v>-2.1136218649000001E-6</v>
      </c>
      <c r="U4072" s="89">
        <v>8.6614956385299997E-3</v>
      </c>
      <c r="V4072" s="89">
        <v>0</v>
      </c>
      <c r="W4072" s="89">
        <v>-2.7494892980000003E-4</v>
      </c>
      <c r="X4072" s="89">
        <v>0</v>
      </c>
      <c r="Y4072" s="89">
        <v>0</v>
      </c>
      <c r="Z4072" s="89">
        <v>5.7554586011999997E-4</v>
      </c>
      <c r="AA4072" s="89">
        <v>2.8972531031900002E-3</v>
      </c>
    </row>
    <row r="4073" spans="1:27" x14ac:dyDescent="0.25">
      <c r="A4073" s="87">
        <v>68487</v>
      </c>
      <c r="B4073" s="134">
        <v>45473</v>
      </c>
      <c r="C4073" s="87">
        <v>379</v>
      </c>
      <c r="D4073" s="86" t="s">
        <v>3061</v>
      </c>
      <c r="E4073" s="88">
        <v>43638038</v>
      </c>
      <c r="F4073" s="88">
        <v>38476888</v>
      </c>
      <c r="G4073" s="88">
        <v>1715915</v>
      </c>
      <c r="H4073" s="88">
        <v>0</v>
      </c>
      <c r="I4073" s="88">
        <v>113666</v>
      </c>
      <c r="J4073" s="88">
        <v>2140880</v>
      </c>
      <c r="K4073" s="88">
        <v>9902606</v>
      </c>
      <c r="L4073" s="88">
        <v>0</v>
      </c>
      <c r="M4073" s="88">
        <v>22089267</v>
      </c>
      <c r="N4073" s="88">
        <v>0</v>
      </c>
      <c r="O4073" s="88">
        <v>0</v>
      </c>
      <c r="P4073" s="88">
        <v>2514554</v>
      </c>
      <c r="Q4073" s="89">
        <v>1.6532407611859999E-2</v>
      </c>
      <c r="R4073" s="89">
        <v>0</v>
      </c>
      <c r="S4073" s="89">
        <v>0</v>
      </c>
      <c r="T4073" s="89">
        <v>0</v>
      </c>
      <c r="U4073" s="89">
        <v>1.0674783218399999E-3</v>
      </c>
      <c r="V4073" s="89">
        <v>0</v>
      </c>
      <c r="W4073" s="89">
        <v>1.4839108685E-3</v>
      </c>
      <c r="X4073" s="89">
        <v>0</v>
      </c>
      <c r="Y4073" s="89">
        <v>0</v>
      </c>
      <c r="Z4073" s="89">
        <v>1.151966321676E-2</v>
      </c>
      <c r="AA4073" s="89">
        <v>3.1953749307700001E-3</v>
      </c>
    </row>
    <row r="4074" spans="1:27" x14ac:dyDescent="0.25">
      <c r="A4074" s="87">
        <v>68491</v>
      </c>
      <c r="B4074" s="134">
        <v>45473</v>
      </c>
      <c r="C4074" s="87">
        <v>3930</v>
      </c>
      <c r="D4074" s="86" t="s">
        <v>4320</v>
      </c>
      <c r="E4074" s="88">
        <v>56458591</v>
      </c>
      <c r="F4074" s="88">
        <v>36443826</v>
      </c>
      <c r="G4074" s="88">
        <v>470505</v>
      </c>
      <c r="H4074" s="88">
        <v>0</v>
      </c>
      <c r="I4074" s="88">
        <v>0</v>
      </c>
      <c r="J4074" s="88">
        <v>512129</v>
      </c>
      <c r="K4074" s="88">
        <v>1253712</v>
      </c>
      <c r="L4074" s="88">
        <v>0</v>
      </c>
      <c r="M4074" s="88">
        <v>33608900</v>
      </c>
      <c r="N4074" s="88">
        <v>393893</v>
      </c>
      <c r="O4074" s="88">
        <v>0</v>
      </c>
      <c r="P4074" s="88">
        <v>204687</v>
      </c>
      <c r="Q4074" s="89">
        <v>7.5048924381700003E-3</v>
      </c>
      <c r="R4074" s="89">
        <v>0</v>
      </c>
      <c r="S4074" s="89">
        <v>0</v>
      </c>
      <c r="T4074" s="89">
        <v>0</v>
      </c>
      <c r="U4074" s="89">
        <v>1.5722778082599999E-3</v>
      </c>
      <c r="V4074" s="89">
        <v>0</v>
      </c>
      <c r="W4074" s="89">
        <v>0</v>
      </c>
      <c r="X4074" s="89">
        <v>0</v>
      </c>
      <c r="Y4074" s="89">
        <v>0</v>
      </c>
      <c r="Z4074" s="89">
        <v>7.0866393187999999E-3</v>
      </c>
      <c r="AA4074" s="89">
        <v>1.9763860519000001E-4</v>
      </c>
    </row>
    <row r="4075" spans="1:27" x14ac:dyDescent="0.25">
      <c r="A4075" s="87">
        <v>68493</v>
      </c>
      <c r="B4075" s="134">
        <v>45473</v>
      </c>
      <c r="C4075" s="87">
        <v>21448</v>
      </c>
      <c r="D4075" s="86" t="s">
        <v>4321</v>
      </c>
      <c r="E4075" s="88">
        <v>971890704</v>
      </c>
      <c r="F4075" s="88">
        <v>660348466</v>
      </c>
      <c r="G4075" s="88">
        <v>0</v>
      </c>
      <c r="H4075" s="88">
        <v>0</v>
      </c>
      <c r="I4075" s="88">
        <v>0</v>
      </c>
      <c r="J4075" s="88">
        <v>57492732</v>
      </c>
      <c r="K4075" s="88">
        <v>45862690</v>
      </c>
      <c r="L4075" s="88">
        <v>0</v>
      </c>
      <c r="M4075" s="88">
        <v>277424945</v>
      </c>
      <c r="N4075" s="88">
        <v>0</v>
      </c>
      <c r="O4075" s="88">
        <v>0</v>
      </c>
      <c r="P4075" s="88">
        <v>279568099</v>
      </c>
      <c r="Q4075" s="89">
        <v>1.9595541902869999E-2</v>
      </c>
      <c r="R4075" s="89">
        <v>0</v>
      </c>
      <c r="S4075" s="89">
        <v>0</v>
      </c>
      <c r="T4075" s="89">
        <v>-2.1919886310000001E-4</v>
      </c>
      <c r="U4075" s="89">
        <v>3.4212321533E-3</v>
      </c>
      <c r="V4075" s="89">
        <v>0</v>
      </c>
      <c r="W4075" s="89">
        <v>-2.3192296989999999E-4</v>
      </c>
      <c r="X4075" s="89">
        <v>0</v>
      </c>
      <c r="Y4075" s="89">
        <v>0</v>
      </c>
      <c r="Z4075" s="89">
        <v>1.0459258136519999E-2</v>
      </c>
      <c r="AA4075" s="89">
        <v>5.0190756029000003E-3</v>
      </c>
    </row>
    <row r="4076" spans="1:27" x14ac:dyDescent="0.25">
      <c r="A4076" s="87">
        <v>68495</v>
      </c>
      <c r="B4076" s="134">
        <v>45473</v>
      </c>
      <c r="C4076" s="87">
        <v>657</v>
      </c>
      <c r="D4076" s="86" t="s">
        <v>4322</v>
      </c>
      <c r="E4076" s="88">
        <v>314868160</v>
      </c>
      <c r="F4076" s="88">
        <v>254512331</v>
      </c>
      <c r="G4076" s="88">
        <v>2353108</v>
      </c>
      <c r="H4076" s="88">
        <v>0</v>
      </c>
      <c r="I4076" s="88">
        <v>0</v>
      </c>
      <c r="J4076" s="88">
        <v>30637327</v>
      </c>
      <c r="K4076" s="88">
        <v>62300024</v>
      </c>
      <c r="L4076" s="88">
        <v>0</v>
      </c>
      <c r="M4076" s="88">
        <v>69592151</v>
      </c>
      <c r="N4076" s="88">
        <v>15986812</v>
      </c>
      <c r="O4076" s="88">
        <v>4310709</v>
      </c>
      <c r="P4076" s="88">
        <v>69332200</v>
      </c>
      <c r="Q4076" s="89">
        <v>5.60940747038E-3</v>
      </c>
      <c r="R4076" s="89">
        <v>0</v>
      </c>
      <c r="S4076" s="89">
        <v>0</v>
      </c>
      <c r="T4076" s="89">
        <v>4.0640670003E-4</v>
      </c>
      <c r="U4076" s="89">
        <v>7.2245101101000003E-4</v>
      </c>
      <c r="V4076" s="89">
        <v>0</v>
      </c>
      <c r="W4076" s="89">
        <v>-6.6623864862999998E-6</v>
      </c>
      <c r="X4076" s="89">
        <v>0</v>
      </c>
      <c r="Y4076" s="89">
        <v>0</v>
      </c>
      <c r="Z4076" s="89">
        <v>1.5141675015399999E-3</v>
      </c>
      <c r="AA4076" s="89">
        <v>6.9845963209000004E-4</v>
      </c>
    </row>
    <row r="4077" spans="1:27" x14ac:dyDescent="0.25">
      <c r="A4077" s="87">
        <v>68502</v>
      </c>
      <c r="B4077" s="134">
        <v>45473</v>
      </c>
      <c r="C4077" s="87">
        <v>3360</v>
      </c>
      <c r="D4077" s="86" t="s">
        <v>4323</v>
      </c>
      <c r="E4077" s="88">
        <v>600490503</v>
      </c>
      <c r="F4077" s="88">
        <v>453881644</v>
      </c>
      <c r="G4077" s="88">
        <v>0</v>
      </c>
      <c r="H4077" s="88">
        <v>0</v>
      </c>
      <c r="I4077" s="88">
        <v>0</v>
      </c>
      <c r="J4077" s="88">
        <v>46373436</v>
      </c>
      <c r="K4077" s="88">
        <v>164190658</v>
      </c>
      <c r="L4077" s="88">
        <v>0</v>
      </c>
      <c r="M4077" s="88">
        <v>195304356</v>
      </c>
      <c r="N4077" s="88">
        <v>3264906</v>
      </c>
      <c r="O4077" s="88">
        <v>27566814</v>
      </c>
      <c r="P4077" s="88">
        <v>17181475</v>
      </c>
      <c r="Q4077" s="89">
        <v>2.2068727972790001E-2</v>
      </c>
      <c r="R4077" s="89">
        <v>0</v>
      </c>
      <c r="S4077" s="89">
        <v>0</v>
      </c>
      <c r="T4077" s="89">
        <v>2.5064218054500001E-3</v>
      </c>
      <c r="U4077" s="89">
        <v>5.8353986700900003E-3</v>
      </c>
      <c r="V4077" s="89">
        <v>0</v>
      </c>
      <c r="W4077" s="89">
        <v>-9.09877222E-5</v>
      </c>
      <c r="X4077" s="89">
        <v>0</v>
      </c>
      <c r="Y4077" s="89">
        <v>0</v>
      </c>
      <c r="Z4077" s="89">
        <v>1.217108219155E-2</v>
      </c>
      <c r="AA4077" s="89">
        <v>2.8792802928400002E-3</v>
      </c>
    </row>
    <row r="4078" spans="1:27" x14ac:dyDescent="0.25">
      <c r="A4078" s="87">
        <v>68503</v>
      </c>
      <c r="B4078" s="134">
        <v>45473</v>
      </c>
      <c r="C4078" s="87">
        <v>1108</v>
      </c>
      <c r="D4078" s="86" t="s">
        <v>4324</v>
      </c>
      <c r="E4078" s="88">
        <v>906575940</v>
      </c>
      <c r="F4078" s="88">
        <v>390828347</v>
      </c>
      <c r="G4078" s="88">
        <v>14681010</v>
      </c>
      <c r="H4078" s="88">
        <v>0</v>
      </c>
      <c r="I4078" s="88">
        <v>0</v>
      </c>
      <c r="J4078" s="88">
        <v>62689999</v>
      </c>
      <c r="K4078" s="88">
        <v>89393907</v>
      </c>
      <c r="L4078" s="88">
        <v>0</v>
      </c>
      <c r="M4078" s="88">
        <v>191167376</v>
      </c>
      <c r="N4078" s="88">
        <v>0</v>
      </c>
      <c r="O4078" s="88">
        <v>0</v>
      </c>
      <c r="P4078" s="88">
        <v>32896054</v>
      </c>
      <c r="Q4078" s="89">
        <v>1.481457709205E-2</v>
      </c>
      <c r="R4078" s="89">
        <v>0</v>
      </c>
      <c r="S4078" s="89">
        <v>0</v>
      </c>
      <c r="T4078" s="89">
        <v>-1.4542640700000001E-4</v>
      </c>
      <c r="U4078" s="89">
        <v>1.5299203248499999E-3</v>
      </c>
      <c r="V4078" s="89">
        <v>0</v>
      </c>
      <c r="W4078" s="89">
        <v>-2.264122796E-4</v>
      </c>
      <c r="X4078" s="89">
        <v>0</v>
      </c>
      <c r="Y4078" s="89">
        <v>0</v>
      </c>
      <c r="Z4078" s="89">
        <v>1.69108583515E-2</v>
      </c>
      <c r="AA4078" s="89">
        <v>2.2501262036600002E-3</v>
      </c>
    </row>
    <row r="4079" spans="1:27" x14ac:dyDescent="0.25">
      <c r="A4079" s="87">
        <v>68505</v>
      </c>
      <c r="B4079" s="134">
        <v>45473</v>
      </c>
      <c r="C4079" s="87">
        <v>11855</v>
      </c>
      <c r="D4079" s="86" t="s">
        <v>4752</v>
      </c>
      <c r="E4079" s="88">
        <v>920409034</v>
      </c>
      <c r="F4079" s="88">
        <v>726909458</v>
      </c>
      <c r="G4079" s="88">
        <v>17484177</v>
      </c>
      <c r="H4079" s="88">
        <v>0</v>
      </c>
      <c r="I4079" s="88">
        <v>0</v>
      </c>
      <c r="J4079" s="88">
        <v>79925812</v>
      </c>
      <c r="K4079" s="88">
        <v>147961873</v>
      </c>
      <c r="L4079" s="88">
        <v>41613347</v>
      </c>
      <c r="M4079" s="88">
        <v>310095864</v>
      </c>
      <c r="N4079" s="88">
        <v>106012746</v>
      </c>
      <c r="O4079" s="88">
        <v>87366</v>
      </c>
      <c r="P4079" s="88">
        <v>23728273</v>
      </c>
      <c r="Q4079" s="89">
        <v>2.4649739825789999E-2</v>
      </c>
      <c r="R4079" s="89">
        <v>0</v>
      </c>
      <c r="S4079" s="89">
        <v>0</v>
      </c>
      <c r="T4079" s="89">
        <v>7.0135983816699997E-3</v>
      </c>
      <c r="U4079" s="89">
        <v>1.0998708851489999E-2</v>
      </c>
      <c r="V4079" s="89">
        <v>1.01098444868E-3</v>
      </c>
      <c r="W4079" s="89">
        <v>5.1389152761500002E-6</v>
      </c>
      <c r="X4079" s="89">
        <v>0</v>
      </c>
      <c r="Y4079" s="89">
        <v>0</v>
      </c>
      <c r="Z4079" s="89">
        <v>2.3450589063440001E-2</v>
      </c>
      <c r="AA4079" s="89">
        <v>5.2688264466800002E-3</v>
      </c>
    </row>
    <row r="4080" spans="1:27" x14ac:dyDescent="0.25">
      <c r="A4080" s="87">
        <v>68508</v>
      </c>
      <c r="B4080" s="134">
        <v>45473</v>
      </c>
      <c r="C4080" s="87">
        <v>6724</v>
      </c>
      <c r="D4080" s="86" t="s">
        <v>4325</v>
      </c>
      <c r="E4080" s="88">
        <v>33387210</v>
      </c>
      <c r="F4080" s="88">
        <v>11458178</v>
      </c>
      <c r="G4080" s="88">
        <v>361777</v>
      </c>
      <c r="H4080" s="88">
        <v>0</v>
      </c>
      <c r="I4080" s="88">
        <v>0</v>
      </c>
      <c r="J4080" s="88">
        <v>2542808</v>
      </c>
      <c r="K4080" s="88">
        <v>3775682</v>
      </c>
      <c r="L4080" s="88">
        <v>0</v>
      </c>
      <c r="M4080" s="88">
        <v>3636963</v>
      </c>
      <c r="N4080" s="88">
        <v>0</v>
      </c>
      <c r="O4080" s="88">
        <v>0</v>
      </c>
      <c r="P4080" s="88">
        <v>1140948</v>
      </c>
      <c r="Q4080" s="89">
        <v>4.2693628259700004E-3</v>
      </c>
      <c r="R4080" s="89">
        <v>0</v>
      </c>
      <c r="S4080" s="89">
        <v>0</v>
      </c>
      <c r="T4080" s="89">
        <v>7.0798392306900002E-3</v>
      </c>
      <c r="U4080" s="89">
        <v>4.3268561010299999E-3</v>
      </c>
      <c r="V4080" s="89">
        <v>0</v>
      </c>
      <c r="W4080" s="89">
        <v>-3.1502863213999999E-3</v>
      </c>
      <c r="X4080" s="89">
        <v>0</v>
      </c>
      <c r="Y4080" s="89">
        <v>0</v>
      </c>
      <c r="Z4080" s="89">
        <v>9.9361970755900003E-3</v>
      </c>
      <c r="AA4080" s="89">
        <v>3.55262524503E-3</v>
      </c>
    </row>
    <row r="4081" spans="1:27" x14ac:dyDescent="0.25">
      <c r="A4081" s="87">
        <v>68510</v>
      </c>
      <c r="B4081" s="134">
        <v>45473</v>
      </c>
      <c r="C4081" s="87">
        <v>737</v>
      </c>
      <c r="D4081" s="86" t="s">
        <v>1337</v>
      </c>
      <c r="E4081" s="88">
        <v>971878707</v>
      </c>
      <c r="F4081" s="88">
        <v>778348781</v>
      </c>
      <c r="G4081" s="88">
        <v>0</v>
      </c>
      <c r="H4081" s="88">
        <v>0</v>
      </c>
      <c r="I4081" s="88">
        <v>3182429</v>
      </c>
      <c r="J4081" s="88">
        <v>21448335</v>
      </c>
      <c r="K4081" s="88">
        <v>135981146</v>
      </c>
      <c r="L4081" s="88">
        <v>0</v>
      </c>
      <c r="M4081" s="88">
        <v>352371162</v>
      </c>
      <c r="N4081" s="88">
        <v>136026359</v>
      </c>
      <c r="O4081" s="88">
        <v>70582143</v>
      </c>
      <c r="P4081" s="88">
        <v>58757208</v>
      </c>
      <c r="Q4081" s="89">
        <v>0</v>
      </c>
      <c r="R4081" s="89">
        <v>0</v>
      </c>
      <c r="S4081" s="89">
        <v>2.8665456380150001E-2</v>
      </c>
      <c r="T4081" s="89">
        <v>2.4592328211999999E-4</v>
      </c>
      <c r="U4081" s="89">
        <v>3.3642442737699999E-3</v>
      </c>
      <c r="V4081" s="89">
        <v>0</v>
      </c>
      <c r="W4081" s="89">
        <v>1.3535167725E-4</v>
      </c>
      <c r="X4081" s="89">
        <v>6.9264964670000002E-5</v>
      </c>
      <c r="Y4081" s="89">
        <v>1.7963004407500001E-3</v>
      </c>
      <c r="Z4081" s="89">
        <v>1.2474547377199999E-2</v>
      </c>
      <c r="AA4081" s="89">
        <v>1.9772128376099999E-3</v>
      </c>
    </row>
    <row r="4082" spans="1:27" x14ac:dyDescent="0.25">
      <c r="A4082" s="87">
        <v>68513</v>
      </c>
      <c r="B4082" s="134">
        <v>45473</v>
      </c>
      <c r="C4082" s="87">
        <v>26376</v>
      </c>
      <c r="D4082" s="86" t="s">
        <v>4326</v>
      </c>
      <c r="E4082" s="88">
        <v>3669137</v>
      </c>
      <c r="F4082" s="88">
        <v>1369039</v>
      </c>
      <c r="G4082" s="88">
        <v>0</v>
      </c>
      <c r="H4082" s="88">
        <v>0</v>
      </c>
      <c r="I4082" s="88">
        <v>0</v>
      </c>
      <c r="J4082" s="88">
        <v>224327</v>
      </c>
      <c r="K4082" s="88">
        <v>794945</v>
      </c>
      <c r="L4082" s="88">
        <v>0</v>
      </c>
      <c r="M4082" s="88">
        <v>24017</v>
      </c>
      <c r="N4082" s="88">
        <v>0</v>
      </c>
      <c r="O4082" s="88">
        <v>0</v>
      </c>
      <c r="P4082" s="88">
        <v>325750</v>
      </c>
      <c r="Q4082" s="89">
        <v>0</v>
      </c>
      <c r="R4082" s="89">
        <v>0</v>
      </c>
      <c r="S4082" s="89">
        <v>0</v>
      </c>
      <c r="T4082" s="89">
        <v>0</v>
      </c>
      <c r="U4082" s="89">
        <v>8.4413891009500006E-3</v>
      </c>
      <c r="V4082" s="89">
        <v>0</v>
      </c>
      <c r="W4082" s="89">
        <v>0</v>
      </c>
      <c r="X4082" s="89">
        <v>0</v>
      </c>
      <c r="Y4082" s="89">
        <v>0</v>
      </c>
      <c r="Z4082" s="89">
        <v>1.4526356526479999E-2</v>
      </c>
      <c r="AA4082" s="89">
        <v>8.2525919090500003E-3</v>
      </c>
    </row>
    <row r="4083" spans="1:27" x14ac:dyDescent="0.25">
      <c r="A4083" s="87">
        <v>68517</v>
      </c>
      <c r="B4083" s="134">
        <v>45473</v>
      </c>
      <c r="C4083" s="87">
        <v>10773</v>
      </c>
      <c r="D4083" s="86" t="s">
        <v>4327</v>
      </c>
      <c r="E4083" s="88">
        <v>833375439</v>
      </c>
      <c r="F4083" s="88">
        <v>713644764</v>
      </c>
      <c r="G4083" s="88">
        <v>28138144</v>
      </c>
      <c r="H4083" s="88">
        <v>0</v>
      </c>
      <c r="I4083" s="88">
        <v>23913</v>
      </c>
      <c r="J4083" s="88">
        <v>25576701</v>
      </c>
      <c r="K4083" s="88">
        <v>41115263</v>
      </c>
      <c r="L4083" s="88">
        <v>0</v>
      </c>
      <c r="M4083" s="88">
        <v>270186520</v>
      </c>
      <c r="N4083" s="88">
        <v>108677566</v>
      </c>
      <c r="O4083" s="88">
        <v>7981583</v>
      </c>
      <c r="P4083" s="88">
        <v>231945074</v>
      </c>
      <c r="Q4083" s="89">
        <v>1.867283560734E-2</v>
      </c>
      <c r="R4083" s="89">
        <v>0</v>
      </c>
      <c r="S4083" s="89">
        <v>0</v>
      </c>
      <c r="T4083" s="89">
        <v>7.6099495800099996E-3</v>
      </c>
      <c r="U4083" s="89">
        <v>1.449149935417E-2</v>
      </c>
      <c r="V4083" s="89">
        <v>0</v>
      </c>
      <c r="W4083" s="89">
        <v>-1.139385168E-4</v>
      </c>
      <c r="X4083" s="89">
        <v>0</v>
      </c>
      <c r="Y4083" s="89">
        <v>0</v>
      </c>
      <c r="Z4083" s="89">
        <v>3.84332831091E-3</v>
      </c>
      <c r="AA4083" s="89">
        <v>3.4041345012600002E-3</v>
      </c>
    </row>
    <row r="4084" spans="1:27" x14ac:dyDescent="0.25">
      <c r="A4084" s="87">
        <v>68524</v>
      </c>
      <c r="B4084" s="134">
        <v>45473</v>
      </c>
      <c r="C4084" s="87">
        <v>2550</v>
      </c>
      <c r="D4084" s="86" t="s">
        <v>4328</v>
      </c>
      <c r="E4084" s="88">
        <v>150510570</v>
      </c>
      <c r="F4084" s="88">
        <v>49932524</v>
      </c>
      <c r="G4084" s="88">
        <v>2093059</v>
      </c>
      <c r="H4084" s="88">
        <v>0</v>
      </c>
      <c r="I4084" s="88">
        <v>0</v>
      </c>
      <c r="J4084" s="88">
        <v>9221426</v>
      </c>
      <c r="K4084" s="88">
        <v>17013597</v>
      </c>
      <c r="L4084" s="88">
        <v>0</v>
      </c>
      <c r="M4084" s="88">
        <v>11740006</v>
      </c>
      <c r="N4084" s="88">
        <v>0</v>
      </c>
      <c r="O4084" s="88">
        <v>0</v>
      </c>
      <c r="P4084" s="88">
        <v>9864436</v>
      </c>
      <c r="Q4084" s="89">
        <v>1.507823202028E-2</v>
      </c>
      <c r="R4084" s="89">
        <v>0</v>
      </c>
      <c r="S4084" s="89">
        <v>0</v>
      </c>
      <c r="T4084" s="89">
        <v>2.0209259505000001E-4</v>
      </c>
      <c r="U4084" s="89">
        <v>1.5524642637600001E-3</v>
      </c>
      <c r="V4084" s="89">
        <v>0</v>
      </c>
      <c r="W4084" s="89">
        <v>-8.6992756660000004E-4</v>
      </c>
      <c r="X4084" s="89">
        <v>0</v>
      </c>
      <c r="Y4084" s="89">
        <v>0</v>
      </c>
      <c r="Z4084" s="89">
        <v>1.6358791000100001E-3</v>
      </c>
      <c r="AA4084" s="89">
        <v>1.36728773197E-3</v>
      </c>
    </row>
    <row r="4085" spans="1:27" x14ac:dyDescent="0.25">
      <c r="A4085" s="87">
        <v>68529</v>
      </c>
      <c r="B4085" s="134">
        <v>45473</v>
      </c>
      <c r="C4085" s="87">
        <v>26389</v>
      </c>
      <c r="D4085" s="86" t="s">
        <v>4329</v>
      </c>
      <c r="E4085" s="88">
        <v>4853728</v>
      </c>
      <c r="F4085" s="88">
        <v>3493263</v>
      </c>
      <c r="G4085" s="88">
        <v>0</v>
      </c>
      <c r="H4085" s="88">
        <v>0</v>
      </c>
      <c r="I4085" s="88">
        <v>0</v>
      </c>
      <c r="J4085" s="88">
        <v>1219858</v>
      </c>
      <c r="K4085" s="88">
        <v>1457084</v>
      </c>
      <c r="L4085" s="88">
        <v>0</v>
      </c>
      <c r="M4085" s="88">
        <v>0</v>
      </c>
      <c r="N4085" s="88">
        <v>0</v>
      </c>
      <c r="O4085" s="88">
        <v>0</v>
      </c>
      <c r="P4085" s="88">
        <v>816322</v>
      </c>
      <c r="Q4085" s="89">
        <v>0</v>
      </c>
      <c r="R4085" s="89">
        <v>0</v>
      </c>
      <c r="S4085" s="89">
        <v>0</v>
      </c>
      <c r="T4085" s="89">
        <v>0</v>
      </c>
      <c r="U4085" s="89">
        <v>1.03899873647E-3</v>
      </c>
      <c r="V4085" s="89">
        <v>0</v>
      </c>
      <c r="W4085" s="89">
        <v>0</v>
      </c>
      <c r="X4085" s="89">
        <v>0</v>
      </c>
      <c r="Y4085" s="89">
        <v>0</v>
      </c>
      <c r="Z4085" s="89">
        <v>1.219131259622E-2</v>
      </c>
      <c r="AA4085" s="89">
        <v>1.6392702708399999E-3</v>
      </c>
    </row>
    <row r="4086" spans="1:27" x14ac:dyDescent="0.25">
      <c r="A4086" s="87">
        <v>68531</v>
      </c>
      <c r="B4086" s="134">
        <v>45473</v>
      </c>
      <c r="C4086" s="87">
        <v>8070</v>
      </c>
      <c r="D4086" s="86" t="s">
        <v>4330</v>
      </c>
      <c r="E4086" s="88">
        <v>340964502</v>
      </c>
      <c r="F4086" s="88">
        <v>222682694</v>
      </c>
      <c r="G4086" s="88">
        <v>5520486</v>
      </c>
      <c r="H4086" s="88">
        <v>0</v>
      </c>
      <c r="I4086" s="88">
        <v>0</v>
      </c>
      <c r="J4086" s="88">
        <v>22277264</v>
      </c>
      <c r="K4086" s="88">
        <v>98372951</v>
      </c>
      <c r="L4086" s="88">
        <v>0</v>
      </c>
      <c r="M4086" s="88">
        <v>67315208</v>
      </c>
      <c r="N4086" s="88">
        <v>5721529</v>
      </c>
      <c r="O4086" s="88">
        <v>0</v>
      </c>
      <c r="P4086" s="88">
        <v>23475256</v>
      </c>
      <c r="Q4086" s="89">
        <v>7.4924149811300004E-3</v>
      </c>
      <c r="R4086" s="89">
        <v>0</v>
      </c>
      <c r="S4086" s="89">
        <v>0</v>
      </c>
      <c r="T4086" s="89">
        <v>4.9528053852999996E-4</v>
      </c>
      <c r="U4086" s="89">
        <v>2.50531122912E-3</v>
      </c>
      <c r="V4086" s="89">
        <v>0</v>
      </c>
      <c r="W4086" s="89">
        <v>1.4910713731000001E-4</v>
      </c>
      <c r="X4086" s="89">
        <v>0</v>
      </c>
      <c r="Y4086" s="89">
        <v>0</v>
      </c>
      <c r="Z4086" s="89">
        <v>5.0910287803099998E-3</v>
      </c>
      <c r="AA4086" s="89">
        <v>1.87128458236E-3</v>
      </c>
    </row>
    <row r="4087" spans="1:27" x14ac:dyDescent="0.25">
      <c r="A4087" s="87">
        <v>68540</v>
      </c>
      <c r="B4087" s="134">
        <v>45473</v>
      </c>
      <c r="C4087" s="87">
        <v>9852</v>
      </c>
      <c r="D4087" s="86" t="s">
        <v>4331</v>
      </c>
      <c r="E4087" s="88">
        <v>620040395</v>
      </c>
      <c r="F4087" s="88">
        <v>443910585</v>
      </c>
      <c r="G4087" s="88">
        <v>18788015</v>
      </c>
      <c r="H4087" s="88">
        <v>0</v>
      </c>
      <c r="I4087" s="88">
        <v>0</v>
      </c>
      <c r="J4087" s="88">
        <v>32404425</v>
      </c>
      <c r="K4087" s="88">
        <v>54479420</v>
      </c>
      <c r="L4087" s="88">
        <v>0</v>
      </c>
      <c r="M4087" s="88">
        <v>310036990</v>
      </c>
      <c r="N4087" s="88">
        <v>0</v>
      </c>
      <c r="O4087" s="88">
        <v>0</v>
      </c>
      <c r="P4087" s="88">
        <v>28201735</v>
      </c>
      <c r="Q4087" s="89">
        <v>2.2773316994519999E-2</v>
      </c>
      <c r="R4087" s="89">
        <v>0</v>
      </c>
      <c r="S4087" s="89">
        <v>0</v>
      </c>
      <c r="T4087" s="89">
        <v>1.2993815954599999E-3</v>
      </c>
      <c r="U4087" s="89">
        <v>3.5775884245699999E-3</v>
      </c>
      <c r="V4087" s="89">
        <v>0</v>
      </c>
      <c r="W4087" s="89">
        <v>-1.844183456E-4</v>
      </c>
      <c r="X4087" s="89">
        <v>0</v>
      </c>
      <c r="Y4087" s="89">
        <v>0</v>
      </c>
      <c r="Z4087" s="89">
        <v>2.532570237383E-2</v>
      </c>
      <c r="AA4087" s="89">
        <v>2.7651006052499998E-3</v>
      </c>
    </row>
    <row r="4088" spans="1:27" x14ac:dyDescent="0.25">
      <c r="A4088" s="87">
        <v>68542</v>
      </c>
      <c r="B4088" s="134">
        <v>45473</v>
      </c>
      <c r="C4088" s="87">
        <v>8532</v>
      </c>
      <c r="D4088" s="86" t="s">
        <v>4332</v>
      </c>
      <c r="E4088" s="88">
        <v>70804100</v>
      </c>
      <c r="F4088" s="88">
        <v>49678039</v>
      </c>
      <c r="G4088" s="88">
        <v>2727492</v>
      </c>
      <c r="H4088" s="88">
        <v>0</v>
      </c>
      <c r="I4088" s="88">
        <v>0</v>
      </c>
      <c r="J4088" s="88">
        <v>8304403</v>
      </c>
      <c r="K4088" s="88">
        <v>13635925</v>
      </c>
      <c r="L4088" s="88">
        <v>0</v>
      </c>
      <c r="M4088" s="88">
        <v>20614310</v>
      </c>
      <c r="N4088" s="88">
        <v>796064</v>
      </c>
      <c r="O4088" s="88">
        <v>48367</v>
      </c>
      <c r="P4088" s="88">
        <v>3551478</v>
      </c>
      <c r="Q4088" s="89">
        <v>1.0368182524989999E-2</v>
      </c>
      <c r="R4088" s="89">
        <v>0</v>
      </c>
      <c r="S4088" s="89">
        <v>0</v>
      </c>
      <c r="T4088" s="89">
        <v>3.5641374912999998E-4</v>
      </c>
      <c r="U4088" s="89">
        <v>3.2307752175199998E-3</v>
      </c>
      <c r="V4088" s="89">
        <v>0</v>
      </c>
      <c r="W4088" s="89">
        <v>0</v>
      </c>
      <c r="X4088" s="89">
        <v>0</v>
      </c>
      <c r="Y4088" s="89">
        <v>0</v>
      </c>
      <c r="Z4088" s="89">
        <v>9.9441274341299998E-3</v>
      </c>
      <c r="AA4088" s="89">
        <v>2.34010456095E-3</v>
      </c>
    </row>
    <row r="4089" spans="1:27" x14ac:dyDescent="0.25">
      <c r="A4089" s="87">
        <v>68545</v>
      </c>
      <c r="B4089" s="134">
        <v>45473</v>
      </c>
      <c r="C4089" s="87">
        <v>12279</v>
      </c>
      <c r="D4089" s="86" t="s">
        <v>3077</v>
      </c>
      <c r="E4089" s="88">
        <v>54547063</v>
      </c>
      <c r="F4089" s="88">
        <v>30009817</v>
      </c>
      <c r="G4089" s="88">
        <v>233135</v>
      </c>
      <c r="H4089" s="88">
        <v>0</v>
      </c>
      <c r="I4089" s="88">
        <v>0</v>
      </c>
      <c r="J4089" s="88">
        <v>8905983</v>
      </c>
      <c r="K4089" s="88">
        <v>12204922</v>
      </c>
      <c r="L4089" s="88">
        <v>0</v>
      </c>
      <c r="M4089" s="88">
        <v>6792984</v>
      </c>
      <c r="N4089" s="88">
        <v>0</v>
      </c>
      <c r="O4089" s="88">
        <v>0</v>
      </c>
      <c r="P4089" s="88">
        <v>1872793</v>
      </c>
      <c r="Q4089" s="89">
        <v>3.5187708413669999E-2</v>
      </c>
      <c r="R4089" s="89">
        <v>0</v>
      </c>
      <c r="S4089" s="89">
        <v>0</v>
      </c>
      <c r="T4089" s="89">
        <v>-1.21388955E-4</v>
      </c>
      <c r="U4089" s="89">
        <v>8.2343540644E-4</v>
      </c>
      <c r="V4089" s="89">
        <v>0</v>
      </c>
      <c r="W4089" s="89">
        <v>0</v>
      </c>
      <c r="X4089" s="89">
        <v>0</v>
      </c>
      <c r="Y4089" s="89">
        <v>0</v>
      </c>
      <c r="Z4089" s="89">
        <v>1.4381376619E-3</v>
      </c>
      <c r="AA4089" s="89">
        <v>6.9594624143000004E-4</v>
      </c>
    </row>
    <row r="4090" spans="1:27" x14ac:dyDescent="0.25">
      <c r="A4090" s="87">
        <v>68546</v>
      </c>
      <c r="B4090" s="134">
        <v>45473</v>
      </c>
      <c r="C4090" s="87">
        <v>13055</v>
      </c>
      <c r="D4090" s="86" t="s">
        <v>4333</v>
      </c>
      <c r="E4090" s="88">
        <v>76251466</v>
      </c>
      <c r="F4090" s="88">
        <v>41171078</v>
      </c>
      <c r="G4090" s="88">
        <v>4592727</v>
      </c>
      <c r="H4090" s="88">
        <v>0</v>
      </c>
      <c r="I4090" s="88">
        <v>0</v>
      </c>
      <c r="J4090" s="88">
        <v>2627582</v>
      </c>
      <c r="K4090" s="88">
        <v>14515325</v>
      </c>
      <c r="L4090" s="88">
        <v>0</v>
      </c>
      <c r="M4090" s="88">
        <v>12207970</v>
      </c>
      <c r="N4090" s="88">
        <v>0</v>
      </c>
      <c r="O4090" s="88">
        <v>0</v>
      </c>
      <c r="P4090" s="88">
        <v>7227473</v>
      </c>
      <c r="Q4090" s="89">
        <v>1.3970226364990001E-2</v>
      </c>
      <c r="R4090" s="89">
        <v>0</v>
      </c>
      <c r="S4090" s="89">
        <v>0</v>
      </c>
      <c r="T4090" s="89">
        <v>0</v>
      </c>
      <c r="U4090" s="89">
        <v>2.4516711577099999E-3</v>
      </c>
      <c r="V4090" s="89">
        <v>0</v>
      </c>
      <c r="W4090" s="89">
        <v>-1.349529851E-4</v>
      </c>
      <c r="X4090" s="89">
        <v>0</v>
      </c>
      <c r="Y4090" s="89">
        <v>0</v>
      </c>
      <c r="Z4090" s="89">
        <v>1.1907883764299999E-2</v>
      </c>
      <c r="AA4090" s="89">
        <v>4.5537998700099997E-3</v>
      </c>
    </row>
    <row r="4091" spans="1:27" x14ac:dyDescent="0.25">
      <c r="A4091" s="87">
        <v>68547</v>
      </c>
      <c r="B4091" s="134">
        <v>45473</v>
      </c>
      <c r="C4091" s="87">
        <v>26401</v>
      </c>
      <c r="D4091" s="86" t="s">
        <v>4334</v>
      </c>
      <c r="E4091" s="88">
        <v>189927</v>
      </c>
      <c r="F4091" s="88">
        <v>28594</v>
      </c>
      <c r="G4091" s="88">
        <v>0</v>
      </c>
      <c r="H4091" s="88">
        <v>0</v>
      </c>
      <c r="I4091" s="88">
        <v>0</v>
      </c>
      <c r="J4091" s="88">
        <v>0</v>
      </c>
      <c r="K4091" s="88">
        <v>18727</v>
      </c>
      <c r="L4091" s="88">
        <v>0</v>
      </c>
      <c r="M4091" s="88">
        <v>0</v>
      </c>
      <c r="N4091" s="88">
        <v>0</v>
      </c>
      <c r="O4091" s="88">
        <v>0</v>
      </c>
      <c r="P4091" s="88">
        <v>9867</v>
      </c>
      <c r="Q4091" s="89">
        <v>0</v>
      </c>
      <c r="R4091" s="89">
        <v>0</v>
      </c>
      <c r="S4091" s="89">
        <v>0</v>
      </c>
      <c r="T4091" s="89">
        <v>0</v>
      </c>
      <c r="U4091" s="89">
        <v>3.83960376249E-3</v>
      </c>
      <c r="V4091" s="89">
        <v>0</v>
      </c>
      <c r="W4091" s="89">
        <v>0</v>
      </c>
      <c r="X4091" s="89">
        <v>0</v>
      </c>
      <c r="Y4091" s="89">
        <v>0</v>
      </c>
      <c r="Z4091" s="89">
        <v>-6.5597428580000002E-4</v>
      </c>
      <c r="AA4091" s="89">
        <v>2.4555151149500002E-3</v>
      </c>
    </row>
    <row r="4092" spans="1:27" x14ac:dyDescent="0.25">
      <c r="A4092" s="87">
        <v>68549</v>
      </c>
      <c r="B4092" s="134">
        <v>45473</v>
      </c>
      <c r="C4092" s="87">
        <v>522</v>
      </c>
      <c r="D4092" s="86" t="s">
        <v>4335</v>
      </c>
      <c r="E4092" s="88">
        <v>39118881</v>
      </c>
      <c r="F4092" s="88">
        <v>22636663</v>
      </c>
      <c r="G4092" s="88">
        <v>637135</v>
      </c>
      <c r="H4092" s="88">
        <v>0</v>
      </c>
      <c r="I4092" s="88">
        <v>0</v>
      </c>
      <c r="J4092" s="88">
        <v>3807270</v>
      </c>
      <c r="K4092" s="88">
        <v>5510063</v>
      </c>
      <c r="L4092" s="88">
        <v>0</v>
      </c>
      <c r="M4092" s="88">
        <v>11622440</v>
      </c>
      <c r="N4092" s="88">
        <v>0</v>
      </c>
      <c r="O4092" s="88">
        <v>0</v>
      </c>
      <c r="P4092" s="88">
        <v>1059755</v>
      </c>
      <c r="Q4092" s="89">
        <v>1.3982545509819999E-2</v>
      </c>
      <c r="R4092" s="89">
        <v>0</v>
      </c>
      <c r="S4092" s="89">
        <v>0</v>
      </c>
      <c r="T4092" s="89">
        <v>-4.7611364303999997E-6</v>
      </c>
      <c r="U4092" s="89">
        <v>9.3534062236000002E-4</v>
      </c>
      <c r="V4092" s="89">
        <v>0</v>
      </c>
      <c r="W4092" s="89">
        <v>0</v>
      </c>
      <c r="X4092" s="89">
        <v>0</v>
      </c>
      <c r="Y4092" s="89">
        <v>0</v>
      </c>
      <c r="Z4092" s="89">
        <v>1.009565828169E-2</v>
      </c>
      <c r="AA4092" s="89">
        <v>1.16412771735E-3</v>
      </c>
    </row>
    <row r="4093" spans="1:27" x14ac:dyDescent="0.25">
      <c r="A4093" s="87">
        <v>68557</v>
      </c>
      <c r="B4093" s="134">
        <v>45473</v>
      </c>
      <c r="C4093" s="87">
        <v>2937</v>
      </c>
      <c r="D4093" s="86" t="s">
        <v>4336</v>
      </c>
      <c r="E4093" s="88">
        <v>11579296</v>
      </c>
      <c r="F4093" s="88">
        <v>7453253</v>
      </c>
      <c r="G4093" s="88">
        <v>0</v>
      </c>
      <c r="H4093" s="88">
        <v>0</v>
      </c>
      <c r="I4093" s="88">
        <v>0</v>
      </c>
      <c r="J4093" s="88">
        <v>201327</v>
      </c>
      <c r="K4093" s="88">
        <v>2947442</v>
      </c>
      <c r="L4093" s="88">
        <v>0</v>
      </c>
      <c r="M4093" s="88">
        <v>2064596</v>
      </c>
      <c r="N4093" s="88">
        <v>304838</v>
      </c>
      <c r="O4093" s="88">
        <v>1158869</v>
      </c>
      <c r="P4093" s="88">
        <v>776184</v>
      </c>
      <c r="Q4093" s="89">
        <v>0</v>
      </c>
      <c r="R4093" s="89">
        <v>0</v>
      </c>
      <c r="S4093" s="89">
        <v>0</v>
      </c>
      <c r="T4093" s="89">
        <v>-2.0875516975999999E-3</v>
      </c>
      <c r="U4093" s="89">
        <v>1.2094929527E-4</v>
      </c>
      <c r="V4093" s="89">
        <v>0</v>
      </c>
      <c r="W4093" s="89">
        <v>0</v>
      </c>
      <c r="X4093" s="89">
        <v>0</v>
      </c>
      <c r="Y4093" s="89">
        <v>0</v>
      </c>
      <c r="Z4093" s="89">
        <v>1.087396535529E-2</v>
      </c>
      <c r="AA4093" s="89">
        <v>8.5226871679999999E-4</v>
      </c>
    </row>
    <row r="4094" spans="1:27" x14ac:dyDescent="0.25">
      <c r="A4094" s="87">
        <v>68559</v>
      </c>
      <c r="B4094" s="134">
        <v>45473</v>
      </c>
      <c r="C4094" s="87">
        <v>733</v>
      </c>
      <c r="D4094" s="86" t="s">
        <v>4337</v>
      </c>
      <c r="E4094" s="88">
        <v>406332778</v>
      </c>
      <c r="F4094" s="88">
        <v>135299766</v>
      </c>
      <c r="G4094" s="88">
        <v>3220338</v>
      </c>
      <c r="H4094" s="88">
        <v>0</v>
      </c>
      <c r="I4094" s="88">
        <v>0</v>
      </c>
      <c r="J4094" s="88">
        <v>11034323</v>
      </c>
      <c r="K4094" s="88">
        <v>38169728</v>
      </c>
      <c r="L4094" s="88">
        <v>0</v>
      </c>
      <c r="M4094" s="88">
        <v>63446110</v>
      </c>
      <c r="N4094" s="88">
        <v>0</v>
      </c>
      <c r="O4094" s="88">
        <v>0</v>
      </c>
      <c r="P4094" s="88">
        <v>19429267</v>
      </c>
      <c r="Q4094" s="89">
        <v>6.15257861241E-3</v>
      </c>
      <c r="R4094" s="89">
        <v>0</v>
      </c>
      <c r="S4094" s="89">
        <v>0</v>
      </c>
      <c r="T4094" s="89">
        <v>4.0469355866999999E-4</v>
      </c>
      <c r="U4094" s="89">
        <v>8.7877848598000004E-4</v>
      </c>
      <c r="V4094" s="89">
        <v>0</v>
      </c>
      <c r="W4094" s="89">
        <v>8.686363649E-5</v>
      </c>
      <c r="X4094" s="89">
        <v>0</v>
      </c>
      <c r="Y4094" s="89">
        <v>0</v>
      </c>
      <c r="Z4094" s="89">
        <v>4.8808377743899999E-3</v>
      </c>
      <c r="AA4094" s="89">
        <v>1.1830249142E-3</v>
      </c>
    </row>
    <row r="4095" spans="1:27" x14ac:dyDescent="0.25">
      <c r="A4095" s="87">
        <v>68560</v>
      </c>
      <c r="B4095" s="134">
        <v>45473</v>
      </c>
      <c r="C4095" s="87">
        <v>13681</v>
      </c>
      <c r="D4095" s="86" t="s">
        <v>4338</v>
      </c>
      <c r="E4095" s="88">
        <v>327115000</v>
      </c>
      <c r="F4095" s="88">
        <v>266079375</v>
      </c>
      <c r="G4095" s="88">
        <v>3994137</v>
      </c>
      <c r="H4095" s="88">
        <v>0</v>
      </c>
      <c r="I4095" s="88">
        <v>0</v>
      </c>
      <c r="J4095" s="88">
        <v>3531274</v>
      </c>
      <c r="K4095" s="88">
        <v>32388489</v>
      </c>
      <c r="L4095" s="88">
        <v>0</v>
      </c>
      <c r="M4095" s="88">
        <v>201840987</v>
      </c>
      <c r="N4095" s="88">
        <v>0</v>
      </c>
      <c r="O4095" s="88">
        <v>0</v>
      </c>
      <c r="P4095" s="88">
        <v>24324488</v>
      </c>
      <c r="Q4095" s="89">
        <v>1.8356759212100001E-2</v>
      </c>
      <c r="R4095" s="89">
        <v>0</v>
      </c>
      <c r="S4095" s="89">
        <v>0</v>
      </c>
      <c r="T4095" s="89">
        <v>7.0674067462999995E-4</v>
      </c>
      <c r="U4095" s="89">
        <v>-9.6239075100000001E-5</v>
      </c>
      <c r="V4095" s="89">
        <v>0</v>
      </c>
      <c r="W4095" s="89">
        <v>-1.6345276630000001E-4</v>
      </c>
      <c r="X4095" s="89">
        <v>0</v>
      </c>
      <c r="Y4095" s="89">
        <v>0</v>
      </c>
      <c r="Z4095" s="89">
        <v>3.4961905604119999E-2</v>
      </c>
      <c r="AA4095" s="89">
        <v>4.0585084380600003E-3</v>
      </c>
    </row>
    <row r="4096" spans="1:27" x14ac:dyDescent="0.25">
      <c r="A4096" s="87">
        <v>68561</v>
      </c>
      <c r="B4096" s="134">
        <v>45473</v>
      </c>
      <c r="C4096" s="87">
        <v>25569</v>
      </c>
      <c r="D4096" s="86" t="s">
        <v>4339</v>
      </c>
      <c r="E4096" s="88">
        <v>204993017</v>
      </c>
      <c r="F4096" s="88">
        <v>84217288</v>
      </c>
      <c r="G4096" s="88">
        <v>11807650</v>
      </c>
      <c r="H4096" s="88">
        <v>0</v>
      </c>
      <c r="I4096" s="88">
        <v>0</v>
      </c>
      <c r="J4096" s="88">
        <v>4885449</v>
      </c>
      <c r="K4096" s="88">
        <v>19042856</v>
      </c>
      <c r="L4096" s="88">
        <v>0</v>
      </c>
      <c r="M4096" s="88">
        <v>39862890</v>
      </c>
      <c r="N4096" s="88">
        <v>0</v>
      </c>
      <c r="O4096" s="88">
        <v>0</v>
      </c>
      <c r="P4096" s="88">
        <v>8618443</v>
      </c>
      <c r="Q4096" s="89">
        <v>1.2328918526319999E-2</v>
      </c>
      <c r="R4096" s="89">
        <v>0</v>
      </c>
      <c r="S4096" s="89">
        <v>0</v>
      </c>
      <c r="T4096" s="89">
        <v>1.8185536581599999E-3</v>
      </c>
      <c r="U4096" s="89">
        <v>1.6300220940799999E-3</v>
      </c>
      <c r="V4096" s="89">
        <v>0</v>
      </c>
      <c r="W4096" s="89">
        <v>-3.0098378999999999E-5</v>
      </c>
      <c r="X4096" s="89">
        <v>0</v>
      </c>
      <c r="Y4096" s="89">
        <v>0</v>
      </c>
      <c r="Z4096" s="89">
        <v>1.342022433605E-2</v>
      </c>
      <c r="AA4096" s="89">
        <v>3.4858364774399998E-3</v>
      </c>
    </row>
    <row r="4097" spans="1:27" x14ac:dyDescent="0.25">
      <c r="A4097" s="87">
        <v>68562</v>
      </c>
      <c r="B4097" s="134">
        <v>45473</v>
      </c>
      <c r="C4097" s="87">
        <v>278</v>
      </c>
      <c r="D4097" s="86" t="s">
        <v>4340</v>
      </c>
      <c r="E4097" s="88">
        <v>90277337</v>
      </c>
      <c r="F4097" s="88">
        <v>49274138</v>
      </c>
      <c r="G4097" s="88">
        <v>1991261</v>
      </c>
      <c r="H4097" s="88">
        <v>0</v>
      </c>
      <c r="I4097" s="88">
        <v>0</v>
      </c>
      <c r="J4097" s="88">
        <v>4112823</v>
      </c>
      <c r="K4097" s="88">
        <v>10170724</v>
      </c>
      <c r="L4097" s="88">
        <v>0</v>
      </c>
      <c r="M4097" s="88">
        <v>25122495</v>
      </c>
      <c r="N4097" s="88">
        <v>6391391</v>
      </c>
      <c r="O4097" s="88">
        <v>0</v>
      </c>
      <c r="P4097" s="88">
        <v>1485444</v>
      </c>
      <c r="Q4097" s="89">
        <v>1.7417757696899999E-2</v>
      </c>
      <c r="R4097" s="89">
        <v>0</v>
      </c>
      <c r="S4097" s="89">
        <v>0</v>
      </c>
      <c r="T4097" s="89">
        <v>6.7314413809699998E-3</v>
      </c>
      <c r="U4097" s="89">
        <v>3.6392899231900001E-3</v>
      </c>
      <c r="V4097" s="89">
        <v>0</v>
      </c>
      <c r="W4097" s="89">
        <v>0</v>
      </c>
      <c r="X4097" s="89">
        <v>0</v>
      </c>
      <c r="Y4097" s="89">
        <v>0</v>
      </c>
      <c r="Z4097" s="89">
        <v>3.17119541886E-3</v>
      </c>
      <c r="AA4097" s="89">
        <v>2.0618702844499999E-3</v>
      </c>
    </row>
    <row r="4098" spans="1:27" x14ac:dyDescent="0.25">
      <c r="A4098" s="87">
        <v>68563</v>
      </c>
      <c r="B4098" s="134">
        <v>45473</v>
      </c>
      <c r="C4098" s="87">
        <v>1894</v>
      </c>
      <c r="D4098" s="86" t="s">
        <v>4341</v>
      </c>
      <c r="E4098" s="88">
        <v>264977637</v>
      </c>
      <c r="F4098" s="88">
        <v>226593247</v>
      </c>
      <c r="G4098" s="88">
        <v>8739077</v>
      </c>
      <c r="H4098" s="88">
        <v>0</v>
      </c>
      <c r="I4098" s="88">
        <v>0</v>
      </c>
      <c r="J4098" s="88">
        <v>31686468</v>
      </c>
      <c r="K4098" s="88">
        <v>116928103</v>
      </c>
      <c r="L4098" s="88">
        <v>0</v>
      </c>
      <c r="M4098" s="88">
        <v>41215448</v>
      </c>
      <c r="N4098" s="88">
        <v>0</v>
      </c>
      <c r="O4098" s="88">
        <v>0</v>
      </c>
      <c r="P4098" s="88">
        <v>28024151</v>
      </c>
      <c r="Q4098" s="89">
        <v>9.1248781730499991E-3</v>
      </c>
      <c r="R4098" s="89">
        <v>0</v>
      </c>
      <c r="S4098" s="89">
        <v>0</v>
      </c>
      <c r="T4098" s="89">
        <v>8.5807937743E-4</v>
      </c>
      <c r="U4098" s="89">
        <v>2.6403961167299999E-3</v>
      </c>
      <c r="V4098" s="89">
        <v>0</v>
      </c>
      <c r="W4098" s="89">
        <v>2.17452332669E-6</v>
      </c>
      <c r="X4098" s="89">
        <v>0</v>
      </c>
      <c r="Y4098" s="89">
        <v>0</v>
      </c>
      <c r="Z4098" s="89">
        <v>2.0961262357599999E-3</v>
      </c>
      <c r="AA4098" s="89">
        <v>2.0299859424100001E-3</v>
      </c>
    </row>
    <row r="4099" spans="1:27" x14ac:dyDescent="0.25">
      <c r="A4099" s="87">
        <v>68567</v>
      </c>
      <c r="B4099" s="134">
        <v>45473</v>
      </c>
      <c r="C4099" s="87">
        <v>4904</v>
      </c>
      <c r="D4099" s="86" t="s">
        <v>4342</v>
      </c>
      <c r="E4099" s="88">
        <v>376873765</v>
      </c>
      <c r="F4099" s="88">
        <v>202664569</v>
      </c>
      <c r="G4099" s="88">
        <v>2137104</v>
      </c>
      <c r="H4099" s="88">
        <v>0</v>
      </c>
      <c r="I4099" s="88">
        <v>0</v>
      </c>
      <c r="J4099" s="88">
        <v>14743089</v>
      </c>
      <c r="K4099" s="88">
        <v>46145109</v>
      </c>
      <c r="L4099" s="88">
        <v>0</v>
      </c>
      <c r="M4099" s="88">
        <v>63379679</v>
      </c>
      <c r="N4099" s="88">
        <v>34132732</v>
      </c>
      <c r="O4099" s="88">
        <v>4996540</v>
      </c>
      <c r="P4099" s="88">
        <v>37130316</v>
      </c>
      <c r="Q4099" s="89">
        <v>4.218142140002E-2</v>
      </c>
      <c r="R4099" s="89">
        <v>0</v>
      </c>
      <c r="S4099" s="89">
        <v>0</v>
      </c>
      <c r="T4099" s="89">
        <v>1.5098430533600001E-3</v>
      </c>
      <c r="U4099" s="89">
        <v>4.55874809889E-3</v>
      </c>
      <c r="V4099" s="89">
        <v>0</v>
      </c>
      <c r="W4099" s="89">
        <v>0</v>
      </c>
      <c r="X4099" s="89">
        <v>0</v>
      </c>
      <c r="Y4099" s="89">
        <v>4.3206073617399997E-3</v>
      </c>
      <c r="Z4099" s="89">
        <v>1.1622944500559999E-2</v>
      </c>
      <c r="AA4099" s="89">
        <v>2.9768946028800002E-3</v>
      </c>
    </row>
    <row r="4100" spans="1:27" x14ac:dyDescent="0.25">
      <c r="A4100" s="87">
        <v>68571</v>
      </c>
      <c r="B4100" s="134">
        <v>45473</v>
      </c>
      <c r="C4100" s="87">
        <v>6985</v>
      </c>
      <c r="D4100" s="86" t="s">
        <v>4343</v>
      </c>
      <c r="E4100" s="88">
        <v>633212387</v>
      </c>
      <c r="F4100" s="88">
        <v>430210578</v>
      </c>
      <c r="G4100" s="88">
        <v>474687</v>
      </c>
      <c r="H4100" s="88">
        <v>0</v>
      </c>
      <c r="I4100" s="88">
        <v>0</v>
      </c>
      <c r="J4100" s="88">
        <v>47306365</v>
      </c>
      <c r="K4100" s="88">
        <v>98616057</v>
      </c>
      <c r="L4100" s="88">
        <v>0</v>
      </c>
      <c r="M4100" s="88">
        <v>242486682</v>
      </c>
      <c r="N4100" s="88">
        <v>21275935</v>
      </c>
      <c r="O4100" s="88">
        <v>0</v>
      </c>
      <c r="P4100" s="88">
        <v>20050852</v>
      </c>
      <c r="Q4100" s="89">
        <v>-8.9560770220000006E-3</v>
      </c>
      <c r="R4100" s="89">
        <v>0</v>
      </c>
      <c r="S4100" s="89">
        <v>0</v>
      </c>
      <c r="T4100" s="89">
        <v>9.9016856914999995E-4</v>
      </c>
      <c r="U4100" s="89">
        <v>2.4431376435600002E-3</v>
      </c>
      <c r="V4100" s="89">
        <v>0</v>
      </c>
      <c r="W4100" s="89">
        <v>-2.1379732259999999E-4</v>
      </c>
      <c r="X4100" s="89">
        <v>0</v>
      </c>
      <c r="Y4100" s="89">
        <v>0</v>
      </c>
      <c r="Z4100" s="89">
        <v>6.3800587259499998E-3</v>
      </c>
      <c r="AA4100" s="89">
        <v>8.7020260269000005E-4</v>
      </c>
    </row>
    <row r="4101" spans="1:27" x14ac:dyDescent="0.25">
      <c r="A4101" s="87">
        <v>68572</v>
      </c>
      <c r="B4101" s="134">
        <v>45473</v>
      </c>
      <c r="C4101" s="87">
        <v>631</v>
      </c>
      <c r="D4101" s="86" t="s">
        <v>4344</v>
      </c>
      <c r="E4101" s="88">
        <v>547223102</v>
      </c>
      <c r="F4101" s="88">
        <v>433108685</v>
      </c>
      <c r="G4101" s="88">
        <v>5172961</v>
      </c>
      <c r="H4101" s="88">
        <v>0</v>
      </c>
      <c r="I4101" s="88">
        <v>0</v>
      </c>
      <c r="J4101" s="88">
        <v>58386033</v>
      </c>
      <c r="K4101" s="88">
        <v>227164947</v>
      </c>
      <c r="L4101" s="88">
        <v>0</v>
      </c>
      <c r="M4101" s="88">
        <v>103080080</v>
      </c>
      <c r="N4101" s="88">
        <v>7501455</v>
      </c>
      <c r="O4101" s="88">
        <v>1402689</v>
      </c>
      <c r="P4101" s="88">
        <v>30400520</v>
      </c>
      <c r="Q4101" s="89">
        <v>5.3108730274500004E-3</v>
      </c>
      <c r="R4101" s="89">
        <v>0</v>
      </c>
      <c r="S4101" s="89">
        <v>0</v>
      </c>
      <c r="T4101" s="89">
        <v>4.6109620827000002E-4</v>
      </c>
      <c r="U4101" s="89">
        <v>2.1650276845099998E-3</v>
      </c>
      <c r="V4101" s="89">
        <v>0</v>
      </c>
      <c r="W4101" s="89">
        <v>-2.4660228189999999E-4</v>
      </c>
      <c r="X4101" s="89">
        <v>0</v>
      </c>
      <c r="Y4101" s="89">
        <v>0</v>
      </c>
      <c r="Z4101" s="89">
        <v>2.6069437527900001E-3</v>
      </c>
      <c r="AA4101" s="89">
        <v>1.3792477947400001E-3</v>
      </c>
    </row>
    <row r="4102" spans="1:27" x14ac:dyDescent="0.25">
      <c r="A4102" s="87">
        <v>68584</v>
      </c>
      <c r="B4102" s="134">
        <v>45473</v>
      </c>
      <c r="C4102" s="87">
        <v>4463</v>
      </c>
      <c r="D4102" s="86" t="s">
        <v>4345</v>
      </c>
      <c r="E4102" s="88">
        <v>84403942</v>
      </c>
      <c r="F4102" s="88">
        <v>43283975</v>
      </c>
      <c r="G4102" s="88">
        <v>2297111</v>
      </c>
      <c r="H4102" s="88">
        <v>0</v>
      </c>
      <c r="I4102" s="88">
        <v>0</v>
      </c>
      <c r="J4102" s="88">
        <v>3561816</v>
      </c>
      <c r="K4102" s="88">
        <v>17659984</v>
      </c>
      <c r="L4102" s="88">
        <v>0</v>
      </c>
      <c r="M4102" s="88">
        <v>14503341</v>
      </c>
      <c r="N4102" s="88">
        <v>0</v>
      </c>
      <c r="O4102" s="88">
        <v>0</v>
      </c>
      <c r="P4102" s="88">
        <v>5261723</v>
      </c>
      <c r="Q4102" s="89">
        <v>1.0913268289730001E-2</v>
      </c>
      <c r="R4102" s="89">
        <v>0</v>
      </c>
      <c r="S4102" s="89">
        <v>0</v>
      </c>
      <c r="T4102" s="89">
        <v>0</v>
      </c>
      <c r="U4102" s="89">
        <v>4.2100690142E-3</v>
      </c>
      <c r="V4102" s="89">
        <v>0</v>
      </c>
      <c r="W4102" s="89">
        <v>-5.7695596790000004E-4</v>
      </c>
      <c r="X4102" s="89">
        <v>0</v>
      </c>
      <c r="Y4102" s="89">
        <v>0</v>
      </c>
      <c r="Z4102" s="89">
        <v>1.168481578665E-2</v>
      </c>
      <c r="AA4102" s="89">
        <v>3.3380613888399999E-3</v>
      </c>
    </row>
    <row r="4103" spans="1:27" x14ac:dyDescent="0.25">
      <c r="A4103" s="87">
        <v>68586</v>
      </c>
      <c r="B4103" s="134">
        <v>45473</v>
      </c>
      <c r="C4103" s="87">
        <v>1093</v>
      </c>
      <c r="D4103" s="86" t="s">
        <v>4346</v>
      </c>
      <c r="E4103" s="88">
        <v>174762433</v>
      </c>
      <c r="F4103" s="88">
        <v>130464125</v>
      </c>
      <c r="G4103" s="88">
        <v>2681291</v>
      </c>
      <c r="H4103" s="88">
        <v>0</v>
      </c>
      <c r="I4103" s="88">
        <v>0</v>
      </c>
      <c r="J4103" s="88">
        <v>14164129</v>
      </c>
      <c r="K4103" s="88">
        <v>38271593</v>
      </c>
      <c r="L4103" s="88">
        <v>0</v>
      </c>
      <c r="M4103" s="88">
        <v>54606806</v>
      </c>
      <c r="N4103" s="88">
        <v>2643008</v>
      </c>
      <c r="O4103" s="88">
        <v>609309</v>
      </c>
      <c r="P4103" s="88">
        <v>17487988</v>
      </c>
      <c r="Q4103" s="89">
        <v>1.8131526366120001E-2</v>
      </c>
      <c r="R4103" s="89">
        <v>0</v>
      </c>
      <c r="S4103" s="89">
        <v>0</v>
      </c>
      <c r="T4103" s="89">
        <v>6.9564812622999997E-4</v>
      </c>
      <c r="U4103" s="89">
        <v>3.5254520787199998E-3</v>
      </c>
      <c r="V4103" s="89">
        <v>0</v>
      </c>
      <c r="W4103" s="89">
        <v>3.0302916159999998E-5</v>
      </c>
      <c r="X4103" s="89">
        <v>0</v>
      </c>
      <c r="Y4103" s="89">
        <v>0</v>
      </c>
      <c r="Z4103" s="89">
        <v>1.2574583935780001E-2</v>
      </c>
      <c r="AA4103" s="89">
        <v>2.6731580463999999E-3</v>
      </c>
    </row>
    <row r="4104" spans="1:27" x14ac:dyDescent="0.25">
      <c r="A4104" s="87">
        <v>68587</v>
      </c>
      <c r="B4104" s="134">
        <v>45473</v>
      </c>
      <c r="C4104" s="87">
        <v>23780</v>
      </c>
      <c r="D4104" s="86" t="s">
        <v>4347</v>
      </c>
      <c r="E4104" s="88">
        <v>183753769</v>
      </c>
      <c r="F4104" s="88">
        <v>122756603</v>
      </c>
      <c r="G4104" s="88">
        <v>1619205</v>
      </c>
      <c r="H4104" s="88">
        <v>0</v>
      </c>
      <c r="I4104" s="88">
        <v>0</v>
      </c>
      <c r="J4104" s="88">
        <v>32676402</v>
      </c>
      <c r="K4104" s="88">
        <v>44169891</v>
      </c>
      <c r="L4104" s="88">
        <v>0</v>
      </c>
      <c r="M4104" s="88">
        <v>40181402</v>
      </c>
      <c r="N4104" s="88">
        <v>0</v>
      </c>
      <c r="O4104" s="88">
        <v>0</v>
      </c>
      <c r="P4104" s="88">
        <v>4109703</v>
      </c>
      <c r="Q4104" s="89">
        <v>3.43629238511E-3</v>
      </c>
      <c r="R4104" s="89">
        <v>0</v>
      </c>
      <c r="S4104" s="89">
        <v>0</v>
      </c>
      <c r="T4104" s="89">
        <v>8.8752484766000002E-4</v>
      </c>
      <c r="U4104" s="89">
        <v>7.0885681809999997E-4</v>
      </c>
      <c r="V4104" s="89">
        <v>0</v>
      </c>
      <c r="W4104" s="89">
        <v>-1.197787264E-4</v>
      </c>
      <c r="X4104" s="89">
        <v>0</v>
      </c>
      <c r="Y4104" s="89">
        <v>0</v>
      </c>
      <c r="Z4104" s="89">
        <v>3.07912814176E-3</v>
      </c>
      <c r="AA4104" s="89">
        <v>5.5347123433E-4</v>
      </c>
    </row>
    <row r="4105" spans="1:27" x14ac:dyDescent="0.25">
      <c r="A4105" s="87">
        <v>68589</v>
      </c>
      <c r="B4105" s="134">
        <v>45473</v>
      </c>
      <c r="C4105" s="87">
        <v>15446</v>
      </c>
      <c r="D4105" s="86" t="s">
        <v>4348</v>
      </c>
      <c r="E4105" s="88">
        <v>285879166</v>
      </c>
      <c r="F4105" s="88">
        <v>196108471</v>
      </c>
      <c r="G4105" s="88">
        <v>7882379</v>
      </c>
      <c r="H4105" s="88">
        <v>0</v>
      </c>
      <c r="I4105" s="88">
        <v>0</v>
      </c>
      <c r="J4105" s="88">
        <v>14151747</v>
      </c>
      <c r="K4105" s="88">
        <v>84168727</v>
      </c>
      <c r="L4105" s="88">
        <v>0</v>
      </c>
      <c r="M4105" s="88">
        <v>66122718</v>
      </c>
      <c r="N4105" s="88">
        <v>0</v>
      </c>
      <c r="O4105" s="88">
        <v>0</v>
      </c>
      <c r="P4105" s="88">
        <v>23782899</v>
      </c>
      <c r="Q4105" s="89">
        <v>1.8247624467500001E-2</v>
      </c>
      <c r="R4105" s="89">
        <v>0</v>
      </c>
      <c r="S4105" s="89">
        <v>0</v>
      </c>
      <c r="T4105" s="89">
        <v>2.1341898844000002E-3</v>
      </c>
      <c r="U4105" s="89">
        <v>7.8717509337600002E-3</v>
      </c>
      <c r="V4105" s="89">
        <v>0</v>
      </c>
      <c r="W4105" s="89">
        <v>2.7915319062000001E-4</v>
      </c>
      <c r="X4105" s="89">
        <v>0</v>
      </c>
      <c r="Y4105" s="89">
        <v>0</v>
      </c>
      <c r="Z4105" s="89">
        <v>1.6084632961190001E-2</v>
      </c>
      <c r="AA4105" s="89">
        <v>6.5186937089299997E-3</v>
      </c>
    </row>
    <row r="4106" spans="1:27" x14ac:dyDescent="0.25">
      <c r="A4106" s="87">
        <v>68596</v>
      </c>
      <c r="B4106" s="134">
        <v>45473</v>
      </c>
      <c r="C4106" s="87">
        <v>6776</v>
      </c>
      <c r="D4106" s="86" t="s">
        <v>4349</v>
      </c>
      <c r="E4106" s="88">
        <v>160891753</v>
      </c>
      <c r="F4106" s="88">
        <v>47394981</v>
      </c>
      <c r="G4106" s="88">
        <v>0</v>
      </c>
      <c r="H4106" s="88">
        <v>0</v>
      </c>
      <c r="I4106" s="88">
        <v>0</v>
      </c>
      <c r="J4106" s="88">
        <v>4134830</v>
      </c>
      <c r="K4106" s="88">
        <v>15898150</v>
      </c>
      <c r="L4106" s="88">
        <v>0</v>
      </c>
      <c r="M4106" s="88">
        <v>13722992</v>
      </c>
      <c r="N4106" s="88">
        <v>10921210</v>
      </c>
      <c r="O4106" s="88">
        <v>0</v>
      </c>
      <c r="P4106" s="88">
        <v>2717799</v>
      </c>
      <c r="Q4106" s="89">
        <v>0</v>
      </c>
      <c r="R4106" s="89">
        <v>0</v>
      </c>
      <c r="S4106" s="89">
        <v>0</v>
      </c>
      <c r="T4106" s="89">
        <v>-2.2730386531999999E-7</v>
      </c>
      <c r="U4106" s="89">
        <v>9.0882247282000005E-4</v>
      </c>
      <c r="V4106" s="89">
        <v>0</v>
      </c>
      <c r="W4106" s="89">
        <v>0</v>
      </c>
      <c r="X4106" s="89">
        <v>0</v>
      </c>
      <c r="Y4106" s="89">
        <v>0</v>
      </c>
      <c r="Z4106" s="89">
        <v>9.9864184510300002E-3</v>
      </c>
      <c r="AA4106" s="89">
        <v>9.5936924151E-4</v>
      </c>
    </row>
    <row r="4107" spans="1:27" x14ac:dyDescent="0.25">
      <c r="A4107" s="87">
        <v>68597</v>
      </c>
      <c r="B4107" s="134">
        <v>45473</v>
      </c>
      <c r="C4107" s="87">
        <v>23046</v>
      </c>
      <c r="D4107" s="86" t="s">
        <v>4350</v>
      </c>
      <c r="E4107" s="88">
        <v>293242911</v>
      </c>
      <c r="F4107" s="88">
        <v>165324450</v>
      </c>
      <c r="G4107" s="88">
        <v>7854275</v>
      </c>
      <c r="H4107" s="88">
        <v>0</v>
      </c>
      <c r="I4107" s="88">
        <v>148869</v>
      </c>
      <c r="J4107" s="88">
        <v>34716611</v>
      </c>
      <c r="K4107" s="88">
        <v>83759652</v>
      </c>
      <c r="L4107" s="88">
        <v>0</v>
      </c>
      <c r="M4107" s="88">
        <v>30545243</v>
      </c>
      <c r="N4107" s="88">
        <v>0</v>
      </c>
      <c r="O4107" s="88">
        <v>0</v>
      </c>
      <c r="P4107" s="88">
        <v>8299800</v>
      </c>
      <c r="Q4107" s="89">
        <v>8.2709428259299996E-3</v>
      </c>
      <c r="R4107" s="89">
        <v>0</v>
      </c>
      <c r="S4107" s="89">
        <v>-4.7266240000000002E-4</v>
      </c>
      <c r="T4107" s="89">
        <v>1.9715725498500002E-3</v>
      </c>
      <c r="U4107" s="89">
        <v>8.15811573703E-3</v>
      </c>
      <c r="V4107" s="89">
        <v>0</v>
      </c>
      <c r="W4107" s="89">
        <v>-1.2841487820000001E-4</v>
      </c>
      <c r="X4107" s="89">
        <v>0</v>
      </c>
      <c r="Y4107" s="89">
        <v>0</v>
      </c>
      <c r="Z4107" s="89">
        <v>1.9325929910019999E-2</v>
      </c>
      <c r="AA4107" s="89">
        <v>5.7034178720399998E-3</v>
      </c>
    </row>
    <row r="4108" spans="1:27" x14ac:dyDescent="0.25">
      <c r="A4108" s="87">
        <v>68599</v>
      </c>
      <c r="B4108" s="134">
        <v>45473</v>
      </c>
      <c r="C4108" s="87">
        <v>24033</v>
      </c>
      <c r="D4108" s="86" t="s">
        <v>4351</v>
      </c>
      <c r="E4108" s="88">
        <v>474047509</v>
      </c>
      <c r="F4108" s="88">
        <v>394755975</v>
      </c>
      <c r="G4108" s="88">
        <v>12966400</v>
      </c>
      <c r="H4108" s="88">
        <v>0</v>
      </c>
      <c r="I4108" s="88">
        <v>0</v>
      </c>
      <c r="J4108" s="88">
        <v>25022984</v>
      </c>
      <c r="K4108" s="88">
        <v>170501802</v>
      </c>
      <c r="L4108" s="88">
        <v>0</v>
      </c>
      <c r="M4108" s="88">
        <v>78479033</v>
      </c>
      <c r="N4108" s="88">
        <v>59098076</v>
      </c>
      <c r="O4108" s="88">
        <v>4500</v>
      </c>
      <c r="P4108" s="88">
        <v>48683180</v>
      </c>
      <c r="Q4108" s="89">
        <v>9.5595422944499998E-3</v>
      </c>
      <c r="R4108" s="89">
        <v>0</v>
      </c>
      <c r="S4108" s="89">
        <v>0</v>
      </c>
      <c r="T4108" s="89">
        <v>1.00629540712E-3</v>
      </c>
      <c r="U4108" s="89">
        <v>6.2530378360399997E-3</v>
      </c>
      <c r="V4108" s="89">
        <v>0</v>
      </c>
      <c r="W4108" s="89">
        <v>-1.81392736E-5</v>
      </c>
      <c r="X4108" s="89">
        <v>-1.44162624E-5</v>
      </c>
      <c r="Y4108" s="89">
        <v>0.12963748707205</v>
      </c>
      <c r="Z4108" s="89">
        <v>9.2681062892000007E-3</v>
      </c>
      <c r="AA4108" s="89">
        <v>4.3857404481399999E-3</v>
      </c>
    </row>
    <row r="4109" spans="1:27" x14ac:dyDescent="0.25">
      <c r="A4109" s="87">
        <v>68602</v>
      </c>
      <c r="B4109" s="134">
        <v>45473</v>
      </c>
      <c r="C4109" s="87">
        <v>11023</v>
      </c>
      <c r="D4109" s="86" t="s">
        <v>4352</v>
      </c>
      <c r="E4109" s="88">
        <v>208508556</v>
      </c>
      <c r="F4109" s="88">
        <v>136403380</v>
      </c>
      <c r="G4109" s="88">
        <v>3562967</v>
      </c>
      <c r="H4109" s="88">
        <v>0</v>
      </c>
      <c r="I4109" s="88">
        <v>0</v>
      </c>
      <c r="J4109" s="88">
        <v>15514088</v>
      </c>
      <c r="K4109" s="88">
        <v>75192679</v>
      </c>
      <c r="L4109" s="88">
        <v>0</v>
      </c>
      <c r="M4109" s="88">
        <v>27522298</v>
      </c>
      <c r="N4109" s="88">
        <v>4701080</v>
      </c>
      <c r="O4109" s="88">
        <v>314329</v>
      </c>
      <c r="P4109" s="88">
        <v>9595939</v>
      </c>
      <c r="Q4109" s="89">
        <v>1.193090063377E-2</v>
      </c>
      <c r="R4109" s="89">
        <v>0</v>
      </c>
      <c r="S4109" s="89">
        <v>0</v>
      </c>
      <c r="T4109" s="89">
        <v>1.59956654774E-3</v>
      </c>
      <c r="U4109" s="89">
        <v>3.9626801518000002E-3</v>
      </c>
      <c r="V4109" s="89">
        <v>0</v>
      </c>
      <c r="W4109" s="89">
        <v>0</v>
      </c>
      <c r="X4109" s="89">
        <v>0</v>
      </c>
      <c r="Y4109" s="89">
        <v>0</v>
      </c>
      <c r="Z4109" s="89">
        <v>1.7512681435739998E-2</v>
      </c>
      <c r="AA4109" s="89">
        <v>3.9836011200699998E-3</v>
      </c>
    </row>
    <row r="4110" spans="1:27" x14ac:dyDescent="0.25">
      <c r="A4110" s="87">
        <v>68603</v>
      </c>
      <c r="B4110" s="134">
        <v>45473</v>
      </c>
      <c r="C4110" s="87">
        <v>26429</v>
      </c>
      <c r="D4110" s="86" t="s">
        <v>4353</v>
      </c>
      <c r="E4110" s="88">
        <v>4522004</v>
      </c>
      <c r="F4110" s="88">
        <v>2774083</v>
      </c>
      <c r="G4110" s="88">
        <v>0</v>
      </c>
      <c r="H4110" s="88">
        <v>0</v>
      </c>
      <c r="I4110" s="88">
        <v>0</v>
      </c>
      <c r="J4110" s="88">
        <v>769868</v>
      </c>
      <c r="K4110" s="88">
        <v>1645292</v>
      </c>
      <c r="L4110" s="88">
        <v>0</v>
      </c>
      <c r="M4110" s="88">
        <v>31805</v>
      </c>
      <c r="N4110" s="88">
        <v>0</v>
      </c>
      <c r="O4110" s="88">
        <v>0</v>
      </c>
      <c r="P4110" s="88">
        <v>327118</v>
      </c>
      <c r="Q4110" s="89">
        <v>0</v>
      </c>
      <c r="R4110" s="89">
        <v>0</v>
      </c>
      <c r="S4110" s="89">
        <v>0</v>
      </c>
      <c r="T4110" s="89">
        <v>0</v>
      </c>
      <c r="U4110" s="89">
        <v>6.0859951733899997E-3</v>
      </c>
      <c r="V4110" s="89">
        <v>0</v>
      </c>
      <c r="W4110" s="89">
        <v>0</v>
      </c>
      <c r="X4110" s="89">
        <v>0</v>
      </c>
      <c r="Y4110" s="89">
        <v>0</v>
      </c>
      <c r="Z4110" s="89">
        <v>1.496540783266E-2</v>
      </c>
      <c r="AA4110" s="89">
        <v>6.5434387803799997E-3</v>
      </c>
    </row>
    <row r="4111" spans="1:27" x14ac:dyDescent="0.25">
      <c r="A4111" s="87">
        <v>68606</v>
      </c>
      <c r="B4111" s="134">
        <v>45473</v>
      </c>
      <c r="C4111" s="87">
        <v>8824</v>
      </c>
      <c r="D4111" s="86" t="s">
        <v>4354</v>
      </c>
      <c r="E4111" s="88">
        <v>376928777</v>
      </c>
      <c r="F4111" s="88">
        <v>352450844</v>
      </c>
      <c r="G4111" s="88">
        <v>2246434</v>
      </c>
      <c r="H4111" s="88">
        <v>0</v>
      </c>
      <c r="I4111" s="88">
        <v>0</v>
      </c>
      <c r="J4111" s="88">
        <v>72876352</v>
      </c>
      <c r="K4111" s="88">
        <v>159470612</v>
      </c>
      <c r="L4111" s="88">
        <v>0</v>
      </c>
      <c r="M4111" s="88">
        <v>101009650</v>
      </c>
      <c r="N4111" s="88">
        <v>535865</v>
      </c>
      <c r="O4111" s="88">
        <v>0</v>
      </c>
      <c r="P4111" s="88">
        <v>16311931</v>
      </c>
      <c r="Q4111" s="89">
        <v>4.6527724114389997E-2</v>
      </c>
      <c r="R4111" s="89">
        <v>0</v>
      </c>
      <c r="S4111" s="89">
        <v>0</v>
      </c>
      <c r="T4111" s="89">
        <v>2.6981126136599999E-3</v>
      </c>
      <c r="U4111" s="89">
        <v>6.3606094669900002E-3</v>
      </c>
      <c r="V4111" s="89">
        <v>0</v>
      </c>
      <c r="W4111" s="89">
        <v>0</v>
      </c>
      <c r="X4111" s="89">
        <v>0</v>
      </c>
      <c r="Y4111" s="89">
        <v>0</v>
      </c>
      <c r="Z4111" s="89">
        <v>5.3859044701599999E-3</v>
      </c>
      <c r="AA4111" s="89">
        <v>4.0911873431199999E-3</v>
      </c>
    </row>
    <row r="4112" spans="1:27" x14ac:dyDescent="0.25">
      <c r="A4112" s="87">
        <v>68608</v>
      </c>
      <c r="B4112" s="134">
        <v>45473</v>
      </c>
      <c r="C4112" s="87">
        <v>2593</v>
      </c>
      <c r="D4112" s="86" t="s">
        <v>4355</v>
      </c>
      <c r="E4112" s="88">
        <v>690228948</v>
      </c>
      <c r="F4112" s="88">
        <v>596783309</v>
      </c>
      <c r="G4112" s="88">
        <v>43157466</v>
      </c>
      <c r="H4112" s="88">
        <v>0</v>
      </c>
      <c r="I4112" s="88">
        <v>0</v>
      </c>
      <c r="J4112" s="88">
        <v>46299375</v>
      </c>
      <c r="K4112" s="88">
        <v>188573678</v>
      </c>
      <c r="L4112" s="88">
        <v>0</v>
      </c>
      <c r="M4112" s="88">
        <v>149460102</v>
      </c>
      <c r="N4112" s="88">
        <v>98296059</v>
      </c>
      <c r="O4112" s="88">
        <v>4775589</v>
      </c>
      <c r="P4112" s="88">
        <v>66221041</v>
      </c>
      <c r="Q4112" s="89">
        <v>1.3276277851639999E-2</v>
      </c>
      <c r="R4112" s="89">
        <v>0</v>
      </c>
      <c r="S4112" s="89">
        <v>0</v>
      </c>
      <c r="T4112" s="89">
        <v>7.6398069494000001E-4</v>
      </c>
      <c r="U4112" s="89">
        <v>5.9017429621599999E-3</v>
      </c>
      <c r="V4112" s="89">
        <v>0</v>
      </c>
      <c r="W4112" s="89">
        <v>0</v>
      </c>
      <c r="X4112" s="89">
        <v>0</v>
      </c>
      <c r="Y4112" s="89">
        <v>0.13385072871941001</v>
      </c>
      <c r="Z4112" s="89">
        <v>2.2792976093999998E-2</v>
      </c>
      <c r="AA4112" s="89">
        <v>5.95826027422E-3</v>
      </c>
    </row>
    <row r="4113" spans="1:27" x14ac:dyDescent="0.25">
      <c r="A4113" s="87">
        <v>68609</v>
      </c>
      <c r="B4113" s="134">
        <v>45473</v>
      </c>
      <c r="C4113" s="87">
        <v>2078</v>
      </c>
      <c r="D4113" s="86" t="s">
        <v>4356</v>
      </c>
      <c r="E4113" s="88">
        <v>594854081</v>
      </c>
      <c r="F4113" s="88">
        <v>253071116</v>
      </c>
      <c r="G4113" s="88">
        <v>14720502</v>
      </c>
      <c r="H4113" s="88">
        <v>0</v>
      </c>
      <c r="I4113" s="88">
        <v>0</v>
      </c>
      <c r="J4113" s="88">
        <v>43237506</v>
      </c>
      <c r="K4113" s="88">
        <v>79224924</v>
      </c>
      <c r="L4113" s="88">
        <v>0</v>
      </c>
      <c r="M4113" s="88">
        <v>52905157</v>
      </c>
      <c r="N4113" s="88">
        <v>30340291</v>
      </c>
      <c r="O4113" s="88">
        <v>13462</v>
      </c>
      <c r="P4113" s="88">
        <v>32629274</v>
      </c>
      <c r="Q4113" s="89">
        <v>1.27087697229E-2</v>
      </c>
      <c r="R4113" s="89">
        <v>0</v>
      </c>
      <c r="S4113" s="89">
        <v>0</v>
      </c>
      <c r="T4113" s="89">
        <v>2.91089496957E-3</v>
      </c>
      <c r="U4113" s="89">
        <v>5.6711864709699999E-3</v>
      </c>
      <c r="V4113" s="89">
        <v>0</v>
      </c>
      <c r="W4113" s="89">
        <v>-5.7442844427000002E-6</v>
      </c>
      <c r="X4113" s="89">
        <v>0</v>
      </c>
      <c r="Y4113" s="89">
        <v>0</v>
      </c>
      <c r="Z4113" s="89">
        <v>6.6937076367699997E-3</v>
      </c>
      <c r="AA4113" s="89">
        <v>3.8913702115500001E-3</v>
      </c>
    </row>
    <row r="4114" spans="1:27" x14ac:dyDescent="0.25">
      <c r="A4114" s="87">
        <v>68616</v>
      </c>
      <c r="B4114" s="134">
        <v>45473</v>
      </c>
      <c r="C4114" s="87">
        <v>17429</v>
      </c>
      <c r="D4114" s="86" t="s">
        <v>4357</v>
      </c>
      <c r="E4114" s="88">
        <v>417106455</v>
      </c>
      <c r="F4114" s="88">
        <v>269702396</v>
      </c>
      <c r="G4114" s="88">
        <v>12381075</v>
      </c>
      <c r="H4114" s="88">
        <v>0</v>
      </c>
      <c r="I4114" s="88">
        <v>298955</v>
      </c>
      <c r="J4114" s="88">
        <v>22774639</v>
      </c>
      <c r="K4114" s="88">
        <v>94669043</v>
      </c>
      <c r="L4114" s="88">
        <v>35638251</v>
      </c>
      <c r="M4114" s="88">
        <v>91226721</v>
      </c>
      <c r="N4114" s="88">
        <v>5867824</v>
      </c>
      <c r="O4114" s="88">
        <v>211362</v>
      </c>
      <c r="P4114" s="88">
        <v>6634526</v>
      </c>
      <c r="Q4114" s="89">
        <v>1.6400543460550001E-2</v>
      </c>
      <c r="R4114" s="89">
        <v>0</v>
      </c>
      <c r="S4114" s="89">
        <v>9.78188003779E-3</v>
      </c>
      <c r="T4114" s="89">
        <v>8.0551123845999998E-4</v>
      </c>
      <c r="U4114" s="89">
        <v>2.1162358743300001E-3</v>
      </c>
      <c r="V4114" s="89">
        <v>5.0195666564999998E-4</v>
      </c>
      <c r="W4114" s="89">
        <v>-3.8154051599999997E-5</v>
      </c>
      <c r="X4114" s="89">
        <v>0</v>
      </c>
      <c r="Y4114" s="89">
        <v>0</v>
      </c>
      <c r="Z4114" s="89">
        <v>1.288828029543E-2</v>
      </c>
      <c r="AA4114" s="89">
        <v>1.9748908232499998E-3</v>
      </c>
    </row>
    <row r="4115" spans="1:27" x14ac:dyDescent="0.25">
      <c r="A4115" s="87">
        <v>68617</v>
      </c>
      <c r="B4115" s="134">
        <v>45473</v>
      </c>
      <c r="C4115" s="87">
        <v>8703</v>
      </c>
      <c r="D4115" s="86" t="s">
        <v>4358</v>
      </c>
      <c r="E4115" s="88">
        <v>185457493</v>
      </c>
      <c r="F4115" s="88">
        <v>85744554</v>
      </c>
      <c r="G4115" s="88">
        <v>1501252</v>
      </c>
      <c r="H4115" s="88">
        <v>0</v>
      </c>
      <c r="I4115" s="88">
        <v>0</v>
      </c>
      <c r="J4115" s="88">
        <v>19001538</v>
      </c>
      <c r="K4115" s="88">
        <v>30339739</v>
      </c>
      <c r="L4115" s="88">
        <v>0</v>
      </c>
      <c r="M4115" s="88">
        <v>24428031</v>
      </c>
      <c r="N4115" s="88">
        <v>0</v>
      </c>
      <c r="O4115" s="88">
        <v>0</v>
      </c>
      <c r="P4115" s="88">
        <v>10473993</v>
      </c>
      <c r="Q4115" s="89">
        <v>1.481745370698E-2</v>
      </c>
      <c r="R4115" s="89">
        <v>0</v>
      </c>
      <c r="S4115" s="89">
        <v>0</v>
      </c>
      <c r="T4115" s="89">
        <v>1.1395075213399999E-3</v>
      </c>
      <c r="U4115" s="89">
        <v>2.73237044902E-3</v>
      </c>
      <c r="V4115" s="89">
        <v>0</v>
      </c>
      <c r="W4115" s="89">
        <v>-1.26416097E-5</v>
      </c>
      <c r="X4115" s="89">
        <v>0</v>
      </c>
      <c r="Y4115" s="89">
        <v>0</v>
      </c>
      <c r="Z4115" s="89">
        <v>1.9628332186719999E-2</v>
      </c>
      <c r="AA4115" s="89">
        <v>4.3196238927700002E-3</v>
      </c>
    </row>
    <row r="4116" spans="1:27" x14ac:dyDescent="0.25">
      <c r="A4116" s="87">
        <v>68620</v>
      </c>
      <c r="B4116" s="134">
        <v>45473</v>
      </c>
      <c r="C4116" s="87">
        <v>13788</v>
      </c>
      <c r="D4116" s="86" t="s">
        <v>4359</v>
      </c>
      <c r="E4116" s="88">
        <v>74341842</v>
      </c>
      <c r="F4116" s="88">
        <v>45301610</v>
      </c>
      <c r="G4116" s="88">
        <v>2052514</v>
      </c>
      <c r="H4116" s="88">
        <v>0</v>
      </c>
      <c r="I4116" s="88">
        <v>209267</v>
      </c>
      <c r="J4116" s="88">
        <v>3677488</v>
      </c>
      <c r="K4116" s="88">
        <v>9080106</v>
      </c>
      <c r="L4116" s="88">
        <v>0</v>
      </c>
      <c r="M4116" s="88">
        <v>26723709</v>
      </c>
      <c r="N4116" s="88">
        <v>0</v>
      </c>
      <c r="O4116" s="88">
        <v>0</v>
      </c>
      <c r="P4116" s="88">
        <v>3558526</v>
      </c>
      <c r="Q4116" s="89">
        <v>1.5281661362E-2</v>
      </c>
      <c r="R4116" s="89">
        <v>0</v>
      </c>
      <c r="S4116" s="89">
        <v>6.51702016983E-3</v>
      </c>
      <c r="T4116" s="89">
        <v>-4.9905378212000001E-3</v>
      </c>
      <c r="U4116" s="89">
        <v>5.0177649903000005E-4</v>
      </c>
      <c r="V4116" s="89">
        <v>0</v>
      </c>
      <c r="W4116" s="89">
        <v>0</v>
      </c>
      <c r="X4116" s="89">
        <v>0</v>
      </c>
      <c r="Y4116" s="89">
        <v>0</v>
      </c>
      <c r="Z4116" s="89">
        <v>6.6567573859999997E-4</v>
      </c>
      <c r="AA4116" s="89">
        <v>7.5422684809000001E-4</v>
      </c>
    </row>
    <row r="4117" spans="1:27" x14ac:dyDescent="0.25">
      <c r="A4117" s="87">
        <v>68622</v>
      </c>
      <c r="B4117" s="134">
        <v>45473</v>
      </c>
      <c r="C4117" s="87">
        <v>6398</v>
      </c>
      <c r="D4117" s="86" t="s">
        <v>4360</v>
      </c>
      <c r="E4117" s="88">
        <v>80823523</v>
      </c>
      <c r="F4117" s="88">
        <v>54822101</v>
      </c>
      <c r="G4117" s="88">
        <v>1782896</v>
      </c>
      <c r="H4117" s="88">
        <v>0</v>
      </c>
      <c r="I4117" s="88">
        <v>0</v>
      </c>
      <c r="J4117" s="88">
        <v>11311093</v>
      </c>
      <c r="K4117" s="88">
        <v>28628965</v>
      </c>
      <c r="L4117" s="88">
        <v>0</v>
      </c>
      <c r="M4117" s="88">
        <v>10670365</v>
      </c>
      <c r="N4117" s="88">
        <v>0</v>
      </c>
      <c r="O4117" s="88">
        <v>0</v>
      </c>
      <c r="P4117" s="88">
        <v>2428782</v>
      </c>
      <c r="Q4117" s="89">
        <v>-1.2812154636E-3</v>
      </c>
      <c r="R4117" s="89">
        <v>0</v>
      </c>
      <c r="S4117" s="89">
        <v>0</v>
      </c>
      <c r="T4117" s="89">
        <v>1.6838890477E-4</v>
      </c>
      <c r="U4117" s="89">
        <v>7.0195313849899998E-3</v>
      </c>
      <c r="V4117" s="89">
        <v>0</v>
      </c>
      <c r="W4117" s="89">
        <v>0</v>
      </c>
      <c r="X4117" s="89">
        <v>0</v>
      </c>
      <c r="Y4117" s="89">
        <v>0</v>
      </c>
      <c r="Z4117" s="89">
        <v>1.429400461541E-2</v>
      </c>
      <c r="AA4117" s="89">
        <v>4.3835694521299996E-3</v>
      </c>
    </row>
    <row r="4118" spans="1:27" x14ac:dyDescent="0.25">
      <c r="A4118" s="87">
        <v>68623</v>
      </c>
      <c r="B4118" s="134">
        <v>45473</v>
      </c>
      <c r="C4118" s="87">
        <v>1919</v>
      </c>
      <c r="D4118" s="86" t="s">
        <v>4753</v>
      </c>
      <c r="E4118" s="88">
        <v>455153966</v>
      </c>
      <c r="F4118" s="88">
        <v>246989681</v>
      </c>
      <c r="G4118" s="88">
        <v>15726246</v>
      </c>
      <c r="H4118" s="88">
        <v>0</v>
      </c>
      <c r="I4118" s="88">
        <v>0</v>
      </c>
      <c r="J4118" s="88">
        <v>26584680</v>
      </c>
      <c r="K4118" s="88">
        <v>82176513</v>
      </c>
      <c r="L4118" s="88">
        <v>0</v>
      </c>
      <c r="M4118" s="88">
        <v>67893196</v>
      </c>
      <c r="N4118" s="88">
        <v>6599020</v>
      </c>
      <c r="O4118" s="88">
        <v>6978231</v>
      </c>
      <c r="P4118" s="88">
        <v>41031795</v>
      </c>
      <c r="Q4118" s="89">
        <v>1.473152037053E-2</v>
      </c>
      <c r="R4118" s="89">
        <v>0</v>
      </c>
      <c r="S4118" s="89">
        <v>0</v>
      </c>
      <c r="T4118" s="89">
        <v>5.9024504608000004E-4</v>
      </c>
      <c r="U4118" s="89">
        <v>2.3210125498000001E-3</v>
      </c>
      <c r="V4118" s="89">
        <v>0</v>
      </c>
      <c r="W4118" s="89">
        <v>1.2923223853999999E-4</v>
      </c>
      <c r="X4118" s="89">
        <v>0</v>
      </c>
      <c r="Y4118" s="89">
        <v>0</v>
      </c>
      <c r="Z4118" s="89">
        <v>7.3642450147699996E-3</v>
      </c>
      <c r="AA4118" s="89">
        <v>3.0415832554500002E-3</v>
      </c>
    </row>
    <row r="4119" spans="1:27" x14ac:dyDescent="0.25">
      <c r="A4119" s="87">
        <v>68628</v>
      </c>
      <c r="B4119" s="134">
        <v>45473</v>
      </c>
      <c r="C4119" s="87">
        <v>3444</v>
      </c>
      <c r="D4119" s="86" t="s">
        <v>4361</v>
      </c>
      <c r="E4119" s="88">
        <v>965802594</v>
      </c>
      <c r="F4119" s="88">
        <v>780603969</v>
      </c>
      <c r="G4119" s="88">
        <v>6710014</v>
      </c>
      <c r="H4119" s="88">
        <v>0</v>
      </c>
      <c r="I4119" s="88">
        <v>0</v>
      </c>
      <c r="J4119" s="88">
        <v>107540246</v>
      </c>
      <c r="K4119" s="88">
        <v>279286147</v>
      </c>
      <c r="L4119" s="88">
        <v>0</v>
      </c>
      <c r="M4119" s="88">
        <v>194736221</v>
      </c>
      <c r="N4119" s="88">
        <v>90080820</v>
      </c>
      <c r="O4119" s="88">
        <v>44293947</v>
      </c>
      <c r="P4119" s="88">
        <v>57956574</v>
      </c>
      <c r="Q4119" s="89">
        <v>2.7433493554889998E-2</v>
      </c>
      <c r="R4119" s="89">
        <v>0</v>
      </c>
      <c r="S4119" s="89">
        <v>0</v>
      </c>
      <c r="T4119" s="89">
        <v>1.19529323216E-3</v>
      </c>
      <c r="U4119" s="89">
        <v>3.5232024072899999E-3</v>
      </c>
      <c r="V4119" s="89">
        <v>0</v>
      </c>
      <c r="W4119" s="89">
        <v>1.0980116929999999E-5</v>
      </c>
      <c r="X4119" s="89">
        <v>0</v>
      </c>
      <c r="Y4119" s="89">
        <v>0</v>
      </c>
      <c r="Z4119" s="89">
        <v>1.5219353173020001E-2</v>
      </c>
      <c r="AA4119" s="89">
        <v>3.2918581387500001E-3</v>
      </c>
    </row>
    <row r="4120" spans="1:27" x14ac:dyDescent="0.25">
      <c r="A4120" s="87">
        <v>68629</v>
      </c>
      <c r="B4120" s="134">
        <v>45473</v>
      </c>
      <c r="C4120" s="87">
        <v>2590</v>
      </c>
      <c r="D4120" s="86" t="s">
        <v>4362</v>
      </c>
      <c r="E4120" s="88">
        <v>217559628</v>
      </c>
      <c r="F4120" s="88">
        <v>177802583</v>
      </c>
      <c r="G4120" s="88">
        <v>9485271</v>
      </c>
      <c r="H4120" s="88">
        <v>0</v>
      </c>
      <c r="I4120" s="88">
        <v>0</v>
      </c>
      <c r="J4120" s="88">
        <v>13222705</v>
      </c>
      <c r="K4120" s="88">
        <v>62426469</v>
      </c>
      <c r="L4120" s="88">
        <v>0</v>
      </c>
      <c r="M4120" s="88">
        <v>70927086</v>
      </c>
      <c r="N4120" s="88">
        <v>0</v>
      </c>
      <c r="O4120" s="88">
        <v>0</v>
      </c>
      <c r="P4120" s="88">
        <v>21741052</v>
      </c>
      <c r="Q4120" s="89">
        <v>1.2941661046150001E-2</v>
      </c>
      <c r="R4120" s="89">
        <v>0</v>
      </c>
      <c r="S4120" s="89">
        <v>0</v>
      </c>
      <c r="T4120" s="89">
        <v>-2.6493796100000001E-5</v>
      </c>
      <c r="U4120" s="89">
        <v>3.10855184841E-3</v>
      </c>
      <c r="V4120" s="89">
        <v>0</v>
      </c>
      <c r="W4120" s="89">
        <v>9.7525547660000004E-5</v>
      </c>
      <c r="X4120" s="89">
        <v>0</v>
      </c>
      <c r="Y4120" s="89">
        <v>0</v>
      </c>
      <c r="Z4120" s="89">
        <v>1.1402232980450001E-2</v>
      </c>
      <c r="AA4120" s="89">
        <v>3.2916815419200001E-3</v>
      </c>
    </row>
    <row r="4121" spans="1:27" x14ac:dyDescent="0.25">
      <c r="A4121" s="87">
        <v>68638</v>
      </c>
      <c r="B4121" s="134">
        <v>45473</v>
      </c>
      <c r="C4121" s="87">
        <v>8022</v>
      </c>
      <c r="D4121" s="86" t="s">
        <v>4363</v>
      </c>
      <c r="E4121" s="88">
        <v>527450922</v>
      </c>
      <c r="F4121" s="88">
        <v>224224471</v>
      </c>
      <c r="G4121" s="88">
        <v>10032061</v>
      </c>
      <c r="H4121" s="88">
        <v>0</v>
      </c>
      <c r="I4121" s="88">
        <v>0</v>
      </c>
      <c r="J4121" s="88">
        <v>57340435</v>
      </c>
      <c r="K4121" s="88">
        <v>61345487</v>
      </c>
      <c r="L4121" s="88">
        <v>0</v>
      </c>
      <c r="M4121" s="88">
        <v>67481005</v>
      </c>
      <c r="N4121" s="88">
        <v>310708</v>
      </c>
      <c r="O4121" s="88">
        <v>186357</v>
      </c>
      <c r="P4121" s="88">
        <v>27528417</v>
      </c>
      <c r="Q4121" s="89">
        <v>8.1605489185899993E-3</v>
      </c>
      <c r="R4121" s="89">
        <v>0</v>
      </c>
      <c r="S4121" s="89">
        <v>0</v>
      </c>
      <c r="T4121" s="89">
        <v>1.7808340027E-4</v>
      </c>
      <c r="U4121" s="89">
        <v>1.25524420027E-3</v>
      </c>
      <c r="V4121" s="89">
        <v>0</v>
      </c>
      <c r="W4121" s="89">
        <v>-1.671196758E-4</v>
      </c>
      <c r="X4121" s="89">
        <v>0</v>
      </c>
      <c r="Y4121" s="89">
        <v>0</v>
      </c>
      <c r="Z4121" s="89">
        <v>4.2235645689E-3</v>
      </c>
      <c r="AA4121" s="89">
        <v>1.28777020808E-3</v>
      </c>
    </row>
    <row r="4122" spans="1:27" x14ac:dyDescent="0.25">
      <c r="A4122" s="87">
        <v>68639</v>
      </c>
      <c r="B4122" s="134">
        <v>45473</v>
      </c>
      <c r="C4122" s="87">
        <v>5046</v>
      </c>
      <c r="D4122" s="86" t="s">
        <v>4364</v>
      </c>
      <c r="E4122" s="88">
        <v>247753957</v>
      </c>
      <c r="F4122" s="88">
        <v>172476167</v>
      </c>
      <c r="G4122" s="88">
        <v>7187034</v>
      </c>
      <c r="H4122" s="88">
        <v>0</v>
      </c>
      <c r="I4122" s="88">
        <v>0</v>
      </c>
      <c r="J4122" s="88">
        <v>7459149</v>
      </c>
      <c r="K4122" s="88">
        <v>23620642</v>
      </c>
      <c r="L4122" s="88">
        <v>0</v>
      </c>
      <c r="M4122" s="88">
        <v>111674129</v>
      </c>
      <c r="N4122" s="88">
        <v>17506606</v>
      </c>
      <c r="O4122" s="88">
        <v>855893</v>
      </c>
      <c r="P4122" s="88">
        <v>4172714</v>
      </c>
      <c r="Q4122" s="89">
        <v>9.2935124636599996E-3</v>
      </c>
      <c r="R4122" s="89">
        <v>0</v>
      </c>
      <c r="S4122" s="89">
        <v>0</v>
      </c>
      <c r="T4122" s="89">
        <v>-1.5310358640000001E-3</v>
      </c>
      <c r="U4122" s="89">
        <v>1.64712644284E-3</v>
      </c>
      <c r="V4122" s="89">
        <v>0</v>
      </c>
      <c r="W4122" s="89">
        <v>-2.32633501E-5</v>
      </c>
      <c r="X4122" s="89">
        <v>0</v>
      </c>
      <c r="Y4122" s="89">
        <v>0</v>
      </c>
      <c r="Z4122" s="89">
        <v>1.015186785765E-2</v>
      </c>
      <c r="AA4122" s="89">
        <v>8.6999794509000003E-4</v>
      </c>
    </row>
    <row r="4123" spans="1:27" x14ac:dyDescent="0.25">
      <c r="A4123" s="87">
        <v>68641</v>
      </c>
      <c r="B4123" s="134">
        <v>45473</v>
      </c>
      <c r="C4123" s="87">
        <v>3329</v>
      </c>
      <c r="D4123" s="86" t="s">
        <v>4365</v>
      </c>
      <c r="E4123" s="88">
        <v>407075069</v>
      </c>
      <c r="F4123" s="88">
        <v>344082949</v>
      </c>
      <c r="G4123" s="88">
        <v>16869963</v>
      </c>
      <c r="H4123" s="88">
        <v>0</v>
      </c>
      <c r="I4123" s="88">
        <v>509486</v>
      </c>
      <c r="J4123" s="88">
        <v>37859865</v>
      </c>
      <c r="K4123" s="88">
        <v>130518908</v>
      </c>
      <c r="L4123" s="88">
        <v>0</v>
      </c>
      <c r="M4123" s="88">
        <v>78849303</v>
      </c>
      <c r="N4123" s="88">
        <v>54082440</v>
      </c>
      <c r="O4123" s="88">
        <v>273042</v>
      </c>
      <c r="P4123" s="88">
        <v>25119941</v>
      </c>
      <c r="Q4123" s="89">
        <v>1.74458873218E-2</v>
      </c>
      <c r="R4123" s="89">
        <v>0</v>
      </c>
      <c r="S4123" s="89">
        <v>1.4949957506949999E-2</v>
      </c>
      <c r="T4123" s="89">
        <v>7.0195302674000003E-4</v>
      </c>
      <c r="U4123" s="89">
        <v>3.8598022596399999E-3</v>
      </c>
      <c r="V4123" s="89">
        <v>0</v>
      </c>
      <c r="W4123" s="89">
        <v>-4.3602546480000002E-4</v>
      </c>
      <c r="X4123" s="89">
        <v>0</v>
      </c>
      <c r="Y4123" s="89">
        <v>0</v>
      </c>
      <c r="Z4123" s="89">
        <v>1.2306966755790001E-2</v>
      </c>
      <c r="AA4123" s="89">
        <v>3.1143356189200001E-3</v>
      </c>
    </row>
    <row r="4124" spans="1:27" x14ac:dyDescent="0.25">
      <c r="A4124" s="87">
        <v>68643</v>
      </c>
      <c r="B4124" s="134">
        <v>45473</v>
      </c>
      <c r="C4124" s="87">
        <v>243</v>
      </c>
      <c r="D4124" s="86" t="s">
        <v>4366</v>
      </c>
      <c r="E4124" s="88">
        <v>940698707</v>
      </c>
      <c r="F4124" s="88">
        <v>734305524</v>
      </c>
      <c r="G4124" s="88">
        <v>30622168</v>
      </c>
      <c r="H4124" s="88">
        <v>0</v>
      </c>
      <c r="I4124" s="88">
        <v>0</v>
      </c>
      <c r="J4124" s="88">
        <v>121086777</v>
      </c>
      <c r="K4124" s="88">
        <v>202191998</v>
      </c>
      <c r="L4124" s="88">
        <v>0</v>
      </c>
      <c r="M4124" s="88">
        <v>207230394</v>
      </c>
      <c r="N4124" s="88">
        <v>52466442</v>
      </c>
      <c r="O4124" s="88">
        <v>10105226</v>
      </c>
      <c r="P4124" s="88">
        <v>110602518</v>
      </c>
      <c r="Q4124" s="89">
        <v>1.731927816082E-2</v>
      </c>
      <c r="R4124" s="89">
        <v>0</v>
      </c>
      <c r="S4124" s="89">
        <v>0</v>
      </c>
      <c r="T4124" s="89">
        <v>1.17669905856E-3</v>
      </c>
      <c r="U4124" s="89">
        <v>3.3464233386800001E-3</v>
      </c>
      <c r="V4124" s="89">
        <v>0</v>
      </c>
      <c r="W4124" s="89">
        <v>1.3830011848000001E-4</v>
      </c>
      <c r="X4124" s="89">
        <v>0</v>
      </c>
      <c r="Y4124" s="89">
        <v>0</v>
      </c>
      <c r="Z4124" s="89">
        <v>8.1146052058099997E-3</v>
      </c>
      <c r="AA4124" s="89">
        <v>3.1342020832199999E-3</v>
      </c>
    </row>
    <row r="4125" spans="1:27" x14ac:dyDescent="0.25">
      <c r="A4125" s="87">
        <v>68647</v>
      </c>
      <c r="B4125" s="134">
        <v>45473</v>
      </c>
      <c r="C4125" s="87">
        <v>8755</v>
      </c>
      <c r="D4125" s="86" t="s">
        <v>4367</v>
      </c>
      <c r="E4125" s="88">
        <v>397980028</v>
      </c>
      <c r="F4125" s="88">
        <v>315629856</v>
      </c>
      <c r="G4125" s="88">
        <v>12925661</v>
      </c>
      <c r="H4125" s="88">
        <v>0</v>
      </c>
      <c r="I4125" s="88">
        <v>0</v>
      </c>
      <c r="J4125" s="88">
        <v>25932714</v>
      </c>
      <c r="K4125" s="88">
        <v>65746760</v>
      </c>
      <c r="L4125" s="88">
        <v>0</v>
      </c>
      <c r="M4125" s="88">
        <v>182938668</v>
      </c>
      <c r="N4125" s="88">
        <v>1597606</v>
      </c>
      <c r="O4125" s="88">
        <v>0</v>
      </c>
      <c r="P4125" s="88">
        <v>26488447</v>
      </c>
      <c r="Q4125" s="89">
        <v>1.267312086589E-2</v>
      </c>
      <c r="R4125" s="89">
        <v>0</v>
      </c>
      <c r="S4125" s="89">
        <v>0</v>
      </c>
      <c r="T4125" s="89">
        <v>1.3276085036E-4</v>
      </c>
      <c r="U4125" s="89">
        <v>3.1071241470000002E-4</v>
      </c>
      <c r="V4125" s="89">
        <v>0</v>
      </c>
      <c r="W4125" s="89">
        <v>-1.2309198E-5</v>
      </c>
      <c r="X4125" s="89">
        <v>0</v>
      </c>
      <c r="Y4125" s="89">
        <v>0</v>
      </c>
      <c r="Z4125" s="89">
        <v>2.43427693689E-3</v>
      </c>
      <c r="AA4125" s="89">
        <v>8.1654906315999998E-4</v>
      </c>
    </row>
    <row r="4126" spans="1:27" x14ac:dyDescent="0.25">
      <c r="A4126" s="87">
        <v>68657</v>
      </c>
      <c r="B4126" s="134">
        <v>45473</v>
      </c>
      <c r="C4126" s="87">
        <v>424</v>
      </c>
      <c r="D4126" s="86" t="s">
        <v>4368</v>
      </c>
      <c r="E4126" s="88">
        <v>584719438</v>
      </c>
      <c r="F4126" s="88">
        <v>446833817</v>
      </c>
      <c r="G4126" s="88">
        <v>13612577</v>
      </c>
      <c r="H4126" s="88">
        <v>0</v>
      </c>
      <c r="I4126" s="88">
        <v>3107608</v>
      </c>
      <c r="J4126" s="88">
        <v>23722513</v>
      </c>
      <c r="K4126" s="88">
        <v>77017452</v>
      </c>
      <c r="L4126" s="88">
        <v>0</v>
      </c>
      <c r="M4126" s="88">
        <v>231934080</v>
      </c>
      <c r="N4126" s="88">
        <v>66957984</v>
      </c>
      <c r="O4126" s="88">
        <v>6859077</v>
      </c>
      <c r="P4126" s="88">
        <v>23622526</v>
      </c>
      <c r="Q4126" s="89">
        <v>2.0628746537569999E-2</v>
      </c>
      <c r="R4126" s="89">
        <v>0</v>
      </c>
      <c r="S4126" s="89">
        <v>2.4150094811300001E-3</v>
      </c>
      <c r="T4126" s="89">
        <v>5.6726354930999997E-4</v>
      </c>
      <c r="U4126" s="89">
        <v>2.52132713164E-3</v>
      </c>
      <c r="V4126" s="89">
        <v>0</v>
      </c>
      <c r="W4126" s="89">
        <v>2.3069779571000001E-4</v>
      </c>
      <c r="X4126" s="89">
        <v>0</v>
      </c>
      <c r="Y4126" s="89">
        <v>2.4663523701800001E-3</v>
      </c>
      <c r="Z4126" s="89">
        <v>9.1224531748600006E-3</v>
      </c>
      <c r="AA4126" s="89">
        <v>1.8465039411900001E-3</v>
      </c>
    </row>
    <row r="4127" spans="1:27" x14ac:dyDescent="0.25">
      <c r="A4127" s="87">
        <v>68658</v>
      </c>
      <c r="B4127" s="134">
        <v>45473</v>
      </c>
      <c r="C4127" s="87">
        <v>4037</v>
      </c>
      <c r="D4127" s="86" t="s">
        <v>4369</v>
      </c>
      <c r="E4127" s="88">
        <v>841887611</v>
      </c>
      <c r="F4127" s="88">
        <v>685635950</v>
      </c>
      <c r="G4127" s="88">
        <v>11596294</v>
      </c>
      <c r="H4127" s="88">
        <v>0</v>
      </c>
      <c r="I4127" s="88">
        <v>94521</v>
      </c>
      <c r="J4127" s="88">
        <v>119993652</v>
      </c>
      <c r="K4127" s="88">
        <v>226040307</v>
      </c>
      <c r="L4127" s="88">
        <v>0</v>
      </c>
      <c r="M4127" s="88">
        <v>267489280</v>
      </c>
      <c r="N4127" s="88">
        <v>22414141</v>
      </c>
      <c r="O4127" s="88">
        <v>1334563</v>
      </c>
      <c r="P4127" s="88">
        <v>36673192</v>
      </c>
      <c r="Q4127" s="89">
        <v>2.3348281370619998E-2</v>
      </c>
      <c r="R4127" s="89">
        <v>0</v>
      </c>
      <c r="S4127" s="89">
        <v>0</v>
      </c>
      <c r="T4127" s="89">
        <v>4.1149390304999998E-3</v>
      </c>
      <c r="U4127" s="89">
        <v>7.9721266930700002E-3</v>
      </c>
      <c r="V4127" s="89">
        <v>0</v>
      </c>
      <c r="W4127" s="89">
        <v>-1.112460902E-4</v>
      </c>
      <c r="X4127" s="89">
        <v>4.1077346520000001E-4</v>
      </c>
      <c r="Y4127" s="89">
        <v>1.8217759813000001E-4</v>
      </c>
      <c r="Z4127" s="89">
        <v>1.906876068225E-2</v>
      </c>
      <c r="AA4127" s="89">
        <v>4.6717398250800003E-3</v>
      </c>
    </row>
    <row r="4128" spans="1:27" x14ac:dyDescent="0.25">
      <c r="A4128" s="87">
        <v>68661</v>
      </c>
      <c r="B4128" s="134">
        <v>45473</v>
      </c>
      <c r="C4128" s="87">
        <v>6918</v>
      </c>
      <c r="D4128" s="86" t="s">
        <v>4370</v>
      </c>
      <c r="E4128" s="88">
        <v>522362499</v>
      </c>
      <c r="F4128" s="88">
        <v>363021761</v>
      </c>
      <c r="G4128" s="88">
        <v>10855394</v>
      </c>
      <c r="H4128" s="88">
        <v>0</v>
      </c>
      <c r="I4128" s="88">
        <v>0</v>
      </c>
      <c r="J4128" s="88">
        <v>50518991</v>
      </c>
      <c r="K4128" s="88">
        <v>131607244</v>
      </c>
      <c r="L4128" s="88">
        <v>0</v>
      </c>
      <c r="M4128" s="88">
        <v>126237375</v>
      </c>
      <c r="N4128" s="88">
        <v>16725150</v>
      </c>
      <c r="O4128" s="88">
        <v>229996</v>
      </c>
      <c r="P4128" s="88">
        <v>26847611</v>
      </c>
      <c r="Q4128" s="89">
        <v>6.77849479278E-3</v>
      </c>
      <c r="R4128" s="89">
        <v>0</v>
      </c>
      <c r="S4128" s="89">
        <v>0</v>
      </c>
      <c r="T4128" s="89">
        <v>2.8343479451E-4</v>
      </c>
      <c r="U4128" s="89">
        <v>1.6382385027700001E-3</v>
      </c>
      <c r="V4128" s="89">
        <v>0</v>
      </c>
      <c r="W4128" s="89">
        <v>-1.0410860090000001E-4</v>
      </c>
      <c r="X4128" s="89">
        <v>6.9150068072999999E-4</v>
      </c>
      <c r="Y4128" s="89">
        <v>0</v>
      </c>
      <c r="Z4128" s="89">
        <v>4.8149123829599998E-3</v>
      </c>
      <c r="AA4128" s="89">
        <v>1.1739097767E-3</v>
      </c>
    </row>
    <row r="4129" spans="1:27" x14ac:dyDescent="0.25">
      <c r="A4129" s="87">
        <v>68662</v>
      </c>
      <c r="B4129" s="134">
        <v>45473</v>
      </c>
      <c r="C4129" s="87">
        <v>1212</v>
      </c>
      <c r="D4129" s="86" t="s">
        <v>4371</v>
      </c>
      <c r="E4129" s="88">
        <v>150015119</v>
      </c>
      <c r="F4129" s="88">
        <v>119268286</v>
      </c>
      <c r="G4129" s="88">
        <v>0</v>
      </c>
      <c r="H4129" s="88">
        <v>0</v>
      </c>
      <c r="I4129" s="88">
        <v>0</v>
      </c>
      <c r="J4129" s="88">
        <v>11736055</v>
      </c>
      <c r="K4129" s="88">
        <v>49449396</v>
      </c>
      <c r="L4129" s="88">
        <v>0</v>
      </c>
      <c r="M4129" s="88">
        <v>46457160</v>
      </c>
      <c r="N4129" s="88">
        <v>0</v>
      </c>
      <c r="O4129" s="88">
        <v>0</v>
      </c>
      <c r="P4129" s="88">
        <v>11625675</v>
      </c>
      <c r="Q4129" s="89">
        <v>0</v>
      </c>
      <c r="R4129" s="89">
        <v>0</v>
      </c>
      <c r="S4129" s="89">
        <v>0</v>
      </c>
      <c r="T4129" s="89">
        <v>1.0333896449500001E-3</v>
      </c>
      <c r="U4129" s="89">
        <v>4.0706356728500001E-3</v>
      </c>
      <c r="V4129" s="89">
        <v>0</v>
      </c>
      <c r="W4129" s="89">
        <v>1.17020559174E-3</v>
      </c>
      <c r="X4129" s="89">
        <v>0</v>
      </c>
      <c r="Y4129" s="89">
        <v>0</v>
      </c>
      <c r="Z4129" s="89">
        <v>1.9817179427659998E-2</v>
      </c>
      <c r="AA4129" s="89">
        <v>4.5265962913799999E-3</v>
      </c>
    </row>
    <row r="4130" spans="1:27" x14ac:dyDescent="0.25">
      <c r="A4130" s="87">
        <v>68664</v>
      </c>
      <c r="B4130" s="134">
        <v>45473</v>
      </c>
      <c r="C4130" s="87">
        <v>5744</v>
      </c>
      <c r="D4130" s="86" t="s">
        <v>4372</v>
      </c>
      <c r="E4130" s="88">
        <v>620880458</v>
      </c>
      <c r="F4130" s="88">
        <v>536372380</v>
      </c>
      <c r="G4130" s="88">
        <v>5223714</v>
      </c>
      <c r="H4130" s="88">
        <v>0</v>
      </c>
      <c r="I4130" s="88">
        <v>0</v>
      </c>
      <c r="J4130" s="88">
        <v>89008102</v>
      </c>
      <c r="K4130" s="88">
        <v>132083993</v>
      </c>
      <c r="L4130" s="88">
        <v>0</v>
      </c>
      <c r="M4130" s="88">
        <v>236323349</v>
      </c>
      <c r="N4130" s="88">
        <v>47540116</v>
      </c>
      <c r="O4130" s="88">
        <v>6653428</v>
      </c>
      <c r="P4130" s="88">
        <v>19539678</v>
      </c>
      <c r="Q4130" s="89">
        <v>1.45725156604E-2</v>
      </c>
      <c r="R4130" s="89">
        <v>0</v>
      </c>
      <c r="S4130" s="89">
        <v>0</v>
      </c>
      <c r="T4130" s="89">
        <v>1.58275803402E-3</v>
      </c>
      <c r="U4130" s="89">
        <v>5.1050827708499997E-3</v>
      </c>
      <c r="V4130" s="89">
        <v>0</v>
      </c>
      <c r="W4130" s="89">
        <v>2.0918285561000001E-4</v>
      </c>
      <c r="X4130" s="89">
        <v>0</v>
      </c>
      <c r="Y4130" s="89">
        <v>3.3048470873999999E-4</v>
      </c>
      <c r="Z4130" s="89">
        <v>4.5856963469900003E-3</v>
      </c>
      <c r="AA4130" s="89">
        <v>2.1375363792199998E-3</v>
      </c>
    </row>
    <row r="4131" spans="1:27" x14ac:dyDescent="0.25">
      <c r="A4131" s="87">
        <v>68666</v>
      </c>
      <c r="B4131" s="134">
        <v>45473</v>
      </c>
      <c r="C4131" s="87">
        <v>13670</v>
      </c>
      <c r="D4131" s="86" t="s">
        <v>4373</v>
      </c>
      <c r="E4131" s="88">
        <v>519269898</v>
      </c>
      <c r="F4131" s="88">
        <v>370753681</v>
      </c>
      <c r="G4131" s="88">
        <v>12288436</v>
      </c>
      <c r="H4131" s="88">
        <v>0</v>
      </c>
      <c r="I4131" s="88">
        <v>0</v>
      </c>
      <c r="J4131" s="88">
        <v>122467348</v>
      </c>
      <c r="K4131" s="88">
        <v>125850482</v>
      </c>
      <c r="L4131" s="88">
        <v>0</v>
      </c>
      <c r="M4131" s="88">
        <v>104427657</v>
      </c>
      <c r="N4131" s="88">
        <v>0</v>
      </c>
      <c r="O4131" s="88">
        <v>0</v>
      </c>
      <c r="P4131" s="88">
        <v>5719758</v>
      </c>
      <c r="Q4131" s="89">
        <v>1.6323412833839999E-2</v>
      </c>
      <c r="R4131" s="89">
        <v>0</v>
      </c>
      <c r="S4131" s="89">
        <v>0</v>
      </c>
      <c r="T4131" s="89">
        <v>-3.4320514900000001E-5</v>
      </c>
      <c r="U4131" s="89">
        <v>1.7305867660000001E-4</v>
      </c>
      <c r="V4131" s="89">
        <v>0</v>
      </c>
      <c r="W4131" s="89">
        <v>6.1728094910000001E-5</v>
      </c>
      <c r="X4131" s="89">
        <v>0</v>
      </c>
      <c r="Y4131" s="89">
        <v>0</v>
      </c>
      <c r="Z4131" s="89">
        <v>1.468563463184E-2</v>
      </c>
      <c r="AA4131" s="89">
        <v>8.5283276766E-4</v>
      </c>
    </row>
    <row r="4132" spans="1:27" x14ac:dyDescent="0.25">
      <c r="A4132" s="87">
        <v>68667</v>
      </c>
      <c r="B4132" s="134">
        <v>45473</v>
      </c>
      <c r="C4132" s="87">
        <v>15142</v>
      </c>
      <c r="D4132" s="86" t="s">
        <v>4374</v>
      </c>
      <c r="E4132" s="88">
        <v>524062187</v>
      </c>
      <c r="F4132" s="88">
        <v>396521945</v>
      </c>
      <c r="G4132" s="88">
        <v>5173903</v>
      </c>
      <c r="H4132" s="88">
        <v>0</v>
      </c>
      <c r="I4132" s="88">
        <v>1116267</v>
      </c>
      <c r="J4132" s="88">
        <v>11039247</v>
      </c>
      <c r="K4132" s="88">
        <v>103730528</v>
      </c>
      <c r="L4132" s="88">
        <v>0</v>
      </c>
      <c r="M4132" s="88">
        <v>218313356</v>
      </c>
      <c r="N4132" s="88">
        <v>29804477</v>
      </c>
      <c r="O4132" s="88">
        <v>10799757</v>
      </c>
      <c r="P4132" s="88">
        <v>16544410</v>
      </c>
      <c r="Q4132" s="89">
        <v>5.8263818248500002E-3</v>
      </c>
      <c r="R4132" s="89">
        <v>0</v>
      </c>
      <c r="S4132" s="89">
        <v>0</v>
      </c>
      <c r="T4132" s="89">
        <v>3.790559429E-5</v>
      </c>
      <c r="U4132" s="89">
        <v>2.2938879558400001E-3</v>
      </c>
      <c r="V4132" s="89">
        <v>0</v>
      </c>
      <c r="W4132" s="89">
        <v>-2.0424343001999999E-8</v>
      </c>
      <c r="X4132" s="89">
        <v>0</v>
      </c>
      <c r="Y4132" s="89">
        <v>0</v>
      </c>
      <c r="Z4132" s="89">
        <v>5.2318284183799999E-3</v>
      </c>
      <c r="AA4132" s="89">
        <v>9.1677419455E-4</v>
      </c>
    </row>
    <row r="4133" spans="1:27" x14ac:dyDescent="0.25">
      <c r="A4133" s="87">
        <v>68668</v>
      </c>
      <c r="B4133" s="134">
        <v>45473</v>
      </c>
      <c r="C4133" s="87">
        <v>2835</v>
      </c>
      <c r="D4133" s="86" t="s">
        <v>4375</v>
      </c>
      <c r="E4133" s="88">
        <v>798827304</v>
      </c>
      <c r="F4133" s="88">
        <v>349566024</v>
      </c>
      <c r="G4133" s="88">
        <v>5298321</v>
      </c>
      <c r="H4133" s="88">
        <v>0</v>
      </c>
      <c r="I4133" s="88">
        <v>0</v>
      </c>
      <c r="J4133" s="88">
        <v>75000139</v>
      </c>
      <c r="K4133" s="88">
        <v>64327739</v>
      </c>
      <c r="L4133" s="88">
        <v>0</v>
      </c>
      <c r="M4133" s="88">
        <v>201225807</v>
      </c>
      <c r="N4133" s="88">
        <v>0</v>
      </c>
      <c r="O4133" s="88">
        <v>0</v>
      </c>
      <c r="P4133" s="88">
        <v>3714018</v>
      </c>
      <c r="Q4133" s="89">
        <v>1.103142391429E-2</v>
      </c>
      <c r="R4133" s="89">
        <v>0</v>
      </c>
      <c r="S4133" s="89">
        <v>0</v>
      </c>
      <c r="T4133" s="89">
        <v>0</v>
      </c>
      <c r="U4133" s="89">
        <v>8.1292184691000001E-4</v>
      </c>
      <c r="V4133" s="89">
        <v>0</v>
      </c>
      <c r="W4133" s="89">
        <v>-1.098689592E-4</v>
      </c>
      <c r="X4133" s="89">
        <v>0</v>
      </c>
      <c r="Y4133" s="89">
        <v>0</v>
      </c>
      <c r="Z4133" s="89">
        <v>3.6037838241500001E-3</v>
      </c>
      <c r="AA4133" s="89">
        <v>2.6542430853E-4</v>
      </c>
    </row>
    <row r="4134" spans="1:27" x14ac:dyDescent="0.25">
      <c r="A4134" s="87">
        <v>68669</v>
      </c>
      <c r="B4134" s="134">
        <v>45473</v>
      </c>
      <c r="C4134" s="87">
        <v>14489</v>
      </c>
      <c r="D4134" s="86" t="s">
        <v>4376</v>
      </c>
      <c r="E4134" s="88">
        <v>347757503</v>
      </c>
      <c r="F4134" s="88">
        <v>237960928</v>
      </c>
      <c r="G4134" s="88">
        <v>3939528</v>
      </c>
      <c r="H4134" s="88">
        <v>0</v>
      </c>
      <c r="I4134" s="88">
        <v>0</v>
      </c>
      <c r="J4134" s="88">
        <v>22174434</v>
      </c>
      <c r="K4134" s="88">
        <v>97287717</v>
      </c>
      <c r="L4134" s="88">
        <v>0</v>
      </c>
      <c r="M4134" s="88">
        <v>90893669</v>
      </c>
      <c r="N4134" s="88">
        <v>8387053</v>
      </c>
      <c r="O4134" s="88">
        <v>8722451</v>
      </c>
      <c r="P4134" s="88">
        <v>6556076</v>
      </c>
      <c r="Q4134" s="89">
        <v>1.4217838450869999E-2</v>
      </c>
      <c r="R4134" s="89">
        <v>0</v>
      </c>
      <c r="S4134" s="89">
        <v>0</v>
      </c>
      <c r="T4134" s="89">
        <v>0</v>
      </c>
      <c r="U4134" s="89">
        <v>3.1494994944399998E-3</v>
      </c>
      <c r="V4134" s="89">
        <v>0</v>
      </c>
      <c r="W4134" s="89">
        <v>0</v>
      </c>
      <c r="X4134" s="89">
        <v>0</v>
      </c>
      <c r="Y4134" s="89">
        <v>0</v>
      </c>
      <c r="Z4134" s="89">
        <v>2.1691077173300001E-3</v>
      </c>
      <c r="AA4134" s="89">
        <v>1.6946300867599999E-3</v>
      </c>
    </row>
    <row r="4135" spans="1:27" x14ac:dyDescent="0.25">
      <c r="A4135" s="87">
        <v>68673</v>
      </c>
      <c r="B4135" s="134">
        <v>45473</v>
      </c>
      <c r="C4135" s="87">
        <v>4214</v>
      </c>
      <c r="D4135" s="86" t="s">
        <v>4377</v>
      </c>
      <c r="E4135" s="88">
        <v>374753423</v>
      </c>
      <c r="F4135" s="88">
        <v>282483779</v>
      </c>
      <c r="G4135" s="88">
        <v>2110005</v>
      </c>
      <c r="H4135" s="88">
        <v>0</v>
      </c>
      <c r="I4135" s="88">
        <v>0</v>
      </c>
      <c r="J4135" s="88">
        <v>34799914</v>
      </c>
      <c r="K4135" s="88">
        <v>46720855</v>
      </c>
      <c r="L4135" s="88">
        <v>0</v>
      </c>
      <c r="M4135" s="88">
        <v>121298507</v>
      </c>
      <c r="N4135" s="88">
        <v>60971424</v>
      </c>
      <c r="O4135" s="88">
        <v>9185770</v>
      </c>
      <c r="P4135" s="88">
        <v>7397304</v>
      </c>
      <c r="Q4135" s="89">
        <v>9.0185423540899996E-3</v>
      </c>
      <c r="R4135" s="89">
        <v>0</v>
      </c>
      <c r="S4135" s="89">
        <v>0</v>
      </c>
      <c r="T4135" s="89">
        <v>1.4951774958999999E-4</v>
      </c>
      <c r="U4135" s="89">
        <v>1.6707981661999999E-4</v>
      </c>
      <c r="V4135" s="89">
        <v>0</v>
      </c>
      <c r="W4135" s="89">
        <v>6.4487922280000005E-5</v>
      </c>
      <c r="X4135" s="89">
        <v>0</v>
      </c>
      <c r="Y4135" s="89">
        <v>3.4208251780800001E-3</v>
      </c>
      <c r="Z4135" s="89">
        <v>7.6478246502899999E-3</v>
      </c>
      <c r="AA4135" s="89">
        <v>5.1568884851999996E-4</v>
      </c>
    </row>
    <row r="4136" spans="1:27" x14ac:dyDescent="0.25">
      <c r="A4136" s="87">
        <v>68674</v>
      </c>
      <c r="B4136" s="134">
        <v>45473</v>
      </c>
      <c r="C4136" s="87">
        <v>18</v>
      </c>
      <c r="D4136" s="86" t="s">
        <v>1694</v>
      </c>
      <c r="E4136" s="88">
        <v>69950603</v>
      </c>
      <c r="F4136" s="88">
        <v>40665086</v>
      </c>
      <c r="G4136" s="88">
        <v>0</v>
      </c>
      <c r="H4136" s="88">
        <v>0</v>
      </c>
      <c r="I4136" s="88">
        <v>84402</v>
      </c>
      <c r="J4136" s="88">
        <v>2525221</v>
      </c>
      <c r="K4136" s="88">
        <v>7984050</v>
      </c>
      <c r="L4136" s="88">
        <v>0</v>
      </c>
      <c r="M4136" s="88">
        <v>28527568</v>
      </c>
      <c r="N4136" s="88">
        <v>0</v>
      </c>
      <c r="O4136" s="88">
        <v>0</v>
      </c>
      <c r="P4136" s="88">
        <v>1543845</v>
      </c>
      <c r="Q4136" s="89">
        <v>0</v>
      </c>
      <c r="R4136" s="89">
        <v>0</v>
      </c>
      <c r="S4136" s="89">
        <v>2.074251360515E-2</v>
      </c>
      <c r="T4136" s="89">
        <v>0</v>
      </c>
      <c r="U4136" s="89">
        <v>1.12445130382E-3</v>
      </c>
      <c r="V4136" s="89">
        <v>0</v>
      </c>
      <c r="W4136" s="89">
        <v>1.0944691721E-4</v>
      </c>
      <c r="X4136" s="89">
        <v>0</v>
      </c>
      <c r="Y4136" s="89">
        <v>0</v>
      </c>
      <c r="Z4136" s="89">
        <v>-6.7196361578999997E-3</v>
      </c>
      <c r="AA4136" s="89">
        <v>4.1409861600000001E-5</v>
      </c>
    </row>
    <row r="4137" spans="1:27" x14ac:dyDescent="0.25">
      <c r="A4137" s="87">
        <v>68675</v>
      </c>
      <c r="B4137" s="134">
        <v>45473</v>
      </c>
      <c r="C4137" s="87">
        <v>26454</v>
      </c>
      <c r="D4137" s="86" t="s">
        <v>4378</v>
      </c>
      <c r="E4137" s="88">
        <v>2262008</v>
      </c>
      <c r="F4137" s="88">
        <v>826560</v>
      </c>
      <c r="G4137" s="88">
        <v>0</v>
      </c>
      <c r="H4137" s="88">
        <v>0</v>
      </c>
      <c r="I4137" s="88">
        <v>0</v>
      </c>
      <c r="J4137" s="88">
        <v>216275</v>
      </c>
      <c r="K4137" s="88">
        <v>495123</v>
      </c>
      <c r="L4137" s="88">
        <v>0</v>
      </c>
      <c r="M4137" s="88">
        <v>0</v>
      </c>
      <c r="N4137" s="88">
        <v>0</v>
      </c>
      <c r="O4137" s="88">
        <v>0</v>
      </c>
      <c r="P4137" s="88">
        <v>115162</v>
      </c>
      <c r="Q4137" s="89">
        <v>0</v>
      </c>
      <c r="R4137" s="89">
        <v>0</v>
      </c>
      <c r="S4137" s="89">
        <v>0</v>
      </c>
      <c r="T4137" s="89">
        <v>0</v>
      </c>
      <c r="U4137" s="89">
        <v>0</v>
      </c>
      <c r="V4137" s="89">
        <v>0</v>
      </c>
      <c r="W4137" s="89">
        <v>0</v>
      </c>
      <c r="X4137" s="89">
        <v>0</v>
      </c>
      <c r="Y4137" s="89">
        <v>0</v>
      </c>
      <c r="Z4137" s="89">
        <v>0</v>
      </c>
      <c r="AA4137" s="89">
        <v>0</v>
      </c>
    </row>
    <row r="4138" spans="1:27" x14ac:dyDescent="0.25">
      <c r="A4138" s="87">
        <v>68676</v>
      </c>
      <c r="B4138" s="134">
        <v>45473</v>
      </c>
      <c r="C4138" s="87">
        <v>14487</v>
      </c>
      <c r="D4138" s="86" t="s">
        <v>4379</v>
      </c>
      <c r="E4138" s="88">
        <v>88199977</v>
      </c>
      <c r="F4138" s="88">
        <v>56796462</v>
      </c>
      <c r="G4138" s="88">
        <v>1155781</v>
      </c>
      <c r="H4138" s="88">
        <v>0</v>
      </c>
      <c r="I4138" s="88">
        <v>0</v>
      </c>
      <c r="J4138" s="88">
        <v>16537555</v>
      </c>
      <c r="K4138" s="88">
        <v>2428121</v>
      </c>
      <c r="L4138" s="88">
        <v>0</v>
      </c>
      <c r="M4138" s="88">
        <v>31399809</v>
      </c>
      <c r="N4138" s="88">
        <v>0</v>
      </c>
      <c r="O4138" s="88">
        <v>0</v>
      </c>
      <c r="P4138" s="88">
        <v>5275191</v>
      </c>
      <c r="Q4138" s="89">
        <v>6.4546846118099998E-3</v>
      </c>
      <c r="R4138" s="89">
        <v>0</v>
      </c>
      <c r="S4138" s="89">
        <v>0</v>
      </c>
      <c r="T4138" s="89">
        <v>5.5611567450999998E-4</v>
      </c>
      <c r="U4138" s="89">
        <v>3.2777148688E-3</v>
      </c>
      <c r="V4138" s="89">
        <v>0</v>
      </c>
      <c r="W4138" s="89">
        <v>-3.0703173959999999E-4</v>
      </c>
      <c r="X4138" s="89">
        <v>0</v>
      </c>
      <c r="Y4138" s="89">
        <v>0</v>
      </c>
      <c r="Z4138" s="89">
        <v>1.64299734102E-3</v>
      </c>
      <c r="AA4138" s="89">
        <v>5.3935999504000005E-4</v>
      </c>
    </row>
    <row r="4139" spans="1:27" x14ac:dyDescent="0.25">
      <c r="A4139" s="87">
        <v>68677</v>
      </c>
      <c r="B4139" s="134">
        <v>45473</v>
      </c>
      <c r="C4139" s="87">
        <v>4708</v>
      </c>
      <c r="D4139" s="86" t="s">
        <v>4380</v>
      </c>
      <c r="E4139" s="88">
        <v>48491739</v>
      </c>
      <c r="F4139" s="88">
        <v>32556531</v>
      </c>
      <c r="G4139" s="88">
        <v>725253</v>
      </c>
      <c r="H4139" s="88">
        <v>0</v>
      </c>
      <c r="I4139" s="88">
        <v>0</v>
      </c>
      <c r="J4139" s="88">
        <v>1016806</v>
      </c>
      <c r="K4139" s="88">
        <v>9072981</v>
      </c>
      <c r="L4139" s="88">
        <v>0</v>
      </c>
      <c r="M4139" s="88">
        <v>10613888</v>
      </c>
      <c r="N4139" s="88">
        <v>2122972</v>
      </c>
      <c r="O4139" s="88">
        <v>1993575</v>
      </c>
      <c r="P4139" s="88">
        <v>7011056</v>
      </c>
      <c r="Q4139" s="89">
        <v>1.1421739315189999E-2</v>
      </c>
      <c r="R4139" s="89">
        <v>0</v>
      </c>
      <c r="S4139" s="89">
        <v>0</v>
      </c>
      <c r="T4139" s="89">
        <v>0</v>
      </c>
      <c r="U4139" s="89">
        <v>1.37876575344E-3</v>
      </c>
      <c r="V4139" s="89">
        <v>0</v>
      </c>
      <c r="W4139" s="89">
        <v>-1.3833045647E-3</v>
      </c>
      <c r="X4139" s="89">
        <v>0</v>
      </c>
      <c r="Y4139" s="89">
        <v>0</v>
      </c>
      <c r="Z4139" s="89">
        <v>4.3370936251999996E-3</v>
      </c>
      <c r="AA4139" s="89">
        <v>1.16928859954E-3</v>
      </c>
    </row>
    <row r="4140" spans="1:27" x14ac:dyDescent="0.25">
      <c r="A4140" s="87">
        <v>68678</v>
      </c>
      <c r="B4140" s="134">
        <v>45473</v>
      </c>
      <c r="C4140" s="87">
        <v>2052</v>
      </c>
      <c r="D4140" s="86" t="s">
        <v>4381</v>
      </c>
      <c r="E4140" s="88">
        <v>857416205</v>
      </c>
      <c r="F4140" s="88">
        <v>645999301</v>
      </c>
      <c r="G4140" s="88">
        <v>18338944</v>
      </c>
      <c r="H4140" s="88">
        <v>0</v>
      </c>
      <c r="I4140" s="88">
        <v>0</v>
      </c>
      <c r="J4140" s="88">
        <v>123488972</v>
      </c>
      <c r="K4140" s="88">
        <v>76519995</v>
      </c>
      <c r="L4140" s="88">
        <v>0</v>
      </c>
      <c r="M4140" s="88">
        <v>326848277</v>
      </c>
      <c r="N4140" s="88">
        <v>54409510</v>
      </c>
      <c r="O4140" s="88">
        <v>13081356</v>
      </c>
      <c r="P4140" s="88">
        <v>33312247</v>
      </c>
      <c r="Q4140" s="89">
        <v>1.36318522591E-2</v>
      </c>
      <c r="R4140" s="89">
        <v>0</v>
      </c>
      <c r="S4140" s="89">
        <v>0</v>
      </c>
      <c r="T4140" s="89">
        <v>1.59464756238E-3</v>
      </c>
      <c r="U4140" s="89">
        <v>6.8701032291699996E-3</v>
      </c>
      <c r="V4140" s="89">
        <v>0</v>
      </c>
      <c r="W4140" s="89">
        <v>1.6511231920000001E-5</v>
      </c>
      <c r="X4140" s="89">
        <v>-1.518403803E-4</v>
      </c>
      <c r="Y4140" s="89">
        <v>5.0920729260000002E-4</v>
      </c>
      <c r="Z4140" s="89">
        <v>8.2774119357699998E-3</v>
      </c>
      <c r="AA4140" s="89">
        <v>2.1015422227099998E-3</v>
      </c>
    </row>
    <row r="4141" spans="1:27" x14ac:dyDescent="0.25">
      <c r="A4141" s="87">
        <v>68679</v>
      </c>
      <c r="B4141" s="134">
        <v>45473</v>
      </c>
      <c r="C4141" s="87">
        <v>3508</v>
      </c>
      <c r="D4141" s="86" t="s">
        <v>4287</v>
      </c>
      <c r="E4141" s="88">
        <v>256495930</v>
      </c>
      <c r="F4141" s="88">
        <v>186569555</v>
      </c>
      <c r="G4141" s="88">
        <v>12860687</v>
      </c>
      <c r="H4141" s="88">
        <v>0</v>
      </c>
      <c r="I4141" s="88">
        <v>0</v>
      </c>
      <c r="J4141" s="88">
        <v>12775465</v>
      </c>
      <c r="K4141" s="88">
        <v>66199864</v>
      </c>
      <c r="L4141" s="88">
        <v>0</v>
      </c>
      <c r="M4141" s="88">
        <v>50882992</v>
      </c>
      <c r="N4141" s="88">
        <v>13846128</v>
      </c>
      <c r="O4141" s="88">
        <v>0</v>
      </c>
      <c r="P4141" s="88">
        <v>30004419</v>
      </c>
      <c r="Q4141" s="89">
        <v>1.6101014984399999E-2</v>
      </c>
      <c r="R4141" s="89">
        <v>0</v>
      </c>
      <c r="S4141" s="89">
        <v>0</v>
      </c>
      <c r="T4141" s="89">
        <v>1.2955561393500001E-3</v>
      </c>
      <c r="U4141" s="89">
        <v>1.58519590333E-3</v>
      </c>
      <c r="V4141" s="89">
        <v>0</v>
      </c>
      <c r="W4141" s="89">
        <v>-1.4807746100000001E-4</v>
      </c>
      <c r="X4141" s="89">
        <v>0</v>
      </c>
      <c r="Y4141" s="89">
        <v>0</v>
      </c>
      <c r="Z4141" s="89">
        <v>4.6102079935700004E-3</v>
      </c>
      <c r="AA4141" s="89">
        <v>2.4686044568300002E-3</v>
      </c>
    </row>
    <row r="4142" spans="1:27" x14ac:dyDescent="0.25">
      <c r="A4142" s="87">
        <v>68680</v>
      </c>
      <c r="B4142" s="134">
        <v>45473</v>
      </c>
      <c r="C4142" s="87">
        <v>12434</v>
      </c>
      <c r="D4142" s="86" t="s">
        <v>4382</v>
      </c>
      <c r="E4142" s="88">
        <v>74617475</v>
      </c>
      <c r="F4142" s="88">
        <v>46373503</v>
      </c>
      <c r="G4142" s="88">
        <v>373183</v>
      </c>
      <c r="H4142" s="88">
        <v>0</v>
      </c>
      <c r="I4142" s="88">
        <v>0</v>
      </c>
      <c r="J4142" s="88">
        <v>3568900</v>
      </c>
      <c r="K4142" s="88">
        <v>9876672</v>
      </c>
      <c r="L4142" s="88">
        <v>0</v>
      </c>
      <c r="M4142" s="88">
        <v>25305605</v>
      </c>
      <c r="N4142" s="88">
        <v>187783</v>
      </c>
      <c r="O4142" s="88">
        <v>0</v>
      </c>
      <c r="P4142" s="88">
        <v>7061360</v>
      </c>
      <c r="Q4142" s="89">
        <v>6.73427434282E-3</v>
      </c>
      <c r="R4142" s="89">
        <v>0</v>
      </c>
      <c r="S4142" s="89">
        <v>0</v>
      </c>
      <c r="T4142" s="89">
        <v>0</v>
      </c>
      <c r="U4142" s="89">
        <v>8.3249036950000001E-4</v>
      </c>
      <c r="V4142" s="89">
        <v>0</v>
      </c>
      <c r="W4142" s="89">
        <v>0</v>
      </c>
      <c r="X4142" s="89">
        <v>0</v>
      </c>
      <c r="Y4142" s="89">
        <v>0</v>
      </c>
      <c r="Z4142" s="89">
        <v>1.178783286171E-2</v>
      </c>
      <c r="AA4142" s="89">
        <v>1.9613663610899999E-3</v>
      </c>
    </row>
    <row r="4143" spans="1:27" x14ac:dyDescent="0.25">
      <c r="A4143" s="87">
        <v>68682</v>
      </c>
      <c r="B4143" s="134">
        <v>45473</v>
      </c>
      <c r="C4143" s="87">
        <v>3554</v>
      </c>
      <c r="D4143" s="86" t="s">
        <v>4383</v>
      </c>
      <c r="E4143" s="88">
        <v>493711582</v>
      </c>
      <c r="F4143" s="88">
        <v>403075040</v>
      </c>
      <c r="G4143" s="88">
        <v>7996725</v>
      </c>
      <c r="H4143" s="88">
        <v>0</v>
      </c>
      <c r="I4143" s="88">
        <v>3667349</v>
      </c>
      <c r="J4143" s="88">
        <v>105574747</v>
      </c>
      <c r="K4143" s="88">
        <v>177590666</v>
      </c>
      <c r="L4143" s="88">
        <v>0</v>
      </c>
      <c r="M4143" s="88">
        <v>76110643</v>
      </c>
      <c r="N4143" s="88">
        <v>0</v>
      </c>
      <c r="O4143" s="88">
        <v>0</v>
      </c>
      <c r="P4143" s="88">
        <v>32134911</v>
      </c>
      <c r="Q4143" s="89">
        <v>4.3671467102189998E-2</v>
      </c>
      <c r="R4143" s="89">
        <v>0</v>
      </c>
      <c r="S4143" s="89">
        <v>4.11959537686E-3</v>
      </c>
      <c r="T4143" s="89">
        <v>4.4826054288799998E-3</v>
      </c>
      <c r="U4143" s="89">
        <v>7.1305589648499998E-3</v>
      </c>
      <c r="V4143" s="89">
        <v>0</v>
      </c>
      <c r="W4143" s="89">
        <v>0</v>
      </c>
      <c r="X4143" s="89">
        <v>0</v>
      </c>
      <c r="Y4143" s="89">
        <v>0</v>
      </c>
      <c r="Z4143" s="89">
        <v>2.1505737905069999E-2</v>
      </c>
      <c r="AA4143" s="89">
        <v>6.6820155084899996E-3</v>
      </c>
    </row>
    <row r="4144" spans="1:27" x14ac:dyDescent="0.25">
      <c r="A4144" s="87">
        <v>68683</v>
      </c>
      <c r="B4144" s="134">
        <v>45473</v>
      </c>
      <c r="C4144" s="87">
        <v>4526</v>
      </c>
      <c r="D4144" s="86" t="s">
        <v>4384</v>
      </c>
      <c r="E4144" s="88">
        <v>633329277</v>
      </c>
      <c r="F4144" s="88">
        <v>475952181</v>
      </c>
      <c r="G4144" s="88">
        <v>0</v>
      </c>
      <c r="H4144" s="88">
        <v>0</v>
      </c>
      <c r="I4144" s="88">
        <v>0</v>
      </c>
      <c r="J4144" s="88">
        <v>88316817</v>
      </c>
      <c r="K4144" s="88">
        <v>199254145</v>
      </c>
      <c r="L4144" s="88">
        <v>0</v>
      </c>
      <c r="M4144" s="88">
        <v>111429193</v>
      </c>
      <c r="N4144" s="88">
        <v>28680298</v>
      </c>
      <c r="O4144" s="88">
        <v>6071052</v>
      </c>
      <c r="P4144" s="88">
        <v>42200676</v>
      </c>
      <c r="Q4144" s="89">
        <v>0</v>
      </c>
      <c r="R4144" s="89">
        <v>0</v>
      </c>
      <c r="S4144" s="89">
        <v>0</v>
      </c>
      <c r="T4144" s="89">
        <v>1.17213233552E-3</v>
      </c>
      <c r="U4144" s="89">
        <v>1.073259379833E-2</v>
      </c>
      <c r="V4144" s="89">
        <v>0</v>
      </c>
      <c r="W4144" s="89">
        <v>2.6785565871999999E-4</v>
      </c>
      <c r="X4144" s="89">
        <v>0</v>
      </c>
      <c r="Y4144" s="89">
        <v>1.07558371224E-3</v>
      </c>
      <c r="Z4144" s="89">
        <v>1.693325767708E-2</v>
      </c>
      <c r="AA4144" s="89">
        <v>6.2875285851000003E-3</v>
      </c>
    </row>
    <row r="4145" spans="1:27" x14ac:dyDescent="0.25">
      <c r="A4145" s="87">
        <v>68684</v>
      </c>
      <c r="B4145" s="134">
        <v>45473</v>
      </c>
      <c r="C4145" s="87">
        <v>50</v>
      </c>
      <c r="D4145" s="86" t="s">
        <v>4385</v>
      </c>
      <c r="E4145" s="88">
        <v>195240766</v>
      </c>
      <c r="F4145" s="88">
        <v>151741850</v>
      </c>
      <c r="G4145" s="88">
        <v>4319985</v>
      </c>
      <c r="H4145" s="88">
        <v>0</v>
      </c>
      <c r="I4145" s="88">
        <v>0</v>
      </c>
      <c r="J4145" s="88">
        <v>32382423</v>
      </c>
      <c r="K4145" s="88">
        <v>85957566</v>
      </c>
      <c r="L4145" s="88">
        <v>0</v>
      </c>
      <c r="M4145" s="88">
        <v>20649617</v>
      </c>
      <c r="N4145" s="88">
        <v>348268</v>
      </c>
      <c r="O4145" s="88">
        <v>267216</v>
      </c>
      <c r="P4145" s="88">
        <v>7816775</v>
      </c>
      <c r="Q4145" s="89">
        <v>7.3770180336600001E-3</v>
      </c>
      <c r="R4145" s="89">
        <v>0</v>
      </c>
      <c r="S4145" s="89">
        <v>0</v>
      </c>
      <c r="T4145" s="89">
        <v>3.6457820073000001E-4</v>
      </c>
      <c r="U4145" s="89">
        <v>2.0501278328400002E-3</v>
      </c>
      <c r="V4145" s="89">
        <v>0</v>
      </c>
      <c r="W4145" s="89">
        <v>3.6506876209999999E-4</v>
      </c>
      <c r="X4145" s="89">
        <v>0</v>
      </c>
      <c r="Y4145" s="89">
        <v>0</v>
      </c>
      <c r="Z4145" s="89">
        <v>5.41144084754E-3</v>
      </c>
      <c r="AA4145" s="89">
        <v>1.7792755437900001E-3</v>
      </c>
    </row>
    <row r="4146" spans="1:27" x14ac:dyDescent="0.25">
      <c r="A4146" s="87">
        <v>68685</v>
      </c>
      <c r="B4146" s="134">
        <v>45473</v>
      </c>
      <c r="C4146" s="87">
        <v>2163</v>
      </c>
      <c r="D4146" s="86" t="s">
        <v>4386</v>
      </c>
      <c r="E4146" s="88">
        <v>243810562</v>
      </c>
      <c r="F4146" s="88">
        <v>190743342</v>
      </c>
      <c r="G4146" s="88">
        <v>0</v>
      </c>
      <c r="H4146" s="88">
        <v>0</v>
      </c>
      <c r="I4146" s="88">
        <v>0</v>
      </c>
      <c r="J4146" s="88">
        <v>16717404</v>
      </c>
      <c r="K4146" s="88">
        <v>63375917</v>
      </c>
      <c r="L4146" s="88">
        <v>0</v>
      </c>
      <c r="M4146" s="88">
        <v>60630497</v>
      </c>
      <c r="N4146" s="88">
        <v>6401243</v>
      </c>
      <c r="O4146" s="88">
        <v>427315</v>
      </c>
      <c r="P4146" s="88">
        <v>43190966</v>
      </c>
      <c r="Q4146" s="89">
        <v>0</v>
      </c>
      <c r="R4146" s="89">
        <v>0</v>
      </c>
      <c r="S4146" s="89">
        <v>0</v>
      </c>
      <c r="T4146" s="89">
        <v>3.6772142525100002E-3</v>
      </c>
      <c r="U4146" s="89">
        <v>1.79823867604E-3</v>
      </c>
      <c r="V4146" s="89">
        <v>0</v>
      </c>
      <c r="W4146" s="89">
        <v>2.1203455804E-4</v>
      </c>
      <c r="X4146" s="89">
        <v>0</v>
      </c>
      <c r="Y4146" s="89">
        <v>0</v>
      </c>
      <c r="Z4146" s="89">
        <v>4.9211002382700004E-3</v>
      </c>
      <c r="AA4146" s="89">
        <v>2.1622056675900002E-3</v>
      </c>
    </row>
    <row r="4147" spans="1:27" x14ac:dyDescent="0.25">
      <c r="A4147" s="87">
        <v>68686</v>
      </c>
      <c r="B4147" s="134">
        <v>45473</v>
      </c>
      <c r="C4147" s="87">
        <v>2258</v>
      </c>
      <c r="D4147" s="86" t="s">
        <v>4387</v>
      </c>
      <c r="E4147" s="88">
        <v>89817968</v>
      </c>
      <c r="F4147" s="88">
        <v>48702686</v>
      </c>
      <c r="G4147" s="88">
        <v>2020562</v>
      </c>
      <c r="H4147" s="88">
        <v>0</v>
      </c>
      <c r="I4147" s="88">
        <v>0</v>
      </c>
      <c r="J4147" s="88">
        <v>4386833</v>
      </c>
      <c r="K4147" s="88">
        <v>14282074</v>
      </c>
      <c r="L4147" s="88">
        <v>0</v>
      </c>
      <c r="M4147" s="88">
        <v>19672410</v>
      </c>
      <c r="N4147" s="88">
        <v>0</v>
      </c>
      <c r="O4147" s="88">
        <v>0</v>
      </c>
      <c r="P4147" s="88">
        <v>8340807</v>
      </c>
      <c r="Q4147" s="89">
        <v>7.4635460957499997E-3</v>
      </c>
      <c r="R4147" s="89">
        <v>0</v>
      </c>
      <c r="S4147" s="89">
        <v>0</v>
      </c>
      <c r="T4147" s="89">
        <v>2.1430925613200001E-3</v>
      </c>
      <c r="U4147" s="89">
        <v>5.4960823195200001E-3</v>
      </c>
      <c r="V4147" s="89">
        <v>0</v>
      </c>
      <c r="W4147" s="89">
        <v>-1.2398000640000001E-4</v>
      </c>
      <c r="X4147" s="89">
        <v>0</v>
      </c>
      <c r="Y4147" s="89">
        <v>0</v>
      </c>
      <c r="Z4147" s="89">
        <v>6.18601028429E-3</v>
      </c>
      <c r="AA4147" s="89">
        <v>2.9784653486499999E-3</v>
      </c>
    </row>
    <row r="4148" spans="1:27" x14ac:dyDescent="0.25">
      <c r="A4148" s="87">
        <v>68687</v>
      </c>
      <c r="B4148" s="134">
        <v>45473</v>
      </c>
      <c r="C4148" s="87">
        <v>9965</v>
      </c>
      <c r="D4148" s="86" t="s">
        <v>4388</v>
      </c>
      <c r="E4148" s="88">
        <v>155845592</v>
      </c>
      <c r="F4148" s="88">
        <v>121304458</v>
      </c>
      <c r="G4148" s="88">
        <v>0</v>
      </c>
      <c r="H4148" s="88">
        <v>0</v>
      </c>
      <c r="I4148" s="88">
        <v>1722918</v>
      </c>
      <c r="J4148" s="88">
        <v>14046958</v>
      </c>
      <c r="K4148" s="88">
        <v>43422913</v>
      </c>
      <c r="L4148" s="88">
        <v>0</v>
      </c>
      <c r="M4148" s="88">
        <v>50363646</v>
      </c>
      <c r="N4148" s="88">
        <v>214598</v>
      </c>
      <c r="O4148" s="88">
        <v>0</v>
      </c>
      <c r="P4148" s="88">
        <v>11533425</v>
      </c>
      <c r="Q4148" s="89">
        <v>0</v>
      </c>
      <c r="R4148" s="89">
        <v>0</v>
      </c>
      <c r="S4148" s="89">
        <v>-6.0700409932000002E-3</v>
      </c>
      <c r="T4148" s="89">
        <v>8.4395682806E-4</v>
      </c>
      <c r="U4148" s="89">
        <v>3.0032054204700001E-3</v>
      </c>
      <c r="V4148" s="89">
        <v>0</v>
      </c>
      <c r="W4148" s="89">
        <v>-2.5432989950000001E-4</v>
      </c>
      <c r="X4148" s="89">
        <v>0</v>
      </c>
      <c r="Y4148" s="89">
        <v>0</v>
      </c>
      <c r="Z4148" s="89">
        <v>1.018719199817E-2</v>
      </c>
      <c r="AA4148" s="89">
        <v>1.89860655533E-3</v>
      </c>
    </row>
    <row r="4149" spans="1:27" x14ac:dyDescent="0.25">
      <c r="A4149" s="87">
        <v>68688</v>
      </c>
      <c r="B4149" s="134">
        <v>45473</v>
      </c>
      <c r="C4149" s="87">
        <v>5483</v>
      </c>
      <c r="D4149" s="86" t="s">
        <v>4389</v>
      </c>
      <c r="E4149" s="88">
        <v>104913454</v>
      </c>
      <c r="F4149" s="88">
        <v>14707085</v>
      </c>
      <c r="G4149" s="88">
        <v>461061</v>
      </c>
      <c r="H4149" s="88">
        <v>0</v>
      </c>
      <c r="I4149" s="88">
        <v>0</v>
      </c>
      <c r="J4149" s="88">
        <v>4398192</v>
      </c>
      <c r="K4149" s="88">
        <v>5500585</v>
      </c>
      <c r="L4149" s="88">
        <v>0</v>
      </c>
      <c r="M4149" s="88">
        <v>47203</v>
      </c>
      <c r="N4149" s="88">
        <v>0</v>
      </c>
      <c r="O4149" s="88">
        <v>0</v>
      </c>
      <c r="P4149" s="88">
        <v>4300044</v>
      </c>
      <c r="Q4149" s="89">
        <v>1.21477034739E-2</v>
      </c>
      <c r="R4149" s="89">
        <v>0</v>
      </c>
      <c r="S4149" s="89">
        <v>0</v>
      </c>
      <c r="T4149" s="89">
        <v>0</v>
      </c>
      <c r="U4149" s="89">
        <v>-7.3990274300000006E-5</v>
      </c>
      <c r="V4149" s="89">
        <v>0</v>
      </c>
      <c r="W4149" s="89">
        <v>0</v>
      </c>
      <c r="X4149" s="89">
        <v>0</v>
      </c>
      <c r="Y4149" s="89">
        <v>0</v>
      </c>
      <c r="Z4149" s="89">
        <v>7.2715813240999995E-4</v>
      </c>
      <c r="AA4149" s="89">
        <v>6.2046398198999997E-4</v>
      </c>
    </row>
    <row r="4150" spans="1:27" x14ac:dyDescent="0.25">
      <c r="A4150" s="87">
        <v>68689</v>
      </c>
      <c r="B4150" s="134">
        <v>45473</v>
      </c>
      <c r="C4150" s="87">
        <v>14341</v>
      </c>
      <c r="D4150" s="86" t="s">
        <v>4390</v>
      </c>
      <c r="E4150" s="88">
        <v>442285908</v>
      </c>
      <c r="F4150" s="88">
        <v>320254748</v>
      </c>
      <c r="G4150" s="88">
        <v>7362207</v>
      </c>
      <c r="H4150" s="88">
        <v>0</v>
      </c>
      <c r="I4150" s="88">
        <v>0</v>
      </c>
      <c r="J4150" s="88">
        <v>19117780</v>
      </c>
      <c r="K4150" s="88">
        <v>171699455</v>
      </c>
      <c r="L4150" s="88">
        <v>0</v>
      </c>
      <c r="M4150" s="88">
        <v>57826481</v>
      </c>
      <c r="N4150" s="88">
        <v>20819052</v>
      </c>
      <c r="O4150" s="88">
        <v>965323</v>
      </c>
      <c r="P4150" s="88">
        <v>42464450</v>
      </c>
      <c r="Q4150" s="89">
        <v>1.466043872733E-2</v>
      </c>
      <c r="R4150" s="89">
        <v>0</v>
      </c>
      <c r="S4150" s="89">
        <v>0</v>
      </c>
      <c r="T4150" s="89">
        <v>5.5424308943999995E-4</v>
      </c>
      <c r="U4150" s="89">
        <v>2.45701379553E-3</v>
      </c>
      <c r="V4150" s="89">
        <v>0</v>
      </c>
      <c r="W4150" s="89">
        <v>-3.53781884E-5</v>
      </c>
      <c r="X4150" s="89">
        <v>0</v>
      </c>
      <c r="Y4150" s="89">
        <v>0</v>
      </c>
      <c r="Z4150" s="89">
        <v>4.3893320788799999E-3</v>
      </c>
      <c r="AA4150" s="89">
        <v>2.3385794034699999E-3</v>
      </c>
    </row>
    <row r="4151" spans="1:27" x14ac:dyDescent="0.25">
      <c r="A4151" s="87">
        <v>68690</v>
      </c>
      <c r="B4151" s="134">
        <v>45473</v>
      </c>
      <c r="C4151" s="87">
        <v>2364</v>
      </c>
      <c r="D4151" s="86" t="s">
        <v>4391</v>
      </c>
      <c r="E4151" s="88">
        <v>803341612</v>
      </c>
      <c r="F4151" s="88">
        <v>503287825</v>
      </c>
      <c r="G4151" s="88">
        <v>12341403</v>
      </c>
      <c r="H4151" s="88">
        <v>0</v>
      </c>
      <c r="I4151" s="88">
        <v>0</v>
      </c>
      <c r="J4151" s="88">
        <v>42628000</v>
      </c>
      <c r="K4151" s="88">
        <v>192258377</v>
      </c>
      <c r="L4151" s="88">
        <v>0</v>
      </c>
      <c r="M4151" s="88">
        <v>190515347</v>
      </c>
      <c r="N4151" s="88">
        <v>8033750</v>
      </c>
      <c r="O4151" s="88">
        <v>718701</v>
      </c>
      <c r="P4151" s="88">
        <v>56792247</v>
      </c>
      <c r="Q4151" s="89">
        <v>8.9013126898699994E-3</v>
      </c>
      <c r="R4151" s="89">
        <v>0</v>
      </c>
      <c r="S4151" s="89">
        <v>0</v>
      </c>
      <c r="T4151" s="89">
        <v>6.5090106722000003E-4</v>
      </c>
      <c r="U4151" s="89">
        <v>2.5675814275600002E-3</v>
      </c>
      <c r="V4151" s="89">
        <v>0</v>
      </c>
      <c r="W4151" s="89">
        <v>1.1920298367E-4</v>
      </c>
      <c r="X4151" s="89">
        <v>0</v>
      </c>
      <c r="Y4151" s="89">
        <v>0</v>
      </c>
      <c r="Z4151" s="89">
        <v>5.2676331170700003E-3</v>
      </c>
      <c r="AA4151" s="89">
        <v>1.89493273248E-3</v>
      </c>
    </row>
    <row r="4152" spans="1:27" x14ac:dyDescent="0.25">
      <c r="A4152" s="87">
        <v>68691</v>
      </c>
      <c r="B4152" s="134">
        <v>45473</v>
      </c>
      <c r="C4152" s="87">
        <v>9626</v>
      </c>
      <c r="D4152" s="86" t="s">
        <v>4392</v>
      </c>
      <c r="E4152" s="88">
        <v>122567643</v>
      </c>
      <c r="F4152" s="88">
        <v>75659010</v>
      </c>
      <c r="G4152" s="88">
        <v>2157747</v>
      </c>
      <c r="H4152" s="88">
        <v>0</v>
      </c>
      <c r="I4152" s="88">
        <v>0</v>
      </c>
      <c r="J4152" s="88">
        <v>8386933</v>
      </c>
      <c r="K4152" s="88">
        <v>15649127</v>
      </c>
      <c r="L4152" s="88">
        <v>0</v>
      </c>
      <c r="M4152" s="88">
        <v>32788525</v>
      </c>
      <c r="N4152" s="88">
        <v>2821640</v>
      </c>
      <c r="O4152" s="88">
        <v>335232</v>
      </c>
      <c r="P4152" s="88">
        <v>13519806</v>
      </c>
      <c r="Q4152" s="89">
        <v>5.02999501045E-3</v>
      </c>
      <c r="R4152" s="89">
        <v>0</v>
      </c>
      <c r="S4152" s="89">
        <v>0</v>
      </c>
      <c r="T4152" s="89">
        <v>1.42028328952E-3</v>
      </c>
      <c r="U4152" s="89">
        <v>-1.1548537329E-3</v>
      </c>
      <c r="V4152" s="89">
        <v>0</v>
      </c>
      <c r="W4152" s="89">
        <v>3.8858530929000002E-4</v>
      </c>
      <c r="X4152" s="89">
        <v>0</v>
      </c>
      <c r="Y4152" s="89">
        <v>8.48710500823E-3</v>
      </c>
      <c r="Z4152" s="89">
        <v>4.3402618623799996E-3</v>
      </c>
      <c r="AA4152" s="89">
        <v>1.1849290964799999E-3</v>
      </c>
    </row>
    <row r="4153" spans="1:27" x14ac:dyDescent="0.25">
      <c r="A4153" s="87">
        <v>68696</v>
      </c>
      <c r="B4153" s="134">
        <v>45473</v>
      </c>
      <c r="C4153" s="87">
        <v>5163</v>
      </c>
      <c r="D4153" s="86" t="s">
        <v>4393</v>
      </c>
      <c r="E4153" s="88">
        <v>602179213</v>
      </c>
      <c r="F4153" s="88">
        <v>507923288</v>
      </c>
      <c r="G4153" s="88">
        <v>3973362</v>
      </c>
      <c r="H4153" s="88">
        <v>0</v>
      </c>
      <c r="I4153" s="88">
        <v>9832104</v>
      </c>
      <c r="J4153" s="88">
        <v>13650354</v>
      </c>
      <c r="K4153" s="88">
        <v>50983815</v>
      </c>
      <c r="L4153" s="88">
        <v>0</v>
      </c>
      <c r="M4153" s="88">
        <v>346837782</v>
      </c>
      <c r="N4153" s="88">
        <v>39086452</v>
      </c>
      <c r="O4153" s="88">
        <v>3579531</v>
      </c>
      <c r="P4153" s="88">
        <v>39979888</v>
      </c>
      <c r="Q4153" s="89">
        <v>2.4538567398860001E-2</v>
      </c>
      <c r="R4153" s="89">
        <v>0</v>
      </c>
      <c r="S4153" s="89">
        <v>-4.6340730800000003E-5</v>
      </c>
      <c r="T4153" s="89">
        <v>2.7080379025E-4</v>
      </c>
      <c r="U4153" s="89">
        <v>4.8940588765599997E-3</v>
      </c>
      <c r="V4153" s="89">
        <v>0</v>
      </c>
      <c r="W4153" s="89">
        <v>2.3284351680000001E-5</v>
      </c>
      <c r="X4153" s="89">
        <v>-2.5273341799999999E-5</v>
      </c>
      <c r="Y4153" s="89">
        <v>-7.7798623499999997E-4</v>
      </c>
      <c r="Z4153" s="89">
        <v>1.827115731215E-2</v>
      </c>
      <c r="AA4153" s="89">
        <v>2.5596273461100001E-3</v>
      </c>
    </row>
    <row r="4154" spans="1:27" x14ac:dyDescent="0.25">
      <c r="A4154" s="87">
        <v>68697</v>
      </c>
      <c r="B4154" s="134">
        <v>45473</v>
      </c>
      <c r="C4154" s="87">
        <v>14815</v>
      </c>
      <c r="D4154" s="86" t="s">
        <v>4394</v>
      </c>
      <c r="E4154" s="88">
        <v>346848374</v>
      </c>
      <c r="F4154" s="88">
        <v>282277705</v>
      </c>
      <c r="G4154" s="88">
        <v>1145681</v>
      </c>
      <c r="H4154" s="88">
        <v>0</v>
      </c>
      <c r="I4154" s="88">
        <v>1761159</v>
      </c>
      <c r="J4154" s="88">
        <v>19900192</v>
      </c>
      <c r="K4154" s="88">
        <v>79449648</v>
      </c>
      <c r="L4154" s="88">
        <v>0</v>
      </c>
      <c r="M4154" s="88">
        <v>106810060</v>
      </c>
      <c r="N4154" s="88">
        <v>23963330</v>
      </c>
      <c r="O4154" s="88">
        <v>5337849</v>
      </c>
      <c r="P4154" s="88">
        <v>43909787</v>
      </c>
      <c r="Q4154" s="89">
        <v>1.9560051510540001E-2</v>
      </c>
      <c r="R4154" s="89">
        <v>0</v>
      </c>
      <c r="S4154" s="89">
        <v>4.4070904330699998E-3</v>
      </c>
      <c r="T4154" s="89">
        <v>3.8714905058299998E-3</v>
      </c>
      <c r="U4154" s="89">
        <v>3.07382524837E-3</v>
      </c>
      <c r="V4154" s="89">
        <v>0</v>
      </c>
      <c r="W4154" s="89">
        <v>-5.7445938008000002E-6</v>
      </c>
      <c r="X4154" s="89">
        <v>0</v>
      </c>
      <c r="Y4154" s="89">
        <v>0</v>
      </c>
      <c r="Z4154" s="89">
        <v>3.9464901750699997E-3</v>
      </c>
      <c r="AA4154" s="89">
        <v>2.0113485695000002E-3</v>
      </c>
    </row>
    <row r="4155" spans="1:27" x14ac:dyDescent="0.25">
      <c r="A4155" s="87">
        <v>68698</v>
      </c>
      <c r="B4155" s="134">
        <v>45473</v>
      </c>
      <c r="C4155" s="87">
        <v>10322</v>
      </c>
      <c r="D4155" s="86" t="s">
        <v>4395</v>
      </c>
      <c r="E4155" s="88">
        <v>143415851</v>
      </c>
      <c r="F4155" s="88">
        <v>96929921</v>
      </c>
      <c r="G4155" s="88">
        <v>1020808</v>
      </c>
      <c r="H4155" s="88">
        <v>0</v>
      </c>
      <c r="I4155" s="88">
        <v>0</v>
      </c>
      <c r="J4155" s="88">
        <v>11722559</v>
      </c>
      <c r="K4155" s="88">
        <v>32488444</v>
      </c>
      <c r="L4155" s="88">
        <v>0</v>
      </c>
      <c r="M4155" s="88">
        <v>23082135</v>
      </c>
      <c r="N4155" s="88">
        <v>15206399</v>
      </c>
      <c r="O4155" s="88">
        <v>0</v>
      </c>
      <c r="P4155" s="88">
        <v>13409573</v>
      </c>
      <c r="Q4155" s="89">
        <v>1.033747090571E-2</v>
      </c>
      <c r="R4155" s="89">
        <v>0</v>
      </c>
      <c r="S4155" s="89">
        <v>0</v>
      </c>
      <c r="T4155" s="89">
        <v>2.2674922844800002E-3</v>
      </c>
      <c r="U4155" s="89">
        <v>1.1783413593300001E-3</v>
      </c>
      <c r="V4155" s="89">
        <v>0</v>
      </c>
      <c r="W4155" s="89">
        <v>-1.803928221E-4</v>
      </c>
      <c r="X4155" s="89">
        <v>0</v>
      </c>
      <c r="Y4155" s="89">
        <v>0</v>
      </c>
      <c r="Z4155" s="89">
        <v>4.2460457416100003E-3</v>
      </c>
      <c r="AA4155" s="89">
        <v>1.43479559649E-3</v>
      </c>
    </row>
    <row r="4156" spans="1:27" x14ac:dyDescent="0.25">
      <c r="A4156" s="87">
        <v>68701</v>
      </c>
      <c r="B4156" s="134">
        <v>45473</v>
      </c>
      <c r="C4156" s="87">
        <v>7076</v>
      </c>
      <c r="D4156" s="86" t="s">
        <v>4396</v>
      </c>
      <c r="E4156" s="88">
        <v>243357219</v>
      </c>
      <c r="F4156" s="88">
        <v>113792763</v>
      </c>
      <c r="G4156" s="88">
        <v>1971035</v>
      </c>
      <c r="H4156" s="88">
        <v>0</v>
      </c>
      <c r="I4156" s="88">
        <v>464503</v>
      </c>
      <c r="J4156" s="88">
        <v>19344894</v>
      </c>
      <c r="K4156" s="88">
        <v>26482606</v>
      </c>
      <c r="L4156" s="88">
        <v>0</v>
      </c>
      <c r="M4156" s="88">
        <v>39234446</v>
      </c>
      <c r="N4156" s="88">
        <v>13408976</v>
      </c>
      <c r="O4156" s="88">
        <v>32287</v>
      </c>
      <c r="P4156" s="88">
        <v>12854016</v>
      </c>
      <c r="Q4156" s="89">
        <v>1.925797554668E-2</v>
      </c>
      <c r="R4156" s="89">
        <v>0</v>
      </c>
      <c r="S4156" s="89">
        <v>0</v>
      </c>
      <c r="T4156" s="89">
        <v>2.0786342701800001E-3</v>
      </c>
      <c r="U4156" s="89">
        <v>3.9648362404600002E-3</v>
      </c>
      <c r="V4156" s="89">
        <v>0</v>
      </c>
      <c r="W4156" s="89">
        <v>3.0476984623999999E-4</v>
      </c>
      <c r="X4156" s="89">
        <v>0</v>
      </c>
      <c r="Y4156" s="89">
        <v>0</v>
      </c>
      <c r="Z4156" s="89">
        <v>1.7166558330779999E-2</v>
      </c>
      <c r="AA4156" s="89">
        <v>3.3780054535E-3</v>
      </c>
    </row>
    <row r="4157" spans="1:27" x14ac:dyDescent="0.25">
      <c r="A4157" s="87">
        <v>68703</v>
      </c>
      <c r="B4157" s="134">
        <v>45473</v>
      </c>
      <c r="C4157" s="87">
        <v>5309</v>
      </c>
      <c r="D4157" s="86" t="s">
        <v>4397</v>
      </c>
      <c r="E4157" s="88">
        <v>452075042</v>
      </c>
      <c r="F4157" s="88">
        <v>265994583</v>
      </c>
      <c r="G4157" s="88">
        <v>12433999</v>
      </c>
      <c r="H4157" s="88">
        <v>0</v>
      </c>
      <c r="I4157" s="88">
        <v>6097125</v>
      </c>
      <c r="J4157" s="88">
        <v>23897058</v>
      </c>
      <c r="K4157" s="88">
        <v>60525309</v>
      </c>
      <c r="L4157" s="88">
        <v>0</v>
      </c>
      <c r="M4157" s="88">
        <v>131651577</v>
      </c>
      <c r="N4157" s="88">
        <v>85322</v>
      </c>
      <c r="O4157" s="88">
        <v>601627</v>
      </c>
      <c r="P4157" s="88">
        <v>30702566</v>
      </c>
      <c r="Q4157" s="89">
        <v>1.0282957613590001E-2</v>
      </c>
      <c r="R4157" s="89">
        <v>0</v>
      </c>
      <c r="S4157" s="89">
        <v>2.0614077203599999E-3</v>
      </c>
      <c r="T4157" s="89">
        <v>1.01322018609E-3</v>
      </c>
      <c r="U4157" s="89">
        <v>3.4077085763000001E-3</v>
      </c>
      <c r="V4157" s="89">
        <v>0</v>
      </c>
      <c r="W4157" s="89">
        <v>-7.2725902000000007E-5</v>
      </c>
      <c r="X4157" s="89">
        <v>0</v>
      </c>
      <c r="Y4157" s="89">
        <v>0</v>
      </c>
      <c r="Z4157" s="89">
        <v>1.3310491359339999E-2</v>
      </c>
      <c r="AA4157" s="89">
        <v>2.6419441239899999E-3</v>
      </c>
    </row>
    <row r="4158" spans="1:27" x14ac:dyDescent="0.25">
      <c r="A4158" s="87">
        <v>68706</v>
      </c>
      <c r="B4158" s="134">
        <v>45473</v>
      </c>
      <c r="C4158" s="87">
        <v>606</v>
      </c>
      <c r="D4158" s="86" t="s">
        <v>4398</v>
      </c>
      <c r="E4158" s="88">
        <v>332728055</v>
      </c>
      <c r="F4158" s="88">
        <v>264860777</v>
      </c>
      <c r="G4158" s="88">
        <v>12283911</v>
      </c>
      <c r="H4158" s="88">
        <v>0</v>
      </c>
      <c r="I4158" s="88">
        <v>0</v>
      </c>
      <c r="J4158" s="88">
        <v>20651438</v>
      </c>
      <c r="K4158" s="88">
        <v>50604024</v>
      </c>
      <c r="L4158" s="88">
        <v>0</v>
      </c>
      <c r="M4158" s="88">
        <v>109721140</v>
      </c>
      <c r="N4158" s="88">
        <v>48711756</v>
      </c>
      <c r="O4158" s="88">
        <v>5882815</v>
      </c>
      <c r="P4158" s="88">
        <v>17005693</v>
      </c>
      <c r="Q4158" s="89">
        <v>1.7108977498810001E-2</v>
      </c>
      <c r="R4158" s="89">
        <v>0</v>
      </c>
      <c r="S4158" s="89">
        <v>0</v>
      </c>
      <c r="T4158" s="89">
        <v>9.6179249201999999E-4</v>
      </c>
      <c r="U4158" s="89">
        <v>2.4468977852299999E-3</v>
      </c>
      <c r="V4158" s="89">
        <v>0</v>
      </c>
      <c r="W4158" s="89">
        <v>2.0971531024099998E-3</v>
      </c>
      <c r="X4158" s="89">
        <v>0</v>
      </c>
      <c r="Y4158" s="89">
        <v>0</v>
      </c>
      <c r="Z4158" s="89">
        <v>1.7804529095699999E-3</v>
      </c>
      <c r="AA4158" s="89">
        <v>2.5870092279900001E-3</v>
      </c>
    </row>
    <row r="4159" spans="1:27" x14ac:dyDescent="0.25">
      <c r="A4159" s="87">
        <v>68707</v>
      </c>
      <c r="B4159" s="134">
        <v>45473</v>
      </c>
      <c r="C4159" s="87">
        <v>25307</v>
      </c>
      <c r="D4159" s="86" t="s">
        <v>4399</v>
      </c>
      <c r="E4159" s="88">
        <v>289903164</v>
      </c>
      <c r="F4159" s="88">
        <v>222202249</v>
      </c>
      <c r="G4159" s="88">
        <v>8105741</v>
      </c>
      <c r="H4159" s="88">
        <v>0</v>
      </c>
      <c r="I4159" s="88">
        <v>0</v>
      </c>
      <c r="J4159" s="88">
        <v>21826472</v>
      </c>
      <c r="K4159" s="88">
        <v>37472687</v>
      </c>
      <c r="L4159" s="88">
        <v>0</v>
      </c>
      <c r="M4159" s="88">
        <v>102792675</v>
      </c>
      <c r="N4159" s="88">
        <v>47646868</v>
      </c>
      <c r="O4159" s="88">
        <v>61138</v>
      </c>
      <c r="P4159" s="88">
        <v>4296668</v>
      </c>
      <c r="Q4159" s="89">
        <v>1.638740301928E-2</v>
      </c>
      <c r="R4159" s="89">
        <v>0</v>
      </c>
      <c r="S4159" s="89">
        <v>0</v>
      </c>
      <c r="T4159" s="89">
        <v>3.7329827060000002E-5</v>
      </c>
      <c r="U4159" s="89">
        <v>3.8112860333900001E-3</v>
      </c>
      <c r="V4159" s="89">
        <v>0</v>
      </c>
      <c r="W4159" s="89">
        <v>3.5544493448999998E-4</v>
      </c>
      <c r="X4159" s="89">
        <v>2.5045159489E-4</v>
      </c>
      <c r="Y4159" s="89">
        <v>0</v>
      </c>
      <c r="Z4159" s="89">
        <v>6.0150260762599998E-3</v>
      </c>
      <c r="AA4159" s="89">
        <v>1.55900234487E-3</v>
      </c>
    </row>
    <row r="4160" spans="1:27" x14ac:dyDescent="0.25">
      <c r="A4160" s="87">
        <v>68709</v>
      </c>
      <c r="B4160" s="134">
        <v>45473</v>
      </c>
      <c r="C4160" s="87">
        <v>3924</v>
      </c>
      <c r="D4160" s="86" t="s">
        <v>4400</v>
      </c>
      <c r="E4160" s="88">
        <v>122391896</v>
      </c>
      <c r="F4160" s="88">
        <v>81784955</v>
      </c>
      <c r="G4160" s="88">
        <v>1691243</v>
      </c>
      <c r="H4160" s="88">
        <v>0</v>
      </c>
      <c r="I4160" s="88">
        <v>0</v>
      </c>
      <c r="J4160" s="88">
        <v>10897423</v>
      </c>
      <c r="K4160" s="88">
        <v>16248538</v>
      </c>
      <c r="L4160" s="88">
        <v>0</v>
      </c>
      <c r="M4160" s="88">
        <v>32673287</v>
      </c>
      <c r="N4160" s="88">
        <v>10529464</v>
      </c>
      <c r="O4160" s="88">
        <v>218040</v>
      </c>
      <c r="P4160" s="88">
        <v>9526960</v>
      </c>
      <c r="Q4160" s="89">
        <v>1.251237372837E-2</v>
      </c>
      <c r="R4160" s="89">
        <v>0</v>
      </c>
      <c r="S4160" s="89">
        <v>0</v>
      </c>
      <c r="T4160" s="89">
        <v>-1.188445937E-4</v>
      </c>
      <c r="U4160" s="89">
        <v>-5.6255863380000001E-4</v>
      </c>
      <c r="V4160" s="89">
        <v>0</v>
      </c>
      <c r="W4160" s="89">
        <v>-4.7719218399999998E-5</v>
      </c>
      <c r="X4160" s="89">
        <v>0</v>
      </c>
      <c r="Y4160" s="89">
        <v>-1.9711036209199999E-2</v>
      </c>
      <c r="Z4160" s="89">
        <v>8.1050450800999995E-3</v>
      </c>
      <c r="AA4160" s="89">
        <v>1.0326020439200001E-3</v>
      </c>
    </row>
    <row r="4161" spans="1:27" x14ac:dyDescent="0.25">
      <c r="A4161" s="87">
        <v>68711</v>
      </c>
      <c r="B4161" s="134">
        <v>45473</v>
      </c>
      <c r="C4161" s="87">
        <v>1775</v>
      </c>
      <c r="D4161" s="86" t="s">
        <v>4401</v>
      </c>
      <c r="E4161" s="88">
        <v>709588912</v>
      </c>
      <c r="F4161" s="88">
        <v>587123717</v>
      </c>
      <c r="G4161" s="88">
        <v>0</v>
      </c>
      <c r="H4161" s="88">
        <v>0</v>
      </c>
      <c r="I4161" s="88">
        <v>117323</v>
      </c>
      <c r="J4161" s="88">
        <v>75998655</v>
      </c>
      <c r="K4161" s="88">
        <v>139944098</v>
      </c>
      <c r="L4161" s="88">
        <v>12401103</v>
      </c>
      <c r="M4161" s="88">
        <v>314793278</v>
      </c>
      <c r="N4161" s="88">
        <v>6652322</v>
      </c>
      <c r="O4161" s="88">
        <v>0</v>
      </c>
      <c r="P4161" s="88">
        <v>37216938</v>
      </c>
      <c r="Q4161" s="89">
        <v>9.6204537860399997E-3</v>
      </c>
      <c r="R4161" s="89">
        <v>0</v>
      </c>
      <c r="S4161" s="89">
        <v>-1.78316327682E-2</v>
      </c>
      <c r="T4161" s="89">
        <v>3.0888645363500002E-3</v>
      </c>
      <c r="U4161" s="89">
        <v>5.09625032533E-3</v>
      </c>
      <c r="V4161" s="89">
        <v>1.7042902776999999E-4</v>
      </c>
      <c r="W4161" s="89">
        <v>1.2989127819999999E-4</v>
      </c>
      <c r="X4161" s="89">
        <v>0</v>
      </c>
      <c r="Y4161" s="89">
        <v>0</v>
      </c>
      <c r="Z4161" s="89">
        <v>1.48675509077E-2</v>
      </c>
      <c r="AA4161" s="89">
        <v>2.7252349032900001E-3</v>
      </c>
    </row>
    <row r="4162" spans="1:27" x14ac:dyDescent="0.25">
      <c r="A4162" s="87">
        <v>68714</v>
      </c>
      <c r="B4162" s="134">
        <v>45473</v>
      </c>
      <c r="C4162" s="87">
        <v>3895</v>
      </c>
      <c r="D4162" s="86" t="s">
        <v>4402</v>
      </c>
      <c r="E4162" s="88">
        <v>222618305</v>
      </c>
      <c r="F4162" s="88">
        <v>147482368</v>
      </c>
      <c r="G4162" s="88">
        <v>4585196</v>
      </c>
      <c r="H4162" s="88">
        <v>0</v>
      </c>
      <c r="I4162" s="88">
        <v>0</v>
      </c>
      <c r="J4162" s="88">
        <v>25645397</v>
      </c>
      <c r="K4162" s="88">
        <v>38759593</v>
      </c>
      <c r="L4162" s="88">
        <v>0</v>
      </c>
      <c r="M4162" s="88">
        <v>53815483</v>
      </c>
      <c r="N4162" s="88">
        <v>3760817</v>
      </c>
      <c r="O4162" s="88">
        <v>5665811</v>
      </c>
      <c r="P4162" s="88">
        <v>15250071</v>
      </c>
      <c r="Q4162" s="89">
        <v>1.17617383782E-2</v>
      </c>
      <c r="R4162" s="89">
        <v>0</v>
      </c>
      <c r="S4162" s="89">
        <v>0</v>
      </c>
      <c r="T4162" s="89">
        <v>1.38510130357E-3</v>
      </c>
      <c r="U4162" s="89">
        <v>3.3816201779400001E-3</v>
      </c>
      <c r="V4162" s="89">
        <v>0</v>
      </c>
      <c r="W4162" s="89">
        <v>-1.2369375905E-3</v>
      </c>
      <c r="X4162" s="89">
        <v>0</v>
      </c>
      <c r="Y4162" s="89">
        <v>0</v>
      </c>
      <c r="Z4162" s="89">
        <v>5.9978177457999998E-3</v>
      </c>
      <c r="AA4162" s="89">
        <v>1.97078746508E-3</v>
      </c>
    </row>
    <row r="4163" spans="1:27" x14ac:dyDescent="0.25">
      <c r="A4163" s="87">
        <v>68717</v>
      </c>
      <c r="B4163" s="134">
        <v>45473</v>
      </c>
      <c r="C4163" s="87">
        <v>9853</v>
      </c>
      <c r="D4163" s="86" t="s">
        <v>4403</v>
      </c>
      <c r="E4163" s="88">
        <v>337787880</v>
      </c>
      <c r="F4163" s="88">
        <v>277767428</v>
      </c>
      <c r="G4163" s="88">
        <v>2586016</v>
      </c>
      <c r="H4163" s="88">
        <v>0</v>
      </c>
      <c r="I4163" s="88">
        <v>0</v>
      </c>
      <c r="J4163" s="88">
        <v>39770133</v>
      </c>
      <c r="K4163" s="88">
        <v>136616594</v>
      </c>
      <c r="L4163" s="88">
        <v>0</v>
      </c>
      <c r="M4163" s="88">
        <v>56206856</v>
      </c>
      <c r="N4163" s="88">
        <v>0</v>
      </c>
      <c r="O4163" s="88">
        <v>888191</v>
      </c>
      <c r="P4163" s="88">
        <v>41699636</v>
      </c>
      <c r="Q4163" s="89">
        <v>1.5722482546990001E-2</v>
      </c>
      <c r="R4163" s="89">
        <v>0</v>
      </c>
      <c r="S4163" s="89">
        <v>0</v>
      </c>
      <c r="T4163" s="89">
        <v>1.5332664242600001E-3</v>
      </c>
      <c r="U4163" s="89">
        <v>1.49408475782E-3</v>
      </c>
      <c r="V4163" s="89">
        <v>0</v>
      </c>
      <c r="W4163" s="89">
        <v>0</v>
      </c>
      <c r="X4163" s="89">
        <v>0</v>
      </c>
      <c r="Y4163" s="89">
        <v>0</v>
      </c>
      <c r="Z4163" s="89">
        <v>8.2523485824799996E-3</v>
      </c>
      <c r="AA4163" s="89">
        <v>2.3610562627799998E-3</v>
      </c>
    </row>
    <row r="4164" spans="1:27" x14ac:dyDescent="0.25">
      <c r="A4164" s="87">
        <v>68718</v>
      </c>
      <c r="B4164" s="134">
        <v>45473</v>
      </c>
      <c r="C4164" s="87">
        <v>4073</v>
      </c>
      <c r="D4164" s="86" t="s">
        <v>4404</v>
      </c>
      <c r="E4164" s="88">
        <v>703073726</v>
      </c>
      <c r="F4164" s="88">
        <v>576112647</v>
      </c>
      <c r="G4164" s="88">
        <v>19171599</v>
      </c>
      <c r="H4164" s="88">
        <v>0</v>
      </c>
      <c r="I4164" s="88">
        <v>4450059</v>
      </c>
      <c r="J4164" s="88">
        <v>44218443</v>
      </c>
      <c r="K4164" s="88">
        <v>183429240</v>
      </c>
      <c r="L4164" s="88">
        <v>0</v>
      </c>
      <c r="M4164" s="88">
        <v>210619395</v>
      </c>
      <c r="N4164" s="88">
        <v>43122661</v>
      </c>
      <c r="O4164" s="88">
        <v>743480</v>
      </c>
      <c r="P4164" s="88">
        <v>70357770</v>
      </c>
      <c r="Q4164" s="89">
        <v>1.2567657059439999E-2</v>
      </c>
      <c r="R4164" s="89">
        <v>0</v>
      </c>
      <c r="S4164" s="89">
        <v>-1.868620499E-4</v>
      </c>
      <c r="T4164" s="89">
        <v>3.0919552619999999E-5</v>
      </c>
      <c r="U4164" s="89">
        <v>4.5221093262099998E-3</v>
      </c>
      <c r="V4164" s="89">
        <v>0</v>
      </c>
      <c r="W4164" s="89">
        <v>-1.2749648449999999E-4</v>
      </c>
      <c r="X4164" s="89">
        <v>0</v>
      </c>
      <c r="Y4164" s="89">
        <v>2.2530777374480001E-2</v>
      </c>
      <c r="Z4164" s="89">
        <v>7.8640587063900005E-3</v>
      </c>
      <c r="AA4164" s="89">
        <v>2.72551598523E-3</v>
      </c>
    </row>
    <row r="4165" spans="1:27" x14ac:dyDescent="0.25">
      <c r="A4165" s="87">
        <v>68719</v>
      </c>
      <c r="B4165" s="134">
        <v>45473</v>
      </c>
      <c r="C4165" s="87">
        <v>21641</v>
      </c>
      <c r="D4165" s="86" t="s">
        <v>4405</v>
      </c>
      <c r="E4165" s="88">
        <v>61836623</v>
      </c>
      <c r="F4165" s="88">
        <v>26857708</v>
      </c>
      <c r="G4165" s="88">
        <v>522846</v>
      </c>
      <c r="H4165" s="88">
        <v>0</v>
      </c>
      <c r="I4165" s="88">
        <v>0</v>
      </c>
      <c r="J4165" s="88">
        <v>2283441</v>
      </c>
      <c r="K4165" s="88">
        <v>9299441</v>
      </c>
      <c r="L4165" s="88">
        <v>0</v>
      </c>
      <c r="M4165" s="88">
        <v>9397862</v>
      </c>
      <c r="N4165" s="88">
        <v>0</v>
      </c>
      <c r="O4165" s="88">
        <v>0</v>
      </c>
      <c r="P4165" s="88">
        <v>5354119</v>
      </c>
      <c r="Q4165" s="89">
        <v>9.4172432288500002E-3</v>
      </c>
      <c r="R4165" s="89">
        <v>0</v>
      </c>
      <c r="S4165" s="89">
        <v>0</v>
      </c>
      <c r="T4165" s="89">
        <v>0</v>
      </c>
      <c r="U4165" s="89">
        <v>9.0828652299999998E-4</v>
      </c>
      <c r="V4165" s="89">
        <v>0</v>
      </c>
      <c r="W4165" s="89">
        <v>0</v>
      </c>
      <c r="X4165" s="89">
        <v>0</v>
      </c>
      <c r="Y4165" s="89">
        <v>0</v>
      </c>
      <c r="Z4165" s="89">
        <v>1.2410813981600001E-2</v>
      </c>
      <c r="AA4165" s="89">
        <v>3.06401004133E-3</v>
      </c>
    </row>
    <row r="4166" spans="1:27" x14ac:dyDescent="0.25">
      <c r="A4166" s="87">
        <v>68720</v>
      </c>
      <c r="B4166" s="134">
        <v>45473</v>
      </c>
      <c r="C4166" s="87">
        <v>5838</v>
      </c>
      <c r="D4166" s="86" t="s">
        <v>1734</v>
      </c>
      <c r="E4166" s="88">
        <v>307340662</v>
      </c>
      <c r="F4166" s="88">
        <v>185948034</v>
      </c>
      <c r="G4166" s="88">
        <v>4645610</v>
      </c>
      <c r="H4166" s="88">
        <v>0</v>
      </c>
      <c r="I4166" s="88">
        <v>0</v>
      </c>
      <c r="J4166" s="88">
        <v>11960536</v>
      </c>
      <c r="K4166" s="88">
        <v>41922872</v>
      </c>
      <c r="L4166" s="88">
        <v>0</v>
      </c>
      <c r="M4166" s="88">
        <v>62508559</v>
      </c>
      <c r="N4166" s="88">
        <v>44927859</v>
      </c>
      <c r="O4166" s="88">
        <v>1294436</v>
      </c>
      <c r="P4166" s="88">
        <v>18688162</v>
      </c>
      <c r="Q4166" s="89">
        <v>1.028419917327E-2</v>
      </c>
      <c r="R4166" s="89">
        <v>0</v>
      </c>
      <c r="S4166" s="89">
        <v>0</v>
      </c>
      <c r="T4166" s="89">
        <v>-4.0325113669999999E-4</v>
      </c>
      <c r="U4166" s="89">
        <v>4.56307094611E-3</v>
      </c>
      <c r="V4166" s="89">
        <v>0</v>
      </c>
      <c r="W4166" s="89">
        <v>-1.516477863E-4</v>
      </c>
      <c r="X4166" s="89">
        <v>0</v>
      </c>
      <c r="Y4166" s="89">
        <v>0</v>
      </c>
      <c r="Z4166" s="89">
        <v>5.9889226178500002E-3</v>
      </c>
      <c r="AA4166" s="89">
        <v>1.8832546472E-3</v>
      </c>
    </row>
    <row r="4167" spans="1:27" x14ac:dyDescent="0.25">
      <c r="A4167" s="87">
        <v>68723</v>
      </c>
      <c r="B4167" s="134">
        <v>45473</v>
      </c>
      <c r="C4167" s="87">
        <v>5829</v>
      </c>
      <c r="D4167" s="86" t="s">
        <v>4406</v>
      </c>
      <c r="E4167" s="88">
        <v>803487053</v>
      </c>
      <c r="F4167" s="88">
        <v>628958139</v>
      </c>
      <c r="G4167" s="88">
        <v>40970981</v>
      </c>
      <c r="H4167" s="88">
        <v>0</v>
      </c>
      <c r="I4167" s="88">
        <v>0</v>
      </c>
      <c r="J4167" s="88">
        <v>78206781</v>
      </c>
      <c r="K4167" s="88">
        <v>123252951</v>
      </c>
      <c r="L4167" s="88">
        <v>0</v>
      </c>
      <c r="M4167" s="88">
        <v>95136176</v>
      </c>
      <c r="N4167" s="88">
        <v>109288255</v>
      </c>
      <c r="O4167" s="88">
        <v>2370304</v>
      </c>
      <c r="P4167" s="88">
        <v>179732691</v>
      </c>
      <c r="Q4167" s="89">
        <v>2.0989839586029999E-2</v>
      </c>
      <c r="R4167" s="89">
        <v>0</v>
      </c>
      <c r="S4167" s="89">
        <v>0</v>
      </c>
      <c r="T4167" s="89">
        <v>1.56739646499E-3</v>
      </c>
      <c r="U4167" s="89">
        <v>8.3122610542800002E-3</v>
      </c>
      <c r="V4167" s="89">
        <v>0</v>
      </c>
      <c r="W4167" s="89">
        <v>-5.5537283589999998E-4</v>
      </c>
      <c r="X4167" s="89">
        <v>8.8139052669999998E-5</v>
      </c>
      <c r="Y4167" s="89">
        <v>0</v>
      </c>
      <c r="Z4167" s="89">
        <v>8.3441772817799999E-3</v>
      </c>
      <c r="AA4167" s="89">
        <v>5.5952257805299997E-3</v>
      </c>
    </row>
    <row r="4168" spans="1:27" x14ac:dyDescent="0.25">
      <c r="A4168" s="87">
        <v>68726</v>
      </c>
      <c r="B4168" s="134">
        <v>45473</v>
      </c>
      <c r="C4168" s="87">
        <v>2499</v>
      </c>
      <c r="D4168" s="86" t="s">
        <v>4407</v>
      </c>
      <c r="E4168" s="88">
        <v>295869975</v>
      </c>
      <c r="F4168" s="88">
        <v>253111144</v>
      </c>
      <c r="G4168" s="88">
        <v>5488716</v>
      </c>
      <c r="H4168" s="88">
        <v>0</v>
      </c>
      <c r="I4168" s="88">
        <v>0</v>
      </c>
      <c r="J4168" s="88">
        <v>45951606</v>
      </c>
      <c r="K4168" s="88">
        <v>116982574</v>
      </c>
      <c r="L4168" s="88">
        <v>0</v>
      </c>
      <c r="M4168" s="88">
        <v>49873436</v>
      </c>
      <c r="N4168" s="88">
        <v>26564485</v>
      </c>
      <c r="O4168" s="88">
        <v>3332017</v>
      </c>
      <c r="P4168" s="88">
        <v>4918309</v>
      </c>
      <c r="Q4168" s="89">
        <v>1.845825390127E-2</v>
      </c>
      <c r="R4168" s="89">
        <v>0</v>
      </c>
      <c r="S4168" s="89">
        <v>0</v>
      </c>
      <c r="T4168" s="89">
        <v>8.9307721060000005E-4</v>
      </c>
      <c r="U4168" s="89">
        <v>8.8244943941000002E-4</v>
      </c>
      <c r="V4168" s="89">
        <v>0</v>
      </c>
      <c r="W4168" s="89">
        <v>0</v>
      </c>
      <c r="X4168" s="89">
        <v>0</v>
      </c>
      <c r="Y4168" s="89">
        <v>0</v>
      </c>
      <c r="Z4168" s="89">
        <v>3.9795850303990001E-2</v>
      </c>
      <c r="AA4168" s="89">
        <v>1.8116011719E-3</v>
      </c>
    </row>
    <row r="4169" spans="1:27" x14ac:dyDescent="0.25">
      <c r="A4169" s="87">
        <v>68729</v>
      </c>
      <c r="B4169" s="134">
        <v>45473</v>
      </c>
      <c r="C4169" s="87">
        <v>2221</v>
      </c>
      <c r="D4169" s="86" t="s">
        <v>4754</v>
      </c>
      <c r="E4169" s="88">
        <v>152446422</v>
      </c>
      <c r="F4169" s="88">
        <v>110071889</v>
      </c>
      <c r="G4169" s="88">
        <v>3898343</v>
      </c>
      <c r="H4169" s="88">
        <v>0</v>
      </c>
      <c r="I4169" s="88">
        <v>0</v>
      </c>
      <c r="J4169" s="88">
        <v>14768532</v>
      </c>
      <c r="K4169" s="88">
        <v>24661859</v>
      </c>
      <c r="L4169" s="88">
        <v>0</v>
      </c>
      <c r="M4169" s="88">
        <v>43314858</v>
      </c>
      <c r="N4169" s="88">
        <v>6267810</v>
      </c>
      <c r="O4169" s="88">
        <v>1978540</v>
      </c>
      <c r="P4169" s="88">
        <v>15181947</v>
      </c>
      <c r="Q4169" s="89">
        <v>1.545057859871E-2</v>
      </c>
      <c r="R4169" s="89">
        <v>0</v>
      </c>
      <c r="S4169" s="89">
        <v>0</v>
      </c>
      <c r="T4169" s="89">
        <v>-2.8609925870000001E-4</v>
      </c>
      <c r="U4169" s="89">
        <v>8.9566640870899997E-3</v>
      </c>
      <c r="V4169" s="89">
        <v>0</v>
      </c>
      <c r="W4169" s="89">
        <v>0</v>
      </c>
      <c r="X4169" s="89">
        <v>0</v>
      </c>
      <c r="Y4169" s="89">
        <v>0</v>
      </c>
      <c r="Z4169" s="89">
        <v>1.061951093745E-2</v>
      </c>
      <c r="AA4169" s="89">
        <v>4.6884172611299998E-3</v>
      </c>
    </row>
    <row r="4170" spans="1:27" x14ac:dyDescent="0.25">
      <c r="A4170" s="87">
        <v>68731</v>
      </c>
      <c r="B4170" s="134">
        <v>45473</v>
      </c>
      <c r="C4170" s="87">
        <v>17296</v>
      </c>
      <c r="D4170" s="86" t="s">
        <v>4408</v>
      </c>
      <c r="E4170" s="88">
        <v>801323947</v>
      </c>
      <c r="F4170" s="88">
        <v>703384376</v>
      </c>
      <c r="G4170" s="88">
        <v>12641306</v>
      </c>
      <c r="H4170" s="88">
        <v>0</v>
      </c>
      <c r="I4170" s="88">
        <v>7799285</v>
      </c>
      <c r="J4170" s="88">
        <v>50964942</v>
      </c>
      <c r="K4170" s="88">
        <v>165139816</v>
      </c>
      <c r="L4170" s="88">
        <v>0</v>
      </c>
      <c r="M4170" s="88">
        <v>326126077</v>
      </c>
      <c r="N4170" s="88">
        <v>73392952</v>
      </c>
      <c r="O4170" s="88">
        <v>873659</v>
      </c>
      <c r="P4170" s="88">
        <v>66446339</v>
      </c>
      <c r="Q4170" s="89">
        <v>1.443999820866E-2</v>
      </c>
      <c r="R4170" s="89">
        <v>0</v>
      </c>
      <c r="S4170" s="89">
        <v>4.3212387024199996E-3</v>
      </c>
      <c r="T4170" s="89">
        <v>4.8288478597999999E-4</v>
      </c>
      <c r="U4170" s="89">
        <v>2.3867286339299999E-3</v>
      </c>
      <c r="V4170" s="89">
        <v>0</v>
      </c>
      <c r="W4170" s="89">
        <v>1.3674346910000001E-5</v>
      </c>
      <c r="X4170" s="89">
        <v>0</v>
      </c>
      <c r="Y4170" s="89">
        <v>0</v>
      </c>
      <c r="Z4170" s="89">
        <v>6.3076551866300002E-3</v>
      </c>
      <c r="AA4170" s="89">
        <v>1.4309160287900001E-3</v>
      </c>
    </row>
    <row r="4171" spans="1:27" x14ac:dyDescent="0.25">
      <c r="A4171" s="87">
        <v>68732</v>
      </c>
      <c r="B4171" s="134">
        <v>45473</v>
      </c>
      <c r="C4171" s="87">
        <v>3612</v>
      </c>
      <c r="D4171" s="86" t="s">
        <v>4409</v>
      </c>
      <c r="E4171" s="88">
        <v>428396917</v>
      </c>
      <c r="F4171" s="88">
        <v>371329334</v>
      </c>
      <c r="G4171" s="88">
        <v>14360248</v>
      </c>
      <c r="H4171" s="88">
        <v>0</v>
      </c>
      <c r="I4171" s="88">
        <v>0</v>
      </c>
      <c r="J4171" s="88">
        <v>24316708</v>
      </c>
      <c r="K4171" s="88">
        <v>82931045</v>
      </c>
      <c r="L4171" s="88">
        <v>0</v>
      </c>
      <c r="M4171" s="88">
        <v>149215823</v>
      </c>
      <c r="N4171" s="88">
        <v>68364284</v>
      </c>
      <c r="O4171" s="88">
        <v>3823016</v>
      </c>
      <c r="P4171" s="88">
        <v>28318210</v>
      </c>
      <c r="Q4171" s="89">
        <v>1.751355188848E-2</v>
      </c>
      <c r="R4171" s="89">
        <v>0</v>
      </c>
      <c r="S4171" s="89">
        <v>0</v>
      </c>
      <c r="T4171" s="89">
        <v>7.5197264842999996E-4</v>
      </c>
      <c r="U4171" s="89">
        <v>1.27572643305E-3</v>
      </c>
      <c r="V4171" s="89">
        <v>0</v>
      </c>
      <c r="W4171" s="89">
        <v>1.9657746386E-4</v>
      </c>
      <c r="X4171" s="89">
        <v>0</v>
      </c>
      <c r="Y4171" s="89">
        <v>9.5551936164000005E-3</v>
      </c>
      <c r="Z4171" s="89">
        <v>3.2374831108900001E-3</v>
      </c>
      <c r="AA4171" s="89">
        <v>1.4399035959700001E-3</v>
      </c>
    </row>
    <row r="4172" spans="1:27" x14ac:dyDescent="0.25">
      <c r="A4172" s="87">
        <v>68736</v>
      </c>
      <c r="B4172" s="134">
        <v>45473</v>
      </c>
      <c r="C4172" s="87">
        <v>11283</v>
      </c>
      <c r="D4172" s="86" t="s">
        <v>4410</v>
      </c>
      <c r="E4172" s="88">
        <v>386365862</v>
      </c>
      <c r="F4172" s="88">
        <v>318679407</v>
      </c>
      <c r="G4172" s="88">
        <v>0</v>
      </c>
      <c r="H4172" s="88">
        <v>0</v>
      </c>
      <c r="I4172" s="88">
        <v>0</v>
      </c>
      <c r="J4172" s="88">
        <v>84084637</v>
      </c>
      <c r="K4172" s="88">
        <v>95359677</v>
      </c>
      <c r="L4172" s="88">
        <v>0</v>
      </c>
      <c r="M4172" s="88">
        <v>88875556</v>
      </c>
      <c r="N4172" s="88">
        <v>9952779</v>
      </c>
      <c r="O4172" s="88">
        <v>1180581</v>
      </c>
      <c r="P4172" s="88">
        <v>39226177</v>
      </c>
      <c r="Q4172" s="89">
        <v>0</v>
      </c>
      <c r="R4172" s="89">
        <v>3.65306134925E-3</v>
      </c>
      <c r="S4172" s="89">
        <v>0</v>
      </c>
      <c r="T4172" s="89">
        <v>3.0909583954200001E-3</v>
      </c>
      <c r="U4172" s="89">
        <v>4.7385227629500003E-3</v>
      </c>
      <c r="V4172" s="89">
        <v>0</v>
      </c>
      <c r="W4172" s="89">
        <v>4.8087680178999999E-4</v>
      </c>
      <c r="X4172" s="89">
        <v>0</v>
      </c>
      <c r="Y4172" s="89">
        <v>3.6177025910699998E-3</v>
      </c>
      <c r="Z4172" s="89">
        <v>6.6173720219099997E-3</v>
      </c>
      <c r="AA4172" s="89">
        <v>3.36522278554E-3</v>
      </c>
    </row>
    <row r="4173" spans="1:27" x14ac:dyDescent="0.25">
      <c r="A4173" s="87">
        <v>68737</v>
      </c>
      <c r="B4173" s="134">
        <v>45473</v>
      </c>
      <c r="C4173" s="87">
        <v>3746</v>
      </c>
      <c r="D4173" s="86" t="s">
        <v>1280</v>
      </c>
      <c r="E4173" s="88">
        <v>167351867</v>
      </c>
      <c r="F4173" s="88">
        <v>127196598</v>
      </c>
      <c r="G4173" s="88">
        <v>5209580</v>
      </c>
      <c r="H4173" s="88">
        <v>0</v>
      </c>
      <c r="I4173" s="88">
        <v>0</v>
      </c>
      <c r="J4173" s="88">
        <v>37263712</v>
      </c>
      <c r="K4173" s="88">
        <v>46305291</v>
      </c>
      <c r="L4173" s="88">
        <v>0</v>
      </c>
      <c r="M4173" s="88">
        <v>26217276</v>
      </c>
      <c r="N4173" s="88">
        <v>0</v>
      </c>
      <c r="O4173" s="88">
        <v>0</v>
      </c>
      <c r="P4173" s="88">
        <v>12200739</v>
      </c>
      <c r="Q4173" s="89">
        <v>1.2479836797089999E-2</v>
      </c>
      <c r="R4173" s="89">
        <v>0</v>
      </c>
      <c r="S4173" s="89">
        <v>0</v>
      </c>
      <c r="T4173" s="89">
        <v>1.3972983680499999E-3</v>
      </c>
      <c r="U4173" s="89">
        <v>1.6358239008799999E-3</v>
      </c>
      <c r="V4173" s="89">
        <v>0</v>
      </c>
      <c r="W4173" s="89">
        <v>7.1775418496000003E-4</v>
      </c>
      <c r="X4173" s="89">
        <v>0</v>
      </c>
      <c r="Y4173" s="89">
        <v>0</v>
      </c>
      <c r="Z4173" s="89">
        <v>2.1791593869100001E-3</v>
      </c>
      <c r="AA4173" s="89">
        <v>1.8954007744100001E-3</v>
      </c>
    </row>
    <row r="4174" spans="1:27" x14ac:dyDescent="0.25">
      <c r="A4174" s="87">
        <v>68738</v>
      </c>
      <c r="B4174" s="134">
        <v>45473</v>
      </c>
      <c r="C4174" s="87">
        <v>10926</v>
      </c>
      <c r="D4174" s="86" t="s">
        <v>4755</v>
      </c>
      <c r="E4174" s="88">
        <v>89416526</v>
      </c>
      <c r="F4174" s="88">
        <v>46310976</v>
      </c>
      <c r="G4174" s="88">
        <v>1568021</v>
      </c>
      <c r="H4174" s="88">
        <v>0</v>
      </c>
      <c r="I4174" s="88">
        <v>0</v>
      </c>
      <c r="J4174" s="88">
        <v>15376515</v>
      </c>
      <c r="K4174" s="88">
        <v>23410581</v>
      </c>
      <c r="L4174" s="88">
        <v>0</v>
      </c>
      <c r="M4174" s="88">
        <v>3415400</v>
      </c>
      <c r="N4174" s="88">
        <v>0</v>
      </c>
      <c r="O4174" s="88">
        <v>411814</v>
      </c>
      <c r="P4174" s="88">
        <v>2128645</v>
      </c>
      <c r="Q4174" s="89">
        <v>9.56398094592E-3</v>
      </c>
      <c r="R4174" s="89">
        <v>0</v>
      </c>
      <c r="S4174" s="89">
        <v>0</v>
      </c>
      <c r="T4174" s="89">
        <v>1.5299568060199999E-3</v>
      </c>
      <c r="U4174" s="89">
        <v>-4.2246943899999999E-5</v>
      </c>
      <c r="V4174" s="89">
        <v>0</v>
      </c>
      <c r="W4174" s="89">
        <v>-2.6670124551999999E-3</v>
      </c>
      <c r="X4174" s="89">
        <v>0</v>
      </c>
      <c r="Y4174" s="89">
        <v>0</v>
      </c>
      <c r="Z4174" s="89">
        <v>9.4188228790199995E-3</v>
      </c>
      <c r="AA4174" s="89">
        <v>1.1757250547100001E-3</v>
      </c>
    </row>
    <row r="4175" spans="1:27" x14ac:dyDescent="0.25">
      <c r="A4175" s="87">
        <v>81200</v>
      </c>
      <c r="B4175" s="134">
        <v>45473</v>
      </c>
      <c r="C4175" s="87">
        <v>21495</v>
      </c>
      <c r="D4175" s="86" t="s">
        <v>4411</v>
      </c>
      <c r="E4175" s="88">
        <v>28937316</v>
      </c>
      <c r="F4175" s="88">
        <v>11715706</v>
      </c>
      <c r="G4175" s="88">
        <v>0</v>
      </c>
      <c r="H4175" s="88">
        <v>0</v>
      </c>
      <c r="I4175" s="88">
        <v>0</v>
      </c>
      <c r="J4175" s="88">
        <v>3162156</v>
      </c>
      <c r="K4175" s="88">
        <v>5636114</v>
      </c>
      <c r="L4175" s="88">
        <v>0</v>
      </c>
      <c r="M4175" s="88">
        <v>542572</v>
      </c>
      <c r="N4175" s="88">
        <v>0</v>
      </c>
      <c r="O4175" s="88">
        <v>0</v>
      </c>
      <c r="P4175" s="88">
        <v>2374864</v>
      </c>
      <c r="Q4175" s="89">
        <v>0</v>
      </c>
      <c r="R4175" s="89">
        <v>0</v>
      </c>
      <c r="S4175" s="89">
        <v>0</v>
      </c>
      <c r="T4175" s="89">
        <v>8.0228766113300005E-3</v>
      </c>
      <c r="U4175" s="89">
        <v>-2.2378149925E-3</v>
      </c>
      <c r="V4175" s="89">
        <v>0</v>
      </c>
      <c r="W4175" s="89">
        <v>0</v>
      </c>
      <c r="X4175" s="89">
        <v>0</v>
      </c>
      <c r="Y4175" s="89">
        <v>0</v>
      </c>
      <c r="Z4175" s="89">
        <v>1.7883533027610001E-2</v>
      </c>
      <c r="AA4175" s="89">
        <v>5.5861416198100004E-3</v>
      </c>
    </row>
    <row r="4176" spans="1:27" x14ac:dyDescent="0.25">
      <c r="A4176" s="87">
        <v>81402</v>
      </c>
      <c r="B4176" s="134">
        <v>45473</v>
      </c>
      <c r="C4176" s="87">
        <v>21516</v>
      </c>
      <c r="D4176" s="86" t="s">
        <v>4412</v>
      </c>
      <c r="E4176" s="88">
        <v>284454101</v>
      </c>
      <c r="F4176" s="88">
        <v>174836654</v>
      </c>
      <c r="G4176" s="88">
        <v>13908487</v>
      </c>
      <c r="H4176" s="88">
        <v>0</v>
      </c>
      <c r="I4176" s="88">
        <v>807901</v>
      </c>
      <c r="J4176" s="88">
        <v>22648377</v>
      </c>
      <c r="K4176" s="88">
        <v>56342127</v>
      </c>
      <c r="L4176" s="88">
        <v>0</v>
      </c>
      <c r="M4176" s="88">
        <v>65003163</v>
      </c>
      <c r="N4176" s="88">
        <v>0</v>
      </c>
      <c r="O4176" s="88">
        <v>0</v>
      </c>
      <c r="P4176" s="88">
        <v>16126599</v>
      </c>
      <c r="Q4176" s="89">
        <v>1.0905879960370001E-2</v>
      </c>
      <c r="R4176" s="89">
        <v>0</v>
      </c>
      <c r="S4176" s="89">
        <v>0</v>
      </c>
      <c r="T4176" s="89">
        <v>3.6581867882499999E-3</v>
      </c>
      <c r="U4176" s="89">
        <v>2.3320868156099998E-3</v>
      </c>
      <c r="V4176" s="89">
        <v>0</v>
      </c>
      <c r="W4176" s="89">
        <v>-8.7620461500000004E-5</v>
      </c>
      <c r="X4176" s="89">
        <v>0</v>
      </c>
      <c r="Y4176" s="89">
        <v>0</v>
      </c>
      <c r="Z4176" s="89">
        <v>4.6037369155699998E-3</v>
      </c>
      <c r="AA4176" s="89">
        <v>2.4734823597399999E-3</v>
      </c>
    </row>
    <row r="4177" spans="1:27" x14ac:dyDescent="0.25">
      <c r="A4177" s="87">
        <v>81416</v>
      </c>
      <c r="B4177" s="134">
        <v>45473</v>
      </c>
      <c r="C4177" s="87">
        <v>21528</v>
      </c>
      <c r="D4177" s="86" t="s">
        <v>4413</v>
      </c>
      <c r="E4177" s="88">
        <v>204753987</v>
      </c>
      <c r="F4177" s="88">
        <v>147229021</v>
      </c>
      <c r="G4177" s="88">
        <v>8674698</v>
      </c>
      <c r="H4177" s="88">
        <v>0</v>
      </c>
      <c r="I4177" s="88">
        <v>3203</v>
      </c>
      <c r="J4177" s="88">
        <v>23253503</v>
      </c>
      <c r="K4177" s="88">
        <v>48024962</v>
      </c>
      <c r="L4177" s="88">
        <v>0</v>
      </c>
      <c r="M4177" s="88">
        <v>57949145</v>
      </c>
      <c r="N4177" s="88">
        <v>0</v>
      </c>
      <c r="O4177" s="88">
        <v>0</v>
      </c>
      <c r="P4177" s="88">
        <v>9323510</v>
      </c>
      <c r="Q4177" s="89">
        <v>4.8518733662500004E-3</v>
      </c>
      <c r="R4177" s="89">
        <v>0</v>
      </c>
      <c r="S4177" s="89">
        <v>0</v>
      </c>
      <c r="T4177" s="89">
        <v>5.8524446774000001E-4</v>
      </c>
      <c r="U4177" s="89">
        <v>1.07271391991E-3</v>
      </c>
      <c r="V4177" s="89">
        <v>0</v>
      </c>
      <c r="W4177" s="89">
        <v>-2.9602546274E-6</v>
      </c>
      <c r="X4177" s="89">
        <v>0</v>
      </c>
      <c r="Y4177" s="89">
        <v>0</v>
      </c>
      <c r="Z4177" s="89">
        <v>7.7139258586199997E-3</v>
      </c>
      <c r="AA4177" s="89">
        <v>1.1485638237500001E-3</v>
      </c>
    </row>
    <row r="4178" spans="1:27" x14ac:dyDescent="0.25">
      <c r="A4178" s="87">
        <v>81553</v>
      </c>
      <c r="B4178" s="134">
        <v>45473</v>
      </c>
      <c r="C4178" s="87">
        <v>21535</v>
      </c>
      <c r="D4178" s="86" t="s">
        <v>4414</v>
      </c>
      <c r="E4178" s="88">
        <v>5699944</v>
      </c>
      <c r="F4178" s="88">
        <v>4805072</v>
      </c>
      <c r="G4178" s="88">
        <v>0</v>
      </c>
      <c r="H4178" s="88">
        <v>0</v>
      </c>
      <c r="I4178" s="88">
        <v>0</v>
      </c>
      <c r="J4178" s="88">
        <v>903933</v>
      </c>
      <c r="K4178" s="88">
        <v>3108073</v>
      </c>
      <c r="L4178" s="88">
        <v>0</v>
      </c>
      <c r="M4178" s="88">
        <v>0</v>
      </c>
      <c r="N4178" s="88">
        <v>0</v>
      </c>
      <c r="O4178" s="88">
        <v>0</v>
      </c>
      <c r="P4178" s="88">
        <v>793066</v>
      </c>
      <c r="Q4178" s="89">
        <v>0</v>
      </c>
      <c r="R4178" s="89">
        <v>0</v>
      </c>
      <c r="S4178" s="89">
        <v>0</v>
      </c>
      <c r="T4178" s="89">
        <v>0</v>
      </c>
      <c r="U4178" s="89">
        <v>1.399395184E-3</v>
      </c>
      <c r="V4178" s="89">
        <v>0</v>
      </c>
      <c r="W4178" s="89">
        <v>0</v>
      </c>
      <c r="X4178" s="89">
        <v>0</v>
      </c>
      <c r="Y4178" s="89">
        <v>0</v>
      </c>
      <c r="Z4178" s="89">
        <v>3.7317704856E-3</v>
      </c>
      <c r="AA4178" s="89">
        <v>1.41149681331E-3</v>
      </c>
    </row>
    <row r="4179" spans="1:27" x14ac:dyDescent="0.25">
      <c r="A4179" s="87">
        <v>81688</v>
      </c>
      <c r="B4179" s="134">
        <v>45473</v>
      </c>
      <c r="C4179" s="87">
        <v>21543</v>
      </c>
      <c r="D4179" s="86" t="s">
        <v>4415</v>
      </c>
      <c r="E4179" s="88">
        <v>60404934</v>
      </c>
      <c r="F4179" s="88">
        <v>42939178</v>
      </c>
      <c r="G4179" s="88">
        <v>986389</v>
      </c>
      <c r="H4179" s="88">
        <v>0</v>
      </c>
      <c r="I4179" s="88">
        <v>0</v>
      </c>
      <c r="J4179" s="88">
        <v>8225896</v>
      </c>
      <c r="K4179" s="88">
        <v>16340300</v>
      </c>
      <c r="L4179" s="88">
        <v>0</v>
      </c>
      <c r="M4179" s="88">
        <v>10420077</v>
      </c>
      <c r="N4179" s="88">
        <v>0</v>
      </c>
      <c r="O4179" s="88">
        <v>0</v>
      </c>
      <c r="P4179" s="88">
        <v>6966516</v>
      </c>
      <c r="Q4179" s="89">
        <v>3.6669603231100001E-3</v>
      </c>
      <c r="R4179" s="89">
        <v>0</v>
      </c>
      <c r="S4179" s="89">
        <v>0</v>
      </c>
      <c r="T4179" s="89">
        <v>1.661892688E-5</v>
      </c>
      <c r="U4179" s="89">
        <v>1.8121914944E-3</v>
      </c>
      <c r="V4179" s="89">
        <v>0</v>
      </c>
      <c r="W4179" s="89">
        <v>0</v>
      </c>
      <c r="X4179" s="89">
        <v>0</v>
      </c>
      <c r="Y4179" s="89">
        <v>0</v>
      </c>
      <c r="Z4179" s="89">
        <v>1.970336934542E-2</v>
      </c>
      <c r="AA4179" s="89">
        <v>4.5020468753900001E-3</v>
      </c>
    </row>
    <row r="4180" spans="1:27" x14ac:dyDescent="0.25">
      <c r="A4180" s="87">
        <v>82504</v>
      </c>
      <c r="B4180" s="134">
        <v>45473</v>
      </c>
      <c r="C4180" s="87">
        <v>21562</v>
      </c>
      <c r="D4180" s="86" t="s">
        <v>4416</v>
      </c>
      <c r="E4180" s="88">
        <v>8657101</v>
      </c>
      <c r="F4180" s="88">
        <v>7688683</v>
      </c>
      <c r="G4180" s="88">
        <v>0</v>
      </c>
      <c r="H4180" s="88">
        <v>0</v>
      </c>
      <c r="I4180" s="88">
        <v>0</v>
      </c>
      <c r="J4180" s="88">
        <v>1191893</v>
      </c>
      <c r="K4180" s="88">
        <v>5695707</v>
      </c>
      <c r="L4180" s="88">
        <v>0</v>
      </c>
      <c r="M4180" s="88">
        <v>0</v>
      </c>
      <c r="N4180" s="88">
        <v>0</v>
      </c>
      <c r="O4180" s="88">
        <v>0</v>
      </c>
      <c r="P4180" s="88">
        <v>801083</v>
      </c>
      <c r="Q4180" s="89">
        <v>0</v>
      </c>
      <c r="R4180" s="89">
        <v>0</v>
      </c>
      <c r="S4180" s="89">
        <v>0</v>
      </c>
      <c r="T4180" s="89">
        <v>0</v>
      </c>
      <c r="U4180" s="89">
        <v>0</v>
      </c>
      <c r="V4180" s="89">
        <v>0</v>
      </c>
      <c r="W4180" s="89">
        <v>0</v>
      </c>
      <c r="X4180" s="89">
        <v>0</v>
      </c>
      <c r="Y4180" s="89">
        <v>0</v>
      </c>
      <c r="Z4180" s="89">
        <v>0</v>
      </c>
      <c r="AA4180" s="89">
        <v>0</v>
      </c>
    </row>
    <row r="4181" spans="1:27" x14ac:dyDescent="0.25">
      <c r="A4181" s="87">
        <v>82527</v>
      </c>
      <c r="B4181" s="134">
        <v>45473</v>
      </c>
      <c r="C4181" s="87">
        <v>21584</v>
      </c>
      <c r="D4181" s="86" t="s">
        <v>4417</v>
      </c>
      <c r="E4181" s="88">
        <v>520411</v>
      </c>
      <c r="F4181" s="88">
        <v>480060</v>
      </c>
      <c r="G4181" s="88">
        <v>0</v>
      </c>
      <c r="H4181" s="88">
        <v>0</v>
      </c>
      <c r="I4181" s="88">
        <v>0</v>
      </c>
      <c r="J4181" s="88">
        <v>0</v>
      </c>
      <c r="K4181" s="88">
        <v>338123</v>
      </c>
      <c r="L4181" s="88">
        <v>0</v>
      </c>
      <c r="M4181" s="88">
        <v>0</v>
      </c>
      <c r="N4181" s="88">
        <v>0</v>
      </c>
      <c r="O4181" s="88">
        <v>0</v>
      </c>
      <c r="P4181" s="88">
        <v>141937</v>
      </c>
      <c r="Q4181" s="89">
        <v>0</v>
      </c>
      <c r="R4181" s="89">
        <v>0</v>
      </c>
      <c r="S4181" s="89">
        <v>0</v>
      </c>
      <c r="T4181" s="89">
        <v>0</v>
      </c>
      <c r="U4181" s="89">
        <v>0</v>
      </c>
      <c r="V4181" s="89">
        <v>0</v>
      </c>
      <c r="W4181" s="89">
        <v>0</v>
      </c>
      <c r="X4181" s="89">
        <v>0</v>
      </c>
      <c r="Y4181" s="89">
        <v>0</v>
      </c>
      <c r="Z4181" s="89">
        <v>0</v>
      </c>
      <c r="AA4181" s="89">
        <v>0</v>
      </c>
    </row>
    <row r="4182" spans="1:27" x14ac:dyDescent="0.25">
      <c r="A4182" s="87">
        <v>82547</v>
      </c>
      <c r="B4182" s="134">
        <v>45473</v>
      </c>
      <c r="C4182" s="87">
        <v>21604</v>
      </c>
      <c r="D4182" s="86" t="s">
        <v>4418</v>
      </c>
      <c r="E4182" s="88">
        <v>50515231</v>
      </c>
      <c r="F4182" s="88">
        <v>37376418</v>
      </c>
      <c r="G4182" s="88">
        <v>1007401</v>
      </c>
      <c r="H4182" s="88">
        <v>0</v>
      </c>
      <c r="I4182" s="88">
        <v>0</v>
      </c>
      <c r="J4182" s="88">
        <v>1912265</v>
      </c>
      <c r="K4182" s="88">
        <v>21900600</v>
      </c>
      <c r="L4182" s="88">
        <v>0</v>
      </c>
      <c r="M4182" s="88">
        <v>3757822</v>
      </c>
      <c r="N4182" s="88">
        <v>0</v>
      </c>
      <c r="O4182" s="88">
        <v>0</v>
      </c>
      <c r="P4182" s="88">
        <v>8798331</v>
      </c>
      <c r="Q4182" s="89">
        <v>1.1784366174810001E-2</v>
      </c>
      <c r="R4182" s="89">
        <v>0</v>
      </c>
      <c r="S4182" s="89">
        <v>0</v>
      </c>
      <c r="T4182" s="89">
        <v>0</v>
      </c>
      <c r="U4182" s="89">
        <v>1.8443824246959999E-2</v>
      </c>
      <c r="V4182" s="89">
        <v>0</v>
      </c>
      <c r="W4182" s="89">
        <v>0</v>
      </c>
      <c r="X4182" s="89">
        <v>0</v>
      </c>
      <c r="Y4182" s="89">
        <v>0</v>
      </c>
      <c r="Z4182" s="89">
        <v>1.173345922432E-2</v>
      </c>
      <c r="AA4182" s="89">
        <v>1.3833536518630001E-2</v>
      </c>
    </row>
    <row r="4183" spans="1:27" x14ac:dyDescent="0.25">
      <c r="A4183" s="87">
        <v>82753</v>
      </c>
      <c r="B4183" s="134">
        <v>45473</v>
      </c>
      <c r="C4183" s="87">
        <v>21606</v>
      </c>
      <c r="D4183" s="86" t="s">
        <v>4419</v>
      </c>
      <c r="E4183" s="88">
        <v>671505</v>
      </c>
      <c r="F4183" s="88">
        <v>215702</v>
      </c>
      <c r="G4183" s="88">
        <v>0</v>
      </c>
      <c r="H4183" s="88">
        <v>0</v>
      </c>
      <c r="I4183" s="88">
        <v>0</v>
      </c>
      <c r="J4183" s="88">
        <v>0</v>
      </c>
      <c r="K4183" s="88">
        <v>103631</v>
      </c>
      <c r="L4183" s="88">
        <v>0</v>
      </c>
      <c r="M4183" s="88">
        <v>0</v>
      </c>
      <c r="N4183" s="88">
        <v>0</v>
      </c>
      <c r="O4183" s="88">
        <v>0</v>
      </c>
      <c r="P4183" s="88">
        <v>112070</v>
      </c>
      <c r="Q4183" s="89">
        <v>0</v>
      </c>
      <c r="R4183" s="89">
        <v>0</v>
      </c>
      <c r="S4183" s="89">
        <v>0</v>
      </c>
      <c r="T4183" s="89">
        <v>0</v>
      </c>
      <c r="U4183" s="89">
        <v>2.3123669331500001E-3</v>
      </c>
      <c r="V4183" s="89">
        <v>0</v>
      </c>
      <c r="W4183" s="89">
        <v>0</v>
      </c>
      <c r="X4183" s="89">
        <v>0</v>
      </c>
      <c r="Y4183" s="89">
        <v>0</v>
      </c>
      <c r="Z4183" s="89">
        <v>4.2307330167130001E-2</v>
      </c>
      <c r="AA4183" s="89">
        <v>2.496134235845E-2</v>
      </c>
    </row>
    <row r="4184" spans="1:27" x14ac:dyDescent="0.25">
      <c r="A4184" s="87">
        <v>82762</v>
      </c>
      <c r="B4184" s="134">
        <v>45473</v>
      </c>
      <c r="C4184" s="87">
        <v>21615</v>
      </c>
      <c r="D4184" s="86" t="s">
        <v>4420</v>
      </c>
      <c r="E4184" s="88">
        <v>1362279</v>
      </c>
      <c r="F4184" s="88">
        <v>385258</v>
      </c>
      <c r="G4184" s="88">
        <v>0</v>
      </c>
      <c r="H4184" s="88">
        <v>0</v>
      </c>
      <c r="I4184" s="88">
        <v>0</v>
      </c>
      <c r="J4184" s="88">
        <v>0</v>
      </c>
      <c r="K4184" s="88">
        <v>0</v>
      </c>
      <c r="L4184" s="88">
        <v>0</v>
      </c>
      <c r="M4184" s="88">
        <v>0</v>
      </c>
      <c r="N4184" s="88">
        <v>0</v>
      </c>
      <c r="O4184" s="88">
        <v>0</v>
      </c>
      <c r="P4184" s="88">
        <v>385259</v>
      </c>
      <c r="Q4184" s="89">
        <v>0</v>
      </c>
      <c r="R4184" s="89">
        <v>0</v>
      </c>
      <c r="S4184" s="89">
        <v>0</v>
      </c>
      <c r="T4184" s="89">
        <v>0</v>
      </c>
      <c r="U4184" s="89">
        <v>0</v>
      </c>
      <c r="V4184" s="89">
        <v>0</v>
      </c>
      <c r="W4184" s="89">
        <v>0</v>
      </c>
      <c r="X4184" s="89">
        <v>0</v>
      </c>
      <c r="Y4184" s="89">
        <v>0</v>
      </c>
      <c r="Z4184" s="89">
        <v>0</v>
      </c>
      <c r="AA4184" s="89">
        <v>0</v>
      </c>
    </row>
    <row r="4185" spans="1:27" x14ac:dyDescent="0.25">
      <c r="A4185" s="87">
        <v>82769</v>
      </c>
      <c r="B4185" s="134">
        <v>45473</v>
      </c>
      <c r="C4185" s="87">
        <v>21621</v>
      </c>
      <c r="D4185" s="86" t="s">
        <v>4421</v>
      </c>
      <c r="E4185" s="88">
        <v>50476184</v>
      </c>
      <c r="F4185" s="88">
        <v>26669970</v>
      </c>
      <c r="G4185" s="88">
        <v>437271</v>
      </c>
      <c r="H4185" s="88">
        <v>0</v>
      </c>
      <c r="I4185" s="88">
        <v>0</v>
      </c>
      <c r="J4185" s="88">
        <v>6479674</v>
      </c>
      <c r="K4185" s="88">
        <v>7982985</v>
      </c>
      <c r="L4185" s="88">
        <v>0</v>
      </c>
      <c r="M4185" s="88">
        <v>8538476</v>
      </c>
      <c r="N4185" s="88">
        <v>0</v>
      </c>
      <c r="O4185" s="88">
        <v>0</v>
      </c>
      <c r="P4185" s="88">
        <v>3231564</v>
      </c>
      <c r="Q4185" s="89">
        <v>7.5263325695299997E-3</v>
      </c>
      <c r="R4185" s="89">
        <v>0</v>
      </c>
      <c r="S4185" s="89">
        <v>0</v>
      </c>
      <c r="T4185" s="89">
        <v>0</v>
      </c>
      <c r="U4185" s="89">
        <v>0</v>
      </c>
      <c r="V4185" s="89">
        <v>0</v>
      </c>
      <c r="W4185" s="89">
        <v>0</v>
      </c>
      <c r="X4185" s="89">
        <v>0</v>
      </c>
      <c r="Y4185" s="89">
        <v>0</v>
      </c>
      <c r="Z4185" s="89">
        <v>3.5129296845E-4</v>
      </c>
      <c r="AA4185" s="89">
        <v>2.2309476591999999E-4</v>
      </c>
    </row>
    <row r="4186" spans="1:27" x14ac:dyDescent="0.25">
      <c r="A4186" s="87">
        <v>82770</v>
      </c>
      <c r="B4186" s="134">
        <v>45473</v>
      </c>
      <c r="C4186" s="87">
        <v>21622</v>
      </c>
      <c r="D4186" s="86" t="s">
        <v>4422</v>
      </c>
      <c r="E4186" s="88">
        <v>51173040</v>
      </c>
      <c r="F4186" s="88">
        <v>11149542</v>
      </c>
      <c r="G4186" s="88">
        <v>0</v>
      </c>
      <c r="H4186" s="88">
        <v>0</v>
      </c>
      <c r="I4186" s="88">
        <v>0</v>
      </c>
      <c r="J4186" s="88">
        <v>4830861</v>
      </c>
      <c r="K4186" s="88">
        <v>4839704</v>
      </c>
      <c r="L4186" s="88">
        <v>0</v>
      </c>
      <c r="M4186" s="88">
        <v>0</v>
      </c>
      <c r="N4186" s="88">
        <v>0</v>
      </c>
      <c r="O4186" s="88">
        <v>0</v>
      </c>
      <c r="P4186" s="88">
        <v>1478977</v>
      </c>
      <c r="Q4186" s="89">
        <v>0</v>
      </c>
      <c r="R4186" s="89">
        <v>0</v>
      </c>
      <c r="S4186" s="89">
        <v>0</v>
      </c>
      <c r="T4186" s="89">
        <v>-8.1369695640000003E-4</v>
      </c>
      <c r="U4186" s="89">
        <v>-8.5370543779999999E-4</v>
      </c>
      <c r="V4186" s="89">
        <v>0</v>
      </c>
      <c r="W4186" s="89">
        <v>0</v>
      </c>
      <c r="X4186" s="89">
        <v>0</v>
      </c>
      <c r="Y4186" s="89">
        <v>0</v>
      </c>
      <c r="Z4186" s="89">
        <v>-3.9968314362999998E-3</v>
      </c>
      <c r="AA4186" s="89">
        <v>-1.2688807713E-3</v>
      </c>
    </row>
    <row r="4187" spans="1:27" x14ac:dyDescent="0.25">
      <c r="A4187" s="87">
        <v>82772</v>
      </c>
      <c r="B4187" s="134">
        <v>45473</v>
      </c>
      <c r="C4187" s="87">
        <v>21624</v>
      </c>
      <c r="D4187" s="86" t="s">
        <v>4423</v>
      </c>
      <c r="E4187" s="88">
        <v>774949</v>
      </c>
      <c r="F4187" s="88">
        <v>42629</v>
      </c>
      <c r="G4187" s="88">
        <v>0</v>
      </c>
      <c r="H4187" s="88">
        <v>0</v>
      </c>
      <c r="I4187" s="88">
        <v>0</v>
      </c>
      <c r="J4187" s="88">
        <v>0</v>
      </c>
      <c r="K4187" s="88">
        <v>0</v>
      </c>
      <c r="L4187" s="88">
        <v>0</v>
      </c>
      <c r="M4187" s="88">
        <v>0</v>
      </c>
      <c r="N4187" s="88">
        <v>0</v>
      </c>
      <c r="O4187" s="88">
        <v>0</v>
      </c>
      <c r="P4187" s="88">
        <v>42629</v>
      </c>
      <c r="Q4187" s="89">
        <v>0</v>
      </c>
      <c r="R4187" s="89">
        <v>0</v>
      </c>
      <c r="S4187" s="89">
        <v>0</v>
      </c>
      <c r="T4187" s="89">
        <v>0</v>
      </c>
      <c r="U4187" s="89">
        <v>0</v>
      </c>
      <c r="V4187" s="89">
        <v>0</v>
      </c>
      <c r="W4187" s="89">
        <v>0</v>
      </c>
      <c r="X4187" s="89">
        <v>0</v>
      </c>
      <c r="Y4187" s="89">
        <v>0</v>
      </c>
      <c r="Z4187" s="89">
        <v>0</v>
      </c>
      <c r="AA4187" s="89">
        <v>0</v>
      </c>
    </row>
    <row r="4188" spans="1:27" x14ac:dyDescent="0.25">
      <c r="A4188" s="87">
        <v>82789</v>
      </c>
      <c r="B4188" s="134">
        <v>45473</v>
      </c>
      <c r="C4188" s="87">
        <v>21638</v>
      </c>
      <c r="D4188" s="86" t="s">
        <v>4424</v>
      </c>
      <c r="E4188" s="88">
        <v>38865766</v>
      </c>
      <c r="F4188" s="88">
        <v>30672539</v>
      </c>
      <c r="G4188" s="88">
        <v>0</v>
      </c>
      <c r="H4188" s="88">
        <v>0</v>
      </c>
      <c r="I4188" s="88">
        <v>0</v>
      </c>
      <c r="J4188" s="88">
        <v>617139</v>
      </c>
      <c r="K4188" s="88">
        <v>1854136</v>
      </c>
      <c r="L4188" s="88">
        <v>0</v>
      </c>
      <c r="M4188" s="88">
        <v>11005113</v>
      </c>
      <c r="N4188" s="88">
        <v>7917800</v>
      </c>
      <c r="O4188" s="88">
        <v>7962838</v>
      </c>
      <c r="P4188" s="88">
        <v>1315513</v>
      </c>
      <c r="Q4188" s="89">
        <v>0</v>
      </c>
      <c r="R4188" s="89">
        <v>0</v>
      </c>
      <c r="S4188" s="89">
        <v>0</v>
      </c>
      <c r="T4188" s="89">
        <v>0</v>
      </c>
      <c r="U4188" s="89">
        <v>5.2209739099400004E-3</v>
      </c>
      <c r="V4188" s="89">
        <v>0</v>
      </c>
      <c r="W4188" s="89">
        <v>1.1411716185400001E-3</v>
      </c>
      <c r="X4188" s="89">
        <v>0</v>
      </c>
      <c r="Y4188" s="89">
        <v>0</v>
      </c>
      <c r="Z4188" s="89">
        <v>3.14067222547E-3</v>
      </c>
      <c r="AA4188" s="89">
        <v>8.8194775622000004E-4</v>
      </c>
    </row>
    <row r="4189" spans="1:27" x14ac:dyDescent="0.25">
      <c r="A4189" s="87">
        <v>82793</v>
      </c>
      <c r="B4189" s="134">
        <v>45473</v>
      </c>
      <c r="C4189" s="87">
        <v>21642</v>
      </c>
      <c r="D4189" s="86" t="s">
        <v>4425</v>
      </c>
      <c r="E4189" s="88">
        <v>78716057</v>
      </c>
      <c r="F4189" s="88">
        <v>27541387</v>
      </c>
      <c r="G4189" s="88">
        <v>1810540</v>
      </c>
      <c r="H4189" s="88">
        <v>0</v>
      </c>
      <c r="I4189" s="88">
        <v>0</v>
      </c>
      <c r="J4189" s="88">
        <v>2894585</v>
      </c>
      <c r="K4189" s="88">
        <v>7979732</v>
      </c>
      <c r="L4189" s="88">
        <v>0</v>
      </c>
      <c r="M4189" s="88">
        <v>12209726</v>
      </c>
      <c r="N4189" s="88">
        <v>0</v>
      </c>
      <c r="O4189" s="88">
        <v>0</v>
      </c>
      <c r="P4189" s="88">
        <v>2646804</v>
      </c>
      <c r="Q4189" s="89">
        <v>1.8350387710050001E-2</v>
      </c>
      <c r="R4189" s="89">
        <v>0</v>
      </c>
      <c r="S4189" s="89">
        <v>0</v>
      </c>
      <c r="T4189" s="89">
        <v>2.8363240547299999E-3</v>
      </c>
      <c r="U4189" s="89">
        <v>1.8010608899399999E-3</v>
      </c>
      <c r="V4189" s="89">
        <v>0</v>
      </c>
      <c r="W4189" s="89">
        <v>0</v>
      </c>
      <c r="X4189" s="89">
        <v>0</v>
      </c>
      <c r="Y4189" s="89">
        <v>0</v>
      </c>
      <c r="Z4189" s="89">
        <v>1.7191736001560001E-2</v>
      </c>
      <c r="AA4189" s="89">
        <v>3.5581894832500001E-3</v>
      </c>
    </row>
    <row r="4190" spans="1:27" x14ac:dyDescent="0.25">
      <c r="A4190" s="87">
        <v>86063</v>
      </c>
      <c r="B4190" s="134">
        <v>45473</v>
      </c>
      <c r="C4190" s="87">
        <v>21919</v>
      </c>
      <c r="D4190" s="86" t="s">
        <v>4426</v>
      </c>
      <c r="E4190" s="88">
        <v>77122049</v>
      </c>
      <c r="F4190" s="88">
        <v>26644435</v>
      </c>
      <c r="G4190" s="88">
        <v>1115331</v>
      </c>
      <c r="H4190" s="88">
        <v>0</v>
      </c>
      <c r="I4190" s="88">
        <v>0</v>
      </c>
      <c r="J4190" s="88">
        <v>4798886</v>
      </c>
      <c r="K4190" s="88">
        <v>5919132</v>
      </c>
      <c r="L4190" s="88">
        <v>0</v>
      </c>
      <c r="M4190" s="88">
        <v>13756053</v>
      </c>
      <c r="N4190" s="88">
        <v>0</v>
      </c>
      <c r="O4190" s="88">
        <v>0</v>
      </c>
      <c r="P4190" s="88">
        <v>1055033</v>
      </c>
      <c r="Q4190" s="89">
        <v>9.7697528105100007E-3</v>
      </c>
      <c r="R4190" s="89">
        <v>0</v>
      </c>
      <c r="S4190" s="89">
        <v>0</v>
      </c>
      <c r="T4190" s="89">
        <v>2.6926400676000002E-4</v>
      </c>
      <c r="U4190" s="89">
        <v>9.7639100900000003E-5</v>
      </c>
      <c r="V4190" s="89">
        <v>0</v>
      </c>
      <c r="W4190" s="89">
        <v>0</v>
      </c>
      <c r="X4190" s="89">
        <v>0</v>
      </c>
      <c r="Y4190" s="89">
        <v>0</v>
      </c>
      <c r="Z4190" s="89">
        <v>1.127617266892E-2</v>
      </c>
      <c r="AA4190" s="89">
        <v>8.7697799964999996E-4</v>
      </c>
    </row>
    <row r="4191" spans="1:27" x14ac:dyDescent="0.25">
      <c r="A4191" s="87">
        <v>86755</v>
      </c>
      <c r="B4191" s="134">
        <v>45473</v>
      </c>
      <c r="C4191" s="87">
        <v>21924</v>
      </c>
      <c r="D4191" s="86" t="s">
        <v>4427</v>
      </c>
      <c r="E4191" s="88">
        <v>282462445</v>
      </c>
      <c r="F4191" s="88">
        <v>137748622</v>
      </c>
      <c r="G4191" s="88">
        <v>0</v>
      </c>
      <c r="H4191" s="88">
        <v>0</v>
      </c>
      <c r="I4191" s="88">
        <v>0</v>
      </c>
      <c r="J4191" s="88">
        <v>36312193</v>
      </c>
      <c r="K4191" s="88">
        <v>34683357</v>
      </c>
      <c r="L4191" s="88">
        <v>0</v>
      </c>
      <c r="M4191" s="88">
        <v>34808450</v>
      </c>
      <c r="N4191" s="88">
        <v>8202973</v>
      </c>
      <c r="O4191" s="88">
        <v>2394942</v>
      </c>
      <c r="P4191" s="88">
        <v>21346707</v>
      </c>
      <c r="Q4191" s="89">
        <v>0</v>
      </c>
      <c r="R4191" s="89">
        <v>0</v>
      </c>
      <c r="S4191" s="89">
        <v>0</v>
      </c>
      <c r="T4191" s="89">
        <v>1.0209328057499999E-3</v>
      </c>
      <c r="U4191" s="89">
        <v>2.3970045458900002E-3</v>
      </c>
      <c r="V4191" s="89">
        <v>0</v>
      </c>
      <c r="W4191" s="89">
        <v>9.5781652689999998E-5</v>
      </c>
      <c r="X4191" s="89">
        <v>-3.9876974379999999E-4</v>
      </c>
      <c r="Y4191" s="89">
        <v>-1.7831789780000001E-3</v>
      </c>
      <c r="Z4191" s="89">
        <v>5.5573487661200001E-3</v>
      </c>
      <c r="AA4191" s="89">
        <v>1.61227442215E-3</v>
      </c>
    </row>
    <row r="4192" spans="1:27" x14ac:dyDescent="0.25">
      <c r="A4192" s="87">
        <v>86756</v>
      </c>
      <c r="B4192" s="134">
        <v>45473</v>
      </c>
      <c r="C4192" s="87">
        <v>21925</v>
      </c>
      <c r="D4192" s="86" t="s">
        <v>4428</v>
      </c>
      <c r="E4192" s="88">
        <v>119012102</v>
      </c>
      <c r="F4192" s="88">
        <v>47300726</v>
      </c>
      <c r="G4192" s="88">
        <v>1011034</v>
      </c>
      <c r="H4192" s="88">
        <v>0</v>
      </c>
      <c r="I4192" s="88">
        <v>0</v>
      </c>
      <c r="J4192" s="88">
        <v>5038457</v>
      </c>
      <c r="K4192" s="88">
        <v>10919067</v>
      </c>
      <c r="L4192" s="88">
        <v>0</v>
      </c>
      <c r="M4192" s="88">
        <v>29413312</v>
      </c>
      <c r="N4192" s="88">
        <v>0</v>
      </c>
      <c r="O4192" s="88">
        <v>0</v>
      </c>
      <c r="P4192" s="88">
        <v>918856</v>
      </c>
      <c r="Q4192" s="89">
        <v>1.0239207760899999E-2</v>
      </c>
      <c r="R4192" s="89">
        <v>0</v>
      </c>
      <c r="S4192" s="89">
        <v>0</v>
      </c>
      <c r="T4192" s="89">
        <v>-7.8458337660000004E-4</v>
      </c>
      <c r="U4192" s="89">
        <v>1.8861477774499999E-3</v>
      </c>
      <c r="V4192" s="89">
        <v>0</v>
      </c>
      <c r="W4192" s="89">
        <v>-1.0965955791000001E-3</v>
      </c>
      <c r="X4192" s="89">
        <v>0</v>
      </c>
      <c r="Y4192" s="89">
        <v>0</v>
      </c>
      <c r="Z4192" s="89">
        <v>1.9814507182600001E-3</v>
      </c>
      <c r="AA4192" s="89">
        <v>-5.1204693299999997E-5</v>
      </c>
    </row>
    <row r="4193" spans="1:27" x14ac:dyDescent="0.25">
      <c r="A4193" s="87">
        <v>95008</v>
      </c>
      <c r="B4193" s="134">
        <v>45473</v>
      </c>
      <c r="C4193" s="87">
        <v>23031</v>
      </c>
      <c r="D4193" s="86" t="s">
        <v>4429</v>
      </c>
      <c r="E4193" s="88">
        <v>95661283</v>
      </c>
      <c r="F4193" s="88">
        <v>62285180</v>
      </c>
      <c r="G4193" s="88">
        <v>442668</v>
      </c>
      <c r="H4193" s="88">
        <v>0</v>
      </c>
      <c r="I4193" s="88">
        <v>0</v>
      </c>
      <c r="J4193" s="88">
        <v>5112431</v>
      </c>
      <c r="K4193" s="88">
        <v>18037282</v>
      </c>
      <c r="L4193" s="88">
        <v>0</v>
      </c>
      <c r="M4193" s="88">
        <v>26038243</v>
      </c>
      <c r="N4193" s="88">
        <v>7719326</v>
      </c>
      <c r="O4193" s="88">
        <v>923136</v>
      </c>
      <c r="P4193" s="88">
        <v>4012094</v>
      </c>
      <c r="Q4193" s="89">
        <v>2.3890463393059998E-2</v>
      </c>
      <c r="R4193" s="89">
        <v>0</v>
      </c>
      <c r="S4193" s="89">
        <v>0</v>
      </c>
      <c r="T4193" s="89">
        <v>-9.5444051399999998E-4</v>
      </c>
      <c r="U4193" s="89">
        <v>5.3416373317000001E-4</v>
      </c>
      <c r="V4193" s="89">
        <v>0</v>
      </c>
      <c r="W4193" s="89">
        <v>-1.38184893E-5</v>
      </c>
      <c r="X4193" s="89">
        <v>0</v>
      </c>
      <c r="Y4193" s="89">
        <v>0</v>
      </c>
      <c r="Z4193" s="89">
        <v>1.9194791072240001E-2</v>
      </c>
      <c r="AA4193" s="89">
        <v>1.4239033555699999E-3</v>
      </c>
    </row>
    <row r="4194" spans="1:27" x14ac:dyDescent="0.25">
      <c r="A4194" s="87">
        <v>95015</v>
      </c>
      <c r="B4194" s="134">
        <v>45473</v>
      </c>
      <c r="C4194" s="87">
        <v>23038</v>
      </c>
      <c r="D4194" s="86" t="s">
        <v>4430</v>
      </c>
      <c r="E4194" s="88">
        <v>417769462</v>
      </c>
      <c r="F4194" s="88">
        <v>317886370</v>
      </c>
      <c r="G4194" s="88">
        <v>16159500</v>
      </c>
      <c r="H4194" s="88">
        <v>0</v>
      </c>
      <c r="I4194" s="88">
        <v>2088125</v>
      </c>
      <c r="J4194" s="88">
        <v>36808935</v>
      </c>
      <c r="K4194" s="88">
        <v>54359286</v>
      </c>
      <c r="L4194" s="88">
        <v>0</v>
      </c>
      <c r="M4194" s="88">
        <v>173855463</v>
      </c>
      <c r="N4194" s="88">
        <v>4083152</v>
      </c>
      <c r="O4194" s="88">
        <v>1115387</v>
      </c>
      <c r="P4194" s="88">
        <v>29416521</v>
      </c>
      <c r="Q4194" s="89">
        <v>2.7010456145509999E-2</v>
      </c>
      <c r="R4194" s="89">
        <v>0</v>
      </c>
      <c r="S4194" s="89">
        <v>1.61705426537E-3</v>
      </c>
      <c r="T4194" s="89">
        <v>1.0271491247600001E-3</v>
      </c>
      <c r="U4194" s="89">
        <v>7.7553743124999996E-3</v>
      </c>
      <c r="V4194" s="89">
        <v>0</v>
      </c>
      <c r="W4194" s="89">
        <v>3.5106072805E-4</v>
      </c>
      <c r="X4194" s="89">
        <v>0</v>
      </c>
      <c r="Y4194" s="89">
        <v>0.11327614743641</v>
      </c>
      <c r="Z4194" s="89">
        <v>4.7892772094060003E-2</v>
      </c>
      <c r="AA4194" s="89">
        <v>8.1501680098599993E-3</v>
      </c>
    </row>
    <row r="4195" spans="1:27" x14ac:dyDescent="0.25">
      <c r="A4195" s="87">
        <v>95042</v>
      </c>
      <c r="B4195" s="134">
        <v>45473</v>
      </c>
      <c r="C4195" s="87">
        <v>23065</v>
      </c>
      <c r="D4195" s="86" t="s">
        <v>4431</v>
      </c>
      <c r="E4195" s="88">
        <v>40051814</v>
      </c>
      <c r="F4195" s="88">
        <v>30876744</v>
      </c>
      <c r="G4195" s="88">
        <v>485912</v>
      </c>
      <c r="H4195" s="88">
        <v>0</v>
      </c>
      <c r="I4195" s="88">
        <v>0</v>
      </c>
      <c r="J4195" s="88">
        <v>5530407</v>
      </c>
      <c r="K4195" s="88">
        <v>10636439</v>
      </c>
      <c r="L4195" s="88">
        <v>0</v>
      </c>
      <c r="M4195" s="88">
        <v>13763450</v>
      </c>
      <c r="N4195" s="88">
        <v>0</v>
      </c>
      <c r="O4195" s="88">
        <v>0</v>
      </c>
      <c r="P4195" s="88">
        <v>460536</v>
      </c>
      <c r="Q4195" s="89">
        <v>2.95903053717E-3</v>
      </c>
      <c r="R4195" s="89">
        <v>0</v>
      </c>
      <c r="S4195" s="89">
        <v>0</v>
      </c>
      <c r="T4195" s="89">
        <v>6.2777314267999996E-4</v>
      </c>
      <c r="U4195" s="89">
        <v>7.7459396773000005E-4</v>
      </c>
      <c r="V4195" s="89">
        <v>0</v>
      </c>
      <c r="W4195" s="89">
        <v>5.9726522311000002E-4</v>
      </c>
      <c r="X4195" s="89">
        <v>0</v>
      </c>
      <c r="Y4195" s="89">
        <v>0</v>
      </c>
      <c r="Z4195" s="89">
        <v>-1.3771953964E-3</v>
      </c>
      <c r="AA4195" s="89">
        <v>6.7098841428000003E-4</v>
      </c>
    </row>
    <row r="4196" spans="1:27" x14ac:dyDescent="0.25">
      <c r="A4196" s="87">
        <v>95052</v>
      </c>
      <c r="B4196" s="134">
        <v>45473</v>
      </c>
      <c r="C4196" s="87">
        <v>23075</v>
      </c>
      <c r="D4196" s="86" t="s">
        <v>4432</v>
      </c>
      <c r="E4196" s="88">
        <v>156698184</v>
      </c>
      <c r="F4196" s="88">
        <v>119666337</v>
      </c>
      <c r="G4196" s="88">
        <v>3732635</v>
      </c>
      <c r="H4196" s="88">
        <v>0</v>
      </c>
      <c r="I4196" s="88">
        <v>0</v>
      </c>
      <c r="J4196" s="88">
        <v>16118205</v>
      </c>
      <c r="K4196" s="88">
        <v>20648221</v>
      </c>
      <c r="L4196" s="88">
        <v>0</v>
      </c>
      <c r="M4196" s="88">
        <v>70705179</v>
      </c>
      <c r="N4196" s="88">
        <v>475936</v>
      </c>
      <c r="O4196" s="88">
        <v>0</v>
      </c>
      <c r="P4196" s="88">
        <v>7986161</v>
      </c>
      <c r="Q4196" s="89">
        <v>1.5858809499169998E-2</v>
      </c>
      <c r="R4196" s="89">
        <v>0</v>
      </c>
      <c r="S4196" s="89">
        <v>0</v>
      </c>
      <c r="T4196" s="89">
        <v>0</v>
      </c>
      <c r="U4196" s="89">
        <v>1.8761183855500001E-3</v>
      </c>
      <c r="V4196" s="89">
        <v>0</v>
      </c>
      <c r="W4196" s="89">
        <v>0</v>
      </c>
      <c r="X4196" s="89">
        <v>0</v>
      </c>
      <c r="Y4196" s="89">
        <v>0</v>
      </c>
      <c r="Z4196" s="89">
        <v>1.1852982948580001E-2</v>
      </c>
      <c r="AA4196" s="89">
        <v>1.79070028676E-3</v>
      </c>
    </row>
    <row r="4197" spans="1:27" x14ac:dyDescent="0.25">
      <c r="A4197" s="87">
        <v>95071</v>
      </c>
      <c r="B4197" s="134">
        <v>45473</v>
      </c>
      <c r="C4197" s="87">
        <v>23094</v>
      </c>
      <c r="D4197" s="86" t="s">
        <v>4433</v>
      </c>
      <c r="E4197" s="88">
        <v>320803823</v>
      </c>
      <c r="F4197" s="88">
        <v>281555673</v>
      </c>
      <c r="G4197" s="88">
        <v>21061100</v>
      </c>
      <c r="H4197" s="88">
        <v>0</v>
      </c>
      <c r="I4197" s="88">
        <v>0</v>
      </c>
      <c r="J4197" s="88">
        <v>86201671</v>
      </c>
      <c r="K4197" s="88">
        <v>78771820</v>
      </c>
      <c r="L4197" s="88">
        <v>0</v>
      </c>
      <c r="M4197" s="88">
        <v>39943667</v>
      </c>
      <c r="N4197" s="88">
        <v>4708205</v>
      </c>
      <c r="O4197" s="88">
        <v>160514</v>
      </c>
      <c r="P4197" s="88">
        <v>50708696</v>
      </c>
      <c r="Q4197" s="89">
        <v>9.4643725490300007E-3</v>
      </c>
      <c r="R4197" s="89">
        <v>0</v>
      </c>
      <c r="S4197" s="89">
        <v>0</v>
      </c>
      <c r="T4197" s="89">
        <v>1.2267868198999999E-4</v>
      </c>
      <c r="U4197" s="89">
        <v>4.1961754016999999E-4</v>
      </c>
      <c r="V4197" s="89">
        <v>0</v>
      </c>
      <c r="W4197" s="89">
        <v>1.02412731938E-3</v>
      </c>
      <c r="X4197" s="89">
        <v>0</v>
      </c>
      <c r="Y4197" s="89">
        <v>0</v>
      </c>
      <c r="Z4197" s="89">
        <v>5.1352507567000002E-4</v>
      </c>
      <c r="AA4197" s="89">
        <v>1.0666363372999999E-3</v>
      </c>
    </row>
    <row r="4198" spans="1:27" x14ac:dyDescent="0.25">
      <c r="A4198" s="87">
        <v>95072</v>
      </c>
      <c r="B4198" s="134">
        <v>45473</v>
      </c>
      <c r="C4198" s="87">
        <v>23095</v>
      </c>
      <c r="D4198" s="86" t="s">
        <v>4434</v>
      </c>
      <c r="E4198" s="88">
        <v>30762020</v>
      </c>
      <c r="F4198" s="88">
        <v>13677505</v>
      </c>
      <c r="G4198" s="88">
        <v>482264</v>
      </c>
      <c r="H4198" s="88">
        <v>0</v>
      </c>
      <c r="I4198" s="88">
        <v>0</v>
      </c>
      <c r="J4198" s="88">
        <v>3072891</v>
      </c>
      <c r="K4198" s="88">
        <v>3368932</v>
      </c>
      <c r="L4198" s="88">
        <v>0</v>
      </c>
      <c r="M4198" s="88">
        <v>5341476</v>
      </c>
      <c r="N4198" s="88">
        <v>0</v>
      </c>
      <c r="O4198" s="88">
        <v>0</v>
      </c>
      <c r="P4198" s="88">
        <v>1411942</v>
      </c>
      <c r="Q4198" s="89">
        <v>1.819753547676E-2</v>
      </c>
      <c r="R4198" s="89">
        <v>0</v>
      </c>
      <c r="S4198" s="89">
        <v>0</v>
      </c>
      <c r="T4198" s="89">
        <v>0</v>
      </c>
      <c r="U4198" s="89">
        <v>-1.0694011920000001E-3</v>
      </c>
      <c r="V4198" s="89">
        <v>0</v>
      </c>
      <c r="W4198" s="89">
        <v>0</v>
      </c>
      <c r="X4198" s="89">
        <v>0</v>
      </c>
      <c r="Y4198" s="89">
        <v>0</v>
      </c>
      <c r="Z4198" s="89">
        <v>6.24562160637E-3</v>
      </c>
      <c r="AA4198" s="89">
        <v>1.11126346034E-3</v>
      </c>
    </row>
    <row r="4199" spans="1:27" x14ac:dyDescent="0.25">
      <c r="A4199" s="87">
        <v>95073</v>
      </c>
      <c r="B4199" s="134">
        <v>45473</v>
      </c>
      <c r="C4199" s="87">
        <v>23096</v>
      </c>
      <c r="D4199" s="86" t="s">
        <v>4435</v>
      </c>
      <c r="E4199" s="88">
        <v>18459961</v>
      </c>
      <c r="F4199" s="88">
        <v>7343658</v>
      </c>
      <c r="G4199" s="88">
        <v>514215</v>
      </c>
      <c r="H4199" s="88">
        <v>0</v>
      </c>
      <c r="I4199" s="88">
        <v>0</v>
      </c>
      <c r="J4199" s="88">
        <v>1054267</v>
      </c>
      <c r="K4199" s="88">
        <v>2065190</v>
      </c>
      <c r="L4199" s="88">
        <v>0</v>
      </c>
      <c r="M4199" s="88">
        <v>2508570</v>
      </c>
      <c r="N4199" s="88">
        <v>0</v>
      </c>
      <c r="O4199" s="88">
        <v>0</v>
      </c>
      <c r="P4199" s="88">
        <v>1201416</v>
      </c>
      <c r="Q4199" s="89">
        <v>4.1342658338939998E-2</v>
      </c>
      <c r="R4199" s="89">
        <v>0</v>
      </c>
      <c r="S4199" s="89">
        <v>0</v>
      </c>
      <c r="T4199" s="89">
        <v>1.33731657394E-3</v>
      </c>
      <c r="U4199" s="89">
        <v>1.1227690310320001E-2</v>
      </c>
      <c r="V4199" s="89">
        <v>0</v>
      </c>
      <c r="W4199" s="89">
        <v>0</v>
      </c>
      <c r="X4199" s="89">
        <v>0</v>
      </c>
      <c r="Y4199" s="89">
        <v>0</v>
      </c>
      <c r="Z4199" s="89">
        <v>5.0830830801210002E-2</v>
      </c>
      <c r="AA4199" s="89">
        <v>1.6879915072440001E-2</v>
      </c>
    </row>
    <row r="4200" spans="1:27" x14ac:dyDescent="0.25">
      <c r="A4200" s="87">
        <v>95107</v>
      </c>
      <c r="B4200" s="134">
        <v>45473</v>
      </c>
      <c r="C4200" s="87">
        <v>23126</v>
      </c>
      <c r="D4200" s="86" t="s">
        <v>4436</v>
      </c>
      <c r="E4200" s="88">
        <v>149178454</v>
      </c>
      <c r="F4200" s="88">
        <v>98929038</v>
      </c>
      <c r="G4200" s="88">
        <v>2736538</v>
      </c>
      <c r="H4200" s="88">
        <v>0</v>
      </c>
      <c r="I4200" s="88">
        <v>2618632</v>
      </c>
      <c r="J4200" s="88">
        <v>46204767</v>
      </c>
      <c r="K4200" s="88">
        <v>18843883</v>
      </c>
      <c r="L4200" s="88">
        <v>0</v>
      </c>
      <c r="M4200" s="88">
        <v>24127480</v>
      </c>
      <c r="N4200" s="88">
        <v>0</v>
      </c>
      <c r="O4200" s="88">
        <v>0</v>
      </c>
      <c r="P4200" s="88">
        <v>4397738</v>
      </c>
      <c r="Q4200" s="89">
        <v>8.4748055340599995E-3</v>
      </c>
      <c r="R4200" s="89">
        <v>0</v>
      </c>
      <c r="S4200" s="89">
        <v>4.2031283256200001E-3</v>
      </c>
      <c r="T4200" s="89">
        <v>-1.2508666196E-3</v>
      </c>
      <c r="U4200" s="89">
        <v>3.1334601508000001E-4</v>
      </c>
      <c r="V4200" s="89">
        <v>2.4025298078000001E-4</v>
      </c>
      <c r="W4200" s="89">
        <v>-4.49844385E-4</v>
      </c>
      <c r="X4200" s="89">
        <v>0</v>
      </c>
      <c r="Y4200" s="89">
        <v>0</v>
      </c>
      <c r="Z4200" s="89">
        <v>1.8413758695100001E-2</v>
      </c>
      <c r="AA4200" s="89">
        <v>1.1363581347600001E-3</v>
      </c>
    </row>
    <row r="4201" spans="1:27" x14ac:dyDescent="0.25">
      <c r="A4201" s="87">
        <v>95742</v>
      </c>
      <c r="B4201" s="134">
        <v>45473</v>
      </c>
      <c r="C4201" s="87">
        <v>23704</v>
      </c>
      <c r="D4201" s="86" t="s">
        <v>4437</v>
      </c>
      <c r="E4201" s="88">
        <v>29317054</v>
      </c>
      <c r="F4201" s="88">
        <v>8500398</v>
      </c>
      <c r="G4201" s="88">
        <v>0</v>
      </c>
      <c r="H4201" s="88">
        <v>0</v>
      </c>
      <c r="I4201" s="88">
        <v>0</v>
      </c>
      <c r="J4201" s="88">
        <v>2768366</v>
      </c>
      <c r="K4201" s="88">
        <v>4364399</v>
      </c>
      <c r="L4201" s="88">
        <v>0</v>
      </c>
      <c r="M4201" s="88">
        <v>623</v>
      </c>
      <c r="N4201" s="88">
        <v>0</v>
      </c>
      <c r="O4201" s="88">
        <v>0</v>
      </c>
      <c r="P4201" s="88">
        <v>1367009</v>
      </c>
      <c r="Q4201" s="89">
        <v>0</v>
      </c>
      <c r="R4201" s="89">
        <v>0</v>
      </c>
      <c r="S4201" s="89">
        <v>0</v>
      </c>
      <c r="T4201" s="89">
        <v>0</v>
      </c>
      <c r="U4201" s="89">
        <v>-1.9982206299999999E-4</v>
      </c>
      <c r="V4201" s="89">
        <v>0</v>
      </c>
      <c r="W4201" s="89">
        <v>0</v>
      </c>
      <c r="X4201" s="89">
        <v>0</v>
      </c>
      <c r="Y4201" s="89">
        <v>0</v>
      </c>
      <c r="Z4201" s="89">
        <v>1.6570432374890001E-2</v>
      </c>
      <c r="AA4201" s="89">
        <v>3.1168529785200001E-3</v>
      </c>
    </row>
    <row r="4202" spans="1:27" x14ac:dyDescent="0.25">
      <c r="A4202" s="87">
        <v>95786</v>
      </c>
      <c r="B4202" s="134">
        <v>45473</v>
      </c>
      <c r="C4202" s="87">
        <v>23747</v>
      </c>
      <c r="D4202" s="86" t="s">
        <v>4438</v>
      </c>
      <c r="E4202" s="88">
        <v>16612049</v>
      </c>
      <c r="F4202" s="88">
        <v>8373793</v>
      </c>
      <c r="G4202" s="88">
        <v>179029</v>
      </c>
      <c r="H4202" s="88">
        <v>0</v>
      </c>
      <c r="I4202" s="88">
        <v>0</v>
      </c>
      <c r="J4202" s="88">
        <v>1402916</v>
      </c>
      <c r="K4202" s="88">
        <v>2625651</v>
      </c>
      <c r="L4202" s="88">
        <v>0</v>
      </c>
      <c r="M4202" s="88">
        <v>4036016</v>
      </c>
      <c r="N4202" s="88">
        <v>0</v>
      </c>
      <c r="O4202" s="88">
        <v>0</v>
      </c>
      <c r="P4202" s="88">
        <v>130182</v>
      </c>
      <c r="Q4202" s="89">
        <v>2.6108727072370001E-2</v>
      </c>
      <c r="R4202" s="89">
        <v>0</v>
      </c>
      <c r="S4202" s="89">
        <v>0</v>
      </c>
      <c r="T4202" s="89">
        <v>7.5850737436200001E-3</v>
      </c>
      <c r="U4202" s="89">
        <v>-8.8638110359999999E-4</v>
      </c>
      <c r="V4202" s="89">
        <v>0</v>
      </c>
      <c r="W4202" s="89">
        <v>0</v>
      </c>
      <c r="X4202" s="89">
        <v>0</v>
      </c>
      <c r="Y4202" s="89">
        <v>0</v>
      </c>
      <c r="Z4202" s="89">
        <v>-6.231434246E-3</v>
      </c>
      <c r="AA4202" s="89">
        <v>1.3233667554E-3</v>
      </c>
    </row>
    <row r="4203" spans="1:27" x14ac:dyDescent="0.25">
      <c r="A4203" s="87">
        <v>95802</v>
      </c>
      <c r="B4203" s="134">
        <v>45473</v>
      </c>
      <c r="C4203" s="87">
        <v>23763</v>
      </c>
      <c r="D4203" s="86" t="s">
        <v>4439</v>
      </c>
      <c r="E4203" s="88">
        <v>171645468</v>
      </c>
      <c r="F4203" s="88">
        <v>91229585</v>
      </c>
      <c r="G4203" s="88">
        <v>4231729</v>
      </c>
      <c r="H4203" s="88">
        <v>0</v>
      </c>
      <c r="I4203" s="88">
        <v>5897740</v>
      </c>
      <c r="J4203" s="88">
        <v>8174218</v>
      </c>
      <c r="K4203" s="88">
        <v>25109222</v>
      </c>
      <c r="L4203" s="88">
        <v>0</v>
      </c>
      <c r="M4203" s="88">
        <v>23079113</v>
      </c>
      <c r="N4203" s="88">
        <v>19785213</v>
      </c>
      <c r="O4203" s="88">
        <v>233704</v>
      </c>
      <c r="P4203" s="88">
        <v>4718646</v>
      </c>
      <c r="Q4203" s="89">
        <v>1.139053032225E-2</v>
      </c>
      <c r="R4203" s="89">
        <v>0</v>
      </c>
      <c r="S4203" s="89">
        <v>3.8404686873299999E-3</v>
      </c>
      <c r="T4203" s="89">
        <v>2.1167024634200001E-3</v>
      </c>
      <c r="U4203" s="89">
        <v>6.0018164584100002E-3</v>
      </c>
      <c r="V4203" s="89">
        <v>0</v>
      </c>
      <c r="W4203" s="89">
        <v>-8.0160425040000003E-4</v>
      </c>
      <c r="X4203" s="89">
        <v>-1.6970727279999999E-4</v>
      </c>
      <c r="Y4203" s="89">
        <v>0</v>
      </c>
      <c r="Z4203" s="89">
        <v>4.226351631802E-2</v>
      </c>
      <c r="AA4203" s="89">
        <v>5.1676510833699998E-3</v>
      </c>
    </row>
    <row r="4204" spans="1:27" x14ac:dyDescent="0.25">
      <c r="A4204" s="87">
        <v>95821</v>
      </c>
      <c r="B4204" s="134">
        <v>45473</v>
      </c>
      <c r="C4204" s="87">
        <v>15472</v>
      </c>
      <c r="D4204" s="86" t="s">
        <v>4440</v>
      </c>
      <c r="E4204" s="88">
        <v>68952079</v>
      </c>
      <c r="F4204" s="88">
        <v>48920138</v>
      </c>
      <c r="G4204" s="88">
        <v>0</v>
      </c>
      <c r="H4204" s="88">
        <v>0</v>
      </c>
      <c r="I4204" s="88">
        <v>0</v>
      </c>
      <c r="J4204" s="88">
        <v>7934248</v>
      </c>
      <c r="K4204" s="88">
        <v>14087572</v>
      </c>
      <c r="L4204" s="88">
        <v>0</v>
      </c>
      <c r="M4204" s="88">
        <v>10828840</v>
      </c>
      <c r="N4204" s="88">
        <v>14984612</v>
      </c>
      <c r="O4204" s="88">
        <v>0</v>
      </c>
      <c r="P4204" s="88">
        <v>1084866</v>
      </c>
      <c r="Q4204" s="89">
        <v>0</v>
      </c>
      <c r="R4204" s="89">
        <v>0</v>
      </c>
      <c r="S4204" s="89">
        <v>0</v>
      </c>
      <c r="T4204" s="89">
        <v>-3.5697101669999998E-4</v>
      </c>
      <c r="U4204" s="89">
        <v>-1.7794364214000001E-3</v>
      </c>
      <c r="V4204" s="89">
        <v>0</v>
      </c>
      <c r="W4204" s="89">
        <v>5.652870365E-5</v>
      </c>
      <c r="X4204" s="89">
        <v>0</v>
      </c>
      <c r="Y4204" s="89">
        <v>0</v>
      </c>
      <c r="Z4204" s="89">
        <v>7.6560046458399996E-3</v>
      </c>
      <c r="AA4204" s="89">
        <v>-2.140749679E-4</v>
      </c>
    </row>
    <row r="4205" spans="1:27" x14ac:dyDescent="0.25">
      <c r="A4205" s="87">
        <v>95826</v>
      </c>
      <c r="B4205" s="134">
        <v>45473</v>
      </c>
      <c r="C4205" s="87">
        <v>19534</v>
      </c>
      <c r="D4205" s="86" t="s">
        <v>4441</v>
      </c>
      <c r="E4205" s="88">
        <v>28194609</v>
      </c>
      <c r="F4205" s="88">
        <v>15305093</v>
      </c>
      <c r="G4205" s="88">
        <v>1936350</v>
      </c>
      <c r="H4205" s="88">
        <v>0</v>
      </c>
      <c r="I4205" s="88">
        <v>0</v>
      </c>
      <c r="J4205" s="88">
        <v>3799767</v>
      </c>
      <c r="K4205" s="88">
        <v>5048162</v>
      </c>
      <c r="L4205" s="88">
        <v>0</v>
      </c>
      <c r="M4205" s="88">
        <v>0</v>
      </c>
      <c r="N4205" s="88">
        <v>0</v>
      </c>
      <c r="O4205" s="88">
        <v>0</v>
      </c>
      <c r="P4205" s="88">
        <v>4520814</v>
      </c>
      <c r="Q4205" s="89">
        <v>3.2889768146699999E-2</v>
      </c>
      <c r="R4205" s="89">
        <v>0</v>
      </c>
      <c r="S4205" s="89">
        <v>0</v>
      </c>
      <c r="T4205" s="89">
        <v>2.35714850156E-3</v>
      </c>
      <c r="U4205" s="89">
        <v>-1.7578386261999999E-3</v>
      </c>
      <c r="V4205" s="89">
        <v>0</v>
      </c>
      <c r="W4205" s="89">
        <v>0</v>
      </c>
      <c r="X4205" s="89">
        <v>0</v>
      </c>
      <c r="Y4205" s="89">
        <v>0</v>
      </c>
      <c r="Z4205" s="89">
        <v>1.8954582761480002E-2</v>
      </c>
      <c r="AA4205" s="89">
        <v>9.4636323120000001E-3</v>
      </c>
    </row>
    <row r="4206" spans="1:27" x14ac:dyDescent="0.25">
      <c r="A4206" s="87">
        <v>96066</v>
      </c>
      <c r="B4206" s="134">
        <v>45473</v>
      </c>
      <c r="C4206" s="87">
        <v>24077</v>
      </c>
      <c r="D4206" s="86" t="s">
        <v>4442</v>
      </c>
      <c r="E4206" s="88">
        <v>380470</v>
      </c>
      <c r="F4206" s="88">
        <v>43779</v>
      </c>
      <c r="G4206" s="88">
        <v>32849</v>
      </c>
      <c r="H4206" s="88">
        <v>0</v>
      </c>
      <c r="I4206" s="88">
        <v>0</v>
      </c>
      <c r="J4206" s="88">
        <v>0</v>
      </c>
      <c r="K4206" s="88">
        <v>0</v>
      </c>
      <c r="L4206" s="88">
        <v>0</v>
      </c>
      <c r="M4206" s="88">
        <v>0</v>
      </c>
      <c r="N4206" s="88">
        <v>0</v>
      </c>
      <c r="O4206" s="88">
        <v>0</v>
      </c>
      <c r="P4206" s="88">
        <v>10930</v>
      </c>
      <c r="Q4206" s="89">
        <v>0</v>
      </c>
      <c r="R4206" s="89">
        <v>0</v>
      </c>
      <c r="S4206" s="89">
        <v>0</v>
      </c>
      <c r="T4206" s="89">
        <v>0</v>
      </c>
      <c r="U4206" s="89">
        <v>0</v>
      </c>
      <c r="V4206" s="89">
        <v>0</v>
      </c>
      <c r="W4206" s="89">
        <v>0</v>
      </c>
      <c r="X4206" s="89">
        <v>0</v>
      </c>
      <c r="Y4206" s="89">
        <v>0</v>
      </c>
      <c r="Z4206" s="89">
        <v>0</v>
      </c>
      <c r="AA4206" s="89">
        <v>0</v>
      </c>
    </row>
    <row r="4207" spans="1:27" x14ac:dyDescent="0.25">
      <c r="A4207" s="87">
        <v>96084</v>
      </c>
      <c r="B4207" s="134">
        <v>45473</v>
      </c>
      <c r="C4207" s="87">
        <v>1621</v>
      </c>
      <c r="D4207" s="86" t="s">
        <v>4443</v>
      </c>
      <c r="E4207" s="88">
        <v>808422620</v>
      </c>
      <c r="F4207" s="88">
        <v>272307910</v>
      </c>
      <c r="G4207" s="88">
        <v>1886268</v>
      </c>
      <c r="H4207" s="88">
        <v>0</v>
      </c>
      <c r="I4207" s="88">
        <v>0</v>
      </c>
      <c r="J4207" s="88">
        <v>11204232</v>
      </c>
      <c r="K4207" s="88">
        <v>9470241</v>
      </c>
      <c r="L4207" s="88">
        <v>0</v>
      </c>
      <c r="M4207" s="88">
        <v>232095617</v>
      </c>
      <c r="N4207" s="88">
        <v>10511080</v>
      </c>
      <c r="O4207" s="88">
        <v>0</v>
      </c>
      <c r="P4207" s="88">
        <v>7140470</v>
      </c>
      <c r="Q4207" s="89">
        <v>-3.5189250007E-3</v>
      </c>
      <c r="R4207" s="89">
        <v>0</v>
      </c>
      <c r="S4207" s="89">
        <v>0</v>
      </c>
      <c r="T4207" s="89">
        <v>-9.4243810780000002E-4</v>
      </c>
      <c r="U4207" s="89">
        <v>-1.0250485357E-3</v>
      </c>
      <c r="V4207" s="89">
        <v>0</v>
      </c>
      <c r="W4207" s="89">
        <v>-4.4385879409999999E-4</v>
      </c>
      <c r="X4207" s="89">
        <v>-4.0025946607999997E-3</v>
      </c>
      <c r="Y4207" s="89">
        <v>0</v>
      </c>
      <c r="Z4207" s="89">
        <v>-3.8198076660000001E-3</v>
      </c>
      <c r="AA4207" s="89">
        <v>-8.8938233389999996E-4</v>
      </c>
    </row>
    <row r="4208" spans="1:27" x14ac:dyDescent="0.25">
      <c r="A4208" s="87">
        <v>96652</v>
      </c>
      <c r="B4208" s="134">
        <v>45473</v>
      </c>
      <c r="C4208" s="87">
        <v>25206</v>
      </c>
      <c r="D4208" s="86" t="s">
        <v>4444</v>
      </c>
      <c r="E4208" s="88">
        <v>1340637</v>
      </c>
      <c r="F4208" s="88">
        <v>951500</v>
      </c>
      <c r="G4208" s="88">
        <v>0</v>
      </c>
      <c r="H4208" s="88">
        <v>0</v>
      </c>
      <c r="I4208" s="88">
        <v>0</v>
      </c>
      <c r="J4208" s="88">
        <v>319879</v>
      </c>
      <c r="K4208" s="88">
        <v>503769</v>
      </c>
      <c r="L4208" s="88">
        <v>0</v>
      </c>
      <c r="M4208" s="88">
        <v>0</v>
      </c>
      <c r="N4208" s="88">
        <v>0</v>
      </c>
      <c r="O4208" s="88">
        <v>0</v>
      </c>
      <c r="P4208" s="88">
        <v>127851</v>
      </c>
      <c r="Q4208" s="89">
        <v>0</v>
      </c>
      <c r="R4208" s="89">
        <v>0</v>
      </c>
      <c r="S4208" s="89">
        <v>0</v>
      </c>
      <c r="T4208" s="89">
        <v>0</v>
      </c>
      <c r="U4208" s="89">
        <v>2.1049124079439999E-2</v>
      </c>
      <c r="V4208" s="89">
        <v>0</v>
      </c>
      <c r="W4208" s="89">
        <v>0</v>
      </c>
      <c r="X4208" s="89">
        <v>0</v>
      </c>
      <c r="Y4208" s="89">
        <v>0</v>
      </c>
      <c r="Z4208" s="89">
        <v>3.3702052449500002E-3</v>
      </c>
      <c r="AA4208" s="89">
        <v>1.267199035924E-2</v>
      </c>
    </row>
    <row r="4209" spans="1:27" x14ac:dyDescent="0.25">
      <c r="A4209" s="87">
        <v>96658</v>
      </c>
      <c r="B4209" s="134">
        <v>45473</v>
      </c>
      <c r="C4209" s="87">
        <v>25212</v>
      </c>
      <c r="D4209" s="86" t="s">
        <v>4445</v>
      </c>
      <c r="E4209" s="88">
        <v>198057788</v>
      </c>
      <c r="F4209" s="88">
        <v>131956454</v>
      </c>
      <c r="G4209" s="88">
        <v>11298428</v>
      </c>
      <c r="H4209" s="88">
        <v>0</v>
      </c>
      <c r="I4209" s="88">
        <v>0</v>
      </c>
      <c r="J4209" s="88">
        <v>19452943</v>
      </c>
      <c r="K4209" s="88">
        <v>54244410</v>
      </c>
      <c r="L4209" s="88">
        <v>0</v>
      </c>
      <c r="M4209" s="88">
        <v>26392196</v>
      </c>
      <c r="N4209" s="88">
        <v>9240029</v>
      </c>
      <c r="O4209" s="88">
        <v>0</v>
      </c>
      <c r="P4209" s="88">
        <v>11328448</v>
      </c>
      <c r="Q4209" s="89">
        <v>2.28437222556E-2</v>
      </c>
      <c r="R4209" s="89">
        <v>0</v>
      </c>
      <c r="S4209" s="89">
        <v>0</v>
      </c>
      <c r="T4209" s="89">
        <v>2.5871008497E-4</v>
      </c>
      <c r="U4209" s="89">
        <v>1.7407077800600001E-3</v>
      </c>
      <c r="V4209" s="89">
        <v>0</v>
      </c>
      <c r="W4209" s="89">
        <v>4.4980350609999999E-4</v>
      </c>
      <c r="X4209" s="89">
        <v>0</v>
      </c>
      <c r="Y4209" s="89">
        <v>0</v>
      </c>
      <c r="Z4209" s="89">
        <v>9.1946714625699994E-3</v>
      </c>
      <c r="AA4209" s="89">
        <v>3.6900735956300001E-3</v>
      </c>
    </row>
    <row r="4210" spans="1:27" x14ac:dyDescent="0.25">
      <c r="A4210" s="87">
        <v>96660</v>
      </c>
      <c r="B4210" s="134">
        <v>45473</v>
      </c>
      <c r="C4210" s="87">
        <v>25214</v>
      </c>
      <c r="D4210" s="86" t="s">
        <v>4446</v>
      </c>
      <c r="E4210" s="88">
        <v>3314317</v>
      </c>
      <c r="F4210" s="88">
        <v>427126</v>
      </c>
      <c r="G4210" s="88">
        <v>0</v>
      </c>
      <c r="H4210" s="88">
        <v>0</v>
      </c>
      <c r="I4210" s="88">
        <v>0</v>
      </c>
      <c r="J4210" s="88">
        <v>173106</v>
      </c>
      <c r="K4210" s="88">
        <v>108402</v>
      </c>
      <c r="L4210" s="88">
        <v>0</v>
      </c>
      <c r="M4210" s="88">
        <v>0</v>
      </c>
      <c r="N4210" s="88">
        <v>0</v>
      </c>
      <c r="O4210" s="88">
        <v>0</v>
      </c>
      <c r="P4210" s="88">
        <v>145618</v>
      </c>
      <c r="Q4210" s="89">
        <v>0</v>
      </c>
      <c r="R4210" s="89">
        <v>0</v>
      </c>
      <c r="S4210" s="89">
        <v>0</v>
      </c>
      <c r="T4210" s="89">
        <v>0</v>
      </c>
      <c r="U4210" s="89">
        <v>0</v>
      </c>
      <c r="V4210" s="89">
        <v>0</v>
      </c>
      <c r="W4210" s="89">
        <v>0</v>
      </c>
      <c r="X4210" s="89">
        <v>0</v>
      </c>
      <c r="Y4210" s="89">
        <v>0</v>
      </c>
      <c r="Z4210" s="89">
        <v>2.8203307203900001E-3</v>
      </c>
      <c r="AA4210" s="89">
        <v>1.1815109709799999E-3</v>
      </c>
    </row>
    <row r="4211" spans="1:27" x14ac:dyDescent="0.25">
      <c r="A4211" s="87">
        <v>96672</v>
      </c>
      <c r="B4211" s="134">
        <v>45473</v>
      </c>
      <c r="C4211" s="87">
        <v>25226</v>
      </c>
      <c r="D4211" s="86" t="s">
        <v>4447</v>
      </c>
      <c r="E4211" s="88">
        <v>142228601</v>
      </c>
      <c r="F4211" s="88">
        <v>97416568</v>
      </c>
      <c r="G4211" s="88">
        <v>4169181</v>
      </c>
      <c r="H4211" s="88">
        <v>0</v>
      </c>
      <c r="I4211" s="88">
        <v>0</v>
      </c>
      <c r="J4211" s="88">
        <v>5715493</v>
      </c>
      <c r="K4211" s="88">
        <v>32334074</v>
      </c>
      <c r="L4211" s="88">
        <v>0</v>
      </c>
      <c r="M4211" s="88">
        <v>45013644</v>
      </c>
      <c r="N4211" s="88">
        <v>3175308</v>
      </c>
      <c r="O4211" s="88">
        <v>0</v>
      </c>
      <c r="P4211" s="88">
        <v>7008868</v>
      </c>
      <c r="Q4211" s="89">
        <v>5.5434659974299999E-2</v>
      </c>
      <c r="R4211" s="89">
        <v>0</v>
      </c>
      <c r="S4211" s="89">
        <v>0</v>
      </c>
      <c r="T4211" s="89">
        <v>4.9311076451999999E-4</v>
      </c>
      <c r="U4211" s="89">
        <v>3.2018865285350001E-2</v>
      </c>
      <c r="V4211" s="89">
        <v>0</v>
      </c>
      <c r="W4211" s="89">
        <v>2.1417547509999999E-5</v>
      </c>
      <c r="X4211" s="89">
        <v>0</v>
      </c>
      <c r="Y4211" s="89">
        <v>0</v>
      </c>
      <c r="Z4211" s="89">
        <v>4.2524880272180002E-2</v>
      </c>
      <c r="AA4211" s="89">
        <v>1.6976899093569999E-2</v>
      </c>
    </row>
    <row r="4212" spans="1:27" x14ac:dyDescent="0.25">
      <c r="A4212" s="87">
        <v>96674</v>
      </c>
      <c r="B4212" s="134">
        <v>45473</v>
      </c>
      <c r="C4212" s="87">
        <v>25228</v>
      </c>
      <c r="D4212" s="86" t="s">
        <v>4448</v>
      </c>
      <c r="E4212" s="88">
        <v>50155398</v>
      </c>
      <c r="F4212" s="88">
        <v>36490487</v>
      </c>
      <c r="G4212" s="88">
        <v>0</v>
      </c>
      <c r="H4212" s="88">
        <v>0</v>
      </c>
      <c r="I4212" s="88">
        <v>0</v>
      </c>
      <c r="J4212" s="88">
        <v>5432570</v>
      </c>
      <c r="K4212" s="88">
        <v>20820680</v>
      </c>
      <c r="L4212" s="88">
        <v>0</v>
      </c>
      <c r="M4212" s="88">
        <v>0</v>
      </c>
      <c r="N4212" s="88">
        <v>0</v>
      </c>
      <c r="O4212" s="88">
        <v>0</v>
      </c>
      <c r="P4212" s="88">
        <v>10237237</v>
      </c>
      <c r="Q4212" s="89">
        <v>0</v>
      </c>
      <c r="R4212" s="89">
        <v>0</v>
      </c>
      <c r="S4212" s="89">
        <v>0</v>
      </c>
      <c r="T4212" s="89">
        <v>4.1651392273000002E-4</v>
      </c>
      <c r="U4212" s="89">
        <v>2.1195949060799999E-3</v>
      </c>
      <c r="V4212" s="89">
        <v>0</v>
      </c>
      <c r="W4212" s="89">
        <v>0</v>
      </c>
      <c r="X4212" s="89">
        <v>0</v>
      </c>
      <c r="Y4212" s="89">
        <v>0</v>
      </c>
      <c r="Z4212" s="89">
        <v>6.7033532392600003E-3</v>
      </c>
      <c r="AA4212" s="89">
        <v>3.23871591197E-3</v>
      </c>
    </row>
    <row r="4213" spans="1:27" x14ac:dyDescent="0.25">
      <c r="A4213" s="87">
        <v>96691</v>
      </c>
      <c r="B4213" s="134">
        <v>45473</v>
      </c>
      <c r="C4213" s="87">
        <v>25245</v>
      </c>
      <c r="D4213" s="86" t="s">
        <v>4449</v>
      </c>
      <c r="E4213" s="88">
        <v>428432</v>
      </c>
      <c r="F4213" s="88">
        <v>159858</v>
      </c>
      <c r="G4213" s="88">
        <v>0</v>
      </c>
      <c r="H4213" s="88">
        <v>0</v>
      </c>
      <c r="I4213" s="88">
        <v>0</v>
      </c>
      <c r="J4213" s="88">
        <v>578</v>
      </c>
      <c r="K4213" s="88">
        <v>51259</v>
      </c>
      <c r="L4213" s="88">
        <v>0</v>
      </c>
      <c r="M4213" s="88">
        <v>0</v>
      </c>
      <c r="N4213" s="88">
        <v>0</v>
      </c>
      <c r="O4213" s="88">
        <v>0</v>
      </c>
      <c r="P4213" s="88">
        <v>108021</v>
      </c>
      <c r="Q4213" s="89">
        <v>0</v>
      </c>
      <c r="R4213" s="89">
        <v>0</v>
      </c>
      <c r="S4213" s="89">
        <v>0</v>
      </c>
      <c r="T4213" s="89">
        <v>0</v>
      </c>
      <c r="U4213" s="89">
        <v>0</v>
      </c>
      <c r="V4213" s="89">
        <v>0</v>
      </c>
      <c r="W4213" s="89">
        <v>0</v>
      </c>
      <c r="X4213" s="89">
        <v>0</v>
      </c>
      <c r="Y4213" s="89">
        <v>0</v>
      </c>
      <c r="Z4213" s="89">
        <v>2.0383002842860001E-2</v>
      </c>
      <c r="AA4213" s="89">
        <v>1.735059005523E-2</v>
      </c>
    </row>
    <row r="4214" spans="1:27" x14ac:dyDescent="0.25">
      <c r="A4214" s="87">
        <v>96699</v>
      </c>
      <c r="B4214" s="134">
        <v>45473</v>
      </c>
      <c r="C4214" s="87">
        <v>25253</v>
      </c>
      <c r="D4214" s="86" t="s">
        <v>4450</v>
      </c>
      <c r="E4214" s="88">
        <v>84588228</v>
      </c>
      <c r="F4214" s="88">
        <v>35713506</v>
      </c>
      <c r="G4214" s="88">
        <v>1670390</v>
      </c>
      <c r="H4214" s="88">
        <v>0</v>
      </c>
      <c r="I4214" s="88">
        <v>0</v>
      </c>
      <c r="J4214" s="88">
        <v>893071</v>
      </c>
      <c r="K4214" s="88">
        <v>3949222</v>
      </c>
      <c r="L4214" s="88">
        <v>0</v>
      </c>
      <c r="M4214" s="88">
        <v>4576467</v>
      </c>
      <c r="N4214" s="88">
        <v>23182984</v>
      </c>
      <c r="O4214" s="88">
        <v>21396</v>
      </c>
      <c r="P4214" s="88">
        <v>1419975</v>
      </c>
      <c r="Q4214" s="89">
        <v>4.1396365453999998E-3</v>
      </c>
      <c r="R4214" s="89">
        <v>0</v>
      </c>
      <c r="S4214" s="89">
        <v>0</v>
      </c>
      <c r="T4214" s="89">
        <v>7.15242955965E-3</v>
      </c>
      <c r="U4214" s="89">
        <v>2.0037375847799998E-3</v>
      </c>
      <c r="V4214" s="89">
        <v>0</v>
      </c>
      <c r="W4214" s="89">
        <v>0</v>
      </c>
      <c r="X4214" s="89">
        <v>0</v>
      </c>
      <c r="Y4214" s="89">
        <v>0</v>
      </c>
      <c r="Z4214" s="89">
        <v>-1.6337265826E-3</v>
      </c>
      <c r="AA4214" s="89">
        <v>5.5225574077E-4</v>
      </c>
    </row>
    <row r="4215" spans="1:27" x14ac:dyDescent="0.25">
      <c r="A4215" s="87">
        <v>96706</v>
      </c>
      <c r="B4215" s="134">
        <v>45473</v>
      </c>
      <c r="C4215" s="87">
        <v>25260</v>
      </c>
      <c r="D4215" s="86" t="s">
        <v>4451</v>
      </c>
      <c r="E4215" s="88">
        <v>15602854</v>
      </c>
      <c r="F4215" s="88">
        <v>8186095</v>
      </c>
      <c r="G4215" s="88">
        <v>222999</v>
      </c>
      <c r="H4215" s="88">
        <v>0</v>
      </c>
      <c r="I4215" s="88">
        <v>0</v>
      </c>
      <c r="J4215" s="88">
        <v>330198</v>
      </c>
      <c r="K4215" s="88">
        <v>1002700</v>
      </c>
      <c r="L4215" s="88">
        <v>0</v>
      </c>
      <c r="M4215" s="88">
        <v>2589711</v>
      </c>
      <c r="N4215" s="88">
        <v>0</v>
      </c>
      <c r="O4215" s="88">
        <v>831858</v>
      </c>
      <c r="P4215" s="88">
        <v>3208629</v>
      </c>
      <c r="Q4215" s="89">
        <v>5.587445468722E-2</v>
      </c>
      <c r="R4215" s="89">
        <v>0</v>
      </c>
      <c r="S4215" s="89">
        <v>0</v>
      </c>
      <c r="T4215" s="89">
        <v>7.824549806462E-2</v>
      </c>
      <c r="U4215" s="89">
        <v>6.7215558324299996E-3</v>
      </c>
      <c r="V4215" s="89">
        <v>0</v>
      </c>
      <c r="W4215" s="89">
        <v>0</v>
      </c>
      <c r="X4215" s="89">
        <v>0</v>
      </c>
      <c r="Y4215" s="89">
        <v>0</v>
      </c>
      <c r="Z4215" s="89">
        <v>3.4747633296140001E-2</v>
      </c>
      <c r="AA4215" s="89">
        <v>2.1431719557999999E-2</v>
      </c>
    </row>
    <row r="4216" spans="1:27" x14ac:dyDescent="0.25">
      <c r="A4216" s="87">
        <v>96707</v>
      </c>
      <c r="B4216" s="134">
        <v>45473</v>
      </c>
      <c r="C4216" s="87">
        <v>25261</v>
      </c>
      <c r="D4216" s="86" t="s">
        <v>4452</v>
      </c>
      <c r="E4216" s="88">
        <v>53429547</v>
      </c>
      <c r="F4216" s="88">
        <v>31288332</v>
      </c>
      <c r="G4216" s="88">
        <v>2345177</v>
      </c>
      <c r="H4216" s="88">
        <v>0</v>
      </c>
      <c r="I4216" s="88">
        <v>0</v>
      </c>
      <c r="J4216" s="88">
        <v>4056018</v>
      </c>
      <c r="K4216" s="88">
        <v>11538313</v>
      </c>
      <c r="L4216" s="88">
        <v>0</v>
      </c>
      <c r="M4216" s="88">
        <v>11839279</v>
      </c>
      <c r="N4216" s="88">
        <v>91210</v>
      </c>
      <c r="O4216" s="88">
        <v>0</v>
      </c>
      <c r="P4216" s="88">
        <v>1418335</v>
      </c>
      <c r="Q4216" s="89">
        <v>1.0143533947000001E-2</v>
      </c>
      <c r="R4216" s="89">
        <v>0</v>
      </c>
      <c r="S4216" s="89">
        <v>0</v>
      </c>
      <c r="T4216" s="89">
        <v>-4.9209979507000004E-3</v>
      </c>
      <c r="U4216" s="89">
        <v>6.8812952925000005E-4</v>
      </c>
      <c r="V4216" s="89">
        <v>0</v>
      </c>
      <c r="W4216" s="89">
        <v>2.0577482358799999E-3</v>
      </c>
      <c r="X4216" s="89">
        <v>0</v>
      </c>
      <c r="Y4216" s="89">
        <v>0</v>
      </c>
      <c r="Z4216" s="89">
        <v>1.5967258497059999E-2</v>
      </c>
      <c r="AA4216" s="89">
        <v>2.3648243382899999E-3</v>
      </c>
    </row>
    <row r="4217" spans="1:27" x14ac:dyDescent="0.25">
      <c r="A4217" s="87">
        <v>96711</v>
      </c>
      <c r="B4217" s="134">
        <v>45473</v>
      </c>
      <c r="C4217" s="87">
        <v>25265</v>
      </c>
      <c r="D4217" s="86" t="s">
        <v>3334</v>
      </c>
      <c r="E4217" s="88">
        <v>30115834</v>
      </c>
      <c r="F4217" s="88">
        <v>16644599</v>
      </c>
      <c r="G4217" s="88">
        <v>132944</v>
      </c>
      <c r="H4217" s="88">
        <v>0</v>
      </c>
      <c r="I4217" s="88">
        <v>0</v>
      </c>
      <c r="J4217" s="88">
        <v>1451270</v>
      </c>
      <c r="K4217" s="88">
        <v>6445706</v>
      </c>
      <c r="L4217" s="88">
        <v>0</v>
      </c>
      <c r="M4217" s="88">
        <v>7562965</v>
      </c>
      <c r="N4217" s="88">
        <v>0</v>
      </c>
      <c r="O4217" s="88">
        <v>0</v>
      </c>
      <c r="P4217" s="88">
        <v>1051714</v>
      </c>
      <c r="Q4217" s="89">
        <v>8.0342770127399994E-3</v>
      </c>
      <c r="R4217" s="89">
        <v>0</v>
      </c>
      <c r="S4217" s="89">
        <v>0</v>
      </c>
      <c r="T4217" s="89">
        <v>0</v>
      </c>
      <c r="U4217" s="89">
        <v>3.8727615529000003E-4</v>
      </c>
      <c r="V4217" s="89">
        <v>0</v>
      </c>
      <c r="W4217" s="89">
        <v>0</v>
      </c>
      <c r="X4217" s="89">
        <v>0</v>
      </c>
      <c r="Y4217" s="89">
        <v>0</v>
      </c>
      <c r="Z4217" s="89">
        <v>1.4955502247000001E-4</v>
      </c>
      <c r="AA4217" s="89">
        <v>2.3789646098E-4</v>
      </c>
    </row>
    <row r="4218" spans="1:27" x14ac:dyDescent="0.25">
      <c r="A4218" s="87">
        <v>96719</v>
      </c>
      <c r="B4218" s="134">
        <v>45473</v>
      </c>
      <c r="C4218" s="87">
        <v>25273</v>
      </c>
      <c r="D4218" s="86" t="s">
        <v>4453</v>
      </c>
      <c r="E4218" s="88">
        <v>14183829</v>
      </c>
      <c r="F4218" s="88">
        <v>10608553</v>
      </c>
      <c r="G4218" s="88">
        <v>0</v>
      </c>
      <c r="H4218" s="88">
        <v>0</v>
      </c>
      <c r="I4218" s="88">
        <v>0</v>
      </c>
      <c r="J4218" s="88">
        <v>1366555</v>
      </c>
      <c r="K4218" s="88">
        <v>7589878</v>
      </c>
      <c r="L4218" s="88">
        <v>0</v>
      </c>
      <c r="M4218" s="88">
        <v>0</v>
      </c>
      <c r="N4218" s="88">
        <v>0</v>
      </c>
      <c r="O4218" s="88">
        <v>0</v>
      </c>
      <c r="P4218" s="88">
        <v>1652120</v>
      </c>
      <c r="Q4218" s="89">
        <v>0</v>
      </c>
      <c r="R4218" s="89">
        <v>0</v>
      </c>
      <c r="S4218" s="89">
        <v>0</v>
      </c>
      <c r="T4218" s="89">
        <v>6.1198551955500002E-3</v>
      </c>
      <c r="U4218" s="89">
        <v>5.0601298023099997E-3</v>
      </c>
      <c r="V4218" s="89">
        <v>0</v>
      </c>
      <c r="W4218" s="89">
        <v>0</v>
      </c>
      <c r="X4218" s="89">
        <v>0</v>
      </c>
      <c r="Y4218" s="89">
        <v>0</v>
      </c>
      <c r="Z4218" s="89">
        <v>1.7969960346000001E-3</v>
      </c>
      <c r="AA4218" s="89">
        <v>4.4693639434300004E-3</v>
      </c>
    </row>
    <row r="4219" spans="1:27" x14ac:dyDescent="0.25">
      <c r="A4219" s="87">
        <v>96722</v>
      </c>
      <c r="B4219" s="134">
        <v>45473</v>
      </c>
      <c r="C4219" s="87">
        <v>25276</v>
      </c>
      <c r="D4219" s="86" t="s">
        <v>4454</v>
      </c>
      <c r="E4219" s="88">
        <v>126414639</v>
      </c>
      <c r="F4219" s="88">
        <v>57175858</v>
      </c>
      <c r="G4219" s="88">
        <v>3856129</v>
      </c>
      <c r="H4219" s="88">
        <v>0</v>
      </c>
      <c r="I4219" s="88">
        <v>0</v>
      </c>
      <c r="J4219" s="88">
        <v>2834322</v>
      </c>
      <c r="K4219" s="88">
        <v>3432653</v>
      </c>
      <c r="L4219" s="88">
        <v>0</v>
      </c>
      <c r="M4219" s="88">
        <v>28873918</v>
      </c>
      <c r="N4219" s="88">
        <v>0</v>
      </c>
      <c r="O4219" s="88">
        <v>0</v>
      </c>
      <c r="P4219" s="88">
        <v>18178836</v>
      </c>
      <c r="Q4219" s="89">
        <v>7.9810504861200001E-3</v>
      </c>
      <c r="R4219" s="89">
        <v>0</v>
      </c>
      <c r="S4219" s="89">
        <v>0</v>
      </c>
      <c r="T4219" s="89">
        <v>0</v>
      </c>
      <c r="U4219" s="89">
        <v>2.6123322838199998E-3</v>
      </c>
      <c r="V4219" s="89">
        <v>0</v>
      </c>
      <c r="W4219" s="89">
        <v>-1.6344007099999999E-5</v>
      </c>
      <c r="X4219" s="89">
        <v>0</v>
      </c>
      <c r="Y4219" s="89">
        <v>0</v>
      </c>
      <c r="Z4219" s="89">
        <v>1.08272749648E-3</v>
      </c>
      <c r="AA4219" s="89">
        <v>1.0477316949800001E-3</v>
      </c>
    </row>
    <row r="4220" spans="1:27" x14ac:dyDescent="0.25">
      <c r="A4220" s="87">
        <v>96723</v>
      </c>
      <c r="B4220" s="134">
        <v>45473</v>
      </c>
      <c r="C4220" s="87">
        <v>25277</v>
      </c>
      <c r="D4220" s="86" t="s">
        <v>4455</v>
      </c>
      <c r="E4220" s="88">
        <v>330077968</v>
      </c>
      <c r="F4220" s="88">
        <v>253942048</v>
      </c>
      <c r="G4220" s="88">
        <v>7790972</v>
      </c>
      <c r="H4220" s="88">
        <v>0</v>
      </c>
      <c r="I4220" s="88">
        <v>0</v>
      </c>
      <c r="J4220" s="88">
        <v>49536911</v>
      </c>
      <c r="K4220" s="88">
        <v>87590605</v>
      </c>
      <c r="L4220" s="88">
        <v>0</v>
      </c>
      <c r="M4220" s="88">
        <v>101009326</v>
      </c>
      <c r="N4220" s="88">
        <v>0</v>
      </c>
      <c r="O4220" s="88">
        <v>0</v>
      </c>
      <c r="P4220" s="88">
        <v>8014234</v>
      </c>
      <c r="Q4220" s="89">
        <v>1.2485525066090001E-2</v>
      </c>
      <c r="R4220" s="89">
        <v>0</v>
      </c>
      <c r="S4220" s="89">
        <v>0</v>
      </c>
      <c r="T4220" s="89">
        <v>-9.25590849E-5</v>
      </c>
      <c r="U4220" s="89">
        <v>1.9083930116999999E-3</v>
      </c>
      <c r="V4220" s="89">
        <v>0</v>
      </c>
      <c r="W4220" s="89">
        <v>1.4385477528999999E-4</v>
      </c>
      <c r="X4220" s="89">
        <v>0</v>
      </c>
      <c r="Y4220" s="89">
        <v>0</v>
      </c>
      <c r="Z4220" s="89">
        <v>-1.34431997969E-2</v>
      </c>
      <c r="AA4220" s="89">
        <v>5.6219740402999995E-4</v>
      </c>
    </row>
    <row r="4221" spans="1:27" x14ac:dyDescent="0.25">
      <c r="A4221" s="87">
        <v>96737</v>
      </c>
      <c r="B4221" s="134">
        <v>45473</v>
      </c>
      <c r="C4221" s="87">
        <v>25291</v>
      </c>
      <c r="D4221" s="86" t="s">
        <v>4456</v>
      </c>
      <c r="E4221" s="88">
        <v>18820271</v>
      </c>
      <c r="F4221" s="88">
        <v>10046388</v>
      </c>
      <c r="G4221" s="88">
        <v>0</v>
      </c>
      <c r="H4221" s="88">
        <v>0</v>
      </c>
      <c r="I4221" s="88">
        <v>0</v>
      </c>
      <c r="J4221" s="88">
        <v>3229769</v>
      </c>
      <c r="K4221" s="88">
        <v>3391189</v>
      </c>
      <c r="L4221" s="88">
        <v>0</v>
      </c>
      <c r="M4221" s="88">
        <v>1940974</v>
      </c>
      <c r="N4221" s="88">
        <v>0</v>
      </c>
      <c r="O4221" s="88">
        <v>0</v>
      </c>
      <c r="P4221" s="88">
        <v>1484456</v>
      </c>
      <c r="Q4221" s="89">
        <v>0</v>
      </c>
      <c r="R4221" s="89">
        <v>0</v>
      </c>
      <c r="S4221" s="89">
        <v>0</v>
      </c>
      <c r="T4221" s="89">
        <v>0</v>
      </c>
      <c r="U4221" s="89">
        <v>-6.1837979750000002E-4</v>
      </c>
      <c r="V4221" s="89">
        <v>0</v>
      </c>
      <c r="W4221" s="89">
        <v>0</v>
      </c>
      <c r="X4221" s="89">
        <v>0</v>
      </c>
      <c r="Y4221" s="89">
        <v>0</v>
      </c>
      <c r="Z4221" s="89">
        <v>1.0303103355599999E-3</v>
      </c>
      <c r="AA4221" s="89">
        <v>-6.5272600400000002E-5</v>
      </c>
    </row>
    <row r="4222" spans="1:27" x14ac:dyDescent="0.25">
      <c r="A4222" s="87">
        <v>96750</v>
      </c>
      <c r="B4222" s="134">
        <v>45473</v>
      </c>
      <c r="C4222" s="87">
        <v>25304</v>
      </c>
      <c r="D4222" s="86" t="s">
        <v>4457</v>
      </c>
      <c r="E4222" s="88">
        <v>107658335</v>
      </c>
      <c r="F4222" s="88">
        <v>78734437</v>
      </c>
      <c r="G4222" s="88">
        <v>3335361</v>
      </c>
      <c r="H4222" s="88">
        <v>0</v>
      </c>
      <c r="I4222" s="88">
        <v>0</v>
      </c>
      <c r="J4222" s="88">
        <v>14600222</v>
      </c>
      <c r="K4222" s="88">
        <v>29532145</v>
      </c>
      <c r="L4222" s="88">
        <v>0</v>
      </c>
      <c r="M4222" s="88">
        <v>29251225</v>
      </c>
      <c r="N4222" s="88">
        <v>0</v>
      </c>
      <c r="O4222" s="88">
        <v>0</v>
      </c>
      <c r="P4222" s="88">
        <v>2015485</v>
      </c>
      <c r="Q4222" s="89">
        <v>1.260196839651E-2</v>
      </c>
      <c r="R4222" s="89">
        <v>0</v>
      </c>
      <c r="S4222" s="89">
        <v>0</v>
      </c>
      <c r="T4222" s="89">
        <v>1.5219927650000001E-5</v>
      </c>
      <c r="U4222" s="89">
        <v>4.9995255589999998E-4</v>
      </c>
      <c r="V4222" s="89">
        <v>0</v>
      </c>
      <c r="W4222" s="89">
        <v>-5.4915016733000003E-8</v>
      </c>
      <c r="X4222" s="89">
        <v>0</v>
      </c>
      <c r="Y4222" s="89">
        <v>0</v>
      </c>
      <c r="Z4222" s="89">
        <v>4.7134935167700001E-3</v>
      </c>
      <c r="AA4222" s="89">
        <v>7.9658243556999999E-4</v>
      </c>
    </row>
    <row r="4223" spans="1:27" x14ac:dyDescent="0.25">
      <c r="A4223" s="87">
        <v>96755</v>
      </c>
      <c r="B4223" s="134">
        <v>45473</v>
      </c>
      <c r="C4223" s="87">
        <v>25309</v>
      </c>
      <c r="D4223" s="86" t="s">
        <v>4458</v>
      </c>
      <c r="E4223" s="88">
        <v>312861585</v>
      </c>
      <c r="F4223" s="88">
        <v>197132684</v>
      </c>
      <c r="G4223" s="88">
        <v>8973097</v>
      </c>
      <c r="H4223" s="88">
        <v>0</v>
      </c>
      <c r="I4223" s="88">
        <v>640317</v>
      </c>
      <c r="J4223" s="88">
        <v>45700286</v>
      </c>
      <c r="K4223" s="88">
        <v>12435724</v>
      </c>
      <c r="L4223" s="88">
        <v>0</v>
      </c>
      <c r="M4223" s="88">
        <v>50361032</v>
      </c>
      <c r="N4223" s="88">
        <v>59719110</v>
      </c>
      <c r="O4223" s="88">
        <v>130439</v>
      </c>
      <c r="P4223" s="88">
        <v>19172675</v>
      </c>
      <c r="Q4223" s="89">
        <v>1.119860220827E-2</v>
      </c>
      <c r="R4223" s="89">
        <v>0</v>
      </c>
      <c r="S4223" s="89">
        <v>0</v>
      </c>
      <c r="T4223" s="89">
        <v>2.4426807081799999E-3</v>
      </c>
      <c r="U4223" s="89">
        <v>1.9719463887700002E-3</v>
      </c>
      <c r="V4223" s="89">
        <v>0</v>
      </c>
      <c r="W4223" s="89">
        <v>1.3729200477E-4</v>
      </c>
      <c r="X4223" s="89">
        <v>2.7548090102000002E-4</v>
      </c>
      <c r="Y4223" s="89">
        <v>0</v>
      </c>
      <c r="Z4223" s="89">
        <v>8.5993792364700006E-3</v>
      </c>
      <c r="AA4223" s="89">
        <v>2.1949002905299999E-3</v>
      </c>
    </row>
    <row r="4224" spans="1:27" x14ac:dyDescent="0.25">
      <c r="A4224" s="87">
        <v>96756</v>
      </c>
      <c r="B4224" s="134">
        <v>45473</v>
      </c>
      <c r="C4224" s="87">
        <v>25310</v>
      </c>
      <c r="D4224" s="86" t="s">
        <v>4459</v>
      </c>
      <c r="E4224" s="88">
        <v>59301398</v>
      </c>
      <c r="F4224" s="88">
        <v>31450025</v>
      </c>
      <c r="G4224" s="88">
        <v>1693507</v>
      </c>
      <c r="H4224" s="88">
        <v>0</v>
      </c>
      <c r="I4224" s="88">
        <v>0</v>
      </c>
      <c r="J4224" s="88">
        <v>2844676</v>
      </c>
      <c r="K4224" s="88">
        <v>9965113</v>
      </c>
      <c r="L4224" s="88">
        <v>0</v>
      </c>
      <c r="M4224" s="88">
        <v>12954876</v>
      </c>
      <c r="N4224" s="88">
        <v>0</v>
      </c>
      <c r="O4224" s="88">
        <v>0</v>
      </c>
      <c r="P4224" s="88">
        <v>3991854</v>
      </c>
      <c r="Q4224" s="89">
        <v>-3.3997674131000001E-3</v>
      </c>
      <c r="R4224" s="89">
        <v>0</v>
      </c>
      <c r="S4224" s="89">
        <v>0</v>
      </c>
      <c r="T4224" s="89">
        <v>-2.579176623E-3</v>
      </c>
      <c r="U4224" s="89">
        <v>-2.6193593640000002E-3</v>
      </c>
      <c r="V4224" s="89">
        <v>0</v>
      </c>
      <c r="W4224" s="89">
        <v>0</v>
      </c>
      <c r="X4224" s="89">
        <v>0</v>
      </c>
      <c r="Y4224" s="89">
        <v>0</v>
      </c>
      <c r="Z4224" s="89">
        <v>4.68768747368E-3</v>
      </c>
      <c r="AA4224" s="89">
        <v>-5.1218472599999997E-4</v>
      </c>
    </row>
    <row r="4225" spans="1:27" x14ac:dyDescent="0.25">
      <c r="A4225" s="87">
        <v>96761</v>
      </c>
      <c r="B4225" s="134">
        <v>45473</v>
      </c>
      <c r="C4225" s="87">
        <v>25538</v>
      </c>
      <c r="D4225" s="86" t="s">
        <v>4460</v>
      </c>
      <c r="E4225" s="88">
        <v>194232447</v>
      </c>
      <c r="F4225" s="88">
        <v>133021067</v>
      </c>
      <c r="G4225" s="88">
        <v>0</v>
      </c>
      <c r="H4225" s="88">
        <v>0</v>
      </c>
      <c r="I4225" s="88">
        <v>0</v>
      </c>
      <c r="J4225" s="88">
        <v>40003085</v>
      </c>
      <c r="K4225" s="88">
        <v>33713654</v>
      </c>
      <c r="L4225" s="88">
        <v>0</v>
      </c>
      <c r="M4225" s="88">
        <v>46668121</v>
      </c>
      <c r="N4225" s="88">
        <v>6163447</v>
      </c>
      <c r="O4225" s="88">
        <v>0</v>
      </c>
      <c r="P4225" s="88">
        <v>6472761</v>
      </c>
      <c r="Q4225" s="89">
        <v>0</v>
      </c>
      <c r="R4225" s="89">
        <v>0</v>
      </c>
      <c r="S4225" s="89">
        <v>0</v>
      </c>
      <c r="T4225" s="89">
        <v>3.4548574948999999E-4</v>
      </c>
      <c r="U4225" s="89">
        <v>-1.400002821E-4</v>
      </c>
      <c r="V4225" s="89">
        <v>0</v>
      </c>
      <c r="W4225" s="89">
        <v>-3.2323623239999998E-4</v>
      </c>
      <c r="X4225" s="89">
        <v>1.58228156129E-3</v>
      </c>
      <c r="Y4225" s="89">
        <v>0</v>
      </c>
      <c r="Z4225" s="89">
        <v>2.45785609519E-3</v>
      </c>
      <c r="AA4225" s="89">
        <v>1.6826197985E-4</v>
      </c>
    </row>
    <row r="4226" spans="1:27" x14ac:dyDescent="0.25">
      <c r="A4226" s="87">
        <v>96768</v>
      </c>
      <c r="B4226" s="134">
        <v>45473</v>
      </c>
      <c r="C4226" s="87">
        <v>25545</v>
      </c>
      <c r="D4226" s="86" t="s">
        <v>4461</v>
      </c>
      <c r="E4226" s="88">
        <v>303784780</v>
      </c>
      <c r="F4226" s="88">
        <v>189697224</v>
      </c>
      <c r="G4226" s="88">
        <v>9729143</v>
      </c>
      <c r="H4226" s="88">
        <v>0</v>
      </c>
      <c r="I4226" s="88">
        <v>0</v>
      </c>
      <c r="J4226" s="88">
        <v>28043539</v>
      </c>
      <c r="K4226" s="88">
        <v>67617354</v>
      </c>
      <c r="L4226" s="88">
        <v>0</v>
      </c>
      <c r="M4226" s="88">
        <v>73819192</v>
      </c>
      <c r="N4226" s="88">
        <v>0</v>
      </c>
      <c r="O4226" s="88">
        <v>0</v>
      </c>
      <c r="P4226" s="88">
        <v>10487996</v>
      </c>
      <c r="Q4226" s="89">
        <v>6.6118186669700003E-3</v>
      </c>
      <c r="R4226" s="89">
        <v>0</v>
      </c>
      <c r="S4226" s="89">
        <v>0</v>
      </c>
      <c r="T4226" s="89">
        <v>2.8725879908099998E-3</v>
      </c>
      <c r="U4226" s="89">
        <v>4.9880526180800001E-3</v>
      </c>
      <c r="V4226" s="89">
        <v>0</v>
      </c>
      <c r="W4226" s="89">
        <v>2.395170191E-4</v>
      </c>
      <c r="X4226" s="89">
        <v>0</v>
      </c>
      <c r="Y4226" s="89">
        <v>0</v>
      </c>
      <c r="Z4226" s="89">
        <v>1.9279073135979999E-2</v>
      </c>
      <c r="AA4226" s="89">
        <v>3.5066180641E-3</v>
      </c>
    </row>
    <row r="4227" spans="1:27" x14ac:dyDescent="0.25">
      <c r="A4227" s="87">
        <v>96770</v>
      </c>
      <c r="B4227" s="134">
        <v>45473</v>
      </c>
      <c r="C4227" s="87">
        <v>25547</v>
      </c>
      <c r="D4227" s="86" t="s">
        <v>4462</v>
      </c>
      <c r="E4227" s="88">
        <v>796307</v>
      </c>
      <c r="F4227" s="88">
        <v>602927</v>
      </c>
      <c r="G4227" s="88">
        <v>0</v>
      </c>
      <c r="H4227" s="88">
        <v>0</v>
      </c>
      <c r="I4227" s="88">
        <v>0</v>
      </c>
      <c r="J4227" s="88">
        <v>356413</v>
      </c>
      <c r="K4227" s="88">
        <v>225463</v>
      </c>
      <c r="L4227" s="88">
        <v>0</v>
      </c>
      <c r="M4227" s="88">
        <v>0</v>
      </c>
      <c r="N4227" s="88">
        <v>0</v>
      </c>
      <c r="O4227" s="88">
        <v>0</v>
      </c>
      <c r="P4227" s="88">
        <v>21051</v>
      </c>
      <c r="Q4227" s="89">
        <v>0</v>
      </c>
      <c r="R4227" s="89">
        <v>0</v>
      </c>
      <c r="S4227" s="89">
        <v>0</v>
      </c>
      <c r="T4227" s="89">
        <v>0</v>
      </c>
      <c r="U4227" s="89">
        <v>5.3695478381799999E-3</v>
      </c>
      <c r="V4227" s="89">
        <v>0</v>
      </c>
      <c r="W4227" s="89">
        <v>0</v>
      </c>
      <c r="X4227" s="89">
        <v>0</v>
      </c>
      <c r="Y4227" s="89">
        <v>0</v>
      </c>
      <c r="Z4227" s="89">
        <v>5.4974793084399997E-3</v>
      </c>
      <c r="AA4227" s="89">
        <v>2.4935264217899999E-3</v>
      </c>
    </row>
    <row r="4228" spans="1:27" x14ac:dyDescent="0.25">
      <c r="A4228" s="87">
        <v>96787</v>
      </c>
      <c r="B4228" s="134">
        <v>45473</v>
      </c>
      <c r="C4228" s="87">
        <v>25564</v>
      </c>
      <c r="D4228" s="86" t="s">
        <v>4463</v>
      </c>
      <c r="E4228" s="88">
        <v>296107</v>
      </c>
      <c r="F4228" s="88">
        <v>77074</v>
      </c>
      <c r="G4228" s="88">
        <v>0</v>
      </c>
      <c r="H4228" s="88">
        <v>0</v>
      </c>
      <c r="I4228" s="88">
        <v>0</v>
      </c>
      <c r="J4228" s="88">
        <v>0</v>
      </c>
      <c r="K4228" s="88">
        <v>26589</v>
      </c>
      <c r="L4228" s="88">
        <v>0</v>
      </c>
      <c r="M4228" s="88">
        <v>0</v>
      </c>
      <c r="N4228" s="88">
        <v>0</v>
      </c>
      <c r="O4228" s="88">
        <v>0</v>
      </c>
      <c r="P4228" s="88">
        <v>50485</v>
      </c>
      <c r="Q4228" s="89">
        <v>0</v>
      </c>
      <c r="R4228" s="89">
        <v>0</v>
      </c>
      <c r="S4228" s="89">
        <v>0</v>
      </c>
      <c r="T4228" s="89">
        <v>0</v>
      </c>
      <c r="U4228" s="89">
        <v>0</v>
      </c>
      <c r="V4228" s="89">
        <v>0</v>
      </c>
      <c r="W4228" s="89">
        <v>0</v>
      </c>
      <c r="X4228" s="89">
        <v>0</v>
      </c>
      <c r="Y4228" s="89">
        <v>0</v>
      </c>
      <c r="Z4228" s="89">
        <v>0</v>
      </c>
      <c r="AA4228" s="89">
        <v>0</v>
      </c>
    </row>
    <row r="4229" spans="1:27" x14ac:dyDescent="0.25">
      <c r="A4229" s="87">
        <v>96796</v>
      </c>
      <c r="B4229" s="134">
        <v>45473</v>
      </c>
      <c r="C4229" s="87">
        <v>25573</v>
      </c>
      <c r="D4229" s="86" t="s">
        <v>4464</v>
      </c>
      <c r="E4229" s="88">
        <v>8908479</v>
      </c>
      <c r="F4229" s="88">
        <v>4700339</v>
      </c>
      <c r="G4229" s="88">
        <v>143532</v>
      </c>
      <c r="H4229" s="88">
        <v>0</v>
      </c>
      <c r="I4229" s="88">
        <v>0</v>
      </c>
      <c r="J4229" s="88">
        <v>640437</v>
      </c>
      <c r="K4229" s="88">
        <v>3004747</v>
      </c>
      <c r="L4229" s="88">
        <v>0</v>
      </c>
      <c r="M4229" s="88">
        <v>0</v>
      </c>
      <c r="N4229" s="88">
        <v>0</v>
      </c>
      <c r="O4229" s="88">
        <v>0</v>
      </c>
      <c r="P4229" s="88">
        <v>911623</v>
      </c>
      <c r="Q4229" s="89">
        <v>3.8283405808310002E-2</v>
      </c>
      <c r="R4229" s="89">
        <v>0</v>
      </c>
      <c r="S4229" s="89">
        <v>0</v>
      </c>
      <c r="T4229" s="89">
        <v>0</v>
      </c>
      <c r="U4229" s="89">
        <v>1.387089878248E-2</v>
      </c>
      <c r="V4229" s="89">
        <v>0</v>
      </c>
      <c r="W4229" s="89">
        <v>0</v>
      </c>
      <c r="X4229" s="89">
        <v>0</v>
      </c>
      <c r="Y4229" s="89">
        <v>0</v>
      </c>
      <c r="Z4229" s="89">
        <v>1.2044066277239999E-2</v>
      </c>
      <c r="AA4229" s="89">
        <v>1.3141829530559999E-2</v>
      </c>
    </row>
    <row r="4230" spans="1:27" x14ac:dyDescent="0.25">
      <c r="A4230" s="87">
        <v>96799</v>
      </c>
      <c r="B4230" s="134">
        <v>45473</v>
      </c>
      <c r="C4230" s="87">
        <v>25576</v>
      </c>
      <c r="D4230" s="86" t="s">
        <v>4465</v>
      </c>
      <c r="E4230" s="88">
        <v>3610117</v>
      </c>
      <c r="F4230" s="88">
        <v>2698047</v>
      </c>
      <c r="G4230" s="88">
        <v>0</v>
      </c>
      <c r="H4230" s="88">
        <v>0</v>
      </c>
      <c r="I4230" s="88">
        <v>0</v>
      </c>
      <c r="J4230" s="88">
        <v>1658340</v>
      </c>
      <c r="K4230" s="88">
        <v>600449</v>
      </c>
      <c r="L4230" s="88">
        <v>0</v>
      </c>
      <c r="M4230" s="88">
        <v>0</v>
      </c>
      <c r="N4230" s="88">
        <v>0</v>
      </c>
      <c r="O4230" s="88">
        <v>0</v>
      </c>
      <c r="P4230" s="88">
        <v>439258</v>
      </c>
      <c r="Q4230" s="89">
        <v>0</v>
      </c>
      <c r="R4230" s="89">
        <v>0</v>
      </c>
      <c r="S4230" s="89">
        <v>0</v>
      </c>
      <c r="T4230" s="89">
        <v>0</v>
      </c>
      <c r="U4230" s="89">
        <v>2.4371737233700001E-3</v>
      </c>
      <c r="V4230" s="89">
        <v>0</v>
      </c>
      <c r="W4230" s="89">
        <v>0</v>
      </c>
      <c r="X4230" s="89">
        <v>0</v>
      </c>
      <c r="Y4230" s="89">
        <v>0</v>
      </c>
      <c r="Z4230" s="89">
        <v>9.3902842876600005E-3</v>
      </c>
      <c r="AA4230" s="89">
        <v>2.3683863696200001E-3</v>
      </c>
    </row>
    <row r="4231" spans="1:27" x14ac:dyDescent="0.25">
      <c r="A4231" s="87">
        <v>96808</v>
      </c>
      <c r="B4231" s="134">
        <v>45473</v>
      </c>
      <c r="C4231" s="87">
        <v>25585</v>
      </c>
      <c r="D4231" s="86" t="s">
        <v>4466</v>
      </c>
      <c r="E4231" s="88">
        <v>37645932</v>
      </c>
      <c r="F4231" s="88">
        <v>16338244</v>
      </c>
      <c r="G4231" s="88">
        <v>263792</v>
      </c>
      <c r="H4231" s="88">
        <v>0</v>
      </c>
      <c r="I4231" s="88">
        <v>0</v>
      </c>
      <c r="J4231" s="88">
        <v>3238994</v>
      </c>
      <c r="K4231" s="88">
        <v>5688770</v>
      </c>
      <c r="L4231" s="88">
        <v>0</v>
      </c>
      <c r="M4231" s="88">
        <v>4907255</v>
      </c>
      <c r="N4231" s="88">
        <v>0</v>
      </c>
      <c r="O4231" s="88">
        <v>0</v>
      </c>
      <c r="P4231" s="88">
        <v>2239433</v>
      </c>
      <c r="Q4231" s="89">
        <v>2.5188773219139999E-2</v>
      </c>
      <c r="R4231" s="89">
        <v>0</v>
      </c>
      <c r="S4231" s="89">
        <v>0</v>
      </c>
      <c r="T4231" s="89">
        <v>-1.1617045469999999E-3</v>
      </c>
      <c r="U4231" s="89">
        <v>1.2856360142800001E-3</v>
      </c>
      <c r="V4231" s="89">
        <v>0</v>
      </c>
      <c r="W4231" s="89">
        <v>-3.6452983369999998E-4</v>
      </c>
      <c r="X4231" s="89">
        <v>0</v>
      </c>
      <c r="Y4231" s="89">
        <v>0</v>
      </c>
      <c r="Z4231" s="89">
        <v>6.55133887262E-3</v>
      </c>
      <c r="AA4231" s="89">
        <v>1.29354123066E-3</v>
      </c>
    </row>
    <row r="4232" spans="1:27" x14ac:dyDescent="0.25">
      <c r="A4232" s="87">
        <v>96821</v>
      </c>
      <c r="B4232" s="134">
        <v>45473</v>
      </c>
      <c r="C4232" s="87">
        <v>15411</v>
      </c>
      <c r="D4232" s="86" t="s">
        <v>4467</v>
      </c>
      <c r="E4232" s="88">
        <v>420262</v>
      </c>
      <c r="F4232" s="88">
        <v>163047</v>
      </c>
      <c r="G4232" s="88">
        <v>0</v>
      </c>
      <c r="H4232" s="88">
        <v>0</v>
      </c>
      <c r="I4232" s="88">
        <v>0</v>
      </c>
      <c r="J4232" s="88">
        <v>15550</v>
      </c>
      <c r="K4232" s="88">
        <v>69646</v>
      </c>
      <c r="L4232" s="88">
        <v>0</v>
      </c>
      <c r="M4232" s="88">
        <v>0</v>
      </c>
      <c r="N4232" s="88">
        <v>0</v>
      </c>
      <c r="O4232" s="88">
        <v>0</v>
      </c>
      <c r="P4232" s="88">
        <v>77851</v>
      </c>
      <c r="Q4232" s="89">
        <v>0</v>
      </c>
      <c r="R4232" s="89">
        <v>0</v>
      </c>
      <c r="S4232" s="89">
        <v>0</v>
      </c>
      <c r="T4232" s="89">
        <v>0</v>
      </c>
      <c r="U4232" s="89">
        <v>0</v>
      </c>
      <c r="V4232" s="89">
        <v>0</v>
      </c>
      <c r="W4232" s="89">
        <v>0</v>
      </c>
      <c r="X4232" s="89">
        <v>0</v>
      </c>
      <c r="Y4232" s="89">
        <v>0</v>
      </c>
      <c r="Z4232" s="89">
        <v>1.0537010940530001E-2</v>
      </c>
      <c r="AA4232" s="89">
        <v>4.74778554779E-3</v>
      </c>
    </row>
    <row r="4233" spans="1:27" x14ac:dyDescent="0.25">
      <c r="A4233" s="87">
        <v>97052</v>
      </c>
      <c r="B4233" s="134">
        <v>45473</v>
      </c>
      <c r="C4233" s="87">
        <v>5238</v>
      </c>
      <c r="D4233" s="86" t="s">
        <v>3842</v>
      </c>
      <c r="E4233" s="88">
        <v>81367637</v>
      </c>
      <c r="F4233" s="88">
        <v>34465522</v>
      </c>
      <c r="G4233" s="88">
        <v>2378755</v>
      </c>
      <c r="H4233" s="88">
        <v>0</v>
      </c>
      <c r="I4233" s="88">
        <v>0</v>
      </c>
      <c r="J4233" s="88">
        <v>7084310</v>
      </c>
      <c r="K4233" s="88">
        <v>15050123</v>
      </c>
      <c r="L4233" s="88">
        <v>0</v>
      </c>
      <c r="M4233" s="88">
        <v>6674406</v>
      </c>
      <c r="N4233" s="88">
        <v>663552</v>
      </c>
      <c r="O4233" s="88">
        <v>0</v>
      </c>
      <c r="P4233" s="88">
        <v>2614376</v>
      </c>
      <c r="Q4233" s="89">
        <v>1.2236922778649999E-2</v>
      </c>
      <c r="R4233" s="89">
        <v>0</v>
      </c>
      <c r="S4233" s="89">
        <v>0</v>
      </c>
      <c r="T4233" s="89">
        <v>0</v>
      </c>
      <c r="U4233" s="89">
        <v>9.5511537044000005E-4</v>
      </c>
      <c r="V4233" s="89">
        <v>0</v>
      </c>
      <c r="W4233" s="89">
        <v>0</v>
      </c>
      <c r="X4233" s="89">
        <v>0</v>
      </c>
      <c r="Y4233" s="89">
        <v>0</v>
      </c>
      <c r="Z4233" s="89">
        <v>1.6385522694100001E-3</v>
      </c>
      <c r="AA4233" s="89">
        <v>1.60913588609E-3</v>
      </c>
    </row>
    <row r="4234" spans="1:27" x14ac:dyDescent="0.25">
      <c r="A4234" s="87">
        <v>97053</v>
      </c>
      <c r="B4234" s="134">
        <v>45473</v>
      </c>
      <c r="C4234" s="87">
        <v>2129</v>
      </c>
      <c r="D4234" s="86" t="s">
        <v>4468</v>
      </c>
      <c r="E4234" s="88">
        <v>21160121</v>
      </c>
      <c r="F4234" s="88">
        <v>11827081</v>
      </c>
      <c r="G4234" s="88">
        <v>1022982</v>
      </c>
      <c r="H4234" s="88">
        <v>0</v>
      </c>
      <c r="I4234" s="88">
        <v>0</v>
      </c>
      <c r="J4234" s="88">
        <v>2386132</v>
      </c>
      <c r="K4234" s="88">
        <v>4507474</v>
      </c>
      <c r="L4234" s="88">
        <v>0</v>
      </c>
      <c r="M4234" s="88">
        <v>1569587</v>
      </c>
      <c r="N4234" s="88">
        <v>0</v>
      </c>
      <c r="O4234" s="88">
        <v>0</v>
      </c>
      <c r="P4234" s="88">
        <v>2340906</v>
      </c>
      <c r="Q4234" s="89">
        <v>1.1233616728029999E-2</v>
      </c>
      <c r="R4234" s="89">
        <v>0</v>
      </c>
      <c r="S4234" s="89">
        <v>0</v>
      </c>
      <c r="T4234" s="89">
        <v>6.7410048255000003E-4</v>
      </c>
      <c r="U4234" s="89">
        <v>1.1156084994900001E-3</v>
      </c>
      <c r="V4234" s="89">
        <v>0</v>
      </c>
      <c r="W4234" s="89">
        <v>-2.1122015740000001E-3</v>
      </c>
      <c r="X4234" s="89">
        <v>0</v>
      </c>
      <c r="Y4234" s="89">
        <v>0</v>
      </c>
      <c r="Z4234" s="89">
        <v>1.1140008000299999E-3</v>
      </c>
      <c r="AA4234" s="89">
        <v>1.5727371544399999E-3</v>
      </c>
    </row>
    <row r="4235" spans="1:27" x14ac:dyDescent="0.25">
      <c r="A4235" s="87">
        <v>97059</v>
      </c>
      <c r="B4235" s="134">
        <v>45473</v>
      </c>
      <c r="C4235" s="87">
        <v>15711</v>
      </c>
      <c r="D4235" s="86" t="s">
        <v>4469</v>
      </c>
      <c r="E4235" s="88">
        <v>381228183</v>
      </c>
      <c r="F4235" s="88">
        <v>240784736</v>
      </c>
      <c r="G4235" s="88">
        <v>22802762</v>
      </c>
      <c r="H4235" s="88">
        <v>0</v>
      </c>
      <c r="I4235" s="88">
        <v>0</v>
      </c>
      <c r="J4235" s="88">
        <v>25181934</v>
      </c>
      <c r="K4235" s="88">
        <v>75086032</v>
      </c>
      <c r="L4235" s="88">
        <v>0</v>
      </c>
      <c r="M4235" s="88">
        <v>99857827</v>
      </c>
      <c r="N4235" s="88">
        <v>11896195</v>
      </c>
      <c r="O4235" s="88">
        <v>0</v>
      </c>
      <c r="P4235" s="88">
        <v>5959986</v>
      </c>
      <c r="Q4235" s="89">
        <v>1.0995458415430001E-2</v>
      </c>
      <c r="R4235" s="89">
        <v>0</v>
      </c>
      <c r="S4235" s="89">
        <v>0</v>
      </c>
      <c r="T4235" s="89">
        <v>5.0745083350000003E-4</v>
      </c>
      <c r="U4235" s="89">
        <v>1.5169270791599999E-3</v>
      </c>
      <c r="V4235" s="89">
        <v>0</v>
      </c>
      <c r="W4235" s="89">
        <v>4.1875201115000002E-4</v>
      </c>
      <c r="X4235" s="89">
        <v>0</v>
      </c>
      <c r="Y4235" s="89">
        <v>0</v>
      </c>
      <c r="Z4235" s="89">
        <v>6.9018450000000002E-3</v>
      </c>
      <c r="AA4235" s="89">
        <v>2.09585051681E-3</v>
      </c>
    </row>
    <row r="4236" spans="1:27" x14ac:dyDescent="0.25">
      <c r="A4236" s="87">
        <v>97063</v>
      </c>
      <c r="B4236" s="134">
        <v>45473</v>
      </c>
      <c r="C4236" s="87">
        <v>19515</v>
      </c>
      <c r="D4236" s="86" t="s">
        <v>4470</v>
      </c>
      <c r="E4236" s="88">
        <v>30494712</v>
      </c>
      <c r="F4236" s="88">
        <v>22875585</v>
      </c>
      <c r="G4236" s="88">
        <v>0</v>
      </c>
      <c r="H4236" s="88">
        <v>0</v>
      </c>
      <c r="I4236" s="88">
        <v>0</v>
      </c>
      <c r="J4236" s="88">
        <v>1192315</v>
      </c>
      <c r="K4236" s="88">
        <v>1199934</v>
      </c>
      <c r="L4236" s="88">
        <v>0</v>
      </c>
      <c r="M4236" s="88">
        <v>2186760</v>
      </c>
      <c r="N4236" s="88">
        <v>8724582</v>
      </c>
      <c r="O4236" s="88">
        <v>9394448</v>
      </c>
      <c r="P4236" s="88">
        <v>177546</v>
      </c>
      <c r="Q4236" s="89">
        <v>0</v>
      </c>
      <c r="R4236" s="89">
        <v>0</v>
      </c>
      <c r="S4236" s="89">
        <v>0</v>
      </c>
      <c r="T4236" s="89">
        <v>0</v>
      </c>
      <c r="U4236" s="89">
        <v>0</v>
      </c>
      <c r="V4236" s="89">
        <v>0</v>
      </c>
      <c r="W4236" s="89">
        <v>0</v>
      </c>
      <c r="X4236" s="89">
        <v>0</v>
      </c>
      <c r="Y4236" s="89">
        <v>0</v>
      </c>
      <c r="Z4236" s="89">
        <v>0</v>
      </c>
      <c r="AA4236" s="89">
        <v>0</v>
      </c>
    </row>
    <row r="4237" spans="1:27" x14ac:dyDescent="0.25">
      <c r="A4237" s="87">
        <v>97066</v>
      </c>
      <c r="B4237" s="134">
        <v>45473</v>
      </c>
      <c r="C4237" s="87">
        <v>18075</v>
      </c>
      <c r="D4237" s="86" t="s">
        <v>4471</v>
      </c>
      <c r="E4237" s="88">
        <v>12766903</v>
      </c>
      <c r="F4237" s="88">
        <v>7016707</v>
      </c>
      <c r="G4237" s="88">
        <v>0</v>
      </c>
      <c r="H4237" s="88">
        <v>0</v>
      </c>
      <c r="I4237" s="88">
        <v>0</v>
      </c>
      <c r="J4237" s="88">
        <v>914682</v>
      </c>
      <c r="K4237" s="88">
        <v>1862038</v>
      </c>
      <c r="L4237" s="88">
        <v>0</v>
      </c>
      <c r="M4237" s="88">
        <v>3026320</v>
      </c>
      <c r="N4237" s="88">
        <v>0</v>
      </c>
      <c r="O4237" s="88">
        <v>111472</v>
      </c>
      <c r="P4237" s="88">
        <v>1102195</v>
      </c>
      <c r="Q4237" s="89">
        <v>0</v>
      </c>
      <c r="R4237" s="89">
        <v>0</v>
      </c>
      <c r="S4237" s="89">
        <v>0</v>
      </c>
      <c r="T4237" s="89">
        <v>9.3192791137000001E-4</v>
      </c>
      <c r="U4237" s="89">
        <v>6.0213032963000004E-4</v>
      </c>
      <c r="V4237" s="89">
        <v>0</v>
      </c>
      <c r="W4237" s="89">
        <v>0</v>
      </c>
      <c r="X4237" s="89">
        <v>0</v>
      </c>
      <c r="Y4237" s="89">
        <v>0</v>
      </c>
      <c r="Z4237" s="89">
        <v>1.66237453696E-3</v>
      </c>
      <c r="AA4237" s="89">
        <v>6.3018955675000002E-4</v>
      </c>
    </row>
    <row r="4238" spans="1:27" x14ac:dyDescent="0.25">
      <c r="A4238" s="87">
        <v>97068</v>
      </c>
      <c r="B4238" s="134">
        <v>45473</v>
      </c>
      <c r="C4238" s="87">
        <v>16728</v>
      </c>
      <c r="D4238" s="86" t="s">
        <v>4472</v>
      </c>
      <c r="E4238" s="88">
        <v>850329374</v>
      </c>
      <c r="F4238" s="88">
        <v>708929379</v>
      </c>
      <c r="G4238" s="88">
        <v>21741674</v>
      </c>
      <c r="H4238" s="88">
        <v>0</v>
      </c>
      <c r="I4238" s="88">
        <v>3580711</v>
      </c>
      <c r="J4238" s="88">
        <v>7782444</v>
      </c>
      <c r="K4238" s="88">
        <v>47474433</v>
      </c>
      <c r="L4238" s="88">
        <v>0</v>
      </c>
      <c r="M4238" s="88">
        <v>293654283</v>
      </c>
      <c r="N4238" s="88">
        <v>308013806</v>
      </c>
      <c r="O4238" s="88">
        <v>1273541</v>
      </c>
      <c r="P4238" s="88">
        <v>25408486</v>
      </c>
      <c r="Q4238" s="89">
        <v>1.7960821523129999E-2</v>
      </c>
      <c r="R4238" s="89">
        <v>0</v>
      </c>
      <c r="S4238" s="89">
        <v>4.5035172728899999E-3</v>
      </c>
      <c r="T4238" s="89">
        <v>0</v>
      </c>
      <c r="U4238" s="89">
        <v>2.6992049286999999E-3</v>
      </c>
      <c r="V4238" s="89">
        <v>0</v>
      </c>
      <c r="W4238" s="89">
        <v>0</v>
      </c>
      <c r="X4238" s="89">
        <v>0</v>
      </c>
      <c r="Y4238" s="89">
        <v>2.3253523549639998E-2</v>
      </c>
      <c r="Z4238" s="89">
        <v>1.52027584839E-2</v>
      </c>
      <c r="AA4238" s="89">
        <v>1.35783798809E-3</v>
      </c>
    </row>
    <row r="4239" spans="1:27" x14ac:dyDescent="0.25">
      <c r="A4239" s="87">
        <v>97071</v>
      </c>
      <c r="B4239" s="134">
        <v>45473</v>
      </c>
      <c r="C4239" s="87">
        <v>10039</v>
      </c>
      <c r="D4239" s="86" t="s">
        <v>4473</v>
      </c>
      <c r="E4239" s="88">
        <v>290805577</v>
      </c>
      <c r="F4239" s="88">
        <v>191641075</v>
      </c>
      <c r="G4239" s="88">
        <v>0</v>
      </c>
      <c r="H4239" s="88">
        <v>0</v>
      </c>
      <c r="I4239" s="88">
        <v>0</v>
      </c>
      <c r="J4239" s="88">
        <v>84619013</v>
      </c>
      <c r="K4239" s="88">
        <v>21036745</v>
      </c>
      <c r="L4239" s="88">
        <v>0</v>
      </c>
      <c r="M4239" s="88">
        <v>79529878</v>
      </c>
      <c r="N4239" s="88">
        <v>0</v>
      </c>
      <c r="O4239" s="88">
        <v>0</v>
      </c>
      <c r="P4239" s="88">
        <v>6455437</v>
      </c>
      <c r="Q4239" s="89">
        <v>0</v>
      </c>
      <c r="R4239" s="89">
        <v>0</v>
      </c>
      <c r="S4239" s="89">
        <v>0</v>
      </c>
      <c r="T4239" s="89">
        <v>2.6035351295199999E-3</v>
      </c>
      <c r="U4239" s="89">
        <v>1.4534340040759999E-2</v>
      </c>
      <c r="V4239" s="89">
        <v>0</v>
      </c>
      <c r="W4239" s="89">
        <v>0</v>
      </c>
      <c r="X4239" s="89">
        <v>0</v>
      </c>
      <c r="Y4239" s="89">
        <v>0</v>
      </c>
      <c r="Z4239" s="89">
        <v>1.53658005454E-2</v>
      </c>
      <c r="AA4239" s="89">
        <v>3.95042192157E-3</v>
      </c>
    </row>
    <row r="4240" spans="1:27" x14ac:dyDescent="0.25">
      <c r="A4240" s="87">
        <v>97073</v>
      </c>
      <c r="B4240" s="134">
        <v>45473</v>
      </c>
      <c r="C4240" s="87">
        <v>4547</v>
      </c>
      <c r="D4240" s="86" t="s">
        <v>4474</v>
      </c>
      <c r="E4240" s="88">
        <v>99239990</v>
      </c>
      <c r="F4240" s="88">
        <v>62281855</v>
      </c>
      <c r="G4240" s="88">
        <v>0</v>
      </c>
      <c r="H4240" s="88">
        <v>0</v>
      </c>
      <c r="I4240" s="88">
        <v>0</v>
      </c>
      <c r="J4240" s="88">
        <v>3649506</v>
      </c>
      <c r="K4240" s="88">
        <v>26249872</v>
      </c>
      <c r="L4240" s="88">
        <v>0</v>
      </c>
      <c r="M4240" s="88">
        <v>3698805</v>
      </c>
      <c r="N4240" s="88">
        <v>27348736</v>
      </c>
      <c r="O4240" s="88">
        <v>0</v>
      </c>
      <c r="P4240" s="88">
        <v>1334936</v>
      </c>
      <c r="Q4240" s="89">
        <v>0</v>
      </c>
      <c r="R4240" s="89">
        <v>0</v>
      </c>
      <c r="S4240" s="89">
        <v>0</v>
      </c>
      <c r="T4240" s="89">
        <v>1.57599701988E-3</v>
      </c>
      <c r="U4240" s="89">
        <v>2.3914142902200001E-3</v>
      </c>
      <c r="V4240" s="89">
        <v>0</v>
      </c>
      <c r="W4240" s="89">
        <v>0</v>
      </c>
      <c r="X4240" s="89">
        <v>0</v>
      </c>
      <c r="Y4240" s="89">
        <v>0</v>
      </c>
      <c r="Z4240" s="89">
        <v>4.5246130628700003E-3</v>
      </c>
      <c r="AA4240" s="89">
        <v>1.0546768218100001E-3</v>
      </c>
    </row>
    <row r="4241" spans="1:27" x14ac:dyDescent="0.25">
      <c r="A4241" s="87">
        <v>97076</v>
      </c>
      <c r="B4241" s="134">
        <v>45473</v>
      </c>
      <c r="C4241" s="87">
        <v>3427</v>
      </c>
      <c r="D4241" s="86" t="s">
        <v>4475</v>
      </c>
      <c r="E4241" s="88">
        <v>393632160</v>
      </c>
      <c r="F4241" s="88">
        <v>272036045</v>
      </c>
      <c r="G4241" s="88">
        <v>5221032</v>
      </c>
      <c r="H4241" s="88">
        <v>0</v>
      </c>
      <c r="I4241" s="88">
        <v>0</v>
      </c>
      <c r="J4241" s="88">
        <v>39222209</v>
      </c>
      <c r="K4241" s="88">
        <v>94374877</v>
      </c>
      <c r="L4241" s="88">
        <v>0</v>
      </c>
      <c r="M4241" s="88">
        <v>85299796</v>
      </c>
      <c r="N4241" s="88">
        <v>22823379</v>
      </c>
      <c r="O4241" s="88">
        <v>1042002</v>
      </c>
      <c r="P4241" s="88">
        <v>24052750</v>
      </c>
      <c r="Q4241" s="89">
        <v>1.556659752793E-2</v>
      </c>
      <c r="R4241" s="89">
        <v>0</v>
      </c>
      <c r="S4241" s="89">
        <v>0</v>
      </c>
      <c r="T4241" s="89">
        <v>0</v>
      </c>
      <c r="U4241" s="89">
        <v>2.3269890786200001E-3</v>
      </c>
      <c r="V4241" s="89">
        <v>0</v>
      </c>
      <c r="W4241" s="89">
        <v>1.6065727603500001E-3</v>
      </c>
      <c r="X4241" s="89">
        <v>-1.6033747903E-3</v>
      </c>
      <c r="Y4241" s="89">
        <v>8.7822701567E-4</v>
      </c>
      <c r="Z4241" s="89">
        <v>-4.1934859910000002E-4</v>
      </c>
      <c r="AA4241" s="89">
        <v>1.56557460432E-3</v>
      </c>
    </row>
    <row r="4242" spans="1:27" x14ac:dyDescent="0.25">
      <c r="A4242" s="87">
        <v>97077</v>
      </c>
      <c r="B4242" s="134">
        <v>45473</v>
      </c>
      <c r="C4242" s="87">
        <v>16242</v>
      </c>
      <c r="D4242" s="86" t="s">
        <v>4476</v>
      </c>
      <c r="E4242" s="88">
        <v>34843153</v>
      </c>
      <c r="F4242" s="88">
        <v>21589393</v>
      </c>
      <c r="G4242" s="88">
        <v>2255617</v>
      </c>
      <c r="H4242" s="88">
        <v>0</v>
      </c>
      <c r="I4242" s="88">
        <v>0</v>
      </c>
      <c r="J4242" s="88">
        <v>1622474</v>
      </c>
      <c r="K4242" s="88">
        <v>5022270</v>
      </c>
      <c r="L4242" s="88">
        <v>0</v>
      </c>
      <c r="M4242" s="88">
        <v>11859574</v>
      </c>
      <c r="N4242" s="88">
        <v>0</v>
      </c>
      <c r="O4242" s="88">
        <v>0</v>
      </c>
      <c r="P4242" s="88">
        <v>829458</v>
      </c>
      <c r="Q4242" s="89">
        <v>3.617332493264E-2</v>
      </c>
      <c r="R4242" s="89">
        <v>0</v>
      </c>
      <c r="S4242" s="89">
        <v>0</v>
      </c>
      <c r="T4242" s="89">
        <v>-7.5699639879000004E-3</v>
      </c>
      <c r="U4242" s="89">
        <v>9.7389383211199995E-3</v>
      </c>
      <c r="V4242" s="89">
        <v>0</v>
      </c>
      <c r="W4242" s="89">
        <v>-3.7991631299999997E-5</v>
      </c>
      <c r="X4242" s="89">
        <v>0</v>
      </c>
      <c r="Y4242" s="89">
        <v>0</v>
      </c>
      <c r="Z4242" s="89">
        <v>1.8229048580109999E-2</v>
      </c>
      <c r="AA4242" s="89">
        <v>7.01119141898E-3</v>
      </c>
    </row>
    <row r="4243" spans="1:27" x14ac:dyDescent="0.25">
      <c r="A4243" s="87">
        <v>97078</v>
      </c>
      <c r="B4243" s="134">
        <v>45473</v>
      </c>
      <c r="C4243" s="87">
        <v>15511</v>
      </c>
      <c r="D4243" s="86" t="s">
        <v>4477</v>
      </c>
      <c r="E4243" s="88">
        <v>18775613</v>
      </c>
      <c r="F4243" s="88">
        <v>6553601</v>
      </c>
      <c r="G4243" s="88">
        <v>754773</v>
      </c>
      <c r="H4243" s="88">
        <v>0</v>
      </c>
      <c r="I4243" s="88">
        <v>0</v>
      </c>
      <c r="J4243" s="88">
        <v>1435592</v>
      </c>
      <c r="K4243" s="88">
        <v>2351576</v>
      </c>
      <c r="L4243" s="88">
        <v>0</v>
      </c>
      <c r="M4243" s="88">
        <v>1274226</v>
      </c>
      <c r="N4243" s="88">
        <v>0</v>
      </c>
      <c r="O4243" s="88">
        <v>0</v>
      </c>
      <c r="P4243" s="88">
        <v>737434</v>
      </c>
      <c r="Q4243" s="89">
        <v>4.2763292867000003E-3</v>
      </c>
      <c r="R4243" s="89">
        <v>0</v>
      </c>
      <c r="S4243" s="89">
        <v>0</v>
      </c>
      <c r="T4243" s="89">
        <v>0</v>
      </c>
      <c r="U4243" s="89">
        <v>1.9804939352000001E-4</v>
      </c>
      <c r="V4243" s="89">
        <v>0</v>
      </c>
      <c r="W4243" s="89">
        <v>7.0524015336999996E-4</v>
      </c>
      <c r="X4243" s="89">
        <v>0</v>
      </c>
      <c r="Y4243" s="89">
        <v>0</v>
      </c>
      <c r="Z4243" s="89">
        <v>7.6621274094500003E-3</v>
      </c>
      <c r="AA4243" s="89">
        <v>1.88706825684E-3</v>
      </c>
    </row>
    <row r="4244" spans="1:27" x14ac:dyDescent="0.25">
      <c r="A4244" s="87">
        <v>97079</v>
      </c>
      <c r="B4244" s="134">
        <v>45473</v>
      </c>
      <c r="C4244" s="87">
        <v>15660</v>
      </c>
      <c r="D4244" s="86" t="s">
        <v>4478</v>
      </c>
      <c r="E4244" s="88">
        <v>65626142</v>
      </c>
      <c r="F4244" s="88">
        <v>38343419</v>
      </c>
      <c r="G4244" s="88">
        <v>1090380</v>
      </c>
      <c r="H4244" s="88">
        <v>0</v>
      </c>
      <c r="I4244" s="88">
        <v>0</v>
      </c>
      <c r="J4244" s="88">
        <v>3139933</v>
      </c>
      <c r="K4244" s="88">
        <v>5395087</v>
      </c>
      <c r="L4244" s="88">
        <v>0</v>
      </c>
      <c r="M4244" s="88">
        <v>22676680</v>
      </c>
      <c r="N4244" s="88">
        <v>4754423</v>
      </c>
      <c r="O4244" s="88">
        <v>0</v>
      </c>
      <c r="P4244" s="88">
        <v>1286916</v>
      </c>
      <c r="Q4244" s="89">
        <v>1.241125685955E-2</v>
      </c>
      <c r="R4244" s="89">
        <v>0</v>
      </c>
      <c r="S4244" s="89">
        <v>0</v>
      </c>
      <c r="T4244" s="89">
        <v>0</v>
      </c>
      <c r="U4244" s="89">
        <v>-7.1741094099999998E-5</v>
      </c>
      <c r="V4244" s="89">
        <v>0</v>
      </c>
      <c r="W4244" s="89">
        <v>8.806594033E-5</v>
      </c>
      <c r="X4244" s="89">
        <v>1.0061500916000001E-3</v>
      </c>
      <c r="Y4244" s="89">
        <v>0</v>
      </c>
      <c r="Z4244" s="89">
        <v>1.3490601990390001E-2</v>
      </c>
      <c r="AA4244" s="89">
        <v>1.0244335585199999E-3</v>
      </c>
    </row>
    <row r="4245" spans="1:27" x14ac:dyDescent="0.25">
      <c r="A4245" s="87">
        <v>97084</v>
      </c>
      <c r="B4245" s="134">
        <v>45473</v>
      </c>
      <c r="C4245" s="87">
        <v>15785</v>
      </c>
      <c r="D4245" s="86" t="s">
        <v>4479</v>
      </c>
      <c r="E4245" s="88">
        <v>578324060</v>
      </c>
      <c r="F4245" s="88">
        <v>466226726</v>
      </c>
      <c r="G4245" s="88">
        <v>37500806</v>
      </c>
      <c r="H4245" s="88">
        <v>0</v>
      </c>
      <c r="I4245" s="88">
        <v>0</v>
      </c>
      <c r="J4245" s="88">
        <v>140311154</v>
      </c>
      <c r="K4245" s="88">
        <v>149441948</v>
      </c>
      <c r="L4245" s="88">
        <v>1137681</v>
      </c>
      <c r="M4245" s="88">
        <v>114407185</v>
      </c>
      <c r="N4245" s="88">
        <v>12601929</v>
      </c>
      <c r="O4245" s="88">
        <v>0</v>
      </c>
      <c r="P4245" s="88">
        <v>10826023</v>
      </c>
      <c r="Q4245" s="89">
        <v>9.5687169089800003E-3</v>
      </c>
      <c r="R4245" s="89">
        <v>0</v>
      </c>
      <c r="S4245" s="89">
        <v>0</v>
      </c>
      <c r="T4245" s="89">
        <v>2.4687150232199999E-3</v>
      </c>
      <c r="U4245" s="89">
        <v>9.0014906500400001E-3</v>
      </c>
      <c r="V4245" s="89">
        <v>0</v>
      </c>
      <c r="W4245" s="89">
        <v>-8.2411366779999999E-4</v>
      </c>
      <c r="X4245" s="89">
        <v>0</v>
      </c>
      <c r="Y4245" s="89">
        <v>0</v>
      </c>
      <c r="Z4245" s="89">
        <v>1.3809135916369999E-2</v>
      </c>
      <c r="AA4245" s="89">
        <v>4.9774588190299998E-3</v>
      </c>
    </row>
    <row r="4246" spans="1:27" x14ac:dyDescent="0.25">
      <c r="A4246" s="87">
        <v>97086</v>
      </c>
      <c r="B4246" s="134">
        <v>45473</v>
      </c>
      <c r="C4246" s="87">
        <v>15757</v>
      </c>
      <c r="D4246" s="86" t="s">
        <v>4480</v>
      </c>
      <c r="E4246" s="88">
        <v>378882619</v>
      </c>
      <c r="F4246" s="88">
        <v>247390968</v>
      </c>
      <c r="G4246" s="88">
        <v>10371225</v>
      </c>
      <c r="H4246" s="88">
        <v>0</v>
      </c>
      <c r="I4246" s="88">
        <v>0</v>
      </c>
      <c r="J4246" s="88">
        <v>16657355</v>
      </c>
      <c r="K4246" s="88">
        <v>48630845</v>
      </c>
      <c r="L4246" s="88">
        <v>0</v>
      </c>
      <c r="M4246" s="88">
        <v>123798419</v>
      </c>
      <c r="N4246" s="88">
        <v>24229749</v>
      </c>
      <c r="O4246" s="88">
        <v>22581</v>
      </c>
      <c r="P4246" s="88">
        <v>23680793</v>
      </c>
      <c r="Q4246" s="89">
        <v>5.7805014364700003E-3</v>
      </c>
      <c r="R4246" s="89">
        <v>0</v>
      </c>
      <c r="S4246" s="89">
        <v>0</v>
      </c>
      <c r="T4246" s="89">
        <v>3.4948574235000001E-4</v>
      </c>
      <c r="U4246" s="89">
        <v>2.94481638254E-3</v>
      </c>
      <c r="V4246" s="89">
        <v>0</v>
      </c>
      <c r="W4246" s="89">
        <v>1.2568558555600001E-3</v>
      </c>
      <c r="X4246" s="89">
        <v>3.8176938698300004E-6</v>
      </c>
      <c r="Y4246" s="89">
        <v>0</v>
      </c>
      <c r="Z4246" s="89">
        <v>6.0382558589999996E-4</v>
      </c>
      <c r="AA4246" s="89">
        <v>1.5183925554200001E-3</v>
      </c>
    </row>
    <row r="4247" spans="1:27" x14ac:dyDescent="0.25">
      <c r="A4247" s="87">
        <v>97089</v>
      </c>
      <c r="B4247" s="134">
        <v>45473</v>
      </c>
      <c r="C4247" s="87">
        <v>22699</v>
      </c>
      <c r="D4247" s="86" t="s">
        <v>4481</v>
      </c>
      <c r="E4247" s="88">
        <v>355729593</v>
      </c>
      <c r="F4247" s="88">
        <v>233777279</v>
      </c>
      <c r="G4247" s="88">
        <v>9828376</v>
      </c>
      <c r="H4247" s="88">
        <v>0</v>
      </c>
      <c r="I4247" s="88">
        <v>0</v>
      </c>
      <c r="J4247" s="88">
        <v>29315290</v>
      </c>
      <c r="K4247" s="88">
        <v>33179331</v>
      </c>
      <c r="L4247" s="88">
        <v>0</v>
      </c>
      <c r="M4247" s="88">
        <v>112827457</v>
      </c>
      <c r="N4247" s="88">
        <v>23896132</v>
      </c>
      <c r="O4247" s="88">
        <v>638935</v>
      </c>
      <c r="P4247" s="88">
        <v>24091758</v>
      </c>
      <c r="Q4247" s="89">
        <v>9.6197390678599993E-3</v>
      </c>
      <c r="R4247" s="89">
        <v>0</v>
      </c>
      <c r="S4247" s="89">
        <v>0</v>
      </c>
      <c r="T4247" s="89">
        <v>5.5548486037999996E-4</v>
      </c>
      <c r="U4247" s="89">
        <v>2.4883628853999999E-3</v>
      </c>
      <c r="V4247" s="89">
        <v>0</v>
      </c>
      <c r="W4247" s="89">
        <v>7.9049696229999998E-5</v>
      </c>
      <c r="X4247" s="89">
        <v>0</v>
      </c>
      <c r="Y4247" s="89">
        <v>0</v>
      </c>
      <c r="Z4247" s="89">
        <v>7.9161854757700007E-3</v>
      </c>
      <c r="AA4247" s="89">
        <v>1.72501024914E-3</v>
      </c>
    </row>
    <row r="4248" spans="1:27" x14ac:dyDescent="0.25">
      <c r="A4248" s="87">
        <v>97093</v>
      </c>
      <c r="B4248" s="134">
        <v>45473</v>
      </c>
      <c r="C4248" s="87">
        <v>4071</v>
      </c>
      <c r="D4248" s="86" t="s">
        <v>4482</v>
      </c>
      <c r="E4248" s="88">
        <v>527564204</v>
      </c>
      <c r="F4248" s="88">
        <v>425787732</v>
      </c>
      <c r="G4248" s="88">
        <v>16320477</v>
      </c>
      <c r="H4248" s="88">
        <v>0</v>
      </c>
      <c r="I4248" s="88">
        <v>0</v>
      </c>
      <c r="J4248" s="88">
        <v>86887272</v>
      </c>
      <c r="K4248" s="88">
        <v>133208623</v>
      </c>
      <c r="L4248" s="88">
        <v>0</v>
      </c>
      <c r="M4248" s="88">
        <v>179029624</v>
      </c>
      <c r="N4248" s="88">
        <v>0</v>
      </c>
      <c r="O4248" s="88">
        <v>0</v>
      </c>
      <c r="P4248" s="88">
        <v>10341735</v>
      </c>
      <c r="Q4248" s="89">
        <v>1.6246916206140001E-2</v>
      </c>
      <c r="R4248" s="89">
        <v>0</v>
      </c>
      <c r="S4248" s="89">
        <v>0</v>
      </c>
      <c r="T4248" s="89">
        <v>2.2684552735600001E-3</v>
      </c>
      <c r="U4248" s="89">
        <v>5.2553913366900004E-3</v>
      </c>
      <c r="V4248" s="89">
        <v>0</v>
      </c>
      <c r="W4248" s="89">
        <v>0</v>
      </c>
      <c r="X4248" s="89">
        <v>0</v>
      </c>
      <c r="Y4248" s="89">
        <v>0</v>
      </c>
      <c r="Z4248" s="89">
        <v>1.5678537549460001E-2</v>
      </c>
      <c r="AA4248" s="89">
        <v>3.07053373595E-3</v>
      </c>
    </row>
    <row r="4249" spans="1:27" x14ac:dyDescent="0.25">
      <c r="A4249" s="87">
        <v>97094</v>
      </c>
      <c r="B4249" s="134">
        <v>45473</v>
      </c>
      <c r="C4249" s="87">
        <v>15388</v>
      </c>
      <c r="D4249" s="86" t="s">
        <v>4483</v>
      </c>
      <c r="E4249" s="88">
        <v>167365642</v>
      </c>
      <c r="F4249" s="88">
        <v>66998944</v>
      </c>
      <c r="G4249" s="88">
        <v>7534604</v>
      </c>
      <c r="H4249" s="88">
        <v>0</v>
      </c>
      <c r="I4249" s="88">
        <v>0</v>
      </c>
      <c r="J4249" s="88">
        <v>9827915</v>
      </c>
      <c r="K4249" s="88">
        <v>20933822</v>
      </c>
      <c r="L4249" s="88">
        <v>0</v>
      </c>
      <c r="M4249" s="88">
        <v>19906977</v>
      </c>
      <c r="N4249" s="88">
        <v>0</v>
      </c>
      <c r="O4249" s="88">
        <v>0</v>
      </c>
      <c r="P4249" s="88">
        <v>8795626</v>
      </c>
      <c r="Q4249" s="89">
        <v>1.078925793192E-2</v>
      </c>
      <c r="R4249" s="89">
        <v>0</v>
      </c>
      <c r="S4249" s="89">
        <v>0</v>
      </c>
      <c r="T4249" s="89">
        <v>-3.7355251090000002E-4</v>
      </c>
      <c r="U4249" s="89">
        <v>-2.5015942019999997E-4</v>
      </c>
      <c r="V4249" s="89">
        <v>0</v>
      </c>
      <c r="W4249" s="89">
        <v>-9.825925534000001E-4</v>
      </c>
      <c r="X4249" s="89">
        <v>0</v>
      </c>
      <c r="Y4249" s="89">
        <v>0</v>
      </c>
      <c r="Z4249" s="89">
        <v>1.0695862945339999E-2</v>
      </c>
      <c r="AA4249" s="89">
        <v>2.2978329506899999E-3</v>
      </c>
    </row>
    <row r="4250" spans="1:27" x14ac:dyDescent="0.25">
      <c r="A4250" s="87">
        <v>97095</v>
      </c>
      <c r="B4250" s="134">
        <v>45473</v>
      </c>
      <c r="C4250" s="87">
        <v>15092</v>
      </c>
      <c r="D4250" s="86" t="s">
        <v>4484</v>
      </c>
      <c r="E4250" s="88">
        <v>116645649</v>
      </c>
      <c r="F4250" s="88">
        <v>80596131</v>
      </c>
      <c r="G4250" s="88">
        <v>0</v>
      </c>
      <c r="H4250" s="88">
        <v>0</v>
      </c>
      <c r="I4250" s="88">
        <v>0</v>
      </c>
      <c r="J4250" s="88">
        <v>18840927</v>
      </c>
      <c r="K4250" s="88">
        <v>34586808</v>
      </c>
      <c r="L4250" s="88">
        <v>0</v>
      </c>
      <c r="M4250" s="88">
        <v>24386870</v>
      </c>
      <c r="N4250" s="88">
        <v>354614</v>
      </c>
      <c r="O4250" s="88">
        <v>0</v>
      </c>
      <c r="P4250" s="88">
        <v>2426912</v>
      </c>
      <c r="Q4250" s="89">
        <v>0.10445299615173</v>
      </c>
      <c r="R4250" s="89">
        <v>0</v>
      </c>
      <c r="S4250" s="89">
        <v>0</v>
      </c>
      <c r="T4250" s="89">
        <v>7.9127681336999998E-4</v>
      </c>
      <c r="U4250" s="89">
        <v>1.66569358641E-3</v>
      </c>
      <c r="V4250" s="89">
        <v>0</v>
      </c>
      <c r="W4250" s="89">
        <v>-3.1591918999999997E-5</v>
      </c>
      <c r="X4250" s="89">
        <v>0</v>
      </c>
      <c r="Y4250" s="89">
        <v>0</v>
      </c>
      <c r="Z4250" s="89">
        <v>5.6123640949999999E-3</v>
      </c>
      <c r="AA4250" s="89">
        <v>1.00368429097E-3</v>
      </c>
    </row>
    <row r="4251" spans="1:27" x14ac:dyDescent="0.25">
      <c r="A4251" s="87">
        <v>97096</v>
      </c>
      <c r="B4251" s="134">
        <v>45473</v>
      </c>
      <c r="C4251" s="87">
        <v>17004</v>
      </c>
      <c r="D4251" s="86" t="s">
        <v>4485</v>
      </c>
      <c r="E4251" s="88">
        <v>50298529</v>
      </c>
      <c r="F4251" s="88">
        <v>13909889</v>
      </c>
      <c r="G4251" s="88">
        <v>1772059</v>
      </c>
      <c r="H4251" s="88">
        <v>0</v>
      </c>
      <c r="I4251" s="88">
        <v>0</v>
      </c>
      <c r="J4251" s="88">
        <v>4517438</v>
      </c>
      <c r="K4251" s="88">
        <v>3710309</v>
      </c>
      <c r="L4251" s="88">
        <v>0</v>
      </c>
      <c r="M4251" s="88">
        <v>2794996</v>
      </c>
      <c r="N4251" s="88">
        <v>0</v>
      </c>
      <c r="O4251" s="88">
        <v>0</v>
      </c>
      <c r="P4251" s="88">
        <v>1115087</v>
      </c>
      <c r="Q4251" s="89">
        <v>5.1960395711900002E-3</v>
      </c>
      <c r="R4251" s="89">
        <v>0</v>
      </c>
      <c r="S4251" s="89">
        <v>0</v>
      </c>
      <c r="T4251" s="89">
        <v>0</v>
      </c>
      <c r="U4251" s="89">
        <v>-1.5019762812999999E-3</v>
      </c>
      <c r="V4251" s="89">
        <v>0</v>
      </c>
      <c r="W4251" s="89">
        <v>-6.9824245100000003E-5</v>
      </c>
      <c r="X4251" s="89">
        <v>0</v>
      </c>
      <c r="Y4251" s="89">
        <v>0</v>
      </c>
      <c r="Z4251" s="89">
        <v>1.3439964667799999E-3</v>
      </c>
      <c r="AA4251" s="89">
        <v>3.3764285973999998E-4</v>
      </c>
    </row>
    <row r="4252" spans="1:27" x14ac:dyDescent="0.25">
      <c r="A4252" s="87">
        <v>97097</v>
      </c>
      <c r="B4252" s="134">
        <v>45473</v>
      </c>
      <c r="C4252" s="87">
        <v>12402</v>
      </c>
      <c r="D4252" s="86" t="s">
        <v>1009</v>
      </c>
      <c r="E4252" s="88">
        <v>59017318</v>
      </c>
      <c r="F4252" s="88">
        <v>31780975</v>
      </c>
      <c r="G4252" s="88">
        <v>1361647</v>
      </c>
      <c r="H4252" s="88">
        <v>0</v>
      </c>
      <c r="I4252" s="88">
        <v>0</v>
      </c>
      <c r="J4252" s="88">
        <v>3322019</v>
      </c>
      <c r="K4252" s="88">
        <v>11325222</v>
      </c>
      <c r="L4252" s="88">
        <v>0</v>
      </c>
      <c r="M4252" s="88">
        <v>12620607</v>
      </c>
      <c r="N4252" s="88">
        <v>0</v>
      </c>
      <c r="O4252" s="88">
        <v>0</v>
      </c>
      <c r="P4252" s="88">
        <v>3151479</v>
      </c>
      <c r="Q4252" s="89">
        <v>4.4464674774100004E-3</v>
      </c>
      <c r="R4252" s="89">
        <v>0</v>
      </c>
      <c r="S4252" s="89">
        <v>0</v>
      </c>
      <c r="T4252" s="89">
        <v>0</v>
      </c>
      <c r="U4252" s="89">
        <v>1.2788145727600001E-3</v>
      </c>
      <c r="V4252" s="89">
        <v>0</v>
      </c>
      <c r="W4252" s="89">
        <v>-1.2116461761000001E-3</v>
      </c>
      <c r="X4252" s="89">
        <v>0</v>
      </c>
      <c r="Y4252" s="89">
        <v>0</v>
      </c>
      <c r="Z4252" s="89">
        <v>1.1888534807990001E-2</v>
      </c>
      <c r="AA4252" s="89">
        <v>1.14029276409E-3</v>
      </c>
    </row>
    <row r="4253" spans="1:27" x14ac:dyDescent="0.25">
      <c r="A4253" s="87">
        <v>97098</v>
      </c>
      <c r="B4253" s="134">
        <v>45473</v>
      </c>
      <c r="C4253" s="87">
        <v>5050</v>
      </c>
      <c r="D4253" s="86" t="s">
        <v>4486</v>
      </c>
      <c r="E4253" s="88">
        <v>116636153</v>
      </c>
      <c r="F4253" s="88">
        <v>70121655</v>
      </c>
      <c r="G4253" s="88">
        <v>1663235</v>
      </c>
      <c r="H4253" s="88">
        <v>0</v>
      </c>
      <c r="I4253" s="88">
        <v>0</v>
      </c>
      <c r="J4253" s="88">
        <v>16519034</v>
      </c>
      <c r="K4253" s="88">
        <v>23881730</v>
      </c>
      <c r="L4253" s="88">
        <v>0</v>
      </c>
      <c r="M4253" s="88">
        <v>4223738</v>
      </c>
      <c r="N4253" s="88">
        <v>0</v>
      </c>
      <c r="O4253" s="88">
        <v>0</v>
      </c>
      <c r="P4253" s="88">
        <v>23833918</v>
      </c>
      <c r="Q4253" s="89">
        <v>9.5621346214599997E-3</v>
      </c>
      <c r="R4253" s="89">
        <v>0</v>
      </c>
      <c r="S4253" s="89">
        <v>0</v>
      </c>
      <c r="T4253" s="89">
        <v>2.2271358322E-4</v>
      </c>
      <c r="U4253" s="89">
        <v>1.10340467835E-3</v>
      </c>
      <c r="V4253" s="89">
        <v>0</v>
      </c>
      <c r="W4253" s="89">
        <v>0</v>
      </c>
      <c r="X4253" s="89">
        <v>0</v>
      </c>
      <c r="Y4253" s="89">
        <v>0</v>
      </c>
      <c r="Z4253" s="89">
        <v>3.8279223437400001E-3</v>
      </c>
      <c r="AA4253" s="89">
        <v>1.92620275952E-3</v>
      </c>
    </row>
    <row r="4254" spans="1:27" x14ac:dyDescent="0.25">
      <c r="A4254" s="87">
        <v>97100</v>
      </c>
      <c r="B4254" s="134">
        <v>45473</v>
      </c>
      <c r="C4254" s="87">
        <v>15701</v>
      </c>
      <c r="D4254" s="86" t="s">
        <v>4487</v>
      </c>
      <c r="E4254" s="88">
        <v>25874739</v>
      </c>
      <c r="F4254" s="88">
        <v>4434415</v>
      </c>
      <c r="G4254" s="88">
        <v>259232</v>
      </c>
      <c r="H4254" s="88">
        <v>0</v>
      </c>
      <c r="I4254" s="88">
        <v>0</v>
      </c>
      <c r="J4254" s="88">
        <v>1773331</v>
      </c>
      <c r="K4254" s="88">
        <v>1333299</v>
      </c>
      <c r="L4254" s="88">
        <v>0</v>
      </c>
      <c r="M4254" s="88">
        <v>237562</v>
      </c>
      <c r="N4254" s="88">
        <v>0</v>
      </c>
      <c r="O4254" s="88">
        <v>0</v>
      </c>
      <c r="P4254" s="88">
        <v>830991</v>
      </c>
      <c r="Q4254" s="89">
        <v>1.9082214338380001E-2</v>
      </c>
      <c r="R4254" s="89">
        <v>0</v>
      </c>
      <c r="S4254" s="89">
        <v>0</v>
      </c>
      <c r="T4254" s="89">
        <v>9.2758547958999996E-4</v>
      </c>
      <c r="U4254" s="89">
        <v>1.67404942393E-3</v>
      </c>
      <c r="V4254" s="89">
        <v>0</v>
      </c>
      <c r="W4254" s="89">
        <v>0</v>
      </c>
      <c r="X4254" s="89">
        <v>0</v>
      </c>
      <c r="Y4254" s="89">
        <v>0</v>
      </c>
      <c r="Z4254" s="89">
        <v>-1.8218569849999999E-3</v>
      </c>
      <c r="AA4254" s="89">
        <v>1.6814828702599999E-3</v>
      </c>
    </row>
    <row r="4255" spans="1:27" x14ac:dyDescent="0.25">
      <c r="A4255" s="87">
        <v>97101</v>
      </c>
      <c r="B4255" s="134">
        <v>45473</v>
      </c>
      <c r="C4255" s="87">
        <v>1025</v>
      </c>
      <c r="D4255" s="86" t="s">
        <v>4488</v>
      </c>
      <c r="E4255" s="88">
        <v>438318060</v>
      </c>
      <c r="F4255" s="88">
        <v>146542167</v>
      </c>
      <c r="G4255" s="88">
        <v>4250066</v>
      </c>
      <c r="H4255" s="88">
        <v>0</v>
      </c>
      <c r="I4255" s="88">
        <v>6616884</v>
      </c>
      <c r="J4255" s="88">
        <v>3443051</v>
      </c>
      <c r="K4255" s="88">
        <v>7428573</v>
      </c>
      <c r="L4255" s="88">
        <v>0</v>
      </c>
      <c r="M4255" s="88">
        <v>37406495</v>
      </c>
      <c r="N4255" s="88">
        <v>28570589</v>
      </c>
      <c r="O4255" s="88">
        <v>0</v>
      </c>
      <c r="P4255" s="88">
        <v>58826509</v>
      </c>
      <c r="Q4255" s="89">
        <v>8.6169783978800006E-3</v>
      </c>
      <c r="R4255" s="89">
        <v>0</v>
      </c>
      <c r="S4255" s="89">
        <v>2.90408462791E-3</v>
      </c>
      <c r="T4255" s="89">
        <v>-4.5139869765E-3</v>
      </c>
      <c r="U4255" s="89">
        <v>1.6426423178E-3</v>
      </c>
      <c r="V4255" s="89">
        <v>0</v>
      </c>
      <c r="W4255" s="89">
        <v>1.5402097465E-4</v>
      </c>
      <c r="X4255" s="89">
        <v>0</v>
      </c>
      <c r="Y4255" s="89">
        <v>0</v>
      </c>
      <c r="Z4255" s="89">
        <v>2.7033817855400002E-3</v>
      </c>
      <c r="AA4255" s="89">
        <v>1.3230319909400001E-3</v>
      </c>
    </row>
    <row r="4256" spans="1:27" x14ac:dyDescent="0.25">
      <c r="A4256" s="87">
        <v>97102</v>
      </c>
      <c r="B4256" s="134">
        <v>45473</v>
      </c>
      <c r="C4256" s="87">
        <v>10341</v>
      </c>
      <c r="D4256" s="86" t="s">
        <v>4489</v>
      </c>
      <c r="E4256" s="88">
        <v>154307576</v>
      </c>
      <c r="F4256" s="88">
        <v>85511269</v>
      </c>
      <c r="G4256" s="88">
        <v>1177903</v>
      </c>
      <c r="H4256" s="88">
        <v>0</v>
      </c>
      <c r="I4256" s="88">
        <v>0</v>
      </c>
      <c r="J4256" s="88">
        <v>3607302</v>
      </c>
      <c r="K4256" s="88">
        <v>11242644</v>
      </c>
      <c r="L4256" s="88">
        <v>0</v>
      </c>
      <c r="M4256" s="88">
        <v>33425906</v>
      </c>
      <c r="N4256" s="88">
        <v>21367223</v>
      </c>
      <c r="O4256" s="88">
        <v>5451100</v>
      </c>
      <c r="P4256" s="88">
        <v>9239191</v>
      </c>
      <c r="Q4256" s="89">
        <v>9.2944502618E-4</v>
      </c>
      <c r="R4256" s="89">
        <v>0</v>
      </c>
      <c r="S4256" s="89">
        <v>0</v>
      </c>
      <c r="T4256" s="89">
        <v>0</v>
      </c>
      <c r="U4256" s="89">
        <v>1.0363701686800001E-3</v>
      </c>
      <c r="V4256" s="89">
        <v>0</v>
      </c>
      <c r="W4256" s="89">
        <v>9.1097454218999998E-4</v>
      </c>
      <c r="X4256" s="89">
        <v>0</v>
      </c>
      <c r="Y4256" s="89">
        <v>0</v>
      </c>
      <c r="Z4256" s="89">
        <v>1.2227395624700001E-3</v>
      </c>
      <c r="AA4256" s="89">
        <v>6.0650904555999998E-4</v>
      </c>
    </row>
    <row r="4257" spans="1:27" x14ac:dyDescent="0.25">
      <c r="A4257" s="87">
        <v>97103</v>
      </c>
      <c r="B4257" s="134">
        <v>45473</v>
      </c>
      <c r="C4257" s="87">
        <v>1784</v>
      </c>
      <c r="D4257" s="86" t="s">
        <v>3559</v>
      </c>
      <c r="E4257" s="88">
        <v>568715107</v>
      </c>
      <c r="F4257" s="88">
        <v>500187656</v>
      </c>
      <c r="G4257" s="88">
        <v>6122780</v>
      </c>
      <c r="H4257" s="88">
        <v>0</v>
      </c>
      <c r="I4257" s="88">
        <v>0</v>
      </c>
      <c r="J4257" s="88">
        <v>62500315</v>
      </c>
      <c r="K4257" s="88">
        <v>191740020</v>
      </c>
      <c r="L4257" s="88">
        <v>0</v>
      </c>
      <c r="M4257" s="88">
        <v>160288926</v>
      </c>
      <c r="N4257" s="88">
        <v>63584655</v>
      </c>
      <c r="O4257" s="88">
        <v>4827360</v>
      </c>
      <c r="P4257" s="88">
        <v>11123600</v>
      </c>
      <c r="Q4257" s="89">
        <v>1.235179920529E-2</v>
      </c>
      <c r="R4257" s="89">
        <v>0</v>
      </c>
      <c r="S4257" s="89">
        <v>0</v>
      </c>
      <c r="T4257" s="89">
        <v>1.422948464E-4</v>
      </c>
      <c r="U4257" s="89">
        <v>3.2065187158300001E-3</v>
      </c>
      <c r="V4257" s="89">
        <v>0</v>
      </c>
      <c r="W4257" s="89">
        <v>0</v>
      </c>
      <c r="X4257" s="89">
        <v>0</v>
      </c>
      <c r="Y4257" s="89">
        <v>0</v>
      </c>
      <c r="Z4257" s="89">
        <v>3.0416729029420001E-2</v>
      </c>
      <c r="AA4257" s="89">
        <v>2.1273904020800002E-3</v>
      </c>
    </row>
    <row r="4258" spans="1:27" x14ac:dyDescent="0.25">
      <c r="A4258" s="87">
        <v>97104</v>
      </c>
      <c r="B4258" s="134">
        <v>45473</v>
      </c>
      <c r="C4258" s="87">
        <v>16057</v>
      </c>
      <c r="D4258" s="86" t="s">
        <v>4490</v>
      </c>
      <c r="E4258" s="88">
        <v>358215445</v>
      </c>
      <c r="F4258" s="88">
        <v>234451336</v>
      </c>
      <c r="G4258" s="88">
        <v>2863869</v>
      </c>
      <c r="H4258" s="88">
        <v>0</v>
      </c>
      <c r="I4258" s="88">
        <v>1528980</v>
      </c>
      <c r="J4258" s="88">
        <v>13703779</v>
      </c>
      <c r="K4258" s="88">
        <v>68321038</v>
      </c>
      <c r="L4258" s="88">
        <v>0</v>
      </c>
      <c r="M4258" s="88">
        <v>74257829</v>
      </c>
      <c r="N4258" s="88">
        <v>66535868</v>
      </c>
      <c r="O4258" s="88">
        <v>181630</v>
      </c>
      <c r="P4258" s="88">
        <v>7058339</v>
      </c>
      <c r="Q4258" s="89">
        <v>1.6337675216670001E-2</v>
      </c>
      <c r="R4258" s="89">
        <v>0</v>
      </c>
      <c r="S4258" s="89">
        <v>1.6220333873470001E-2</v>
      </c>
      <c r="T4258" s="89">
        <v>3.3798466546899998E-3</v>
      </c>
      <c r="U4258" s="89">
        <v>9.6347705165699994E-3</v>
      </c>
      <c r="V4258" s="89">
        <v>0</v>
      </c>
      <c r="W4258" s="89">
        <v>4.64131892874E-3</v>
      </c>
      <c r="X4258" s="89">
        <v>0</v>
      </c>
      <c r="Y4258" s="89">
        <v>0</v>
      </c>
      <c r="Z4258" s="89">
        <v>2.571847386715E-2</v>
      </c>
      <c r="AA4258" s="89">
        <v>5.8336111834099997E-3</v>
      </c>
    </row>
    <row r="4259" spans="1:27" x14ac:dyDescent="0.25">
      <c r="A4259" s="87">
        <v>97105</v>
      </c>
      <c r="B4259" s="134">
        <v>45473</v>
      </c>
      <c r="C4259" s="87">
        <v>15278</v>
      </c>
      <c r="D4259" s="86" t="s">
        <v>4491</v>
      </c>
      <c r="E4259" s="88">
        <v>120631661</v>
      </c>
      <c r="F4259" s="88">
        <v>93489524</v>
      </c>
      <c r="G4259" s="88">
        <v>3233940</v>
      </c>
      <c r="H4259" s="88">
        <v>0</v>
      </c>
      <c r="I4259" s="88">
        <v>0</v>
      </c>
      <c r="J4259" s="88">
        <v>10581297</v>
      </c>
      <c r="K4259" s="88">
        <v>32637402</v>
      </c>
      <c r="L4259" s="88">
        <v>0</v>
      </c>
      <c r="M4259" s="88">
        <v>25715129</v>
      </c>
      <c r="N4259" s="88">
        <v>14823446</v>
      </c>
      <c r="O4259" s="88">
        <v>89539</v>
      </c>
      <c r="P4259" s="88">
        <v>6408771</v>
      </c>
      <c r="Q4259" s="89">
        <v>1.7051491412979999E-2</v>
      </c>
      <c r="R4259" s="89">
        <v>0</v>
      </c>
      <c r="S4259" s="89">
        <v>0</v>
      </c>
      <c r="T4259" s="89">
        <v>3.3641629590999999E-3</v>
      </c>
      <c r="U4259" s="89">
        <v>4.4210918696300002E-3</v>
      </c>
      <c r="V4259" s="89">
        <v>0</v>
      </c>
      <c r="W4259" s="89">
        <v>-1.101588439E-4</v>
      </c>
      <c r="X4259" s="89">
        <v>0</v>
      </c>
      <c r="Y4259" s="89">
        <v>0</v>
      </c>
      <c r="Z4259" s="89">
        <v>1.9909337969089998E-2</v>
      </c>
      <c r="AA4259" s="89">
        <v>3.7924316341900002E-3</v>
      </c>
    </row>
    <row r="4260" spans="1:27" x14ac:dyDescent="0.25">
      <c r="A4260" s="87">
        <v>97106</v>
      </c>
      <c r="B4260" s="134">
        <v>45473</v>
      </c>
      <c r="C4260" s="87">
        <v>1158</v>
      </c>
      <c r="D4260" s="86" t="s">
        <v>4492</v>
      </c>
      <c r="E4260" s="88">
        <v>310593892</v>
      </c>
      <c r="F4260" s="88">
        <v>211187661</v>
      </c>
      <c r="G4260" s="88">
        <v>6376062</v>
      </c>
      <c r="H4260" s="88">
        <v>0</v>
      </c>
      <c r="I4260" s="88">
        <v>0</v>
      </c>
      <c r="J4260" s="88">
        <v>23214966</v>
      </c>
      <c r="K4260" s="88">
        <v>62062076</v>
      </c>
      <c r="L4260" s="88">
        <v>0</v>
      </c>
      <c r="M4260" s="88">
        <v>87182974</v>
      </c>
      <c r="N4260" s="88">
        <v>17680971</v>
      </c>
      <c r="O4260" s="88">
        <v>35319</v>
      </c>
      <c r="P4260" s="88">
        <v>14635293</v>
      </c>
      <c r="Q4260" s="89">
        <v>9.5051208406399992E-3</v>
      </c>
      <c r="R4260" s="89">
        <v>0</v>
      </c>
      <c r="S4260" s="89">
        <v>0</v>
      </c>
      <c r="T4260" s="89">
        <v>7.3903290151000004E-4</v>
      </c>
      <c r="U4260" s="89">
        <v>2.3658241965899998E-3</v>
      </c>
      <c r="V4260" s="89">
        <v>0</v>
      </c>
      <c r="W4260" s="89">
        <v>5.4440550690000003E-5</v>
      </c>
      <c r="X4260" s="89">
        <v>0</v>
      </c>
      <c r="Y4260" s="89">
        <v>0</v>
      </c>
      <c r="Z4260" s="89">
        <v>1.352515565325E-2</v>
      </c>
      <c r="AA4260" s="89">
        <v>1.9804037027399998E-3</v>
      </c>
    </row>
    <row r="4261" spans="1:27" x14ac:dyDescent="0.25">
      <c r="A4261" s="87">
        <v>97107</v>
      </c>
      <c r="B4261" s="134">
        <v>45473</v>
      </c>
      <c r="C4261" s="87">
        <v>4960</v>
      </c>
      <c r="D4261" s="86" t="s">
        <v>4493</v>
      </c>
      <c r="E4261" s="88">
        <v>410581492</v>
      </c>
      <c r="F4261" s="88">
        <v>311286992</v>
      </c>
      <c r="G4261" s="88">
        <v>6521875</v>
      </c>
      <c r="H4261" s="88">
        <v>0</v>
      </c>
      <c r="I4261" s="88">
        <v>663229</v>
      </c>
      <c r="J4261" s="88">
        <v>23527694</v>
      </c>
      <c r="K4261" s="88">
        <v>62535889</v>
      </c>
      <c r="L4261" s="88">
        <v>0</v>
      </c>
      <c r="M4261" s="88">
        <v>127621018</v>
      </c>
      <c r="N4261" s="88">
        <v>71590658</v>
      </c>
      <c r="O4261" s="88">
        <v>3262800</v>
      </c>
      <c r="P4261" s="88">
        <v>15563829</v>
      </c>
      <c r="Q4261" s="89">
        <v>1.1041065057250001E-2</v>
      </c>
      <c r="R4261" s="89">
        <v>0</v>
      </c>
      <c r="S4261" s="89">
        <v>2.2882234244689999E-2</v>
      </c>
      <c r="T4261" s="89">
        <v>2.2532129383100001E-3</v>
      </c>
      <c r="U4261" s="89">
        <v>4.1927070634999999E-4</v>
      </c>
      <c r="V4261" s="89">
        <v>0</v>
      </c>
      <c r="W4261" s="89">
        <v>0</v>
      </c>
      <c r="X4261" s="89">
        <v>0</v>
      </c>
      <c r="Y4261" s="89">
        <v>-1.6986665749999999E-4</v>
      </c>
      <c r="Z4261" s="89">
        <v>7.2500157321899999E-3</v>
      </c>
      <c r="AA4261" s="89">
        <v>1.1112650496899999E-3</v>
      </c>
    </row>
    <row r="4262" spans="1:27" x14ac:dyDescent="0.25">
      <c r="A4262" s="87">
        <v>97108</v>
      </c>
      <c r="B4262" s="134">
        <v>45473</v>
      </c>
      <c r="C4262" s="87">
        <v>14738</v>
      </c>
      <c r="D4262" s="86" t="s">
        <v>4494</v>
      </c>
      <c r="E4262" s="88">
        <v>67217278</v>
      </c>
      <c r="F4262" s="88">
        <v>44501972</v>
      </c>
      <c r="G4262" s="88">
        <v>781674</v>
      </c>
      <c r="H4262" s="88">
        <v>0</v>
      </c>
      <c r="I4262" s="88">
        <v>120506</v>
      </c>
      <c r="J4262" s="88">
        <v>2358989</v>
      </c>
      <c r="K4262" s="88">
        <v>6997531</v>
      </c>
      <c r="L4262" s="88">
        <v>0</v>
      </c>
      <c r="M4262" s="88">
        <v>23192711</v>
      </c>
      <c r="N4262" s="88">
        <v>7920031</v>
      </c>
      <c r="O4262" s="88">
        <v>0</v>
      </c>
      <c r="P4262" s="88">
        <v>3130530</v>
      </c>
      <c r="Q4262" s="89">
        <v>1.9292507666099998E-2</v>
      </c>
      <c r="R4262" s="89">
        <v>0</v>
      </c>
      <c r="S4262" s="89">
        <v>0</v>
      </c>
      <c r="T4262" s="89">
        <v>-2.4590651295E-3</v>
      </c>
      <c r="U4262" s="89">
        <v>5.3730245041199998E-3</v>
      </c>
      <c r="V4262" s="89">
        <v>0</v>
      </c>
      <c r="W4262" s="89">
        <v>0</v>
      </c>
      <c r="X4262" s="89">
        <v>0</v>
      </c>
      <c r="Y4262" s="89">
        <v>0</v>
      </c>
      <c r="Z4262" s="89">
        <v>5.3846990248900004E-3</v>
      </c>
      <c r="AA4262" s="89">
        <v>1.37605795655E-3</v>
      </c>
    </row>
    <row r="4263" spans="1:27" x14ac:dyDescent="0.25">
      <c r="A4263" s="87">
        <v>97109</v>
      </c>
      <c r="B4263" s="134">
        <v>45473</v>
      </c>
      <c r="C4263" s="87">
        <v>2759</v>
      </c>
      <c r="D4263" s="86" t="s">
        <v>3285</v>
      </c>
      <c r="E4263" s="88">
        <v>457795819</v>
      </c>
      <c r="F4263" s="88">
        <v>363677452</v>
      </c>
      <c r="G4263" s="88">
        <v>10850191</v>
      </c>
      <c r="H4263" s="88">
        <v>0</v>
      </c>
      <c r="I4263" s="88">
        <v>202706</v>
      </c>
      <c r="J4263" s="88">
        <v>105070565</v>
      </c>
      <c r="K4263" s="88">
        <v>96592091</v>
      </c>
      <c r="L4263" s="88">
        <v>0</v>
      </c>
      <c r="M4263" s="88">
        <v>115680454</v>
      </c>
      <c r="N4263" s="88">
        <v>28085364</v>
      </c>
      <c r="O4263" s="88">
        <v>5605985</v>
      </c>
      <c r="P4263" s="88">
        <v>1590095</v>
      </c>
      <c r="Q4263" s="89">
        <v>1.8491510243749999E-2</v>
      </c>
      <c r="R4263" s="89">
        <v>0</v>
      </c>
      <c r="S4263" s="89">
        <v>0</v>
      </c>
      <c r="T4263" s="89">
        <v>1.19354273593E-3</v>
      </c>
      <c r="U4263" s="89">
        <v>4.3556553562999999E-3</v>
      </c>
      <c r="V4263" s="89">
        <v>0</v>
      </c>
      <c r="W4263" s="89">
        <v>-1.0494757000000001E-5</v>
      </c>
      <c r="X4263" s="89">
        <v>3.1413476233999998E-4</v>
      </c>
      <c r="Y4263" s="89">
        <v>0</v>
      </c>
      <c r="Z4263" s="89">
        <v>2.1025280459419999E-2</v>
      </c>
      <c r="AA4263" s="89">
        <v>2.11265092528E-3</v>
      </c>
    </row>
    <row r="4264" spans="1:27" x14ac:dyDescent="0.25">
      <c r="A4264" s="87">
        <v>97110</v>
      </c>
      <c r="B4264" s="134">
        <v>45473</v>
      </c>
      <c r="C4264" s="87">
        <v>17502</v>
      </c>
      <c r="D4264" s="86" t="s">
        <v>4495</v>
      </c>
      <c r="E4264" s="88">
        <v>383798058</v>
      </c>
      <c r="F4264" s="88">
        <v>281848154</v>
      </c>
      <c r="G4264" s="88">
        <v>8187769</v>
      </c>
      <c r="H4264" s="88">
        <v>0</v>
      </c>
      <c r="I4264" s="88">
        <v>0</v>
      </c>
      <c r="J4264" s="88">
        <v>62650890</v>
      </c>
      <c r="K4264" s="88">
        <v>34376940</v>
      </c>
      <c r="L4264" s="88">
        <v>0</v>
      </c>
      <c r="M4264" s="88">
        <v>133368183</v>
      </c>
      <c r="N4264" s="88">
        <v>5759396</v>
      </c>
      <c r="O4264" s="88">
        <v>928480</v>
      </c>
      <c r="P4264" s="88">
        <v>36576496</v>
      </c>
      <c r="Q4264" s="89">
        <v>1.247873422108E-2</v>
      </c>
      <c r="R4264" s="89">
        <v>0</v>
      </c>
      <c r="S4264" s="89">
        <v>0</v>
      </c>
      <c r="T4264" s="89">
        <v>1.7265587090599999E-3</v>
      </c>
      <c r="U4264" s="89">
        <v>2.5839634589499999E-3</v>
      </c>
      <c r="V4264" s="89">
        <v>0</v>
      </c>
      <c r="W4264" s="89">
        <v>8.648211168E-4</v>
      </c>
      <c r="X4264" s="89">
        <v>0</v>
      </c>
      <c r="Y4264" s="89">
        <v>0</v>
      </c>
      <c r="Z4264" s="89">
        <v>4.9087646752999997E-4</v>
      </c>
      <c r="AA4264" s="89">
        <v>1.4791746008200001E-3</v>
      </c>
    </row>
    <row r="4265" spans="1:27" x14ac:dyDescent="0.25">
      <c r="A4265" s="87">
        <v>97111</v>
      </c>
      <c r="B4265" s="134">
        <v>45473</v>
      </c>
      <c r="C4265" s="87">
        <v>21049</v>
      </c>
      <c r="D4265" s="86" t="s">
        <v>4496</v>
      </c>
      <c r="E4265" s="88">
        <v>155931034</v>
      </c>
      <c r="F4265" s="88">
        <v>115273338</v>
      </c>
      <c r="G4265" s="88">
        <v>2175723</v>
      </c>
      <c r="H4265" s="88">
        <v>0</v>
      </c>
      <c r="I4265" s="88">
        <v>1560105</v>
      </c>
      <c r="J4265" s="88">
        <v>8866992</v>
      </c>
      <c r="K4265" s="88">
        <v>30068504</v>
      </c>
      <c r="L4265" s="88">
        <v>0</v>
      </c>
      <c r="M4265" s="88">
        <v>27274986</v>
      </c>
      <c r="N4265" s="88">
        <v>29288223</v>
      </c>
      <c r="O4265" s="88">
        <v>4601009</v>
      </c>
      <c r="P4265" s="88">
        <v>11437796</v>
      </c>
      <c r="Q4265" s="89">
        <v>2.1354274408690001E-2</v>
      </c>
      <c r="R4265" s="89">
        <v>0</v>
      </c>
      <c r="S4265" s="89">
        <v>0</v>
      </c>
      <c r="T4265" s="89">
        <v>1.7177902173999999E-4</v>
      </c>
      <c r="U4265" s="89">
        <v>2.5863831138599998E-3</v>
      </c>
      <c r="V4265" s="89">
        <v>0</v>
      </c>
      <c r="W4265" s="89">
        <v>-3.1695835699999999E-5</v>
      </c>
      <c r="X4265" s="89">
        <v>1.0906730642100001E-3</v>
      </c>
      <c r="Y4265" s="89">
        <v>0</v>
      </c>
      <c r="Z4265" s="89">
        <v>7.85620275875E-3</v>
      </c>
      <c r="AA4265" s="89">
        <v>2.0954713513000002E-3</v>
      </c>
    </row>
    <row r="4266" spans="1:27" x14ac:dyDescent="0.25">
      <c r="A4266" s="87">
        <v>97112</v>
      </c>
      <c r="B4266" s="134">
        <v>45473</v>
      </c>
      <c r="C4266" s="87">
        <v>22698</v>
      </c>
      <c r="D4266" s="86" t="s">
        <v>4101</v>
      </c>
      <c r="E4266" s="88">
        <v>236709462</v>
      </c>
      <c r="F4266" s="88">
        <v>130018137</v>
      </c>
      <c r="G4266" s="88">
        <v>11010800</v>
      </c>
      <c r="H4266" s="88">
        <v>0</v>
      </c>
      <c r="I4266" s="88">
        <v>0</v>
      </c>
      <c r="J4266" s="88">
        <v>10703897</v>
      </c>
      <c r="K4266" s="88">
        <v>66133720</v>
      </c>
      <c r="L4266" s="88">
        <v>0</v>
      </c>
      <c r="M4266" s="88">
        <v>32482139</v>
      </c>
      <c r="N4266" s="88">
        <v>0</v>
      </c>
      <c r="O4266" s="88">
        <v>0</v>
      </c>
      <c r="P4266" s="88">
        <v>9687581</v>
      </c>
      <c r="Q4266" s="89">
        <v>1.290899560117E-2</v>
      </c>
      <c r="R4266" s="89">
        <v>0</v>
      </c>
      <c r="S4266" s="89">
        <v>0</v>
      </c>
      <c r="T4266" s="89">
        <v>-5.1303047599999998E-5</v>
      </c>
      <c r="U4266" s="89">
        <v>1.8499992691100001E-3</v>
      </c>
      <c r="V4266" s="89">
        <v>0</v>
      </c>
      <c r="W4266" s="89">
        <v>0</v>
      </c>
      <c r="X4266" s="89">
        <v>0</v>
      </c>
      <c r="Y4266" s="89">
        <v>0</v>
      </c>
      <c r="Z4266" s="89">
        <v>6.4251940541699996E-3</v>
      </c>
      <c r="AA4266" s="89">
        <v>2.47636105979E-3</v>
      </c>
    </row>
    <row r="4267" spans="1:27" x14ac:dyDescent="0.25">
      <c r="A4267" t="s">
        <v>6</v>
      </c>
      <c r="B4267" s="134">
        <v>45473</v>
      </c>
      <c r="C4267"/>
      <c r="D4267" t="s">
        <v>4497</v>
      </c>
      <c r="E4267">
        <v>0</v>
      </c>
      <c r="F4267">
        <v>0</v>
      </c>
      <c r="G4267">
        <v>0</v>
      </c>
      <c r="H4267">
        <v>0</v>
      </c>
      <c r="I4267">
        <v>0</v>
      </c>
      <c r="J4267">
        <v>0</v>
      </c>
      <c r="K4267">
        <v>0</v>
      </c>
      <c r="L4267">
        <v>0</v>
      </c>
      <c r="M4267">
        <v>0</v>
      </c>
      <c r="N4267">
        <v>0</v>
      </c>
      <c r="O4267">
        <v>0</v>
      </c>
      <c r="P4267">
        <v>0</v>
      </c>
      <c r="Q4267">
        <v>0</v>
      </c>
      <c r="R4267">
        <v>0</v>
      </c>
      <c r="S4267">
        <v>0</v>
      </c>
      <c r="T4267">
        <v>0</v>
      </c>
      <c r="U4267">
        <v>0</v>
      </c>
      <c r="V4267">
        <v>0</v>
      </c>
      <c r="W4267">
        <v>0</v>
      </c>
      <c r="X4267">
        <v>0</v>
      </c>
      <c r="Y4267">
        <v>0</v>
      </c>
      <c r="Z4267">
        <v>0</v>
      </c>
      <c r="AA4267">
        <v>0</v>
      </c>
    </row>
    <row r="4268" spans="1:27" x14ac:dyDescent="0.25">
      <c r="A4268"/>
      <c r="B4268" s="17"/>
      <c r="C4268"/>
      <c r="E4268" s="52"/>
    </row>
    <row r="4269" spans="1:27" x14ac:dyDescent="0.25">
      <c r="A4269"/>
      <c r="B4269" s="17"/>
      <c r="C4269"/>
    </row>
    <row r="4270" spans="1:27" x14ac:dyDescent="0.25">
      <c r="A4270"/>
      <c r="B4270" s="17"/>
      <c r="C4270"/>
    </row>
    <row r="4271" spans="1:27" x14ac:dyDescent="0.25">
      <c r="A4271"/>
      <c r="B4271" s="17"/>
      <c r="C4271"/>
    </row>
    <row r="4272" spans="1:27" x14ac:dyDescent="0.25">
      <c r="A4272"/>
      <c r="B4272" s="17"/>
      <c r="C4272"/>
    </row>
    <row r="4273" spans="1:3" x14ac:dyDescent="0.25">
      <c r="A4273"/>
      <c r="B4273" s="17"/>
      <c r="C4273"/>
    </row>
    <row r="4274" spans="1:3" x14ac:dyDescent="0.25">
      <c r="A4274"/>
      <c r="B4274" s="17"/>
      <c r="C4274"/>
    </row>
    <row r="4275" spans="1:3" x14ac:dyDescent="0.25">
      <c r="A4275"/>
      <c r="B4275" s="17"/>
      <c r="C4275"/>
    </row>
    <row r="4276" spans="1:3" x14ac:dyDescent="0.25">
      <c r="A4276"/>
      <c r="B4276" s="17"/>
      <c r="C4276"/>
    </row>
    <row r="4277" spans="1:3" x14ac:dyDescent="0.25">
      <c r="A4277"/>
      <c r="B4277" s="17"/>
      <c r="C4277"/>
    </row>
    <row r="4278" spans="1:3" x14ac:dyDescent="0.25">
      <c r="A4278"/>
      <c r="B4278" s="17"/>
      <c r="C4278"/>
    </row>
    <row r="4279" spans="1:3" x14ac:dyDescent="0.25">
      <c r="A4279"/>
      <c r="B4279" s="17"/>
      <c r="C4279"/>
    </row>
    <row r="4280" spans="1:3" x14ac:dyDescent="0.25">
      <c r="A4280"/>
      <c r="B4280" s="17"/>
      <c r="C4280"/>
    </row>
    <row r="4281" spans="1:3" x14ac:dyDescent="0.25">
      <c r="A4281"/>
      <c r="B4281" s="17"/>
      <c r="C4281"/>
    </row>
    <row r="4282" spans="1:3" x14ac:dyDescent="0.25">
      <c r="A4282"/>
      <c r="B4282" s="17"/>
      <c r="C4282"/>
    </row>
    <row r="4283" spans="1:3" x14ac:dyDescent="0.25">
      <c r="A4283"/>
      <c r="B4283" s="17"/>
      <c r="C4283"/>
    </row>
    <row r="4284" spans="1:3" x14ac:dyDescent="0.25">
      <c r="A4284"/>
      <c r="B4284" s="17"/>
      <c r="C4284"/>
    </row>
    <row r="4285" spans="1:3" x14ac:dyDescent="0.25">
      <c r="A4285"/>
      <c r="B4285" s="17"/>
      <c r="C4285"/>
    </row>
    <row r="4286" spans="1:3" x14ac:dyDescent="0.25">
      <c r="A4286"/>
      <c r="B4286" s="17"/>
      <c r="C4286"/>
    </row>
    <row r="4287" spans="1:3" x14ac:dyDescent="0.25">
      <c r="A4287"/>
      <c r="B4287" s="17"/>
      <c r="C4287"/>
    </row>
    <row r="4288" spans="1:3" x14ac:dyDescent="0.25">
      <c r="A4288"/>
      <c r="B4288" s="17"/>
      <c r="C4288"/>
    </row>
    <row r="4289" spans="1:3" x14ac:dyDescent="0.25">
      <c r="A4289"/>
      <c r="B4289" s="17"/>
      <c r="C4289"/>
    </row>
    <row r="4290" spans="1:3" x14ac:dyDescent="0.25">
      <c r="A4290"/>
      <c r="B4290" s="17"/>
      <c r="C4290"/>
    </row>
    <row r="4291" spans="1:3" x14ac:dyDescent="0.25">
      <c r="A4291"/>
      <c r="B4291" s="17"/>
      <c r="C4291"/>
    </row>
    <row r="4292" spans="1:3" x14ac:dyDescent="0.25">
      <c r="A4292"/>
      <c r="B4292" s="17"/>
      <c r="C4292"/>
    </row>
    <row r="4293" spans="1:3" x14ac:dyDescent="0.25">
      <c r="A4293"/>
      <c r="B4293" s="17"/>
      <c r="C4293"/>
    </row>
    <row r="4294" spans="1:3" x14ac:dyDescent="0.25">
      <c r="A4294"/>
      <c r="B4294" s="17"/>
      <c r="C4294"/>
    </row>
    <row r="4295" spans="1:3" x14ac:dyDescent="0.25">
      <c r="A4295"/>
      <c r="B4295" s="17"/>
      <c r="C4295"/>
    </row>
    <row r="4296" spans="1:3" x14ac:dyDescent="0.25">
      <c r="A4296"/>
      <c r="B4296" s="17"/>
      <c r="C4296"/>
    </row>
    <row r="4297" spans="1:3" x14ac:dyDescent="0.25">
      <c r="A4297"/>
      <c r="B4297" s="17"/>
      <c r="C4297"/>
    </row>
    <row r="4298" spans="1:3" x14ac:dyDescent="0.25">
      <c r="A4298"/>
      <c r="B4298" s="17"/>
      <c r="C4298"/>
    </row>
    <row r="4299" spans="1:3" x14ac:dyDescent="0.25">
      <c r="A4299"/>
      <c r="B4299" s="17"/>
      <c r="C4299"/>
    </row>
    <row r="4300" spans="1:3" x14ac:dyDescent="0.25">
      <c r="A4300"/>
      <c r="B4300" s="17"/>
      <c r="C4300"/>
    </row>
    <row r="4301" spans="1:3" x14ac:dyDescent="0.25">
      <c r="A4301"/>
      <c r="B4301" s="17"/>
      <c r="C4301"/>
    </row>
    <row r="4302" spans="1:3" x14ac:dyDescent="0.25">
      <c r="A4302"/>
      <c r="B4302" s="17"/>
      <c r="C4302"/>
    </row>
    <row r="4303" spans="1:3" x14ac:dyDescent="0.25">
      <c r="A4303"/>
      <c r="B4303" s="17"/>
      <c r="C4303"/>
    </row>
    <row r="4304" spans="1:3" x14ac:dyDescent="0.25">
      <c r="A4304"/>
      <c r="B4304" s="17"/>
      <c r="C4304"/>
    </row>
    <row r="4305" spans="1:3" x14ac:dyDescent="0.25">
      <c r="A4305"/>
      <c r="B4305" s="17"/>
      <c r="C4305"/>
    </row>
    <row r="4306" spans="1:3" x14ac:dyDescent="0.25">
      <c r="A4306"/>
      <c r="B4306" s="17"/>
      <c r="C4306"/>
    </row>
    <row r="4307" spans="1:3" x14ac:dyDescent="0.25">
      <c r="A4307"/>
      <c r="B4307" s="17"/>
      <c r="C4307"/>
    </row>
    <row r="4308" spans="1:3" x14ac:dyDescent="0.25">
      <c r="A4308"/>
      <c r="B4308" s="17"/>
      <c r="C4308"/>
    </row>
    <row r="4309" spans="1:3" x14ac:dyDescent="0.25">
      <c r="A4309"/>
      <c r="B4309" s="17"/>
      <c r="C4309"/>
    </row>
    <row r="4310" spans="1:3" x14ac:dyDescent="0.25">
      <c r="A4310"/>
      <c r="B4310" s="17"/>
      <c r="C4310"/>
    </row>
    <row r="4311" spans="1:3" x14ac:dyDescent="0.25">
      <c r="A4311"/>
      <c r="B4311" s="17"/>
      <c r="C4311"/>
    </row>
    <row r="4312" spans="1:3" x14ac:dyDescent="0.25">
      <c r="A4312"/>
      <c r="B4312" s="17"/>
      <c r="C4312"/>
    </row>
    <row r="4313" spans="1:3" x14ac:dyDescent="0.25">
      <c r="A4313"/>
      <c r="B4313" s="17"/>
      <c r="C4313"/>
    </row>
    <row r="4314" spans="1:3" x14ac:dyDescent="0.25">
      <c r="A4314"/>
      <c r="B4314" s="17"/>
      <c r="C4314"/>
    </row>
    <row r="4315" spans="1:3" x14ac:dyDescent="0.25">
      <c r="A4315"/>
      <c r="B4315" s="17"/>
      <c r="C4315"/>
    </row>
    <row r="4316" spans="1:3" x14ac:dyDescent="0.25">
      <c r="A4316"/>
      <c r="B4316" s="17"/>
      <c r="C4316"/>
    </row>
    <row r="4317" spans="1:3" x14ac:dyDescent="0.25">
      <c r="A4317"/>
      <c r="B4317" s="17"/>
      <c r="C4317"/>
    </row>
    <row r="4318" spans="1:3" x14ac:dyDescent="0.25">
      <c r="A4318"/>
      <c r="B4318" s="17"/>
      <c r="C4318"/>
    </row>
    <row r="4319" spans="1:3" x14ac:dyDescent="0.25">
      <c r="A4319"/>
      <c r="B4319" s="17"/>
      <c r="C4319"/>
    </row>
    <row r="4320" spans="1:3" x14ac:dyDescent="0.25">
      <c r="A4320"/>
      <c r="B4320" s="17"/>
      <c r="C4320"/>
    </row>
    <row r="4321" spans="1:3" x14ac:dyDescent="0.25">
      <c r="A4321"/>
      <c r="B4321" s="17"/>
      <c r="C4321"/>
    </row>
    <row r="4322" spans="1:3" x14ac:dyDescent="0.25">
      <c r="A4322"/>
      <c r="B4322" s="17"/>
      <c r="C4322"/>
    </row>
    <row r="4323" spans="1:3" x14ac:dyDescent="0.25">
      <c r="A4323"/>
      <c r="B4323" s="17"/>
      <c r="C4323"/>
    </row>
    <row r="4324" spans="1:3" x14ac:dyDescent="0.25">
      <c r="A4324"/>
      <c r="B4324" s="17"/>
      <c r="C4324"/>
    </row>
    <row r="4325" spans="1:3" x14ac:dyDescent="0.25">
      <c r="A4325"/>
      <c r="B4325" s="17"/>
      <c r="C4325"/>
    </row>
    <row r="4326" spans="1:3" x14ac:dyDescent="0.25">
      <c r="A4326"/>
      <c r="B4326" s="17"/>
      <c r="C4326"/>
    </row>
    <row r="4327" spans="1:3" x14ac:dyDescent="0.25">
      <c r="A4327"/>
      <c r="B4327" s="17"/>
      <c r="C4327"/>
    </row>
    <row r="4328" spans="1:3" x14ac:dyDescent="0.25">
      <c r="A4328"/>
      <c r="B4328" s="17"/>
      <c r="C4328"/>
    </row>
    <row r="4329" spans="1:3" x14ac:dyDescent="0.25">
      <c r="A4329"/>
      <c r="B4329" s="17"/>
      <c r="C4329"/>
    </row>
    <row r="4330" spans="1:3" x14ac:dyDescent="0.25">
      <c r="A4330"/>
      <c r="B4330" s="17"/>
      <c r="C4330"/>
    </row>
    <row r="4331" spans="1:3" x14ac:dyDescent="0.25">
      <c r="A4331"/>
      <c r="B4331" s="17"/>
      <c r="C4331"/>
    </row>
    <row r="4332" spans="1:3" x14ac:dyDescent="0.25">
      <c r="A4332"/>
      <c r="B4332" s="17"/>
      <c r="C4332"/>
    </row>
    <row r="4333" spans="1:3" x14ac:dyDescent="0.25">
      <c r="A4333"/>
      <c r="B4333" s="17"/>
      <c r="C4333"/>
    </row>
    <row r="4334" spans="1:3" x14ac:dyDescent="0.25">
      <c r="A4334"/>
      <c r="B4334" s="17"/>
      <c r="C4334"/>
    </row>
    <row r="4335" spans="1:3" x14ac:dyDescent="0.25">
      <c r="A4335"/>
      <c r="B4335" s="17"/>
      <c r="C4335"/>
    </row>
    <row r="4336" spans="1:3" x14ac:dyDescent="0.25">
      <c r="A4336"/>
      <c r="B4336" s="17"/>
      <c r="C4336"/>
    </row>
    <row r="4337" spans="1:3" x14ac:dyDescent="0.25">
      <c r="A4337"/>
      <c r="B4337" s="17"/>
      <c r="C4337"/>
    </row>
    <row r="4338" spans="1:3" x14ac:dyDescent="0.25">
      <c r="A4338"/>
      <c r="B4338" s="17"/>
      <c r="C4338"/>
    </row>
    <row r="4339" spans="1:3" x14ac:dyDescent="0.25">
      <c r="A4339"/>
      <c r="B4339" s="17"/>
      <c r="C4339"/>
    </row>
    <row r="4340" spans="1:3" x14ac:dyDescent="0.25">
      <c r="A4340"/>
      <c r="B4340" s="17"/>
      <c r="C4340"/>
    </row>
    <row r="4341" spans="1:3" x14ac:dyDescent="0.25">
      <c r="A4341"/>
      <c r="B4341" s="17"/>
      <c r="C4341"/>
    </row>
    <row r="4342" spans="1:3" x14ac:dyDescent="0.25">
      <c r="A4342"/>
      <c r="B4342" s="17"/>
      <c r="C4342"/>
    </row>
    <row r="4343" spans="1:3" x14ac:dyDescent="0.25">
      <c r="A4343"/>
      <c r="B4343" s="17"/>
      <c r="C4343"/>
    </row>
    <row r="4344" spans="1:3" x14ac:dyDescent="0.25">
      <c r="A4344"/>
      <c r="B4344" s="17"/>
      <c r="C4344"/>
    </row>
    <row r="4345" spans="1:3" x14ac:dyDescent="0.25">
      <c r="A4345"/>
      <c r="B4345" s="17"/>
      <c r="C4345"/>
    </row>
    <row r="4346" spans="1:3" x14ac:dyDescent="0.25">
      <c r="A4346"/>
      <c r="B4346" s="17"/>
      <c r="C4346"/>
    </row>
    <row r="4347" spans="1:3" x14ac:dyDescent="0.25">
      <c r="A4347"/>
      <c r="B4347" s="17"/>
      <c r="C4347"/>
    </row>
    <row r="4348" spans="1:3" x14ac:dyDescent="0.25">
      <c r="A4348"/>
      <c r="B4348" s="17"/>
      <c r="C4348"/>
    </row>
    <row r="4349" spans="1:3" x14ac:dyDescent="0.25">
      <c r="A4349"/>
      <c r="B4349" s="17"/>
      <c r="C4349"/>
    </row>
    <row r="4350" spans="1:3" x14ac:dyDescent="0.25">
      <c r="A4350"/>
      <c r="B4350" s="17"/>
      <c r="C4350"/>
    </row>
    <row r="4351" spans="1:3" x14ac:dyDescent="0.25">
      <c r="A4351"/>
      <c r="B4351" s="17"/>
      <c r="C4351"/>
    </row>
    <row r="4352" spans="1:3" x14ac:dyDescent="0.25">
      <c r="A4352"/>
      <c r="B4352" s="17"/>
      <c r="C4352"/>
    </row>
    <row r="4353" spans="1:3" x14ac:dyDescent="0.25">
      <c r="A4353"/>
      <c r="B4353" s="17"/>
      <c r="C4353"/>
    </row>
    <row r="4354" spans="1:3" x14ac:dyDescent="0.25">
      <c r="A4354"/>
      <c r="B4354" s="17"/>
      <c r="C4354"/>
    </row>
    <row r="4355" spans="1:3" x14ac:dyDescent="0.25">
      <c r="A4355"/>
      <c r="B4355" s="17"/>
      <c r="C4355"/>
    </row>
    <row r="4356" spans="1:3" x14ac:dyDescent="0.25">
      <c r="A4356"/>
      <c r="B4356" s="17"/>
      <c r="C4356"/>
    </row>
    <row r="4357" spans="1:3" x14ac:dyDescent="0.25">
      <c r="A4357"/>
      <c r="B4357" s="17"/>
      <c r="C4357"/>
    </row>
    <row r="4358" spans="1:3" x14ac:dyDescent="0.25">
      <c r="A4358"/>
      <c r="B4358" s="17"/>
      <c r="C4358"/>
    </row>
    <row r="4359" spans="1:3" x14ac:dyDescent="0.25">
      <c r="A4359"/>
      <c r="B4359" s="17"/>
      <c r="C4359"/>
    </row>
    <row r="4360" spans="1:3" x14ac:dyDescent="0.25">
      <c r="A4360"/>
      <c r="B4360" s="17"/>
      <c r="C4360"/>
    </row>
    <row r="4361" spans="1:3" x14ac:dyDescent="0.25">
      <c r="A4361"/>
      <c r="B4361" s="17"/>
      <c r="C4361"/>
    </row>
    <row r="4362" spans="1:3" x14ac:dyDescent="0.25">
      <c r="A4362"/>
      <c r="B4362" s="17"/>
      <c r="C4362"/>
    </row>
    <row r="4363" spans="1:3" x14ac:dyDescent="0.25">
      <c r="A4363"/>
      <c r="B4363" s="17"/>
      <c r="C4363"/>
    </row>
    <row r="4364" spans="1:3" x14ac:dyDescent="0.25">
      <c r="A4364"/>
      <c r="B4364" s="17"/>
      <c r="C4364"/>
    </row>
    <row r="4365" spans="1:3" x14ac:dyDescent="0.25">
      <c r="A4365"/>
      <c r="B4365" s="17"/>
      <c r="C4365"/>
    </row>
    <row r="4366" spans="1:3" x14ac:dyDescent="0.25">
      <c r="A4366"/>
      <c r="B4366" s="17"/>
      <c r="C4366"/>
    </row>
    <row r="4367" spans="1:3" x14ac:dyDescent="0.25">
      <c r="A4367"/>
      <c r="B4367" s="17"/>
      <c r="C4367"/>
    </row>
    <row r="4368" spans="1:3" x14ac:dyDescent="0.25">
      <c r="A4368"/>
      <c r="B4368" s="17"/>
      <c r="C4368"/>
    </row>
    <row r="4369" spans="1:3" x14ac:dyDescent="0.25">
      <c r="A4369"/>
      <c r="B4369" s="17"/>
      <c r="C4369"/>
    </row>
    <row r="4370" spans="1:3" x14ac:dyDescent="0.25">
      <c r="A4370"/>
      <c r="B4370" s="17"/>
      <c r="C4370"/>
    </row>
    <row r="4371" spans="1:3" x14ac:dyDescent="0.25">
      <c r="A4371"/>
      <c r="B4371" s="17"/>
      <c r="C4371"/>
    </row>
    <row r="4372" spans="1:3" x14ac:dyDescent="0.25">
      <c r="A4372"/>
      <c r="B4372" s="17"/>
      <c r="C4372"/>
    </row>
    <row r="4373" spans="1:3" x14ac:dyDescent="0.25">
      <c r="A4373"/>
      <c r="B4373" s="17"/>
      <c r="C4373"/>
    </row>
    <row r="4374" spans="1:3" x14ac:dyDescent="0.25">
      <c r="A4374"/>
      <c r="B4374" s="17"/>
      <c r="C4374"/>
    </row>
    <row r="4375" spans="1:3" x14ac:dyDescent="0.25">
      <c r="A4375"/>
      <c r="B4375" s="17"/>
      <c r="C4375"/>
    </row>
    <row r="4376" spans="1:3" x14ac:dyDescent="0.25">
      <c r="A4376"/>
      <c r="B4376" s="17"/>
      <c r="C4376"/>
    </row>
    <row r="4377" spans="1:3" x14ac:dyDescent="0.25">
      <c r="A4377"/>
      <c r="B4377" s="17"/>
      <c r="C4377"/>
    </row>
    <row r="4378" spans="1:3" x14ac:dyDescent="0.25">
      <c r="A4378"/>
      <c r="B4378" s="17"/>
      <c r="C4378"/>
    </row>
    <row r="4379" spans="1:3" x14ac:dyDescent="0.25">
      <c r="A4379"/>
      <c r="B4379" s="17"/>
      <c r="C4379"/>
    </row>
    <row r="4380" spans="1:3" x14ac:dyDescent="0.25">
      <c r="A4380"/>
      <c r="B4380" s="17"/>
      <c r="C4380"/>
    </row>
    <row r="4381" spans="1:3" x14ac:dyDescent="0.25">
      <c r="A4381"/>
      <c r="B4381" s="17"/>
      <c r="C4381"/>
    </row>
    <row r="4382" spans="1:3" x14ac:dyDescent="0.25">
      <c r="A4382"/>
      <c r="B4382" s="17"/>
      <c r="C4382"/>
    </row>
    <row r="4383" spans="1:3" x14ac:dyDescent="0.25">
      <c r="A4383"/>
      <c r="B4383" s="17"/>
      <c r="C4383"/>
    </row>
    <row r="4384" spans="1:3" x14ac:dyDescent="0.25">
      <c r="A4384"/>
      <c r="B4384" s="17"/>
      <c r="C4384"/>
    </row>
    <row r="4385" spans="1:3" x14ac:dyDescent="0.25">
      <c r="A4385"/>
      <c r="B4385" s="17"/>
      <c r="C4385"/>
    </row>
    <row r="4386" spans="1:3" x14ac:dyDescent="0.25">
      <c r="A4386"/>
      <c r="B4386" s="17"/>
      <c r="C4386"/>
    </row>
    <row r="4387" spans="1:3" x14ac:dyDescent="0.25">
      <c r="A4387"/>
      <c r="B4387" s="17"/>
      <c r="C4387"/>
    </row>
    <row r="4388" spans="1:3" x14ac:dyDescent="0.25">
      <c r="A4388"/>
      <c r="B4388" s="17"/>
      <c r="C4388"/>
    </row>
    <row r="4389" spans="1:3" x14ac:dyDescent="0.25">
      <c r="A4389"/>
      <c r="B4389" s="17"/>
      <c r="C4389"/>
    </row>
    <row r="4390" spans="1:3" x14ac:dyDescent="0.25">
      <c r="A4390"/>
      <c r="B4390" s="17"/>
      <c r="C4390"/>
    </row>
    <row r="4391" spans="1:3" x14ac:dyDescent="0.25">
      <c r="A4391"/>
      <c r="B4391" s="17"/>
      <c r="C4391"/>
    </row>
    <row r="4392" spans="1:3" x14ac:dyDescent="0.25">
      <c r="A4392"/>
      <c r="B4392" s="17"/>
      <c r="C4392"/>
    </row>
    <row r="4393" spans="1:3" x14ac:dyDescent="0.25">
      <c r="A4393"/>
      <c r="B4393" s="17"/>
      <c r="C4393"/>
    </row>
    <row r="4394" spans="1:3" x14ac:dyDescent="0.25">
      <c r="A4394"/>
      <c r="B4394" s="17"/>
      <c r="C4394"/>
    </row>
    <row r="4395" spans="1:3" x14ac:dyDescent="0.25">
      <c r="A4395"/>
      <c r="B4395" s="17"/>
      <c r="C4395"/>
    </row>
    <row r="4396" spans="1:3" x14ac:dyDescent="0.25">
      <c r="A4396"/>
      <c r="B4396" s="17"/>
      <c r="C4396"/>
    </row>
    <row r="4397" spans="1:3" x14ac:dyDescent="0.25">
      <c r="A4397"/>
      <c r="B4397" s="17"/>
      <c r="C4397"/>
    </row>
    <row r="4398" spans="1:3" x14ac:dyDescent="0.25">
      <c r="A4398"/>
      <c r="B4398" s="17"/>
      <c r="C4398"/>
    </row>
    <row r="4399" spans="1:3" x14ac:dyDescent="0.25">
      <c r="A4399"/>
      <c r="B4399" s="17"/>
      <c r="C4399"/>
    </row>
    <row r="4400" spans="1:3" x14ac:dyDescent="0.25">
      <c r="A4400"/>
      <c r="B4400" s="17"/>
      <c r="C4400"/>
    </row>
    <row r="4401" spans="1:3" x14ac:dyDescent="0.25">
      <c r="A4401"/>
      <c r="B4401" s="17"/>
      <c r="C4401"/>
    </row>
    <row r="4402" spans="1:3" x14ac:dyDescent="0.25">
      <c r="A4402"/>
      <c r="B4402" s="17"/>
      <c r="C4402"/>
    </row>
    <row r="4403" spans="1:3" x14ac:dyDescent="0.25">
      <c r="A4403"/>
      <c r="B4403" s="17"/>
      <c r="C4403"/>
    </row>
    <row r="4404" spans="1:3" x14ac:dyDescent="0.25">
      <c r="A4404"/>
      <c r="B4404" s="17"/>
      <c r="C4404"/>
    </row>
    <row r="4405" spans="1:3" x14ac:dyDescent="0.25">
      <c r="A4405"/>
      <c r="B4405" s="17"/>
      <c r="C4405"/>
    </row>
    <row r="4406" spans="1:3" x14ac:dyDescent="0.25">
      <c r="A4406"/>
      <c r="B4406" s="17"/>
      <c r="C4406"/>
    </row>
    <row r="4407" spans="1:3" x14ac:dyDescent="0.25">
      <c r="A4407"/>
      <c r="B4407" s="17"/>
      <c r="C4407"/>
    </row>
    <row r="4408" spans="1:3" x14ac:dyDescent="0.25">
      <c r="A4408"/>
      <c r="B4408" s="17"/>
      <c r="C4408"/>
    </row>
    <row r="4409" spans="1:3" x14ac:dyDescent="0.25">
      <c r="A4409"/>
      <c r="B4409" s="17"/>
      <c r="C4409"/>
    </row>
    <row r="4410" spans="1:3" x14ac:dyDescent="0.25">
      <c r="A4410"/>
      <c r="B4410" s="17"/>
      <c r="C4410"/>
    </row>
    <row r="4411" spans="1:3" x14ac:dyDescent="0.25">
      <c r="A4411"/>
      <c r="B4411" s="17"/>
      <c r="C4411"/>
    </row>
    <row r="4412" spans="1:3" x14ac:dyDescent="0.25">
      <c r="A4412"/>
      <c r="B4412" s="17"/>
      <c r="C4412"/>
    </row>
    <row r="4413" spans="1:3" x14ac:dyDescent="0.25">
      <c r="A4413"/>
      <c r="B4413" s="17"/>
      <c r="C4413"/>
    </row>
    <row r="4414" spans="1:3" x14ac:dyDescent="0.25">
      <c r="A4414"/>
      <c r="B4414" s="17"/>
      <c r="C4414"/>
    </row>
    <row r="4415" spans="1:3" x14ac:dyDescent="0.25">
      <c r="A4415"/>
      <c r="B4415" s="17"/>
      <c r="C4415"/>
    </row>
    <row r="4416" spans="1:3" x14ac:dyDescent="0.25">
      <c r="A4416"/>
      <c r="B4416" s="17"/>
      <c r="C4416"/>
    </row>
    <row r="4417" spans="1:3" x14ac:dyDescent="0.25">
      <c r="A4417"/>
      <c r="B4417" s="17"/>
      <c r="C4417"/>
    </row>
    <row r="4418" spans="1:3" x14ac:dyDescent="0.25">
      <c r="A4418"/>
      <c r="B4418" s="17"/>
      <c r="C4418"/>
    </row>
    <row r="4419" spans="1:3" x14ac:dyDescent="0.25">
      <c r="A4419"/>
      <c r="B4419" s="17"/>
      <c r="C4419"/>
    </row>
    <row r="4420" spans="1:3" x14ac:dyDescent="0.25">
      <c r="A4420"/>
      <c r="B4420" s="17"/>
      <c r="C4420"/>
    </row>
    <row r="4421" spans="1:3" x14ac:dyDescent="0.25">
      <c r="A4421"/>
      <c r="B4421" s="17"/>
      <c r="C4421"/>
    </row>
    <row r="4422" spans="1:3" x14ac:dyDescent="0.25">
      <c r="B4422" s="17"/>
    </row>
    <row r="4423" spans="1:3" x14ac:dyDescent="0.25">
      <c r="B4423" s="17"/>
    </row>
    <row r="4424" spans="1:3" x14ac:dyDescent="0.25">
      <c r="B4424" s="17"/>
    </row>
    <row r="4425" spans="1:3" x14ac:dyDescent="0.25">
      <c r="B4425" s="17"/>
    </row>
    <row r="4426" spans="1:3" x14ac:dyDescent="0.25">
      <c r="B4426" s="17"/>
    </row>
    <row r="4427" spans="1:3" x14ac:dyDescent="0.25">
      <c r="B4427" s="17"/>
    </row>
    <row r="4428" spans="1:3" x14ac:dyDescent="0.25">
      <c r="B4428" s="17"/>
    </row>
    <row r="4429" spans="1:3" x14ac:dyDescent="0.25">
      <c r="B4429" s="17"/>
    </row>
    <row r="4430" spans="1:3" x14ac:dyDescent="0.25">
      <c r="B4430" s="17"/>
    </row>
    <row r="4431" spans="1:3" x14ac:dyDescent="0.25">
      <c r="B4431" s="17"/>
    </row>
    <row r="4432" spans="1:3" x14ac:dyDescent="0.25">
      <c r="B4432" s="17"/>
    </row>
    <row r="4433" spans="2:23" x14ac:dyDescent="0.25">
      <c r="B4433" s="17"/>
    </row>
    <row r="4434" spans="2:23" x14ac:dyDescent="0.25">
      <c r="B4434" s="17"/>
    </row>
    <row r="4435" spans="2:23" x14ac:dyDescent="0.25">
      <c r="B4435" s="17"/>
    </row>
    <row r="4436" spans="2:23" x14ac:dyDescent="0.25">
      <c r="B4436" s="17"/>
    </row>
    <row r="4437" spans="2:23" x14ac:dyDescent="0.25">
      <c r="B4437" s="17"/>
    </row>
    <row r="4438" spans="2:23" x14ac:dyDescent="0.25">
      <c r="B4438" s="17"/>
    </row>
    <row r="4439" spans="2:23" x14ac:dyDescent="0.25">
      <c r="B4439" s="17"/>
    </row>
    <row r="4440" spans="2:23" x14ac:dyDescent="0.25">
      <c r="B4440" s="17"/>
    </row>
    <row r="4441" spans="2:23" x14ac:dyDescent="0.25">
      <c r="B4441" s="17"/>
    </row>
    <row r="4442" spans="2:23" x14ac:dyDescent="0.25">
      <c r="B4442" s="17"/>
    </row>
    <row r="4443" spans="2:23" x14ac:dyDescent="0.25">
      <c r="B4443" s="17"/>
    </row>
    <row r="4444" spans="2:23" x14ac:dyDescent="0.25">
      <c r="B4444" s="17"/>
    </row>
    <row r="4445" spans="2:23" x14ac:dyDescent="0.25">
      <c r="B4445" s="17"/>
    </row>
    <row r="4446" spans="2:23" x14ac:dyDescent="0.25">
      <c r="B4446" s="17"/>
    </row>
    <row r="4447" spans="2:23" x14ac:dyDescent="0.25">
      <c r="B4447" s="17"/>
    </row>
    <row r="4448" spans="2:23" x14ac:dyDescent="0.25">
      <c r="B4448" s="17"/>
      <c r="W4448" s="18"/>
    </row>
    <row r="4449" spans="2:2" x14ac:dyDescent="0.25">
      <c r="B4449" s="17"/>
    </row>
    <row r="4450" spans="2:2" x14ac:dyDescent="0.25">
      <c r="B4450" s="17"/>
    </row>
    <row r="4451" spans="2:2" x14ac:dyDescent="0.25">
      <c r="B4451" s="17"/>
    </row>
    <row r="4452" spans="2:2" x14ac:dyDescent="0.25">
      <c r="B4452" s="17"/>
    </row>
    <row r="4453" spans="2:2" x14ac:dyDescent="0.25">
      <c r="B4453" s="17"/>
    </row>
    <row r="4454" spans="2:2" x14ac:dyDescent="0.25">
      <c r="B4454" s="17"/>
    </row>
    <row r="4455" spans="2:2" x14ac:dyDescent="0.25">
      <c r="B4455" s="17"/>
    </row>
    <row r="4456" spans="2:2" x14ac:dyDescent="0.25">
      <c r="B4456" s="17"/>
    </row>
    <row r="4457" spans="2:2" x14ac:dyDescent="0.25">
      <c r="B4457" s="17"/>
    </row>
    <row r="4458" spans="2:2" x14ac:dyDescent="0.25">
      <c r="B4458" s="17"/>
    </row>
    <row r="4459" spans="2:2" x14ac:dyDescent="0.25">
      <c r="B4459" s="17"/>
    </row>
    <row r="4460" spans="2:2" x14ac:dyDescent="0.25">
      <c r="B4460" s="17"/>
    </row>
    <row r="4461" spans="2:2" x14ac:dyDescent="0.25">
      <c r="B4461" s="17"/>
    </row>
    <row r="4462" spans="2:2" x14ac:dyDescent="0.25">
      <c r="B4462" s="17"/>
    </row>
    <row r="4463" spans="2:2" x14ac:dyDescent="0.25">
      <c r="B4463" s="17"/>
    </row>
    <row r="4464" spans="2:2" x14ac:dyDescent="0.25">
      <c r="B4464" s="17"/>
    </row>
    <row r="4465" spans="2:2" x14ac:dyDescent="0.25">
      <c r="B4465" s="17"/>
    </row>
    <row r="4466" spans="2:2" x14ac:dyDescent="0.25">
      <c r="B4466" s="17"/>
    </row>
    <row r="4467" spans="2:2" x14ac:dyDescent="0.25">
      <c r="B4467" s="17"/>
    </row>
    <row r="4468" spans="2:2" x14ac:dyDescent="0.25">
      <c r="B4468" s="17"/>
    </row>
    <row r="4469" spans="2:2" x14ac:dyDescent="0.25">
      <c r="B4469" s="17"/>
    </row>
    <row r="4470" spans="2:2" x14ac:dyDescent="0.25">
      <c r="B4470" s="17"/>
    </row>
    <row r="4471" spans="2:2" x14ac:dyDescent="0.25">
      <c r="B4471" s="17"/>
    </row>
    <row r="4472" spans="2:2" x14ac:dyDescent="0.25">
      <c r="B4472" s="17"/>
    </row>
    <row r="4473" spans="2:2" x14ac:dyDescent="0.25">
      <c r="B4473" s="17"/>
    </row>
    <row r="4474" spans="2:2" x14ac:dyDescent="0.25">
      <c r="B4474" s="17"/>
    </row>
    <row r="4475" spans="2:2" x14ac:dyDescent="0.25">
      <c r="B4475" s="17"/>
    </row>
    <row r="4476" spans="2:2" x14ac:dyDescent="0.25">
      <c r="B4476" s="17"/>
    </row>
    <row r="4477" spans="2:2" x14ac:dyDescent="0.25">
      <c r="B4477" s="17"/>
    </row>
    <row r="4478" spans="2:2" x14ac:dyDescent="0.25">
      <c r="B4478" s="17"/>
    </row>
    <row r="4479" spans="2:2" x14ac:dyDescent="0.25">
      <c r="B4479" s="17"/>
    </row>
    <row r="4480" spans="2:2" x14ac:dyDescent="0.25">
      <c r="B4480" s="17"/>
    </row>
    <row r="4481" spans="2:21" x14ac:dyDescent="0.25">
      <c r="B4481" s="17"/>
    </row>
    <row r="4482" spans="2:21" x14ac:dyDescent="0.25">
      <c r="B4482" s="17"/>
      <c r="U4482" s="18"/>
    </row>
    <row r="4483" spans="2:21" x14ac:dyDescent="0.25">
      <c r="B4483" s="17"/>
    </row>
    <row r="4484" spans="2:21" x14ac:dyDescent="0.25">
      <c r="B4484" s="17"/>
    </row>
    <row r="4485" spans="2:21" x14ac:dyDescent="0.25">
      <c r="B4485" s="17"/>
    </row>
    <row r="4486" spans="2:21" x14ac:dyDescent="0.25">
      <c r="B4486" s="17"/>
    </row>
    <row r="4487" spans="2:21" x14ac:dyDescent="0.25">
      <c r="B4487" s="17"/>
    </row>
    <row r="4488" spans="2:21" x14ac:dyDescent="0.25">
      <c r="B4488" s="17"/>
    </row>
    <row r="4489" spans="2:21" x14ac:dyDescent="0.25">
      <c r="B4489" s="17"/>
    </row>
    <row r="4490" spans="2:21" x14ac:dyDescent="0.25">
      <c r="B4490" s="17"/>
    </row>
    <row r="4491" spans="2:21" x14ac:dyDescent="0.25">
      <c r="B4491" s="17"/>
    </row>
    <row r="4492" spans="2:21" x14ac:dyDescent="0.25">
      <c r="B4492" s="17"/>
    </row>
    <row r="4493" spans="2:21" x14ac:dyDescent="0.25">
      <c r="B4493" s="17"/>
    </row>
    <row r="4494" spans="2:21" x14ac:dyDescent="0.25">
      <c r="B4494" s="17"/>
    </row>
    <row r="4495" spans="2:21" x14ac:dyDescent="0.25">
      <c r="B4495" s="17"/>
    </row>
    <row r="4496" spans="2:21" x14ac:dyDescent="0.25">
      <c r="B4496" s="17"/>
    </row>
    <row r="4497" spans="2:2" x14ac:dyDescent="0.25">
      <c r="B4497" s="17"/>
    </row>
    <row r="4498" spans="2:2" x14ac:dyDescent="0.25">
      <c r="B4498" s="17"/>
    </row>
    <row r="4499" spans="2:2" x14ac:dyDescent="0.25">
      <c r="B4499" s="17"/>
    </row>
    <row r="4500" spans="2:2" x14ac:dyDescent="0.25">
      <c r="B4500" s="17"/>
    </row>
    <row r="4501" spans="2:2" x14ac:dyDescent="0.25">
      <c r="B4501" s="17"/>
    </row>
    <row r="4502" spans="2:2" x14ac:dyDescent="0.25">
      <c r="B4502" s="17"/>
    </row>
    <row r="4503" spans="2:2" x14ac:dyDescent="0.25">
      <c r="B4503" s="17"/>
    </row>
    <row r="4504" spans="2:2" x14ac:dyDescent="0.25">
      <c r="B4504" s="17"/>
    </row>
    <row r="4505" spans="2:2" x14ac:dyDescent="0.25">
      <c r="B4505" s="17"/>
    </row>
    <row r="4506" spans="2:2" x14ac:dyDescent="0.25">
      <c r="B4506" s="17"/>
    </row>
    <row r="4507" spans="2:2" x14ac:dyDescent="0.25">
      <c r="B4507" s="17"/>
    </row>
    <row r="4508" spans="2:2" x14ac:dyDescent="0.25">
      <c r="B4508" s="17"/>
    </row>
    <row r="4509" spans="2:2" x14ac:dyDescent="0.25">
      <c r="B4509" s="17"/>
    </row>
    <row r="4510" spans="2:2" x14ac:dyDescent="0.25">
      <c r="B4510" s="17"/>
    </row>
    <row r="4511" spans="2:2" x14ac:dyDescent="0.25">
      <c r="B4511" s="17"/>
    </row>
    <row r="4512" spans="2:2" x14ac:dyDescent="0.25">
      <c r="B4512" s="17"/>
    </row>
    <row r="4513" spans="2:2" x14ac:dyDescent="0.25">
      <c r="B4513" s="17"/>
    </row>
    <row r="4514" spans="2:2" x14ac:dyDescent="0.25">
      <c r="B4514" s="17"/>
    </row>
    <row r="4515" spans="2:2" x14ac:dyDescent="0.25">
      <c r="B4515" s="17"/>
    </row>
    <row r="4516" spans="2:2" x14ac:dyDescent="0.25">
      <c r="B4516" s="17"/>
    </row>
    <row r="4517" spans="2:2" x14ac:dyDescent="0.25">
      <c r="B4517" s="17"/>
    </row>
    <row r="4518" spans="2:2" x14ac:dyDescent="0.25">
      <c r="B4518" s="17"/>
    </row>
    <row r="4519" spans="2:2" x14ac:dyDescent="0.25">
      <c r="B4519" s="17"/>
    </row>
    <row r="4520" spans="2:2" x14ac:dyDescent="0.25">
      <c r="B4520" s="17"/>
    </row>
    <row r="4521" spans="2:2" x14ac:dyDescent="0.25">
      <c r="B4521" s="17"/>
    </row>
    <row r="4522" spans="2:2" x14ac:dyDescent="0.25">
      <c r="B4522" s="17"/>
    </row>
    <row r="4523" spans="2:2" x14ac:dyDescent="0.25">
      <c r="B4523" s="17"/>
    </row>
    <row r="4524" spans="2:2" x14ac:dyDescent="0.25">
      <c r="B4524" s="17"/>
    </row>
    <row r="4525" spans="2:2" x14ac:dyDescent="0.25">
      <c r="B4525" s="17"/>
    </row>
  </sheetData>
  <sheetProtection algorithmName="SHA-512" hashValue="SUxANEolOWvCGhd4bsTnc8hJp7C9vRIAy8LeOxZ5At4T4GOpiJ5j1eef4WY0ZQsORuKu8OoQA2pR12OztQ4csw==" saltValue="qjThUqcafQ8paT+NI8VNqQ==" spinCount="100000" sheet="1" objects="1" scenarios="1"/>
  <sortState xmlns:xlrd2="http://schemas.microsoft.com/office/spreadsheetml/2017/richdata2" ref="A3:AA4266">
    <sortCondition ref="A3:A4266"/>
  </sortState>
  <mergeCells count="1">
    <mergeCell ref="A1:AA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CC05-5BB3-44B6-8C16-259DCCB80D8A}">
  <sheetPr codeName="Sheet11"/>
  <dimension ref="A1:G86"/>
  <sheetViews>
    <sheetView workbookViewId="0"/>
  </sheetViews>
  <sheetFormatPr defaultRowHeight="15" x14ac:dyDescent="0.25"/>
  <cols>
    <col min="1" max="1" width="31.42578125" bestFit="1" customWidth="1"/>
    <col min="2" max="2" width="17.42578125" bestFit="1" customWidth="1"/>
    <col min="3" max="3" width="26.5703125" bestFit="1" customWidth="1"/>
    <col min="4" max="4" width="27.140625" bestFit="1" customWidth="1"/>
    <col min="5" max="5" width="17.42578125" bestFit="1" customWidth="1"/>
    <col min="6" max="7" width="41" bestFit="1" customWidth="1"/>
  </cols>
  <sheetData>
    <row r="1" spans="1:7" x14ac:dyDescent="0.25">
      <c r="B1" s="150" t="s">
        <v>248</v>
      </c>
      <c r="C1" s="150"/>
      <c r="D1" s="150"/>
      <c r="E1" s="150" t="s">
        <v>249</v>
      </c>
      <c r="F1" s="150"/>
      <c r="G1" s="150"/>
    </row>
    <row r="2" spans="1:7" x14ac:dyDescent="0.25">
      <c r="A2" s="1"/>
      <c r="B2" s="1" t="s">
        <v>9</v>
      </c>
      <c r="C2" s="1" t="s">
        <v>250</v>
      </c>
      <c r="D2" s="1" t="s">
        <v>251</v>
      </c>
      <c r="E2" s="1" t="s">
        <v>9</v>
      </c>
      <c r="F2" s="1" t="s">
        <v>250</v>
      </c>
      <c r="G2" s="1" t="s">
        <v>251</v>
      </c>
    </row>
    <row r="3" spans="1:7" x14ac:dyDescent="0.25">
      <c r="A3" s="1" t="s">
        <v>252</v>
      </c>
      <c r="B3" t="s">
        <v>253</v>
      </c>
      <c r="C3" t="s">
        <v>254</v>
      </c>
      <c r="D3" t="s">
        <v>255</v>
      </c>
      <c r="E3" t="s">
        <v>253</v>
      </c>
      <c r="F3" t="s">
        <v>254</v>
      </c>
      <c r="G3" t="s">
        <v>255</v>
      </c>
    </row>
    <row r="4" spans="1:7" x14ac:dyDescent="0.25">
      <c r="A4" s="1" t="s">
        <v>256</v>
      </c>
      <c r="B4" t="s">
        <v>257</v>
      </c>
      <c r="C4" t="s">
        <v>258</v>
      </c>
      <c r="D4" t="s">
        <v>259</v>
      </c>
      <c r="E4" t="s">
        <v>257</v>
      </c>
      <c r="F4" t="s">
        <v>258</v>
      </c>
      <c r="G4" t="s">
        <v>259</v>
      </c>
    </row>
    <row r="5" spans="1:7" x14ac:dyDescent="0.25">
      <c r="A5" s="1" t="s">
        <v>260</v>
      </c>
      <c r="B5" t="s">
        <v>261</v>
      </c>
      <c r="C5" t="s">
        <v>262</v>
      </c>
      <c r="D5" t="s">
        <v>263</v>
      </c>
      <c r="E5" t="s">
        <v>261</v>
      </c>
      <c r="F5" t="s">
        <v>262</v>
      </c>
      <c r="G5" t="s">
        <v>263</v>
      </c>
    </row>
    <row r="6" spans="1:7" x14ac:dyDescent="0.25">
      <c r="A6" s="1" t="s">
        <v>264</v>
      </c>
      <c r="B6" t="s">
        <v>265</v>
      </c>
      <c r="C6" t="s">
        <v>266</v>
      </c>
      <c r="D6" t="s">
        <v>267</v>
      </c>
      <c r="E6" t="s">
        <v>265</v>
      </c>
      <c r="F6" t="s">
        <v>266</v>
      </c>
      <c r="G6" t="s">
        <v>267</v>
      </c>
    </row>
    <row r="7" spans="1:7" x14ac:dyDescent="0.25">
      <c r="A7" s="1" t="s">
        <v>268</v>
      </c>
      <c r="B7" t="s">
        <v>269</v>
      </c>
      <c r="C7" t="s">
        <v>270</v>
      </c>
      <c r="D7" t="s">
        <v>271</v>
      </c>
      <c r="E7" t="s">
        <v>269</v>
      </c>
      <c r="F7" t="s">
        <v>270</v>
      </c>
      <c r="G7" t="s">
        <v>271</v>
      </c>
    </row>
    <row r="8" spans="1:7" x14ac:dyDescent="0.25">
      <c r="A8" s="1" t="s">
        <v>272</v>
      </c>
      <c r="B8" t="s">
        <v>273</v>
      </c>
      <c r="C8" t="s">
        <v>274</v>
      </c>
      <c r="D8" t="s">
        <v>275</v>
      </c>
      <c r="E8" t="s">
        <v>273</v>
      </c>
      <c r="F8" t="s">
        <v>276</v>
      </c>
      <c r="G8" t="s">
        <v>277</v>
      </c>
    </row>
    <row r="9" spans="1:7" x14ac:dyDescent="0.25">
      <c r="A9" s="1" t="s">
        <v>278</v>
      </c>
      <c r="B9" t="s">
        <v>279</v>
      </c>
      <c r="C9" t="s">
        <v>280</v>
      </c>
      <c r="D9" t="s">
        <v>281</v>
      </c>
      <c r="E9" t="s">
        <v>279</v>
      </c>
      <c r="F9" t="s">
        <v>282</v>
      </c>
      <c r="G9" t="s">
        <v>283</v>
      </c>
    </row>
    <row r="10" spans="1:7" x14ac:dyDescent="0.25">
      <c r="A10" s="1" t="s">
        <v>284</v>
      </c>
      <c r="B10" t="s">
        <v>285</v>
      </c>
      <c r="C10" t="s">
        <v>286</v>
      </c>
      <c r="D10" t="s">
        <v>287</v>
      </c>
      <c r="E10" t="s">
        <v>285</v>
      </c>
      <c r="F10" t="s">
        <v>288</v>
      </c>
      <c r="G10" t="s">
        <v>289</v>
      </c>
    </row>
    <row r="11" spans="1:7" x14ac:dyDescent="0.25">
      <c r="A11" s="1" t="s">
        <v>290</v>
      </c>
      <c r="B11" t="s">
        <v>291</v>
      </c>
      <c r="C11" t="s">
        <v>292</v>
      </c>
      <c r="D11" t="s">
        <v>293</v>
      </c>
      <c r="E11" t="s">
        <v>291</v>
      </c>
      <c r="F11" t="s">
        <v>292</v>
      </c>
      <c r="G11" t="s">
        <v>293</v>
      </c>
    </row>
    <row r="12" spans="1:7" x14ac:dyDescent="0.25">
      <c r="A12" s="1" t="s">
        <v>131</v>
      </c>
      <c r="B12" t="s">
        <v>294</v>
      </c>
      <c r="C12" t="s">
        <v>295</v>
      </c>
      <c r="D12" t="s">
        <v>296</v>
      </c>
      <c r="E12" t="s">
        <v>294</v>
      </c>
      <c r="F12" t="s">
        <v>297</v>
      </c>
      <c r="G12" t="s">
        <v>298</v>
      </c>
    </row>
    <row r="13" spans="1:7" x14ac:dyDescent="0.25">
      <c r="A13" s="1" t="s">
        <v>299</v>
      </c>
      <c r="B13" t="s">
        <v>300</v>
      </c>
      <c r="C13" t="s">
        <v>301</v>
      </c>
      <c r="D13" t="s">
        <v>302</v>
      </c>
      <c r="E13" t="s">
        <v>300</v>
      </c>
      <c r="F13" t="s">
        <v>301</v>
      </c>
      <c r="G13" t="s">
        <v>302</v>
      </c>
    </row>
    <row r="15" spans="1:7" x14ac:dyDescent="0.25">
      <c r="A15" s="1" t="s">
        <v>303</v>
      </c>
    </row>
    <row r="16" spans="1:7" x14ac:dyDescent="0.25">
      <c r="A16" s="33" t="s">
        <v>304</v>
      </c>
    </row>
    <row r="17" spans="1:1" x14ac:dyDescent="0.25">
      <c r="A17" s="33" t="s">
        <v>305</v>
      </c>
    </row>
    <row r="18" spans="1:1" x14ac:dyDescent="0.25">
      <c r="A18" s="33" t="s">
        <v>306</v>
      </c>
    </row>
    <row r="19" spans="1:1" x14ac:dyDescent="0.25">
      <c r="A19" s="33" t="s">
        <v>307</v>
      </c>
    </row>
    <row r="20" spans="1:1" x14ac:dyDescent="0.25">
      <c r="A20" s="33" t="s">
        <v>308</v>
      </c>
    </row>
    <row r="21" spans="1:1" x14ac:dyDescent="0.25">
      <c r="A21" s="33" t="s">
        <v>309</v>
      </c>
    </row>
    <row r="22" spans="1:1" x14ac:dyDescent="0.25">
      <c r="A22" s="33" t="s">
        <v>310</v>
      </c>
    </row>
    <row r="23" spans="1:1" x14ac:dyDescent="0.25">
      <c r="A23" s="33" t="s">
        <v>311</v>
      </c>
    </row>
    <row r="24" spans="1:1" x14ac:dyDescent="0.25">
      <c r="A24" s="33" t="s">
        <v>312</v>
      </c>
    </row>
    <row r="25" spans="1:1" x14ac:dyDescent="0.25">
      <c r="A25" s="33" t="s">
        <v>313</v>
      </c>
    </row>
    <row r="26" spans="1:1" x14ac:dyDescent="0.25">
      <c r="A26" s="33" t="s">
        <v>314</v>
      </c>
    </row>
    <row r="27" spans="1:1" x14ac:dyDescent="0.25">
      <c r="A27" s="33" t="s">
        <v>315</v>
      </c>
    </row>
    <row r="28" spans="1:1" x14ac:dyDescent="0.25">
      <c r="A28" s="33" t="s">
        <v>316</v>
      </c>
    </row>
    <row r="29" spans="1:1" x14ac:dyDescent="0.25">
      <c r="A29" s="33" t="s">
        <v>317</v>
      </c>
    </row>
    <row r="30" spans="1:1" x14ac:dyDescent="0.25">
      <c r="A30" s="33" t="s">
        <v>318</v>
      </c>
    </row>
    <row r="31" spans="1:1" x14ac:dyDescent="0.25">
      <c r="A31" s="33" t="s">
        <v>319</v>
      </c>
    </row>
    <row r="32" spans="1:1" x14ac:dyDescent="0.25">
      <c r="A32" s="33" t="s">
        <v>320</v>
      </c>
    </row>
    <row r="33" spans="1:1" x14ac:dyDescent="0.25">
      <c r="A33" s="33" t="s">
        <v>321</v>
      </c>
    </row>
    <row r="34" spans="1:1" x14ac:dyDescent="0.25">
      <c r="A34" s="33" t="s">
        <v>322</v>
      </c>
    </row>
    <row r="35" spans="1:1" x14ac:dyDescent="0.25">
      <c r="A35" s="33" t="s">
        <v>323</v>
      </c>
    </row>
    <row r="36" spans="1:1" x14ac:dyDescent="0.25">
      <c r="A36" s="33" t="s">
        <v>324</v>
      </c>
    </row>
    <row r="37" spans="1:1" x14ac:dyDescent="0.25">
      <c r="A37" s="33" t="s">
        <v>325</v>
      </c>
    </row>
    <row r="38" spans="1:1" x14ac:dyDescent="0.25">
      <c r="A38" s="33" t="s">
        <v>326</v>
      </c>
    </row>
    <row r="39" spans="1:1" x14ac:dyDescent="0.25">
      <c r="A39" s="33" t="s">
        <v>327</v>
      </c>
    </row>
    <row r="40" spans="1:1" x14ac:dyDescent="0.25">
      <c r="A40" s="33" t="s">
        <v>328</v>
      </c>
    </row>
    <row r="41" spans="1:1" x14ac:dyDescent="0.25">
      <c r="A41" s="33" t="s">
        <v>329</v>
      </c>
    </row>
    <row r="42" spans="1:1" x14ac:dyDescent="0.25">
      <c r="A42" s="33" t="s">
        <v>330</v>
      </c>
    </row>
    <row r="43" spans="1:1" x14ac:dyDescent="0.25">
      <c r="A43" s="33" t="s">
        <v>331</v>
      </c>
    </row>
    <row r="44" spans="1:1" x14ac:dyDescent="0.25">
      <c r="A44" s="33" t="s">
        <v>332</v>
      </c>
    </row>
    <row r="45" spans="1:1" x14ac:dyDescent="0.25">
      <c r="A45" s="33" t="s">
        <v>333</v>
      </c>
    </row>
    <row r="46" spans="1:1" x14ac:dyDescent="0.25">
      <c r="A46" s="33" t="s">
        <v>334</v>
      </c>
    </row>
    <row r="47" spans="1:1" x14ac:dyDescent="0.25">
      <c r="A47" s="33" t="s">
        <v>335</v>
      </c>
    </row>
    <row r="48" spans="1:1" x14ac:dyDescent="0.25">
      <c r="A48" s="33" t="s">
        <v>336</v>
      </c>
    </row>
    <row r="49" spans="1:1" x14ac:dyDescent="0.25">
      <c r="A49" s="33" t="s">
        <v>337</v>
      </c>
    </row>
    <row r="50" spans="1:1" x14ac:dyDescent="0.25">
      <c r="A50" s="33" t="s">
        <v>338</v>
      </c>
    </row>
    <row r="51" spans="1:1" x14ac:dyDescent="0.25">
      <c r="A51" s="33" t="s">
        <v>339</v>
      </c>
    </row>
    <row r="52" spans="1:1" x14ac:dyDescent="0.25">
      <c r="A52" s="33" t="s">
        <v>340</v>
      </c>
    </row>
    <row r="53" spans="1:1" x14ac:dyDescent="0.25">
      <c r="A53" s="33" t="s">
        <v>341</v>
      </c>
    </row>
    <row r="54" spans="1:1" x14ac:dyDescent="0.25">
      <c r="A54" s="33" t="s">
        <v>342</v>
      </c>
    </row>
    <row r="55" spans="1:1" x14ac:dyDescent="0.25">
      <c r="A55" s="33" t="s">
        <v>343</v>
      </c>
    </row>
    <row r="56" spans="1:1" x14ac:dyDescent="0.25">
      <c r="A56" s="33" t="s">
        <v>344</v>
      </c>
    </row>
    <row r="57" spans="1:1" x14ac:dyDescent="0.25">
      <c r="A57" s="33" t="s">
        <v>345</v>
      </c>
    </row>
    <row r="58" spans="1:1" x14ac:dyDescent="0.25">
      <c r="A58" s="33" t="s">
        <v>346</v>
      </c>
    </row>
    <row r="59" spans="1:1" x14ac:dyDescent="0.25">
      <c r="A59" s="33" t="s">
        <v>347</v>
      </c>
    </row>
    <row r="60" spans="1:1" x14ac:dyDescent="0.25">
      <c r="A60" s="33" t="s">
        <v>348</v>
      </c>
    </row>
    <row r="61" spans="1:1" x14ac:dyDescent="0.25">
      <c r="A61" s="33" t="s">
        <v>349</v>
      </c>
    </row>
    <row r="62" spans="1:1" x14ac:dyDescent="0.25">
      <c r="A62" s="33" t="s">
        <v>350</v>
      </c>
    </row>
    <row r="63" spans="1:1" x14ac:dyDescent="0.25">
      <c r="A63" s="33" t="s">
        <v>351</v>
      </c>
    </row>
    <row r="64" spans="1:1" x14ac:dyDescent="0.25">
      <c r="A64" s="33" t="s">
        <v>352</v>
      </c>
    </row>
    <row r="65" spans="1:1" x14ac:dyDescent="0.25">
      <c r="A65" s="33" t="s">
        <v>353</v>
      </c>
    </row>
    <row r="66" spans="1:1" x14ac:dyDescent="0.25">
      <c r="A66" s="33" t="s">
        <v>354</v>
      </c>
    </row>
    <row r="67" spans="1:1" x14ac:dyDescent="0.25">
      <c r="A67" s="33" t="s">
        <v>355</v>
      </c>
    </row>
    <row r="68" spans="1:1" x14ac:dyDescent="0.25">
      <c r="A68" s="33" t="s">
        <v>356</v>
      </c>
    </row>
    <row r="69" spans="1:1" x14ac:dyDescent="0.25">
      <c r="A69" s="33" t="s">
        <v>357</v>
      </c>
    </row>
    <row r="70" spans="1:1" x14ac:dyDescent="0.25">
      <c r="A70" s="33" t="s">
        <v>358</v>
      </c>
    </row>
    <row r="71" spans="1:1" x14ac:dyDescent="0.25">
      <c r="A71" s="33" t="s">
        <v>359</v>
      </c>
    </row>
    <row r="72" spans="1:1" x14ac:dyDescent="0.25">
      <c r="A72" s="33" t="s">
        <v>360</v>
      </c>
    </row>
    <row r="73" spans="1:1" x14ac:dyDescent="0.25">
      <c r="A73" s="33" t="s">
        <v>361</v>
      </c>
    </row>
    <row r="74" spans="1:1" x14ac:dyDescent="0.25">
      <c r="A74" s="33" t="s">
        <v>362</v>
      </c>
    </row>
    <row r="75" spans="1:1" x14ac:dyDescent="0.25">
      <c r="A75" s="33" t="s">
        <v>363</v>
      </c>
    </row>
    <row r="76" spans="1:1" x14ac:dyDescent="0.25">
      <c r="A76" s="33" t="s">
        <v>364</v>
      </c>
    </row>
    <row r="77" spans="1:1" x14ac:dyDescent="0.25">
      <c r="A77" s="33" t="s">
        <v>365</v>
      </c>
    </row>
    <row r="78" spans="1:1" x14ac:dyDescent="0.25">
      <c r="A78" s="33" t="s">
        <v>366</v>
      </c>
    </row>
    <row r="79" spans="1:1" x14ac:dyDescent="0.25">
      <c r="A79" s="33" t="s">
        <v>367</v>
      </c>
    </row>
    <row r="80" spans="1:1" x14ac:dyDescent="0.25">
      <c r="A80" s="33" t="s">
        <v>368</v>
      </c>
    </row>
    <row r="81" spans="1:1" x14ac:dyDescent="0.25">
      <c r="A81" s="33" t="s">
        <v>369</v>
      </c>
    </row>
    <row r="82" spans="1:1" x14ac:dyDescent="0.25">
      <c r="A82" s="33" t="s">
        <v>370</v>
      </c>
    </row>
    <row r="83" spans="1:1" x14ac:dyDescent="0.25">
      <c r="A83" s="33" t="s">
        <v>371</v>
      </c>
    </row>
    <row r="84" spans="1:1" x14ac:dyDescent="0.25">
      <c r="A84" s="33" t="s">
        <v>372</v>
      </c>
    </row>
    <row r="85" spans="1:1" x14ac:dyDescent="0.25">
      <c r="A85" s="33" t="s">
        <v>373</v>
      </c>
    </row>
    <row r="86" spans="1:1" x14ac:dyDescent="0.25">
      <c r="A86" s="33" t="s">
        <v>374</v>
      </c>
    </row>
  </sheetData>
  <sheetProtection algorithmName="SHA-512" hashValue="CICeEyeeEue78T2JCGeyMn/3g4zMHwRCtB2Yr0by20uiKae/IfwuRPj7uCrVKmtragwRMbO5BoWKPaO23XUm8A==" saltValue="kUdfiY6v395zM0pFTvdllw==" spinCount="100000" sheet="1" objects="1" scenarios="1"/>
  <mergeCells count="2">
    <mergeCell ref="B1:D1"/>
    <mergeCell ref="E1:G1"/>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3C0EB-7407-4EAC-B6AE-86DDFEAB46A7}">
  <sheetPr codeName="Sheet6"/>
  <dimension ref="A1:E196"/>
  <sheetViews>
    <sheetView workbookViewId="0"/>
  </sheetViews>
  <sheetFormatPr defaultRowHeight="15" x14ac:dyDescent="0.25"/>
  <sheetData>
    <row r="1" spans="1:2" x14ac:dyDescent="0.25">
      <c r="A1" t="s">
        <v>4498</v>
      </c>
    </row>
    <row r="3" spans="1:2" x14ac:dyDescent="0.25">
      <c r="A3" t="s">
        <v>4499</v>
      </c>
    </row>
    <row r="4" spans="1:2" x14ac:dyDescent="0.25">
      <c r="A4" t="s">
        <v>4500</v>
      </c>
    </row>
    <row r="5" spans="1:2" x14ac:dyDescent="0.25">
      <c r="A5" t="s">
        <v>4501</v>
      </c>
    </row>
    <row r="6" spans="1:2" x14ac:dyDescent="0.25">
      <c r="A6" t="s">
        <v>4502</v>
      </c>
    </row>
    <row r="7" spans="1:2" x14ac:dyDescent="0.25">
      <c r="A7" t="s">
        <v>4503</v>
      </c>
    </row>
    <row r="9" spans="1:2" x14ac:dyDescent="0.25">
      <c r="A9" t="s">
        <v>4504</v>
      </c>
    </row>
    <row r="11" spans="1:2" x14ac:dyDescent="0.25">
      <c r="A11" t="s">
        <v>4505</v>
      </c>
    </row>
    <row r="12" spans="1:2" x14ac:dyDescent="0.25">
      <c r="B12" t="s">
        <v>4506</v>
      </c>
    </row>
    <row r="13" spans="1:2" x14ac:dyDescent="0.25">
      <c r="A13" t="s">
        <v>4507</v>
      </c>
    </row>
    <row r="14" spans="1:2" x14ac:dyDescent="0.25">
      <c r="A14" t="s">
        <v>4508</v>
      </c>
    </row>
    <row r="15" spans="1:2" x14ac:dyDescent="0.25">
      <c r="A15" t="s">
        <v>4509</v>
      </c>
    </row>
    <row r="16" spans="1:2" x14ac:dyDescent="0.25">
      <c r="A16" t="s">
        <v>4510</v>
      </c>
    </row>
    <row r="17" spans="1:1" x14ac:dyDescent="0.25">
      <c r="A17" t="s">
        <v>4511</v>
      </c>
    </row>
    <row r="18" spans="1:1" x14ac:dyDescent="0.25">
      <c r="A18" t="s">
        <v>4512</v>
      </c>
    </row>
    <row r="19" spans="1:1" x14ac:dyDescent="0.25">
      <c r="A19" t="s">
        <v>4513</v>
      </c>
    </row>
    <row r="20" spans="1:1" x14ac:dyDescent="0.25">
      <c r="A20" t="s">
        <v>4514</v>
      </c>
    </row>
    <row r="21" spans="1:1" x14ac:dyDescent="0.25">
      <c r="A21" t="s">
        <v>4515</v>
      </c>
    </row>
    <row r="22" spans="1:1" x14ac:dyDescent="0.25">
      <c r="A22" t="s">
        <v>4516</v>
      </c>
    </row>
    <row r="23" spans="1:1" x14ac:dyDescent="0.25">
      <c r="A23" t="s">
        <v>4517</v>
      </c>
    </row>
    <row r="24" spans="1:1" x14ac:dyDescent="0.25">
      <c r="A24" t="s">
        <v>4518</v>
      </c>
    </row>
    <row r="25" spans="1:1" x14ac:dyDescent="0.25">
      <c r="A25" t="s">
        <v>4519</v>
      </c>
    </row>
    <row r="26" spans="1:1" x14ac:dyDescent="0.25">
      <c r="A26" t="s">
        <v>4520</v>
      </c>
    </row>
    <row r="27" spans="1:1" x14ac:dyDescent="0.25">
      <c r="A27" t="s">
        <v>4521</v>
      </c>
    </row>
    <row r="28" spans="1:1" x14ac:dyDescent="0.25">
      <c r="A28" t="s">
        <v>4522</v>
      </c>
    </row>
    <row r="29" spans="1:1" x14ac:dyDescent="0.25">
      <c r="A29" t="s">
        <v>4523</v>
      </c>
    </row>
    <row r="30" spans="1:1" x14ac:dyDescent="0.25">
      <c r="A30" t="s">
        <v>4524</v>
      </c>
    </row>
    <row r="31" spans="1:1" x14ac:dyDescent="0.25">
      <c r="A31" t="s">
        <v>4525</v>
      </c>
    </row>
    <row r="32" spans="1:1" x14ac:dyDescent="0.25">
      <c r="A32" t="s">
        <v>4526</v>
      </c>
    </row>
    <row r="33" spans="1:1" x14ac:dyDescent="0.25">
      <c r="A33" t="s">
        <v>4527</v>
      </c>
    </row>
    <row r="34" spans="1:1" x14ac:dyDescent="0.25">
      <c r="A34" t="s">
        <v>4528</v>
      </c>
    </row>
    <row r="35" spans="1:1" x14ac:dyDescent="0.25">
      <c r="A35" t="s">
        <v>4529</v>
      </c>
    </row>
    <row r="36" spans="1:1" x14ac:dyDescent="0.25">
      <c r="A36" t="s">
        <v>4530</v>
      </c>
    </row>
    <row r="37" spans="1:1" x14ac:dyDescent="0.25">
      <c r="A37" t="s">
        <v>4531</v>
      </c>
    </row>
    <row r="38" spans="1:1" x14ac:dyDescent="0.25">
      <c r="A38" t="s">
        <v>4532</v>
      </c>
    </row>
    <row r="39" spans="1:1" x14ac:dyDescent="0.25">
      <c r="A39" t="s">
        <v>4533</v>
      </c>
    </row>
    <row r="40" spans="1:1" x14ac:dyDescent="0.25">
      <c r="A40" t="s">
        <v>4534</v>
      </c>
    </row>
    <row r="41" spans="1:1" x14ac:dyDescent="0.25">
      <c r="A41" t="s">
        <v>4535</v>
      </c>
    </row>
    <row r="42" spans="1:1" x14ac:dyDescent="0.25">
      <c r="A42" t="s">
        <v>4536</v>
      </c>
    </row>
    <row r="43" spans="1:1" x14ac:dyDescent="0.25">
      <c r="A43" t="s">
        <v>4537</v>
      </c>
    </row>
    <row r="44" spans="1:1" x14ac:dyDescent="0.25">
      <c r="A44" t="s">
        <v>4538</v>
      </c>
    </row>
    <row r="45" spans="1:1" x14ac:dyDescent="0.25">
      <c r="A45" t="s">
        <v>4539</v>
      </c>
    </row>
    <row r="46" spans="1:1" x14ac:dyDescent="0.25">
      <c r="A46" t="s">
        <v>4540</v>
      </c>
    </row>
    <row r="47" spans="1:1" x14ac:dyDescent="0.25">
      <c r="A47" t="s">
        <v>4541</v>
      </c>
    </row>
    <row r="48" spans="1:1" x14ac:dyDescent="0.25">
      <c r="A48" t="s">
        <v>4542</v>
      </c>
    </row>
    <row r="49" spans="1:1" x14ac:dyDescent="0.25">
      <c r="A49" t="s">
        <v>4543</v>
      </c>
    </row>
    <row r="50" spans="1:1" x14ac:dyDescent="0.25">
      <c r="A50" t="s">
        <v>4544</v>
      </c>
    </row>
    <row r="51" spans="1:1" x14ac:dyDescent="0.25">
      <c r="A51" t="s">
        <v>4545</v>
      </c>
    </row>
    <row r="52" spans="1:1" x14ac:dyDescent="0.25">
      <c r="A52" t="s">
        <v>4546</v>
      </c>
    </row>
    <row r="53" spans="1:1" x14ac:dyDescent="0.25">
      <c r="A53" t="s">
        <v>4547</v>
      </c>
    </row>
    <row r="54" spans="1:1" x14ac:dyDescent="0.25">
      <c r="A54" t="s">
        <v>4548</v>
      </c>
    </row>
    <row r="55" spans="1:1" x14ac:dyDescent="0.25">
      <c r="A55" t="s">
        <v>4549</v>
      </c>
    </row>
    <row r="56" spans="1:1" x14ac:dyDescent="0.25">
      <c r="A56" t="s">
        <v>4550</v>
      </c>
    </row>
    <row r="57" spans="1:1" x14ac:dyDescent="0.25">
      <c r="A57" t="s">
        <v>4551</v>
      </c>
    </row>
    <row r="58" spans="1:1" x14ac:dyDescent="0.25">
      <c r="A58" t="s">
        <v>4552</v>
      </c>
    </row>
    <row r="59" spans="1:1" x14ac:dyDescent="0.25">
      <c r="A59" t="s">
        <v>4553</v>
      </c>
    </row>
    <row r="60" spans="1:1" x14ac:dyDescent="0.25">
      <c r="A60" t="s">
        <v>4554</v>
      </c>
    </row>
    <row r="61" spans="1:1" x14ac:dyDescent="0.25">
      <c r="A61" t="s">
        <v>4555</v>
      </c>
    </row>
    <row r="62" spans="1:1" x14ac:dyDescent="0.25">
      <c r="A62" t="s">
        <v>4556</v>
      </c>
    </row>
    <row r="63" spans="1:1" x14ac:dyDescent="0.25">
      <c r="A63" t="s">
        <v>4557</v>
      </c>
    </row>
    <row r="64" spans="1:1" x14ac:dyDescent="0.25">
      <c r="A64" t="s">
        <v>4558</v>
      </c>
    </row>
    <row r="65" spans="1:3" x14ac:dyDescent="0.25">
      <c r="A65" t="s">
        <v>4559</v>
      </c>
    </row>
    <row r="66" spans="1:3" x14ac:dyDescent="0.25">
      <c r="A66" t="s">
        <v>4560</v>
      </c>
    </row>
    <row r="67" spans="1:3" x14ac:dyDescent="0.25">
      <c r="A67" t="s">
        <v>4561</v>
      </c>
    </row>
    <row r="68" spans="1:3" x14ac:dyDescent="0.25">
      <c r="A68" t="s">
        <v>4562</v>
      </c>
    </row>
    <row r="70" spans="1:3" x14ac:dyDescent="0.25">
      <c r="A70" t="s">
        <v>4563</v>
      </c>
    </row>
    <row r="71" spans="1:3" x14ac:dyDescent="0.25">
      <c r="B71" t="s">
        <v>4564</v>
      </c>
    </row>
    <row r="72" spans="1:3" x14ac:dyDescent="0.25">
      <c r="A72" t="s">
        <v>4565</v>
      </c>
    </row>
    <row r="74" spans="1:3" x14ac:dyDescent="0.25">
      <c r="A74" t="s">
        <v>4566</v>
      </c>
    </row>
    <row r="75" spans="1:3" x14ac:dyDescent="0.25">
      <c r="B75" t="s">
        <v>4567</v>
      </c>
    </row>
    <row r="76" spans="1:3" x14ac:dyDescent="0.25">
      <c r="B76" t="s">
        <v>4564</v>
      </c>
    </row>
    <row r="77" spans="1:3" x14ac:dyDescent="0.25">
      <c r="C77" t="s">
        <v>4568</v>
      </c>
    </row>
    <row r="78" spans="1:3" x14ac:dyDescent="0.25">
      <c r="C78" t="s">
        <v>4569</v>
      </c>
    </row>
    <row r="79" spans="1:3" x14ac:dyDescent="0.25">
      <c r="C79" t="s">
        <v>4570</v>
      </c>
    </row>
    <row r="80" spans="1:3" x14ac:dyDescent="0.25">
      <c r="C80" t="s">
        <v>4571</v>
      </c>
    </row>
    <row r="81" spans="3:3" x14ac:dyDescent="0.25">
      <c r="C81" t="s">
        <v>4572</v>
      </c>
    </row>
    <row r="82" spans="3:3" x14ac:dyDescent="0.25">
      <c r="C82" t="s">
        <v>4573</v>
      </c>
    </row>
    <row r="83" spans="3:3" x14ac:dyDescent="0.25">
      <c r="C83" t="s">
        <v>4574</v>
      </c>
    </row>
    <row r="84" spans="3:3" x14ac:dyDescent="0.25">
      <c r="C84" t="s">
        <v>4575</v>
      </c>
    </row>
    <row r="85" spans="3:3" x14ac:dyDescent="0.25">
      <c r="C85" t="s">
        <v>4576</v>
      </c>
    </row>
    <row r="86" spans="3:3" x14ac:dyDescent="0.25">
      <c r="C86" t="s">
        <v>4577</v>
      </c>
    </row>
    <row r="87" spans="3:3" x14ac:dyDescent="0.25">
      <c r="C87" t="s">
        <v>4578</v>
      </c>
    </row>
    <row r="88" spans="3:3" x14ac:dyDescent="0.25">
      <c r="C88" t="s">
        <v>4579</v>
      </c>
    </row>
    <row r="89" spans="3:3" x14ac:dyDescent="0.25">
      <c r="C89" t="s">
        <v>4580</v>
      </c>
    </row>
    <row r="90" spans="3:3" x14ac:dyDescent="0.25">
      <c r="C90" t="s">
        <v>4581</v>
      </c>
    </row>
    <row r="91" spans="3:3" x14ac:dyDescent="0.25">
      <c r="C91" t="s">
        <v>4582</v>
      </c>
    </row>
    <row r="92" spans="3:3" x14ac:dyDescent="0.25">
      <c r="C92" t="s">
        <v>4583</v>
      </c>
    </row>
    <row r="93" spans="3:3" x14ac:dyDescent="0.25">
      <c r="C93" t="s">
        <v>4584</v>
      </c>
    </row>
    <row r="94" spans="3:3" x14ac:dyDescent="0.25">
      <c r="C94" t="s">
        <v>4585</v>
      </c>
    </row>
    <row r="95" spans="3:3" x14ac:dyDescent="0.25">
      <c r="C95" t="s">
        <v>4586</v>
      </c>
    </row>
    <row r="96" spans="3:3" x14ac:dyDescent="0.25">
      <c r="C96" t="s">
        <v>4587</v>
      </c>
    </row>
    <row r="97" spans="3:4" x14ac:dyDescent="0.25">
      <c r="C97" t="s">
        <v>4588</v>
      </c>
    </row>
    <row r="98" spans="3:4" x14ac:dyDescent="0.25">
      <c r="C98" t="s">
        <v>4589</v>
      </c>
    </row>
    <row r="99" spans="3:4" x14ac:dyDescent="0.25">
      <c r="C99" t="s">
        <v>4590</v>
      </c>
    </row>
    <row r="100" spans="3:4" x14ac:dyDescent="0.25">
      <c r="D100" t="s">
        <v>4591</v>
      </c>
    </row>
    <row r="101" spans="3:4" x14ac:dyDescent="0.25">
      <c r="D101" t="s">
        <v>4592</v>
      </c>
    </row>
    <row r="102" spans="3:4" x14ac:dyDescent="0.25">
      <c r="D102" t="s">
        <v>4593</v>
      </c>
    </row>
    <row r="103" spans="3:4" x14ac:dyDescent="0.25">
      <c r="D103" t="s">
        <v>4594</v>
      </c>
    </row>
    <row r="104" spans="3:4" x14ac:dyDescent="0.25">
      <c r="D104" t="s">
        <v>4595</v>
      </c>
    </row>
    <row r="105" spans="3:4" x14ac:dyDescent="0.25">
      <c r="D105" t="s">
        <v>4596</v>
      </c>
    </row>
    <row r="106" spans="3:4" x14ac:dyDescent="0.25">
      <c r="D106" t="s">
        <v>4597</v>
      </c>
    </row>
    <row r="107" spans="3:4" x14ac:dyDescent="0.25">
      <c r="D107" t="s">
        <v>4598</v>
      </c>
    </row>
    <row r="108" spans="3:4" x14ac:dyDescent="0.25">
      <c r="D108" t="s">
        <v>4599</v>
      </c>
    </row>
    <row r="109" spans="3:4" x14ac:dyDescent="0.25">
      <c r="D109" t="s">
        <v>4600</v>
      </c>
    </row>
    <row r="110" spans="3:4" x14ac:dyDescent="0.25">
      <c r="D110" t="s">
        <v>4601</v>
      </c>
    </row>
    <row r="111" spans="3:4" x14ac:dyDescent="0.25">
      <c r="C111" t="s">
        <v>4602</v>
      </c>
    </row>
    <row r="112" spans="3:4" x14ac:dyDescent="0.25">
      <c r="C112" t="s">
        <v>4603</v>
      </c>
    </row>
    <row r="113" spans="1:3" x14ac:dyDescent="0.25">
      <c r="C113" t="s">
        <v>4604</v>
      </c>
    </row>
    <row r="114" spans="1:3" x14ac:dyDescent="0.25">
      <c r="C114" t="s">
        <v>4605</v>
      </c>
    </row>
    <row r="115" spans="1:3" x14ac:dyDescent="0.25">
      <c r="C115" t="s">
        <v>4606</v>
      </c>
    </row>
    <row r="116" spans="1:3" x14ac:dyDescent="0.25">
      <c r="C116" t="s">
        <v>4607</v>
      </c>
    </row>
    <row r="117" spans="1:3" x14ac:dyDescent="0.25">
      <c r="C117" t="s">
        <v>4608</v>
      </c>
    </row>
    <row r="118" spans="1:3" x14ac:dyDescent="0.25">
      <c r="C118" t="s">
        <v>4609</v>
      </c>
    </row>
    <row r="119" spans="1:3" x14ac:dyDescent="0.25">
      <c r="C119" t="s">
        <v>4610</v>
      </c>
    </row>
    <row r="120" spans="1:3" x14ac:dyDescent="0.25">
      <c r="C120" t="s">
        <v>4611</v>
      </c>
    </row>
    <row r="121" spans="1:3" x14ac:dyDescent="0.25">
      <c r="C121" t="s">
        <v>4612</v>
      </c>
    </row>
    <row r="122" spans="1:3" x14ac:dyDescent="0.25">
      <c r="C122" t="s">
        <v>4613</v>
      </c>
    </row>
    <row r="123" spans="1:3" x14ac:dyDescent="0.25">
      <c r="A123" t="s">
        <v>4565</v>
      </c>
    </row>
    <row r="125" spans="1:3" x14ac:dyDescent="0.25">
      <c r="A125" t="s">
        <v>4614</v>
      </c>
    </row>
    <row r="126" spans="1:3" x14ac:dyDescent="0.25">
      <c r="B126" t="s">
        <v>4615</v>
      </c>
    </row>
    <row r="127" spans="1:3" x14ac:dyDescent="0.25">
      <c r="B127" t="s">
        <v>4616</v>
      </c>
    </row>
    <row r="128" spans="1:3" x14ac:dyDescent="0.25">
      <c r="B128" t="s">
        <v>4617</v>
      </c>
    </row>
    <row r="129" spans="1:2" x14ac:dyDescent="0.25">
      <c r="B129" t="s">
        <v>4618</v>
      </c>
    </row>
    <row r="130" spans="1:2" x14ac:dyDescent="0.25">
      <c r="B130" t="s">
        <v>4619</v>
      </c>
    </row>
    <row r="131" spans="1:2" x14ac:dyDescent="0.25">
      <c r="B131" t="s">
        <v>4620</v>
      </c>
    </row>
    <row r="132" spans="1:2" x14ac:dyDescent="0.25">
      <c r="B132" t="s">
        <v>4621</v>
      </c>
    </row>
    <row r="133" spans="1:2" x14ac:dyDescent="0.25">
      <c r="B133" t="s">
        <v>4622</v>
      </c>
    </row>
    <row r="134" spans="1:2" x14ac:dyDescent="0.25">
      <c r="B134" t="s">
        <v>4623</v>
      </c>
    </row>
    <row r="135" spans="1:2" x14ac:dyDescent="0.25">
      <c r="B135" t="s">
        <v>4624</v>
      </c>
    </row>
    <row r="136" spans="1:2" x14ac:dyDescent="0.25">
      <c r="B136" t="s">
        <v>4625</v>
      </c>
    </row>
    <row r="137" spans="1:2" x14ac:dyDescent="0.25">
      <c r="B137" t="s">
        <v>4626</v>
      </c>
    </row>
    <row r="138" spans="1:2" x14ac:dyDescent="0.25">
      <c r="A138" t="s">
        <v>4565</v>
      </c>
    </row>
    <row r="140" spans="1:2" x14ac:dyDescent="0.25">
      <c r="A140" t="s">
        <v>4627</v>
      </c>
    </row>
    <row r="141" spans="1:2" x14ac:dyDescent="0.25">
      <c r="B141" t="s">
        <v>4628</v>
      </c>
    </row>
    <row r="142" spans="1:2" x14ac:dyDescent="0.25">
      <c r="B142" t="s">
        <v>4629</v>
      </c>
    </row>
    <row r="143" spans="1:2" x14ac:dyDescent="0.25">
      <c r="A143" t="s">
        <v>4565</v>
      </c>
    </row>
    <row r="145" spans="1:4" x14ac:dyDescent="0.25">
      <c r="A145" t="s">
        <v>4630</v>
      </c>
    </row>
    <row r="146" spans="1:4" x14ac:dyDescent="0.25">
      <c r="B146" t="s">
        <v>4567</v>
      </c>
    </row>
    <row r="147" spans="1:4" x14ac:dyDescent="0.25">
      <c r="B147" t="s">
        <v>4631</v>
      </c>
    </row>
    <row r="148" spans="1:4" x14ac:dyDescent="0.25">
      <c r="B148" t="s">
        <v>4632</v>
      </c>
    </row>
    <row r="149" spans="1:4" x14ac:dyDescent="0.25">
      <c r="B149" t="s">
        <v>4633</v>
      </c>
    </row>
    <row r="150" spans="1:4" x14ac:dyDescent="0.25">
      <c r="B150" t="s">
        <v>4634</v>
      </c>
      <c r="C150" t="s">
        <v>4635</v>
      </c>
    </row>
    <row r="151" spans="1:4" x14ac:dyDescent="0.25">
      <c r="D151" t="s">
        <v>4636</v>
      </c>
    </row>
    <row r="152" spans="1:4" x14ac:dyDescent="0.25">
      <c r="D152" t="s">
        <v>4637</v>
      </c>
    </row>
    <row r="153" spans="1:4" x14ac:dyDescent="0.25">
      <c r="D153" t="s">
        <v>4638</v>
      </c>
    </row>
    <row r="154" spans="1:4" x14ac:dyDescent="0.25">
      <c r="D154" t="s">
        <v>4639</v>
      </c>
    </row>
    <row r="155" spans="1:4" x14ac:dyDescent="0.25">
      <c r="D155" t="s">
        <v>4640</v>
      </c>
    </row>
    <row r="156" spans="1:4" x14ac:dyDescent="0.25">
      <c r="D156" t="s">
        <v>4641</v>
      </c>
    </row>
    <row r="157" spans="1:4" x14ac:dyDescent="0.25">
      <c r="D157" t="s">
        <v>4642</v>
      </c>
    </row>
    <row r="158" spans="1:4" x14ac:dyDescent="0.25">
      <c r="D158" t="s">
        <v>4643</v>
      </c>
    </row>
    <row r="159" spans="1:4" x14ac:dyDescent="0.25">
      <c r="D159" t="s">
        <v>4644</v>
      </c>
    </row>
    <row r="160" spans="1:4" x14ac:dyDescent="0.25">
      <c r="D160" t="s">
        <v>4645</v>
      </c>
    </row>
    <row r="161" spans="1:4" x14ac:dyDescent="0.25">
      <c r="D161" t="s">
        <v>4646</v>
      </c>
    </row>
    <row r="162" spans="1:4" x14ac:dyDescent="0.25">
      <c r="D162" t="s">
        <v>4647</v>
      </c>
    </row>
    <row r="163" spans="1:4" x14ac:dyDescent="0.25">
      <c r="D163" t="s">
        <v>4648</v>
      </c>
    </row>
    <row r="164" spans="1:4" x14ac:dyDescent="0.25">
      <c r="D164" t="s">
        <v>4649</v>
      </c>
    </row>
    <row r="165" spans="1:4" x14ac:dyDescent="0.25">
      <c r="D165" t="s">
        <v>4650</v>
      </c>
    </row>
    <row r="166" spans="1:4" x14ac:dyDescent="0.25">
      <c r="A166" t="s">
        <v>4565</v>
      </c>
    </row>
    <row r="168" spans="1:4" x14ac:dyDescent="0.25">
      <c r="A168" t="s">
        <v>4651</v>
      </c>
    </row>
    <row r="169" spans="1:4" x14ac:dyDescent="0.25">
      <c r="B169" t="s">
        <v>4652</v>
      </c>
    </row>
    <row r="170" spans="1:4" x14ac:dyDescent="0.25">
      <c r="B170" t="s">
        <v>4653</v>
      </c>
    </row>
    <row r="171" spans="1:4" x14ac:dyDescent="0.25">
      <c r="B171" t="s">
        <v>4654</v>
      </c>
    </row>
    <row r="172" spans="1:4" x14ac:dyDescent="0.25">
      <c r="B172" t="s">
        <v>4655</v>
      </c>
    </row>
    <row r="173" spans="1:4" x14ac:dyDescent="0.25">
      <c r="B173" t="s">
        <v>4656</v>
      </c>
    </row>
    <row r="174" spans="1:4" x14ac:dyDescent="0.25">
      <c r="A174" t="s">
        <v>4562</v>
      </c>
    </row>
    <row r="176" spans="1:4" x14ac:dyDescent="0.25">
      <c r="A176" t="s">
        <v>4657</v>
      </c>
    </row>
    <row r="177" spans="1:5" x14ac:dyDescent="0.25">
      <c r="B177" t="s">
        <v>4658</v>
      </c>
      <c r="C177" t="s">
        <v>4659</v>
      </c>
    </row>
    <row r="178" spans="1:5" x14ac:dyDescent="0.25">
      <c r="D178" t="s">
        <v>4660</v>
      </c>
    </row>
    <row r="179" spans="1:5" x14ac:dyDescent="0.25">
      <c r="D179" t="s">
        <v>4661</v>
      </c>
    </row>
    <row r="180" spans="1:5" x14ac:dyDescent="0.25">
      <c r="D180" t="s">
        <v>4662</v>
      </c>
      <c r="E180" t="s">
        <v>4663</v>
      </c>
    </row>
    <row r="181" spans="1:5" x14ac:dyDescent="0.25">
      <c r="B181" t="s">
        <v>4634</v>
      </c>
      <c r="C181" t="s">
        <v>4664</v>
      </c>
    </row>
    <row r="182" spans="1:5" x14ac:dyDescent="0.25">
      <c r="D182" t="s">
        <v>4665</v>
      </c>
    </row>
    <row r="183" spans="1:5" x14ac:dyDescent="0.25">
      <c r="D183" t="s">
        <v>4666</v>
      </c>
    </row>
    <row r="184" spans="1:5" x14ac:dyDescent="0.25">
      <c r="D184" t="s">
        <v>4667</v>
      </c>
    </row>
    <row r="185" spans="1:5" x14ac:dyDescent="0.25">
      <c r="D185" t="s">
        <v>4668</v>
      </c>
    </row>
    <row r="186" spans="1:5" x14ac:dyDescent="0.25">
      <c r="D186" t="s">
        <v>4669</v>
      </c>
    </row>
    <row r="187" spans="1:5" x14ac:dyDescent="0.25">
      <c r="D187" t="s">
        <v>4670</v>
      </c>
    </row>
    <row r="188" spans="1:5" x14ac:dyDescent="0.25">
      <c r="D188" t="s">
        <v>4671</v>
      </c>
    </row>
    <row r="189" spans="1:5" x14ac:dyDescent="0.25">
      <c r="D189" t="s">
        <v>4672</v>
      </c>
    </row>
    <row r="190" spans="1:5" x14ac:dyDescent="0.25">
      <c r="D190" t="s">
        <v>4673</v>
      </c>
    </row>
    <row r="191" spans="1:5" x14ac:dyDescent="0.25">
      <c r="D191" t="s">
        <v>4674</v>
      </c>
    </row>
    <row r="192" spans="1:5" x14ac:dyDescent="0.25">
      <c r="A192" t="s">
        <v>4565</v>
      </c>
    </row>
    <row r="193" spans="1:2" x14ac:dyDescent="0.25">
      <c r="A193" t="s">
        <v>4675</v>
      </c>
    </row>
    <row r="194" spans="1:2" x14ac:dyDescent="0.25">
      <c r="B194" t="s">
        <v>4676</v>
      </c>
    </row>
    <row r="195" spans="1:2" x14ac:dyDescent="0.25">
      <c r="B195" t="s">
        <v>4677</v>
      </c>
    </row>
    <row r="196" spans="1:2" x14ac:dyDescent="0.25">
      <c r="A196" t="s">
        <v>4565</v>
      </c>
    </row>
  </sheetData>
  <sheetProtection algorithmName="SHA-512" hashValue="sRKICsdkgOdXLV+JDcRfGKOsgGvOM0DbFreZk38i4ZP66Nd5ws8y2UrJn2HNg0KVVIJPTzJkP0NT6fVIxAfHtw==" saltValue="cYEpysroE6iCLRnb9HkTIg=="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00DF1-89B6-4262-A4B9-B7CEB216DF5A}">
  <sheetPr codeName="Sheet7">
    <pageSetUpPr fitToPage="1"/>
  </sheetPr>
  <dimension ref="A1:E30"/>
  <sheetViews>
    <sheetView showGridLines="0"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2" max="2" width="63.42578125" bestFit="1" customWidth="1"/>
    <col min="3" max="3" width="18.28515625" customWidth="1"/>
  </cols>
  <sheetData>
    <row r="1" spans="1:5" ht="18.75" x14ac:dyDescent="0.3">
      <c r="A1" s="129" t="s">
        <v>4761</v>
      </c>
      <c r="B1" s="129" t="s">
        <v>3</v>
      </c>
      <c r="C1" s="130"/>
      <c r="D1" s="130"/>
    </row>
    <row r="3" spans="1:5" x14ac:dyDescent="0.25">
      <c r="B3" s="6" t="s">
        <v>4</v>
      </c>
      <c r="C3" s="20">
        <f>VLOOKUP($C$4,Data!$A$3:$D4421,2)</f>
        <v>45473</v>
      </c>
    </row>
    <row r="4" spans="1:5" x14ac:dyDescent="0.25">
      <c r="B4" s="6" t="s">
        <v>5</v>
      </c>
      <c r="C4" s="30" t="s">
        <v>6</v>
      </c>
    </row>
    <row r="5" spans="1:5" x14ac:dyDescent="0.25">
      <c r="B5" s="6" t="s">
        <v>7</v>
      </c>
      <c r="C5" s="7" t="str">
        <f>IF(VLOOKUP($C$4,Data!$A$3:$D4421,1)=C4,VLOOKUP($C$4,Data!$A$3:$D4421,4),"Not Found")</f>
        <v>Blank</v>
      </c>
    </row>
    <row r="6" spans="1:5" x14ac:dyDescent="0.25">
      <c r="B6" s="6" t="s">
        <v>8</v>
      </c>
      <c r="C6" s="38">
        <v>0</v>
      </c>
    </row>
    <row r="8" spans="1:5" x14ac:dyDescent="0.25">
      <c r="C8" s="6" t="s">
        <v>9</v>
      </c>
    </row>
    <row r="9" spans="1:5" x14ac:dyDescent="0.25">
      <c r="A9" s="39" t="s">
        <v>10</v>
      </c>
      <c r="B9" s="6" t="s">
        <v>11</v>
      </c>
      <c r="C9" s="38">
        <v>0</v>
      </c>
      <c r="E9" s="43"/>
    </row>
    <row r="10" spans="1:5" x14ac:dyDescent="0.25">
      <c r="A10" s="39" t="s">
        <v>12</v>
      </c>
      <c r="B10" s="6" t="s">
        <v>13</v>
      </c>
      <c r="C10" s="38">
        <v>0</v>
      </c>
      <c r="E10" s="43"/>
    </row>
    <row r="11" spans="1:5" x14ac:dyDescent="0.25">
      <c r="A11" s="39" t="s">
        <v>14</v>
      </c>
      <c r="B11" s="6" t="s">
        <v>15</v>
      </c>
      <c r="C11" s="38">
        <v>0</v>
      </c>
      <c r="E11" s="43"/>
    </row>
    <row r="12" spans="1:5" x14ac:dyDescent="0.25">
      <c r="A12" s="39" t="s">
        <v>16</v>
      </c>
      <c r="B12" s="6" t="s">
        <v>17</v>
      </c>
      <c r="C12" s="38">
        <v>0</v>
      </c>
      <c r="E12" s="43"/>
    </row>
    <row r="13" spans="1:5" x14ac:dyDescent="0.25">
      <c r="A13" s="39" t="s">
        <v>18</v>
      </c>
      <c r="B13" s="6" t="s">
        <v>19</v>
      </c>
      <c r="C13" s="38">
        <v>0</v>
      </c>
      <c r="E13" s="43"/>
    </row>
    <row r="14" spans="1:5" x14ac:dyDescent="0.25">
      <c r="A14" s="39" t="s">
        <v>20</v>
      </c>
      <c r="B14" s="6" t="s">
        <v>21</v>
      </c>
      <c r="C14" s="38">
        <v>0</v>
      </c>
      <c r="E14" s="43"/>
    </row>
    <row r="15" spans="1:5" x14ac:dyDescent="0.25">
      <c r="A15" s="39" t="s">
        <v>22</v>
      </c>
      <c r="B15" s="6" t="s">
        <v>23</v>
      </c>
      <c r="C15" s="38">
        <v>0</v>
      </c>
      <c r="E15" s="43"/>
    </row>
    <row r="16" spans="1:5" x14ac:dyDescent="0.25">
      <c r="A16" s="39" t="s">
        <v>24</v>
      </c>
      <c r="B16" s="6" t="s">
        <v>25</v>
      </c>
      <c r="C16" s="38">
        <v>0</v>
      </c>
      <c r="E16" s="43"/>
    </row>
    <row r="17" spans="1:5" x14ac:dyDescent="0.25">
      <c r="A17" s="39" t="s">
        <v>26</v>
      </c>
      <c r="B17" s="6" t="s">
        <v>27</v>
      </c>
      <c r="C17" s="38">
        <v>0</v>
      </c>
      <c r="E17" s="43"/>
    </row>
    <row r="18" spans="1:5" x14ac:dyDescent="0.25">
      <c r="A18" s="39" t="s">
        <v>28</v>
      </c>
      <c r="B18" s="6" t="s">
        <v>29</v>
      </c>
      <c r="C18" s="38">
        <v>0</v>
      </c>
      <c r="E18" s="43"/>
    </row>
    <row r="19" spans="1:5" x14ac:dyDescent="0.25">
      <c r="A19" s="39" t="s">
        <v>30</v>
      </c>
      <c r="B19" s="6" t="s">
        <v>31</v>
      </c>
      <c r="C19" s="38">
        <v>0</v>
      </c>
      <c r="E19" s="43"/>
    </row>
    <row r="20" spans="1:5" x14ac:dyDescent="0.25">
      <c r="A20" s="39" t="s">
        <v>32</v>
      </c>
      <c r="B20" s="6" t="s">
        <v>33</v>
      </c>
      <c r="C20" s="38">
        <v>0</v>
      </c>
      <c r="E20" s="43"/>
    </row>
    <row r="21" spans="1:5" x14ac:dyDescent="0.25">
      <c r="A21" s="39" t="s">
        <v>34</v>
      </c>
      <c r="B21" s="6" t="s">
        <v>35</v>
      </c>
      <c r="C21" s="38">
        <v>0</v>
      </c>
    </row>
    <row r="22" spans="1:5" x14ac:dyDescent="0.25">
      <c r="A22" s="40" t="s">
        <v>36</v>
      </c>
      <c r="B22" s="6" t="s">
        <v>37</v>
      </c>
      <c r="C22" s="41">
        <f>SUM(C9:C21)</f>
        <v>0</v>
      </c>
    </row>
    <row r="25" spans="1:5" x14ac:dyDescent="0.25">
      <c r="A25" s="1" t="s">
        <v>38</v>
      </c>
    </row>
    <row r="26" spans="1:5" x14ac:dyDescent="0.25">
      <c r="A26" t="s">
        <v>39</v>
      </c>
    </row>
    <row r="27" spans="1:5" x14ac:dyDescent="0.25">
      <c r="A27" t="s">
        <v>4695</v>
      </c>
    </row>
    <row r="28" spans="1:5" x14ac:dyDescent="0.25">
      <c r="A28" t="s">
        <v>4706</v>
      </c>
    </row>
    <row r="30" spans="1:5" x14ac:dyDescent="0.25">
      <c r="A30" t="s">
        <v>4716</v>
      </c>
    </row>
  </sheetData>
  <sheetProtection algorithmName="SHA-512" hashValue="S3sE4UJByvTh+zREFnfQtHB/B26q+Yqgsi0euJOyT59QC1pNUTqbrZXlc6tcEqc2J1d2gKZfRtzuXoN906KnCg==" saltValue="XUbdgQHZpJMyAhs+HrBELw==" spinCount="100000" sheet="1" objects="1" scenarios="1" formatCells="0" formatColumns="0" formatRows="0"/>
  <pageMargins left="0.7" right="0.7" top="0.75" bottom="0.75" header="0.3" footer="0.3"/>
  <pageSetup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79712-F6F0-4388-BD00-02B5AAD8E9A0}">
  <sheetPr codeName="Sheet1">
    <pageSetUpPr fitToPage="1"/>
  </sheetPr>
  <dimension ref="A1:Q34"/>
  <sheetViews>
    <sheetView showGridLines="0" zoomScaleNormal="100" workbookViewId="0">
      <selection activeCell="B5" sqref="B5"/>
    </sheetView>
  </sheetViews>
  <sheetFormatPr defaultRowHeight="15" x14ac:dyDescent="0.25"/>
  <cols>
    <col min="1" max="1" width="67" customWidth="1"/>
    <col min="2" max="2" width="16.140625" customWidth="1"/>
    <col min="3" max="3" width="15.5703125" customWidth="1"/>
    <col min="4" max="4" width="14" customWidth="1"/>
    <col min="5" max="5" width="14.42578125" customWidth="1"/>
    <col min="6" max="6" width="11" customWidth="1"/>
    <col min="7" max="7" width="8.5703125" bestFit="1" customWidth="1"/>
    <col min="8" max="8" width="7.5703125" bestFit="1" customWidth="1"/>
  </cols>
  <sheetData>
    <row r="1" spans="1:17" ht="18.75" x14ac:dyDescent="0.3">
      <c r="A1" s="136" t="s">
        <v>40</v>
      </c>
      <c r="B1" s="137"/>
      <c r="C1" s="137"/>
      <c r="D1" s="137"/>
      <c r="E1" s="137"/>
      <c r="F1" s="137"/>
      <c r="G1" s="31"/>
      <c r="H1" s="31"/>
      <c r="I1" s="31"/>
      <c r="J1" s="31"/>
      <c r="K1" s="31"/>
      <c r="L1" s="31"/>
      <c r="M1" s="31"/>
      <c r="N1" s="31"/>
      <c r="O1" s="31"/>
      <c r="P1" s="31"/>
      <c r="Q1" s="31"/>
    </row>
    <row r="3" spans="1:17" ht="30" x14ac:dyDescent="0.25">
      <c r="A3" s="9" t="s">
        <v>41</v>
      </c>
      <c r="B3" s="9" t="s">
        <v>4708</v>
      </c>
      <c r="C3" s="9" t="s">
        <v>4707</v>
      </c>
      <c r="D3" s="9" t="s">
        <v>4709</v>
      </c>
      <c r="E3" s="9" t="s">
        <v>42</v>
      </c>
      <c r="F3" s="9" t="s">
        <v>42</v>
      </c>
    </row>
    <row r="4" spans="1:17" x14ac:dyDescent="0.25">
      <c r="A4" s="13"/>
      <c r="B4" s="13" t="s">
        <v>43</v>
      </c>
      <c r="C4" s="13" t="s">
        <v>44</v>
      </c>
      <c r="D4" s="13" t="s">
        <v>45</v>
      </c>
      <c r="E4" s="13" t="s">
        <v>46</v>
      </c>
      <c r="F4" s="13" t="s">
        <v>47</v>
      </c>
    </row>
    <row r="5" spans="1:17" s="3" customFormat="1" ht="45" x14ac:dyDescent="0.25">
      <c r="A5" s="5" t="s">
        <v>48</v>
      </c>
      <c r="B5" s="5" t="s">
        <v>9</v>
      </c>
      <c r="C5" s="5" t="s">
        <v>49</v>
      </c>
      <c r="D5" s="5" t="s">
        <v>50</v>
      </c>
      <c r="E5" s="5" t="s">
        <v>51</v>
      </c>
      <c r="F5" s="5" t="s">
        <v>52</v>
      </c>
    </row>
    <row r="6" spans="1:17" ht="17.25" x14ac:dyDescent="0.25">
      <c r="A6" s="42" t="s">
        <v>53</v>
      </c>
      <c r="B6" s="21">
        <f>'Tab 0 - Input'!C9</f>
        <v>0</v>
      </c>
      <c r="C6" s="21">
        <f>'Tab 2 - Individual Basis'!C6</f>
        <v>0</v>
      </c>
      <c r="D6" s="21">
        <f>'Tab 3 - Pooled Basis'!Q6</f>
        <v>0</v>
      </c>
      <c r="E6" s="21">
        <f>C6+D6</f>
        <v>0</v>
      </c>
      <c r="F6" s="25">
        <f>IFERROR(E6/B6,0)</f>
        <v>0</v>
      </c>
    </row>
    <row r="7" spans="1:17" ht="17.25" x14ac:dyDescent="0.25">
      <c r="A7" s="42" t="s">
        <v>54</v>
      </c>
      <c r="B7" s="21">
        <f>'Tab 0 - Input'!C10</f>
        <v>0</v>
      </c>
      <c r="C7" s="21">
        <f>'Tab 2 - Individual Basis'!C7</f>
        <v>0</v>
      </c>
      <c r="D7" s="21">
        <f>'Tab 3 - Pooled Basis'!Q7</f>
        <v>0</v>
      </c>
      <c r="E7" s="21">
        <f t="shared" ref="E7:E16" si="0">C7+D7</f>
        <v>0</v>
      </c>
      <c r="F7" s="25">
        <f t="shared" ref="F7:F15" si="1">IFERROR(E7/B7,0)</f>
        <v>0</v>
      </c>
    </row>
    <row r="8" spans="1:17" ht="17.25" x14ac:dyDescent="0.25">
      <c r="A8" s="42" t="s">
        <v>55</v>
      </c>
      <c r="B8" s="21">
        <f>'Tab 0 - Input'!C11</f>
        <v>0</v>
      </c>
      <c r="C8" s="21">
        <f>'Tab 2 - Individual Basis'!C8</f>
        <v>0</v>
      </c>
      <c r="D8" s="21">
        <f>'Tab 3 - Pooled Basis'!Q8</f>
        <v>0</v>
      </c>
      <c r="E8" s="21">
        <f t="shared" si="0"/>
        <v>0</v>
      </c>
      <c r="F8" s="25">
        <f t="shared" si="1"/>
        <v>0</v>
      </c>
    </row>
    <row r="9" spans="1:17" ht="17.25" x14ac:dyDescent="0.25">
      <c r="A9" s="42" t="s">
        <v>56</v>
      </c>
      <c r="B9" s="21">
        <f>'Tab 0 - Input'!C13</f>
        <v>0</v>
      </c>
      <c r="C9" s="21">
        <f>'Tab 2 - Individual Basis'!C10</f>
        <v>0</v>
      </c>
      <c r="D9" s="21">
        <f>'Tab 3 - Pooled Basis'!Q9</f>
        <v>0</v>
      </c>
      <c r="E9" s="21">
        <f t="shared" si="0"/>
        <v>0</v>
      </c>
      <c r="F9" s="25">
        <f t="shared" si="1"/>
        <v>0</v>
      </c>
    </row>
    <row r="10" spans="1:17" ht="17.25" x14ac:dyDescent="0.25">
      <c r="A10" s="42" t="s">
        <v>57</v>
      </c>
      <c r="B10" s="21">
        <f>'Tab 0 - Input'!C14</f>
        <v>0</v>
      </c>
      <c r="C10" s="21">
        <f>'Tab 2 - Individual Basis'!C11</f>
        <v>0</v>
      </c>
      <c r="D10" s="21">
        <f>'Tab 3 - Pooled Basis'!Q10</f>
        <v>0</v>
      </c>
      <c r="E10" s="21">
        <f t="shared" si="0"/>
        <v>0</v>
      </c>
      <c r="F10" s="25">
        <f t="shared" si="1"/>
        <v>0</v>
      </c>
    </row>
    <row r="11" spans="1:17" ht="17.25" x14ac:dyDescent="0.25">
      <c r="A11" s="42" t="s">
        <v>58</v>
      </c>
      <c r="B11" s="21">
        <f>'Tab 0 - Input'!C15</f>
        <v>0</v>
      </c>
      <c r="C11" s="21">
        <f>'Tab 2 - Individual Basis'!C12</f>
        <v>0</v>
      </c>
      <c r="D11" s="21">
        <f>'Tab 3 - Pooled Basis'!Q11</f>
        <v>0</v>
      </c>
      <c r="E11" s="21">
        <f t="shared" si="0"/>
        <v>0</v>
      </c>
      <c r="F11" s="25">
        <f t="shared" si="1"/>
        <v>0</v>
      </c>
    </row>
    <row r="12" spans="1:17" ht="17.25" x14ac:dyDescent="0.25">
      <c r="A12" s="42" t="s">
        <v>59</v>
      </c>
      <c r="B12" s="21">
        <f>SUM('Tab 0 - Input'!C17:C19)</f>
        <v>0</v>
      </c>
      <c r="C12" s="21">
        <f>SUM('Tab 2 - Individual Basis'!C14:C16)</f>
        <v>0</v>
      </c>
      <c r="D12" s="21">
        <f>'Tab 3 - Pooled Basis'!Q12</f>
        <v>0</v>
      </c>
      <c r="E12" s="21">
        <f t="shared" si="0"/>
        <v>0</v>
      </c>
      <c r="F12" s="25">
        <f t="shared" si="1"/>
        <v>0</v>
      </c>
    </row>
    <row r="13" spans="1:17" ht="17.25" x14ac:dyDescent="0.25">
      <c r="A13" s="42" t="s">
        <v>60</v>
      </c>
      <c r="B13" s="21">
        <f>'Tab 0 - Input'!C20</f>
        <v>0</v>
      </c>
      <c r="C13" s="21">
        <f>'Tab 2 - Individual Basis'!C17</f>
        <v>0</v>
      </c>
      <c r="D13" s="21">
        <f>'Tab 3 - Pooled Basis'!Q13</f>
        <v>0</v>
      </c>
      <c r="E13" s="21">
        <f t="shared" si="0"/>
        <v>0</v>
      </c>
      <c r="F13" s="25">
        <f t="shared" si="1"/>
        <v>0</v>
      </c>
    </row>
    <row r="14" spans="1:17" ht="17.25" x14ac:dyDescent="0.25">
      <c r="A14" s="42" t="s">
        <v>61</v>
      </c>
      <c r="B14" s="21">
        <f>'Tab 0 - Input'!C21</f>
        <v>0</v>
      </c>
      <c r="C14" s="21">
        <f>'Tab 2 - Individual Basis'!C18</f>
        <v>0</v>
      </c>
      <c r="D14" s="21">
        <f>'Tab 3 - Pooled Basis'!Q14</f>
        <v>0</v>
      </c>
      <c r="E14" s="21">
        <f t="shared" si="0"/>
        <v>0</v>
      </c>
      <c r="F14" s="25">
        <f t="shared" si="1"/>
        <v>0</v>
      </c>
    </row>
    <row r="15" spans="1:17" ht="17.25" x14ac:dyDescent="0.25">
      <c r="A15" s="42" t="s">
        <v>62</v>
      </c>
      <c r="B15" s="21">
        <f>SUM('Tab 0 - Input'!C12,'Tab 0 - Input'!C16)</f>
        <v>0</v>
      </c>
      <c r="C15" s="21">
        <f>SUM('Tab 2 - Individual Basis'!C9,'Tab 2 - Individual Basis'!C13)</f>
        <v>0</v>
      </c>
      <c r="D15" s="21">
        <f>'Tab 3 - Pooled Basis'!Q15</f>
        <v>0</v>
      </c>
      <c r="E15" s="21">
        <f t="shared" si="0"/>
        <v>0</v>
      </c>
      <c r="F15" s="25">
        <f t="shared" si="1"/>
        <v>0</v>
      </c>
    </row>
    <row r="16" spans="1:17" ht="17.25" x14ac:dyDescent="0.25">
      <c r="A16" s="49" t="s">
        <v>63</v>
      </c>
      <c r="B16" s="114">
        <f>SUM(B6:B15)</f>
        <v>0</v>
      </c>
      <c r="C16" s="114">
        <f>SUM(C6:C15)</f>
        <v>0</v>
      </c>
      <c r="D16" s="114">
        <f>SUM(D6:D15)</f>
        <v>0</v>
      </c>
      <c r="E16" s="115">
        <f t="shared" si="0"/>
        <v>0</v>
      </c>
      <c r="F16" s="50">
        <f>IFERROR(E16/B16,0)</f>
        <v>0</v>
      </c>
    </row>
    <row r="19" spans="1:1" x14ac:dyDescent="0.25">
      <c r="A19" s="1" t="s">
        <v>38</v>
      </c>
    </row>
    <row r="20" spans="1:1" x14ac:dyDescent="0.25">
      <c r="A20" s="35" t="s">
        <v>64</v>
      </c>
    </row>
    <row r="21" spans="1:1" x14ac:dyDescent="0.25">
      <c r="A21" s="35" t="s">
        <v>65</v>
      </c>
    </row>
    <row r="22" spans="1:1" x14ac:dyDescent="0.25">
      <c r="A22" s="35" t="s">
        <v>66</v>
      </c>
    </row>
    <row r="23" spans="1:1" x14ac:dyDescent="0.25">
      <c r="A23" s="35" t="s">
        <v>67</v>
      </c>
    </row>
    <row r="24" spans="1:1" x14ac:dyDescent="0.25">
      <c r="A24" s="35" t="s">
        <v>68</v>
      </c>
    </row>
    <row r="25" spans="1:1" x14ac:dyDescent="0.25">
      <c r="A25" s="35" t="s">
        <v>69</v>
      </c>
    </row>
    <row r="26" spans="1:1" x14ac:dyDescent="0.25">
      <c r="A26" s="35" t="s">
        <v>70</v>
      </c>
    </row>
    <row r="27" spans="1:1" x14ac:dyDescent="0.25">
      <c r="A27" s="35" t="s">
        <v>71</v>
      </c>
    </row>
    <row r="28" spans="1:1" x14ac:dyDescent="0.25">
      <c r="A28" s="35" t="s">
        <v>72</v>
      </c>
    </row>
    <row r="29" spans="1:1" x14ac:dyDescent="0.25">
      <c r="A29" s="35" t="s">
        <v>73</v>
      </c>
    </row>
    <row r="30" spans="1:1" x14ac:dyDescent="0.25">
      <c r="A30" s="35" t="s">
        <v>74</v>
      </c>
    </row>
    <row r="31" spans="1:1" x14ac:dyDescent="0.25">
      <c r="A31" s="35" t="s">
        <v>75</v>
      </c>
    </row>
    <row r="32" spans="1:1" x14ac:dyDescent="0.25">
      <c r="A32" s="35" t="s">
        <v>76</v>
      </c>
    </row>
    <row r="34" spans="1:1" x14ac:dyDescent="0.25">
      <c r="A34" s="35" t="s">
        <v>4717</v>
      </c>
    </row>
  </sheetData>
  <sheetProtection algorithmName="SHA-512" hashValue="HdiIFemOoRZRokILXOlYuuZA6wHLCY2Bh/9ZHm6Fdz9mS/GrI8s/U3+a16ChHnIt4++kp++EG0gYj7yKFlraxg==" saltValue="pwCBui3kWmAsw9h8To320g==" spinCount="100000" sheet="1" objects="1" scenarios="1" formatCells="0" formatColumns="0" formatRows="0"/>
  <mergeCells count="1">
    <mergeCell ref="A1:F1"/>
  </mergeCells>
  <conditionalFormatting sqref="B6:E16">
    <cfRule type="cellIs" dxfId="15" priority="1" operator="lessThan">
      <formula>-0.001</formula>
    </cfRule>
  </conditionalFormatting>
  <pageMargins left="0.7" right="0.7" top="0.75" bottom="0.75" header="0.3" footer="0.3"/>
  <pageSetup scale="88" orientation="landscape" r:id="rId1"/>
  <ignoredErrors>
    <ignoredError sqref="B1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5C83-849E-4A39-891C-6249326598BF}">
  <sheetPr codeName="Sheet8">
    <pageSetUpPr fitToPage="1"/>
  </sheetPr>
  <dimension ref="A1:F114"/>
  <sheetViews>
    <sheetView showGridLines="0" zoomScale="85" zoomScaleNormal="85" workbookViewId="0">
      <pane ySplit="2" topLeftCell="A3" activePane="bottomLeft" state="frozen"/>
      <selection pane="bottomLeft" activeCell="A29" sqref="A29"/>
    </sheetView>
  </sheetViews>
  <sheetFormatPr defaultRowHeight="15" x14ac:dyDescent="0.25"/>
  <cols>
    <col min="1" max="1" width="40.85546875" bestFit="1" customWidth="1"/>
    <col min="2" max="3" width="31.7109375" customWidth="1"/>
    <col min="4" max="5" width="14.28515625" bestFit="1" customWidth="1"/>
    <col min="6" max="6" width="19.140625" customWidth="1"/>
  </cols>
  <sheetData>
    <row r="1" spans="1:6" ht="18.75" hidden="1" x14ac:dyDescent="0.3">
      <c r="A1" s="131" t="s">
        <v>4762</v>
      </c>
    </row>
    <row r="2" spans="1:6" ht="18.75" x14ac:dyDescent="0.3">
      <c r="A2" s="141" t="s">
        <v>4691</v>
      </c>
      <c r="B2" s="142"/>
      <c r="C2" s="142"/>
      <c r="D2" s="142"/>
      <c r="E2" s="142"/>
      <c r="F2" s="142"/>
    </row>
    <row r="3" spans="1:6" ht="15.6" customHeight="1" thickBot="1" x14ac:dyDescent="0.35">
      <c r="A3" s="37"/>
      <c r="B3" s="37"/>
      <c r="C3" s="37"/>
      <c r="D3" s="37"/>
      <c r="E3" s="37"/>
      <c r="F3" s="37"/>
    </row>
    <row r="4" spans="1:6" ht="19.5" thickBot="1" x14ac:dyDescent="0.35">
      <c r="A4" s="138" t="s">
        <v>4692</v>
      </c>
      <c r="B4" s="139"/>
      <c r="C4" s="139"/>
      <c r="D4" s="139"/>
      <c r="E4" s="140"/>
      <c r="F4" s="37"/>
    </row>
    <row r="5" spans="1:6" ht="19.5" thickBot="1" x14ac:dyDescent="0.35">
      <c r="A5" s="92" t="s">
        <v>90</v>
      </c>
      <c r="B5" s="99" t="s">
        <v>9</v>
      </c>
      <c r="C5" s="99" t="s">
        <v>91</v>
      </c>
      <c r="D5" s="99" t="s">
        <v>92</v>
      </c>
      <c r="E5" s="93" t="s">
        <v>182</v>
      </c>
      <c r="F5" s="37"/>
    </row>
    <row r="6" spans="1:6" ht="19.5" thickBot="1" x14ac:dyDescent="0.35">
      <c r="A6" s="94" t="s">
        <v>11</v>
      </c>
      <c r="B6" s="111">
        <f>SUMIF(C$28:C94,A6,D$28:D94)</f>
        <v>0</v>
      </c>
      <c r="C6" s="111">
        <f>SUMIF(C$28:C94,A6,F$28:F94)</f>
        <v>0</v>
      </c>
      <c r="D6" s="98">
        <f>IFERROR(C6/B6,0)</f>
        <v>0</v>
      </c>
      <c r="E6" s="101">
        <f>COUNTIF(Table5[Column6],$A6)</f>
        <v>0</v>
      </c>
      <c r="F6" s="37"/>
    </row>
    <row r="7" spans="1:6" ht="19.5" thickBot="1" x14ac:dyDescent="0.35">
      <c r="A7" s="94" t="s">
        <v>77</v>
      </c>
      <c r="B7" s="111">
        <f>SUMIF(C$28:C94,A7,D$28:D94)</f>
        <v>0</v>
      </c>
      <c r="C7" s="111">
        <f>SUMIF(C$28:C94,A7,F$28:F94)</f>
        <v>0</v>
      </c>
      <c r="D7" s="98">
        <f t="shared" ref="D7:D19" si="0">IFERROR(C7/B7,0)</f>
        <v>0</v>
      </c>
      <c r="E7" s="101">
        <f>COUNTIF(Table5[Column6],$A7)</f>
        <v>0</v>
      </c>
      <c r="F7" s="37"/>
    </row>
    <row r="8" spans="1:6" ht="19.5" thickBot="1" x14ac:dyDescent="0.35">
      <c r="A8" s="94" t="s">
        <v>15</v>
      </c>
      <c r="B8" s="111">
        <f>SUMIF(C$28:C94,A8,D$28:D94)</f>
        <v>0</v>
      </c>
      <c r="C8" s="111">
        <f>SUMIF(C$28:C94,A8,F$28:F94)</f>
        <v>0</v>
      </c>
      <c r="D8" s="98">
        <f t="shared" si="0"/>
        <v>0</v>
      </c>
      <c r="E8" s="101">
        <f>COUNTIF(Table5[Column6],$A8)</f>
        <v>0</v>
      </c>
      <c r="F8" s="37"/>
    </row>
    <row r="9" spans="1:6" ht="19.5" thickBot="1" x14ac:dyDescent="0.35">
      <c r="A9" s="94" t="s">
        <v>17</v>
      </c>
      <c r="B9" s="111">
        <f>SUMIF(C$28:C94,A9,D$28:D94)</f>
        <v>0</v>
      </c>
      <c r="C9" s="111">
        <f>SUMIF(C$28:C94,A9,F$28:F94)</f>
        <v>0</v>
      </c>
      <c r="D9" s="98">
        <f t="shared" si="0"/>
        <v>0</v>
      </c>
      <c r="E9" s="101">
        <f>COUNTIF(Table5[Column6],$A9)</f>
        <v>0</v>
      </c>
      <c r="F9" s="37"/>
    </row>
    <row r="10" spans="1:6" ht="19.5" thickBot="1" x14ac:dyDescent="0.35">
      <c r="A10" s="94" t="s">
        <v>19</v>
      </c>
      <c r="B10" s="111">
        <f>SUMIF(C$28:C94,A10,D$28:D94)</f>
        <v>0</v>
      </c>
      <c r="C10" s="111">
        <f>SUMIF(C$28:C94,A10,F$28:F94)</f>
        <v>0</v>
      </c>
      <c r="D10" s="98">
        <f t="shared" si="0"/>
        <v>0</v>
      </c>
      <c r="E10" s="101">
        <f>COUNTIF(Table5[Column6],$A10)</f>
        <v>0</v>
      </c>
      <c r="F10" s="37"/>
    </row>
    <row r="11" spans="1:6" ht="19.5" thickBot="1" x14ac:dyDescent="0.35">
      <c r="A11" s="94" t="s">
        <v>21</v>
      </c>
      <c r="B11" s="111">
        <f>SUMIF(C$28:C94,A11,D$28:D94)</f>
        <v>0</v>
      </c>
      <c r="C11" s="111">
        <f>SUMIF(C$28:C94,A11,F$28:F94)</f>
        <v>0</v>
      </c>
      <c r="D11" s="98">
        <f t="shared" si="0"/>
        <v>0</v>
      </c>
      <c r="E11" s="101">
        <f>COUNTIF(Table5[Column6],$A11)</f>
        <v>0</v>
      </c>
      <c r="F11" s="37"/>
    </row>
    <row r="12" spans="1:6" ht="19.5" thickBot="1" x14ac:dyDescent="0.35">
      <c r="A12" s="94" t="s">
        <v>23</v>
      </c>
      <c r="B12" s="111">
        <f>SUMIF(C$28:C94,A12,D$28:D94)</f>
        <v>0</v>
      </c>
      <c r="C12" s="111">
        <f>SUMIF(C$28:C94,A12,F$28:F94)</f>
        <v>0</v>
      </c>
      <c r="D12" s="98">
        <f t="shared" si="0"/>
        <v>0</v>
      </c>
      <c r="E12" s="101">
        <f>COUNTIF(Table5[Column6],$A12)</f>
        <v>0</v>
      </c>
      <c r="F12" s="37"/>
    </row>
    <row r="13" spans="1:6" ht="30.75" thickBot="1" x14ac:dyDescent="0.35">
      <c r="A13" s="94" t="s">
        <v>78</v>
      </c>
      <c r="B13" s="111">
        <f>SUMIF(C$28:C94,A13,D$28:D94)</f>
        <v>0</v>
      </c>
      <c r="C13" s="111">
        <f>SUMIF(C$28:C94,A13,F$28:F94)</f>
        <v>0</v>
      </c>
      <c r="D13" s="98">
        <f t="shared" si="0"/>
        <v>0</v>
      </c>
      <c r="E13" s="101">
        <f>COUNTIF(Table5[Column6],$A13)</f>
        <v>0</v>
      </c>
      <c r="F13" s="37"/>
    </row>
    <row r="14" spans="1:6" ht="45.75" thickBot="1" x14ac:dyDescent="0.35">
      <c r="A14" s="94" t="s">
        <v>79</v>
      </c>
      <c r="B14" s="111">
        <f>SUMIF(C$28:C94,A14,D$28:D94)</f>
        <v>0</v>
      </c>
      <c r="C14" s="111">
        <f>SUMIF(C$28:C94,A14,F$28:F94)</f>
        <v>0</v>
      </c>
      <c r="D14" s="98">
        <f t="shared" si="0"/>
        <v>0</v>
      </c>
      <c r="E14" s="101">
        <f>COUNTIF(Table5[Column6],$A14)</f>
        <v>0</v>
      </c>
      <c r="F14" s="37"/>
    </row>
    <row r="15" spans="1:6" ht="45.75" thickBot="1" x14ac:dyDescent="0.35">
      <c r="A15" s="94" t="s">
        <v>80</v>
      </c>
      <c r="B15" s="111">
        <f>SUMIF(C$28:C94,A15,D$28:D94)</f>
        <v>0</v>
      </c>
      <c r="C15" s="111">
        <f>SUMIF(C$28:C94,A15,F$28:F94)</f>
        <v>0</v>
      </c>
      <c r="D15" s="98">
        <f t="shared" si="0"/>
        <v>0</v>
      </c>
      <c r="E15" s="101">
        <f>COUNTIF(Table5[Column6],$A15)</f>
        <v>0</v>
      </c>
      <c r="F15" s="37"/>
    </row>
    <row r="16" spans="1:6" ht="30.75" thickBot="1" x14ac:dyDescent="0.35">
      <c r="A16" s="94" t="s">
        <v>93</v>
      </c>
      <c r="B16" s="111">
        <f>SUMIF(C$28:C94,A16,D$28:D94)</f>
        <v>0</v>
      </c>
      <c r="C16" s="111">
        <f>SUMIF(C$28:C94,A16,F$28:F94)</f>
        <v>0</v>
      </c>
      <c r="D16" s="98">
        <f t="shared" si="0"/>
        <v>0</v>
      </c>
      <c r="E16" s="101">
        <f>COUNTIF(Table5[Column6],$A16)</f>
        <v>0</v>
      </c>
      <c r="F16" s="37"/>
    </row>
    <row r="17" spans="1:6" ht="30.75" thickBot="1" x14ac:dyDescent="0.35">
      <c r="A17" s="94" t="s">
        <v>33</v>
      </c>
      <c r="B17" s="111">
        <f>SUMIF(C$28:C94,A17,D$28:D94)</f>
        <v>0</v>
      </c>
      <c r="C17" s="111">
        <f>SUMIF(C$28:C94,A17,F$28:F94)</f>
        <v>0</v>
      </c>
      <c r="D17" s="98">
        <f t="shared" si="0"/>
        <v>0</v>
      </c>
      <c r="E17" s="101">
        <f>COUNTIF(Table5[Column6],$A17)</f>
        <v>0</v>
      </c>
      <c r="F17" s="37"/>
    </row>
    <row r="18" spans="1:6" ht="30.75" thickBot="1" x14ac:dyDescent="0.35">
      <c r="A18" s="94" t="s">
        <v>35</v>
      </c>
      <c r="B18" s="111">
        <f>SUMIF(C$28:C94,A18,D$28:D94)</f>
        <v>0</v>
      </c>
      <c r="C18" s="111">
        <f>SUMIF(C$28:C94,A18,F$28:F94)</f>
        <v>0</v>
      </c>
      <c r="D18" s="98">
        <f t="shared" si="0"/>
        <v>0</v>
      </c>
      <c r="E18" s="101">
        <f>COUNTIF(Table5[Column6],$A18)</f>
        <v>0</v>
      </c>
      <c r="F18" s="37"/>
    </row>
    <row r="19" spans="1:6" ht="19.5" thickBot="1" x14ac:dyDescent="0.35">
      <c r="A19" s="95" t="s">
        <v>85</v>
      </c>
      <c r="B19" s="111">
        <f>SUM(B6:B18)</f>
        <v>0</v>
      </c>
      <c r="C19" s="111">
        <f>SUM(C6:C18)</f>
        <v>0</v>
      </c>
      <c r="D19" s="100">
        <f t="shared" si="0"/>
        <v>0</v>
      </c>
      <c r="E19" s="102">
        <f>SUM(E6:E18)</f>
        <v>0</v>
      </c>
      <c r="F19" s="37"/>
    </row>
    <row r="20" spans="1:6" ht="18.75" x14ac:dyDescent="0.3">
      <c r="A20" s="37"/>
      <c r="B20" s="125" t="str">
        <f>IF(SUM(D28:D94)&gt;0,IF(B19=(SUM(D28:D94)),"All loans allocated to Portfolio Segments","Check Portfolio Segment column, below, for missing loans"),"")</f>
        <v/>
      </c>
      <c r="C20" s="125" t="str">
        <f>IF(F95&gt;0,IF(C19=F95,"All loans allocated to Portfolio Segments","Check Portfolio Segment column, below, for missing loans"),"")</f>
        <v/>
      </c>
      <c r="D20" s="37"/>
      <c r="E20" s="37"/>
      <c r="F20" s="37"/>
    </row>
    <row r="21" spans="1:6" ht="15.6" customHeight="1" x14ac:dyDescent="0.3">
      <c r="A21" s="1" t="s">
        <v>38</v>
      </c>
      <c r="B21" s="37"/>
      <c r="C21" s="37"/>
      <c r="D21" s="37"/>
      <c r="E21" s="37"/>
      <c r="F21" s="37"/>
    </row>
    <row r="22" spans="1:6" ht="15.6" customHeight="1" x14ac:dyDescent="0.3">
      <c r="A22" s="34" t="s">
        <v>86</v>
      </c>
      <c r="B22" s="37"/>
      <c r="C22" s="37"/>
      <c r="D22" s="37"/>
      <c r="E22" s="37"/>
      <c r="F22" s="37"/>
    </row>
    <row r="23" spans="1:6" x14ac:dyDescent="0.25">
      <c r="A23" s="34" t="s">
        <v>87</v>
      </c>
      <c r="B23" s="84"/>
      <c r="C23" s="84"/>
      <c r="D23" s="84"/>
      <c r="E23" s="84"/>
      <c r="F23" s="84"/>
    </row>
    <row r="24" spans="1:6" x14ac:dyDescent="0.25">
      <c r="A24" s="34" t="s">
        <v>88</v>
      </c>
    </row>
    <row r="25" spans="1:6" x14ac:dyDescent="0.25">
      <c r="A25" s="34" t="s">
        <v>89</v>
      </c>
    </row>
    <row r="26" spans="1:6" ht="15.75" thickBot="1" x14ac:dyDescent="0.3"/>
    <row r="27" spans="1:6" ht="45.75" thickBot="1" x14ac:dyDescent="0.3">
      <c r="A27" s="109" t="s">
        <v>81</v>
      </c>
      <c r="B27" s="109" t="s">
        <v>82</v>
      </c>
      <c r="C27" s="110" t="s">
        <v>4694</v>
      </c>
      <c r="D27" s="109" t="s">
        <v>9</v>
      </c>
      <c r="E27" s="109" t="s">
        <v>83</v>
      </c>
      <c r="F27" s="110" t="s">
        <v>84</v>
      </c>
    </row>
    <row r="28" spans="1:6" hidden="1" x14ac:dyDescent="0.25">
      <c r="A28" s="96" t="s">
        <v>4685</v>
      </c>
      <c r="B28" s="96" t="s">
        <v>4686</v>
      </c>
      <c r="C28" s="108" t="s">
        <v>4690</v>
      </c>
      <c r="D28" s="97" t="s">
        <v>4687</v>
      </c>
      <c r="E28" s="97" t="s">
        <v>4688</v>
      </c>
      <c r="F28" s="112" t="s">
        <v>4689</v>
      </c>
    </row>
    <row r="29" spans="1:6" x14ac:dyDescent="0.25">
      <c r="A29" s="116"/>
      <c r="B29" s="116"/>
      <c r="C29" s="117"/>
      <c r="D29" s="118"/>
      <c r="E29" s="118"/>
      <c r="F29" s="119">
        <f>IF(E29&lt;=D29,D29-E29,0)</f>
        <v>0</v>
      </c>
    </row>
    <row r="30" spans="1:6" x14ac:dyDescent="0.25">
      <c r="A30" s="116"/>
      <c r="B30" s="120"/>
      <c r="C30" s="117"/>
      <c r="D30" s="118"/>
      <c r="E30" s="118"/>
      <c r="F30" s="119">
        <f t="shared" ref="F30:F90" si="1">IF(E30&lt;=D30,D30-E30,0)</f>
        <v>0</v>
      </c>
    </row>
    <row r="31" spans="1:6" x14ac:dyDescent="0.25">
      <c r="A31" s="120"/>
      <c r="B31" s="120"/>
      <c r="C31" s="117"/>
      <c r="D31" s="118"/>
      <c r="E31" s="118"/>
      <c r="F31" s="119">
        <f t="shared" si="1"/>
        <v>0</v>
      </c>
    </row>
    <row r="32" spans="1:6" x14ac:dyDescent="0.25">
      <c r="A32" s="116"/>
      <c r="B32" s="116"/>
      <c r="C32" s="117"/>
      <c r="D32" s="118"/>
      <c r="E32" s="118"/>
      <c r="F32" s="119">
        <f>IF(E32&lt;=D32,D32-E32,0)</f>
        <v>0</v>
      </c>
    </row>
    <row r="33" spans="1:6" x14ac:dyDescent="0.25">
      <c r="A33" s="116"/>
      <c r="B33" s="120"/>
      <c r="C33" s="117"/>
      <c r="D33" s="118"/>
      <c r="E33" s="118"/>
      <c r="F33" s="119">
        <f t="shared" si="1"/>
        <v>0</v>
      </c>
    </row>
    <row r="34" spans="1:6" x14ac:dyDescent="0.25">
      <c r="A34" s="116"/>
      <c r="B34" s="120"/>
      <c r="C34" s="117"/>
      <c r="D34" s="118"/>
      <c r="E34" s="118"/>
      <c r="F34" s="119">
        <f t="shared" ref="F34:F62" si="2">IF(E34&lt;=D34,D34-E34,0)</f>
        <v>0</v>
      </c>
    </row>
    <row r="35" spans="1:6" x14ac:dyDescent="0.25">
      <c r="A35" s="116"/>
      <c r="B35" s="116"/>
      <c r="C35" s="117"/>
      <c r="D35" s="118"/>
      <c r="E35" s="118"/>
      <c r="F35" s="119">
        <f t="shared" si="2"/>
        <v>0</v>
      </c>
    </row>
    <row r="36" spans="1:6" x14ac:dyDescent="0.25">
      <c r="A36" s="116"/>
      <c r="B36" s="116"/>
      <c r="C36" s="117"/>
      <c r="D36" s="118"/>
      <c r="E36" s="118"/>
      <c r="F36" s="119">
        <f t="shared" ref="F36:F61" si="3">IF(E36&lt;=D36,D36-E36,0)</f>
        <v>0</v>
      </c>
    </row>
    <row r="37" spans="1:6" x14ac:dyDescent="0.25">
      <c r="A37" s="116"/>
      <c r="B37" s="116"/>
      <c r="C37" s="117"/>
      <c r="D37" s="118"/>
      <c r="E37" s="118"/>
      <c r="F37" s="119">
        <f t="shared" si="3"/>
        <v>0</v>
      </c>
    </row>
    <row r="38" spans="1:6" x14ac:dyDescent="0.25">
      <c r="A38" s="116"/>
      <c r="B38" s="116"/>
      <c r="C38" s="117"/>
      <c r="D38" s="118"/>
      <c r="E38" s="118"/>
      <c r="F38" s="119">
        <f t="shared" si="3"/>
        <v>0</v>
      </c>
    </row>
    <row r="39" spans="1:6" x14ac:dyDescent="0.25">
      <c r="A39" s="116"/>
      <c r="B39" s="116"/>
      <c r="C39" s="117"/>
      <c r="D39" s="118"/>
      <c r="E39" s="118"/>
      <c r="F39" s="119">
        <f t="shared" si="3"/>
        <v>0</v>
      </c>
    </row>
    <row r="40" spans="1:6" x14ac:dyDescent="0.25">
      <c r="A40" s="116"/>
      <c r="B40" s="116"/>
      <c r="C40" s="117"/>
      <c r="D40" s="118"/>
      <c r="E40" s="118"/>
      <c r="F40" s="119">
        <f t="shared" si="3"/>
        <v>0</v>
      </c>
    </row>
    <row r="41" spans="1:6" x14ac:dyDescent="0.25">
      <c r="A41" s="116"/>
      <c r="B41" s="116"/>
      <c r="C41" s="117"/>
      <c r="D41" s="118"/>
      <c r="E41" s="118"/>
      <c r="F41" s="119">
        <f t="shared" si="3"/>
        <v>0</v>
      </c>
    </row>
    <row r="42" spans="1:6" x14ac:dyDescent="0.25">
      <c r="A42" s="116"/>
      <c r="B42" s="116"/>
      <c r="C42" s="117"/>
      <c r="D42" s="118"/>
      <c r="E42" s="118"/>
      <c r="F42" s="119">
        <f t="shared" si="3"/>
        <v>0</v>
      </c>
    </row>
    <row r="43" spans="1:6" x14ac:dyDescent="0.25">
      <c r="A43" s="116"/>
      <c r="B43" s="116"/>
      <c r="C43" s="117"/>
      <c r="D43" s="118"/>
      <c r="E43" s="118"/>
      <c r="F43" s="119">
        <f t="shared" si="3"/>
        <v>0</v>
      </c>
    </row>
    <row r="44" spans="1:6" x14ac:dyDescent="0.25">
      <c r="A44" s="116"/>
      <c r="B44" s="116"/>
      <c r="C44" s="117"/>
      <c r="D44" s="118"/>
      <c r="E44" s="118"/>
      <c r="F44" s="119">
        <f t="shared" si="3"/>
        <v>0</v>
      </c>
    </row>
    <row r="45" spans="1:6" x14ac:dyDescent="0.25">
      <c r="A45" s="116"/>
      <c r="B45" s="116"/>
      <c r="C45" s="117"/>
      <c r="D45" s="118"/>
      <c r="E45" s="118"/>
      <c r="F45" s="119">
        <f t="shared" si="3"/>
        <v>0</v>
      </c>
    </row>
    <row r="46" spans="1:6" x14ac:dyDescent="0.25">
      <c r="A46" s="116"/>
      <c r="B46" s="116"/>
      <c r="C46" s="117"/>
      <c r="D46" s="118"/>
      <c r="E46" s="118"/>
      <c r="F46" s="119">
        <f t="shared" si="3"/>
        <v>0</v>
      </c>
    </row>
    <row r="47" spans="1:6" x14ac:dyDescent="0.25">
      <c r="A47" s="116"/>
      <c r="B47" s="116"/>
      <c r="C47" s="117"/>
      <c r="D47" s="118"/>
      <c r="E47" s="118"/>
      <c r="F47" s="119">
        <f t="shared" si="3"/>
        <v>0</v>
      </c>
    </row>
    <row r="48" spans="1:6" x14ac:dyDescent="0.25">
      <c r="A48" s="116"/>
      <c r="B48" s="116"/>
      <c r="C48" s="117"/>
      <c r="D48" s="118"/>
      <c r="E48" s="118"/>
      <c r="F48" s="119">
        <f t="shared" si="3"/>
        <v>0</v>
      </c>
    </row>
    <row r="49" spans="1:6" x14ac:dyDescent="0.25">
      <c r="A49" s="116"/>
      <c r="B49" s="116"/>
      <c r="C49" s="117"/>
      <c r="D49" s="118"/>
      <c r="E49" s="118"/>
      <c r="F49" s="119">
        <f t="shared" si="3"/>
        <v>0</v>
      </c>
    </row>
    <row r="50" spans="1:6" x14ac:dyDescent="0.25">
      <c r="A50" s="116"/>
      <c r="B50" s="116"/>
      <c r="C50" s="117"/>
      <c r="D50" s="118"/>
      <c r="E50" s="118"/>
      <c r="F50" s="119">
        <f t="shared" si="3"/>
        <v>0</v>
      </c>
    </row>
    <row r="51" spans="1:6" x14ac:dyDescent="0.25">
      <c r="A51" s="116"/>
      <c r="B51" s="116"/>
      <c r="C51" s="117"/>
      <c r="D51" s="118"/>
      <c r="E51" s="118"/>
      <c r="F51" s="119">
        <f t="shared" si="3"/>
        <v>0</v>
      </c>
    </row>
    <row r="52" spans="1:6" x14ac:dyDescent="0.25">
      <c r="A52" s="116"/>
      <c r="B52" s="116"/>
      <c r="C52" s="117"/>
      <c r="D52" s="118"/>
      <c r="E52" s="118"/>
      <c r="F52" s="119">
        <f t="shared" si="3"/>
        <v>0</v>
      </c>
    </row>
    <row r="53" spans="1:6" x14ac:dyDescent="0.25">
      <c r="A53" s="116"/>
      <c r="B53" s="116"/>
      <c r="C53" s="117"/>
      <c r="D53" s="118"/>
      <c r="E53" s="118"/>
      <c r="F53" s="119">
        <f t="shared" si="3"/>
        <v>0</v>
      </c>
    </row>
    <row r="54" spans="1:6" x14ac:dyDescent="0.25">
      <c r="A54" s="116"/>
      <c r="B54" s="116"/>
      <c r="C54" s="117"/>
      <c r="D54" s="118"/>
      <c r="E54" s="118"/>
      <c r="F54" s="119">
        <f t="shared" si="3"/>
        <v>0</v>
      </c>
    </row>
    <row r="55" spans="1:6" x14ac:dyDescent="0.25">
      <c r="A55" s="116"/>
      <c r="B55" s="116"/>
      <c r="C55" s="117"/>
      <c r="D55" s="118"/>
      <c r="E55" s="118"/>
      <c r="F55" s="119">
        <f t="shared" si="3"/>
        <v>0</v>
      </c>
    </row>
    <row r="56" spans="1:6" x14ac:dyDescent="0.25">
      <c r="A56" s="116"/>
      <c r="B56" s="116"/>
      <c r="C56" s="117"/>
      <c r="D56" s="118"/>
      <c r="E56" s="118"/>
      <c r="F56" s="119">
        <f t="shared" si="3"/>
        <v>0</v>
      </c>
    </row>
    <row r="57" spans="1:6" x14ac:dyDescent="0.25">
      <c r="A57" s="116"/>
      <c r="B57" s="116"/>
      <c r="C57" s="117"/>
      <c r="D57" s="118"/>
      <c r="E57" s="118"/>
      <c r="F57" s="119">
        <f t="shared" si="3"/>
        <v>0</v>
      </c>
    </row>
    <row r="58" spans="1:6" x14ac:dyDescent="0.25">
      <c r="A58" s="116"/>
      <c r="B58" s="116"/>
      <c r="C58" s="117"/>
      <c r="D58" s="118"/>
      <c r="E58" s="118"/>
      <c r="F58" s="119">
        <f t="shared" si="3"/>
        <v>0</v>
      </c>
    </row>
    <row r="59" spans="1:6" x14ac:dyDescent="0.25">
      <c r="A59" s="116"/>
      <c r="B59" s="116"/>
      <c r="C59" s="117"/>
      <c r="D59" s="118"/>
      <c r="E59" s="118"/>
      <c r="F59" s="119">
        <f t="shared" si="3"/>
        <v>0</v>
      </c>
    </row>
    <row r="60" spans="1:6" x14ac:dyDescent="0.25">
      <c r="A60" s="116"/>
      <c r="B60" s="116"/>
      <c r="C60" s="117"/>
      <c r="D60" s="118"/>
      <c r="E60" s="118"/>
      <c r="F60" s="119">
        <f t="shared" si="3"/>
        <v>0</v>
      </c>
    </row>
    <row r="61" spans="1:6" x14ac:dyDescent="0.25">
      <c r="A61" s="116"/>
      <c r="B61" s="116"/>
      <c r="C61" s="117"/>
      <c r="D61" s="118"/>
      <c r="E61" s="118"/>
      <c r="F61" s="119">
        <f t="shared" si="3"/>
        <v>0</v>
      </c>
    </row>
    <row r="62" spans="1:6" x14ac:dyDescent="0.25">
      <c r="A62" s="116"/>
      <c r="B62" s="116"/>
      <c r="C62" s="117"/>
      <c r="D62" s="118"/>
      <c r="E62" s="118"/>
      <c r="F62" s="119">
        <f t="shared" si="2"/>
        <v>0</v>
      </c>
    </row>
    <row r="63" spans="1:6" x14ac:dyDescent="0.25">
      <c r="A63" s="116"/>
      <c r="B63" s="116"/>
      <c r="C63" s="117"/>
      <c r="D63" s="118"/>
      <c r="E63" s="118"/>
      <c r="F63" s="119">
        <f t="shared" ref="F63:F78" si="4">IF(E63&lt;=D63,D63-E63,0)</f>
        <v>0</v>
      </c>
    </row>
    <row r="64" spans="1:6" x14ac:dyDescent="0.25">
      <c r="A64" s="116"/>
      <c r="B64" s="116"/>
      <c r="C64" s="117"/>
      <c r="D64" s="118"/>
      <c r="E64" s="118"/>
      <c r="F64" s="119">
        <f t="shared" si="4"/>
        <v>0</v>
      </c>
    </row>
    <row r="65" spans="1:6" x14ac:dyDescent="0.25">
      <c r="A65" s="116"/>
      <c r="B65" s="116"/>
      <c r="C65" s="117"/>
      <c r="D65" s="118"/>
      <c r="E65" s="118"/>
      <c r="F65" s="119">
        <f t="shared" ref="F65:F75" si="5">IF(E65&lt;=D65,D65-E65,0)</f>
        <v>0</v>
      </c>
    </row>
    <row r="66" spans="1:6" x14ac:dyDescent="0.25">
      <c r="A66" s="116"/>
      <c r="B66" s="116"/>
      <c r="C66" s="117"/>
      <c r="D66" s="118"/>
      <c r="E66" s="118"/>
      <c r="F66" s="119">
        <f t="shared" si="5"/>
        <v>0</v>
      </c>
    </row>
    <row r="67" spans="1:6" x14ac:dyDescent="0.25">
      <c r="A67" s="116"/>
      <c r="B67" s="116"/>
      <c r="C67" s="117"/>
      <c r="D67" s="118"/>
      <c r="E67" s="118"/>
      <c r="F67" s="119">
        <f t="shared" si="5"/>
        <v>0</v>
      </c>
    </row>
    <row r="68" spans="1:6" x14ac:dyDescent="0.25">
      <c r="A68" s="116"/>
      <c r="B68" s="116"/>
      <c r="C68" s="117"/>
      <c r="D68" s="118"/>
      <c r="E68" s="118"/>
      <c r="F68" s="119">
        <f t="shared" si="5"/>
        <v>0</v>
      </c>
    </row>
    <row r="69" spans="1:6" x14ac:dyDescent="0.25">
      <c r="A69" s="116"/>
      <c r="B69" s="116"/>
      <c r="C69" s="117"/>
      <c r="D69" s="118"/>
      <c r="E69" s="118"/>
      <c r="F69" s="119">
        <f t="shared" si="5"/>
        <v>0</v>
      </c>
    </row>
    <row r="70" spans="1:6" x14ac:dyDescent="0.25">
      <c r="A70" s="116"/>
      <c r="B70" s="116"/>
      <c r="C70" s="117"/>
      <c r="D70" s="118"/>
      <c r="E70" s="118"/>
      <c r="F70" s="119">
        <f t="shared" si="5"/>
        <v>0</v>
      </c>
    </row>
    <row r="71" spans="1:6" x14ac:dyDescent="0.25">
      <c r="A71" s="116"/>
      <c r="B71" s="116"/>
      <c r="C71" s="117"/>
      <c r="D71" s="118"/>
      <c r="E71" s="118"/>
      <c r="F71" s="119">
        <f t="shared" si="5"/>
        <v>0</v>
      </c>
    </row>
    <row r="72" spans="1:6" x14ac:dyDescent="0.25">
      <c r="A72" s="116"/>
      <c r="B72" s="116"/>
      <c r="C72" s="117"/>
      <c r="D72" s="118"/>
      <c r="E72" s="118"/>
      <c r="F72" s="119">
        <f t="shared" si="5"/>
        <v>0</v>
      </c>
    </row>
    <row r="73" spans="1:6" x14ac:dyDescent="0.25">
      <c r="A73" s="116"/>
      <c r="B73" s="116"/>
      <c r="C73" s="117"/>
      <c r="D73" s="118"/>
      <c r="E73" s="118"/>
      <c r="F73" s="119">
        <f t="shared" si="5"/>
        <v>0</v>
      </c>
    </row>
    <row r="74" spans="1:6" x14ac:dyDescent="0.25">
      <c r="A74" s="116"/>
      <c r="B74" s="116"/>
      <c r="C74" s="117"/>
      <c r="D74" s="118"/>
      <c r="E74" s="118"/>
      <c r="F74" s="119">
        <f t="shared" si="5"/>
        <v>0</v>
      </c>
    </row>
    <row r="75" spans="1:6" x14ac:dyDescent="0.25">
      <c r="A75" s="116"/>
      <c r="B75" s="116"/>
      <c r="C75" s="117"/>
      <c r="D75" s="118"/>
      <c r="E75" s="118"/>
      <c r="F75" s="119">
        <f t="shared" si="5"/>
        <v>0</v>
      </c>
    </row>
    <row r="76" spans="1:6" x14ac:dyDescent="0.25">
      <c r="A76" s="116"/>
      <c r="B76" s="116"/>
      <c r="C76" s="117"/>
      <c r="D76" s="118"/>
      <c r="E76" s="118"/>
      <c r="F76" s="119">
        <f t="shared" si="4"/>
        <v>0</v>
      </c>
    </row>
    <row r="77" spans="1:6" x14ac:dyDescent="0.25">
      <c r="A77" s="116"/>
      <c r="B77" s="116"/>
      <c r="C77" s="117"/>
      <c r="D77" s="118"/>
      <c r="E77" s="118"/>
      <c r="F77" s="119">
        <f t="shared" si="4"/>
        <v>0</v>
      </c>
    </row>
    <row r="78" spans="1:6" x14ac:dyDescent="0.25">
      <c r="A78" s="116"/>
      <c r="B78" s="116"/>
      <c r="C78" s="117"/>
      <c r="D78" s="118"/>
      <c r="E78" s="118"/>
      <c r="F78" s="119">
        <f t="shared" si="4"/>
        <v>0</v>
      </c>
    </row>
    <row r="79" spans="1:6" x14ac:dyDescent="0.25">
      <c r="A79" s="116"/>
      <c r="B79" s="116"/>
      <c r="C79" s="117"/>
      <c r="D79" s="118"/>
      <c r="E79" s="118"/>
      <c r="F79" s="119">
        <f t="shared" ref="F79:F85" si="6">IF(E79&lt;=D79,D79-E79,0)</f>
        <v>0</v>
      </c>
    </row>
    <row r="80" spans="1:6" x14ac:dyDescent="0.25">
      <c r="A80" s="116"/>
      <c r="B80" s="116"/>
      <c r="C80" s="117"/>
      <c r="D80" s="118"/>
      <c r="E80" s="118"/>
      <c r="F80" s="119">
        <f t="shared" si="6"/>
        <v>0</v>
      </c>
    </row>
    <row r="81" spans="1:6" x14ac:dyDescent="0.25">
      <c r="A81" s="116"/>
      <c r="B81" s="116"/>
      <c r="C81" s="117"/>
      <c r="D81" s="118"/>
      <c r="E81" s="118"/>
      <c r="F81" s="119">
        <f t="shared" ref="F81:F82" si="7">IF(E81&lt;=D81,D81-E81,0)</f>
        <v>0</v>
      </c>
    </row>
    <row r="82" spans="1:6" x14ac:dyDescent="0.25">
      <c r="A82" s="116"/>
      <c r="B82" s="116"/>
      <c r="C82" s="117"/>
      <c r="D82" s="118"/>
      <c r="E82" s="118"/>
      <c r="F82" s="119">
        <f t="shared" si="7"/>
        <v>0</v>
      </c>
    </row>
    <row r="83" spans="1:6" x14ac:dyDescent="0.25">
      <c r="A83" s="116"/>
      <c r="B83" s="116"/>
      <c r="C83" s="117"/>
      <c r="D83" s="118"/>
      <c r="E83" s="118"/>
      <c r="F83" s="119">
        <f t="shared" si="6"/>
        <v>0</v>
      </c>
    </row>
    <row r="84" spans="1:6" x14ac:dyDescent="0.25">
      <c r="A84" s="116"/>
      <c r="B84" s="116"/>
      <c r="C84" s="117"/>
      <c r="D84" s="118"/>
      <c r="E84" s="118"/>
      <c r="F84" s="119">
        <f t="shared" si="6"/>
        <v>0</v>
      </c>
    </row>
    <row r="85" spans="1:6" x14ac:dyDescent="0.25">
      <c r="A85" s="116"/>
      <c r="B85" s="116"/>
      <c r="C85" s="117"/>
      <c r="D85" s="118"/>
      <c r="E85" s="118"/>
      <c r="F85" s="119">
        <f t="shared" si="6"/>
        <v>0</v>
      </c>
    </row>
    <row r="86" spans="1:6" x14ac:dyDescent="0.25">
      <c r="A86" s="116"/>
      <c r="B86" s="116"/>
      <c r="C86" s="117"/>
      <c r="D86" s="118"/>
      <c r="E86" s="118"/>
      <c r="F86" s="119">
        <f>IF(E86&lt;=D86,D86-E86,0)</f>
        <v>0</v>
      </c>
    </row>
    <row r="87" spans="1:6" x14ac:dyDescent="0.25">
      <c r="A87" s="116"/>
      <c r="B87" s="116"/>
      <c r="C87" s="117"/>
      <c r="D87" s="118"/>
      <c r="E87" s="118"/>
      <c r="F87" s="119">
        <f>IF(E87&lt;=D87,D87-E87,0)</f>
        <v>0</v>
      </c>
    </row>
    <row r="88" spans="1:6" x14ac:dyDescent="0.25">
      <c r="A88" s="116"/>
      <c r="B88" s="116"/>
      <c r="C88" s="117"/>
      <c r="D88" s="118"/>
      <c r="E88" s="118"/>
      <c r="F88" s="119">
        <f t="shared" si="1"/>
        <v>0</v>
      </c>
    </row>
    <row r="89" spans="1:6" x14ac:dyDescent="0.25">
      <c r="A89" s="116"/>
      <c r="B89" s="116"/>
      <c r="C89" s="117"/>
      <c r="D89" s="118"/>
      <c r="E89" s="118"/>
      <c r="F89" s="119">
        <f>IF(E89&lt;=D89,D89-E89,0)</f>
        <v>0</v>
      </c>
    </row>
    <row r="90" spans="1:6" x14ac:dyDescent="0.25">
      <c r="A90" s="121"/>
      <c r="B90" s="121"/>
      <c r="C90" s="117"/>
      <c r="D90" s="122"/>
      <c r="E90" s="122"/>
      <c r="F90" s="119">
        <f t="shared" si="1"/>
        <v>0</v>
      </c>
    </row>
    <row r="91" spans="1:6" x14ac:dyDescent="0.25">
      <c r="A91" s="116"/>
      <c r="B91" s="116"/>
      <c r="C91" s="117"/>
      <c r="D91" s="118"/>
      <c r="E91" s="118"/>
      <c r="F91" s="119">
        <f t="shared" ref="F91:F93" si="8">IF(E91&lt;=D91,D91-E91,0)</f>
        <v>0</v>
      </c>
    </row>
    <row r="92" spans="1:6" x14ac:dyDescent="0.25">
      <c r="A92" s="116"/>
      <c r="B92" s="116"/>
      <c r="C92" s="117"/>
      <c r="D92" s="118"/>
      <c r="E92" s="118"/>
      <c r="F92" s="119">
        <f t="shared" si="8"/>
        <v>0</v>
      </c>
    </row>
    <row r="93" spans="1:6" x14ac:dyDescent="0.25">
      <c r="A93" s="116"/>
      <c r="B93" s="116"/>
      <c r="C93" s="117"/>
      <c r="D93" s="118"/>
      <c r="E93" s="118"/>
      <c r="F93" s="119">
        <f t="shared" si="8"/>
        <v>0</v>
      </c>
    </row>
    <row r="94" spans="1:6" x14ac:dyDescent="0.25">
      <c r="A94" s="75"/>
      <c r="B94" s="75"/>
      <c r="C94" s="75"/>
      <c r="D94" s="75"/>
      <c r="E94" s="75"/>
    </row>
    <row r="95" spans="1:6" x14ac:dyDescent="0.25">
      <c r="A95" s="83" t="s">
        <v>4697</v>
      </c>
      <c r="F95" s="123">
        <f>SUM(F28:F94)</f>
        <v>0</v>
      </c>
    </row>
    <row r="98" spans="1:5" x14ac:dyDescent="0.25">
      <c r="A98" s="49" t="s">
        <v>4678</v>
      </c>
      <c r="B98" s="103" t="s">
        <v>4679</v>
      </c>
      <c r="C98" s="106" t="s">
        <v>182</v>
      </c>
      <c r="D98" s="106" t="s">
        <v>4680</v>
      </c>
      <c r="E98" s="106" t="s">
        <v>4681</v>
      </c>
    </row>
    <row r="99" spans="1:5" x14ac:dyDescent="0.25">
      <c r="A99" s="42" t="s">
        <v>11</v>
      </c>
      <c r="B99" s="104">
        <f>SUMIF(C$28:C94,A99,D$28:D94)</f>
        <v>0</v>
      </c>
      <c r="C99" s="105">
        <f>COUNTIF(C$28:C94,A99)</f>
        <v>0</v>
      </c>
      <c r="D99" s="105" t="b">
        <f>$B$99=$B$6</f>
        <v>1</v>
      </c>
      <c r="E99" s="105" t="b">
        <f>$C$99=$E$6</f>
        <v>1</v>
      </c>
    </row>
    <row r="100" spans="1:5" x14ac:dyDescent="0.25">
      <c r="A100" s="42" t="s">
        <v>77</v>
      </c>
      <c r="B100" s="104">
        <f>SUMIF(C$28:C94,A100,D$28:D94)</f>
        <v>0</v>
      </c>
      <c r="C100" s="105">
        <f>COUNTIF(C$28:C94,A100)</f>
        <v>0</v>
      </c>
      <c r="D100" s="105" t="b">
        <f>$B$100=$B$7</f>
        <v>1</v>
      </c>
      <c r="E100" s="105" t="b">
        <f>$C$100=$E$7</f>
        <v>1</v>
      </c>
    </row>
    <row r="101" spans="1:5" x14ac:dyDescent="0.25">
      <c r="A101" s="42" t="s">
        <v>15</v>
      </c>
      <c r="B101" s="104">
        <f>SUMIF(C$28:C94,A101,D$28:D94)</f>
        <v>0</v>
      </c>
      <c r="C101" s="105">
        <f>COUNTIF(C$28:C94,A101)</f>
        <v>0</v>
      </c>
      <c r="D101" s="105" t="b">
        <f>$B$101=$B$8</f>
        <v>1</v>
      </c>
      <c r="E101" s="105" t="b">
        <f>$C$101=$E$8</f>
        <v>1</v>
      </c>
    </row>
    <row r="102" spans="1:5" x14ac:dyDescent="0.25">
      <c r="A102" s="42" t="s">
        <v>17</v>
      </c>
      <c r="B102" s="104">
        <f>SUMIF(C$28:C94,A102,D$28:D94)</f>
        <v>0</v>
      </c>
      <c r="C102" s="105">
        <f>COUNTIF(C$28:C94,A102)</f>
        <v>0</v>
      </c>
      <c r="D102" s="105" t="b">
        <f>$B$102=$B$9</f>
        <v>1</v>
      </c>
      <c r="E102" s="105" t="b">
        <f>$C$102=$E$9</f>
        <v>1</v>
      </c>
    </row>
    <row r="103" spans="1:5" x14ac:dyDescent="0.25">
      <c r="A103" s="42" t="s">
        <v>19</v>
      </c>
      <c r="B103" s="104">
        <f>SUMIF(C$28:C94,A103,D$28:D94)</f>
        <v>0</v>
      </c>
      <c r="C103" s="105">
        <f>COUNTIF(C$28:C94,A103)</f>
        <v>0</v>
      </c>
      <c r="D103" s="105" t="b">
        <f>$B$103=$B$10</f>
        <v>1</v>
      </c>
      <c r="E103" s="105" t="b">
        <f>$C$103=$E$10</f>
        <v>1</v>
      </c>
    </row>
    <row r="104" spans="1:5" x14ac:dyDescent="0.25">
      <c r="A104" s="42" t="s">
        <v>21</v>
      </c>
      <c r="B104" s="104">
        <f>SUMIF(C$28:C94,A104,D$28:D94)</f>
        <v>0</v>
      </c>
      <c r="C104" s="105">
        <f>COUNTIF(C$28:C94,A104)</f>
        <v>0</v>
      </c>
      <c r="D104" s="105" t="b">
        <f>$B$104=$B$11</f>
        <v>1</v>
      </c>
      <c r="E104" s="105" t="b">
        <f>$C$104=$E$11</f>
        <v>1</v>
      </c>
    </row>
    <row r="105" spans="1:5" x14ac:dyDescent="0.25">
      <c r="A105" s="42" t="s">
        <v>23</v>
      </c>
      <c r="B105" s="104">
        <f>SUMIF(C$28:C94,A105,D$28:D94)</f>
        <v>0</v>
      </c>
      <c r="C105" s="105">
        <f>COUNTIF(C$28:C94,A105)</f>
        <v>0</v>
      </c>
      <c r="D105" s="105" t="b">
        <f>$B$105=$B$12</f>
        <v>1</v>
      </c>
      <c r="E105" s="105" t="b">
        <f>$C$105=$E$12</f>
        <v>1</v>
      </c>
    </row>
    <row r="106" spans="1:5" ht="30" x14ac:dyDescent="0.25">
      <c r="A106" s="42" t="s">
        <v>78</v>
      </c>
      <c r="B106" s="104">
        <f>SUMIF(C$28:C94,A106,D$28:D94)</f>
        <v>0</v>
      </c>
      <c r="C106" s="105">
        <f>COUNTIF(C$28:C94,A106)</f>
        <v>0</v>
      </c>
      <c r="D106" s="105" t="b">
        <f>$B$106=$B$13</f>
        <v>1</v>
      </c>
      <c r="E106" s="105" t="b">
        <f>$C$106=$E$13</f>
        <v>1</v>
      </c>
    </row>
    <row r="107" spans="1:5" ht="45" x14ac:dyDescent="0.25">
      <c r="A107" s="42" t="s">
        <v>79</v>
      </c>
      <c r="B107" s="104">
        <f>SUMIF(C$28:C94,A107,D$28:D94)</f>
        <v>0</v>
      </c>
      <c r="C107" s="105">
        <f>COUNTIF(C$28:C94,A107)</f>
        <v>0</v>
      </c>
      <c r="D107" s="105" t="b">
        <f>$B$107=$B$14</f>
        <v>1</v>
      </c>
      <c r="E107" s="105" t="b">
        <f>$C$107=$E$14</f>
        <v>1</v>
      </c>
    </row>
    <row r="108" spans="1:5" ht="45" x14ac:dyDescent="0.25">
      <c r="A108" s="42" t="s">
        <v>80</v>
      </c>
      <c r="B108" s="104">
        <f>SUMIF(C$28:C94,A108,D$28:D94)</f>
        <v>0</v>
      </c>
      <c r="C108" s="105">
        <f>COUNTIF(C$28:C94,A108)</f>
        <v>0</v>
      </c>
      <c r="D108" s="105" t="b">
        <f>$B$108=$B$15</f>
        <v>1</v>
      </c>
      <c r="E108" s="105" t="b">
        <f>$C$108=$E$15</f>
        <v>1</v>
      </c>
    </row>
    <row r="109" spans="1:5" ht="30" x14ac:dyDescent="0.25">
      <c r="A109" s="42" t="s">
        <v>93</v>
      </c>
      <c r="B109" s="104">
        <f>SUMIF(C$28:C94,A109,D$28:D94)</f>
        <v>0</v>
      </c>
      <c r="C109" s="105">
        <f>COUNTIF(C$28:C94,A109)</f>
        <v>0</v>
      </c>
      <c r="D109" s="105" t="b">
        <f>$B$109=$B$16</f>
        <v>1</v>
      </c>
      <c r="E109" s="105" t="b">
        <f>$C$109=$E$16</f>
        <v>1</v>
      </c>
    </row>
    <row r="110" spans="1:5" ht="30" x14ac:dyDescent="0.25">
      <c r="A110" s="42" t="s">
        <v>33</v>
      </c>
      <c r="B110" s="104">
        <f>SUMIF(C$28:C94,A110,D$28:D94)</f>
        <v>0</v>
      </c>
      <c r="C110" s="105">
        <f>COUNTIF(C$28:C94,A110)</f>
        <v>0</v>
      </c>
      <c r="D110" s="105" t="b">
        <f>$B$110=$B$17</f>
        <v>1</v>
      </c>
      <c r="E110" s="105" t="b">
        <f>$C$110=$E$17</f>
        <v>1</v>
      </c>
    </row>
    <row r="111" spans="1:5" ht="30" x14ac:dyDescent="0.25">
      <c r="A111" s="42" t="s">
        <v>35</v>
      </c>
      <c r="B111" s="104">
        <f>SUMIF(C$28:C94,A111,D$28:D94)</f>
        <v>0</v>
      </c>
      <c r="C111" s="105">
        <f>COUNTIF(C$28:C94,A111)</f>
        <v>0</v>
      </c>
      <c r="D111" s="105" t="b">
        <f>$B$111=$B$18</f>
        <v>1</v>
      </c>
      <c r="E111" s="105" t="b">
        <f>$C$111=$E$18</f>
        <v>1</v>
      </c>
    </row>
    <row r="112" spans="1:5" x14ac:dyDescent="0.25">
      <c r="A112" s="49" t="s">
        <v>85</v>
      </c>
      <c r="B112" s="107">
        <f>SUM(B99:B111)</f>
        <v>0</v>
      </c>
      <c r="C112" s="106">
        <f>SUM(C99:C111)</f>
        <v>0</v>
      </c>
      <c r="D112" s="106" t="b">
        <f>$B$112=$B$19</f>
        <v>1</v>
      </c>
      <c r="E112" s="106" t="b">
        <f>$C$112=$E$19</f>
        <v>1</v>
      </c>
    </row>
    <row r="114" spans="1:1" x14ac:dyDescent="0.25">
      <c r="A114" t="s">
        <v>4682</v>
      </c>
    </row>
  </sheetData>
  <sheetProtection algorithmName="SHA-512" hashValue="+TexRPex058OrfL48/UuKC1EPBPH5CBO71Awb3eI1gtA4WISXXMwaVGQl5LPWvm4jNexNcwKU5UR8WrXfD7Ywg==" saltValue="jqRvgcisf22RJgOOoUuw1Q==" spinCount="100000" sheet="1" objects="1" scenarios="1" formatCells="0" formatColumns="0" formatRows="0" insertRows="0"/>
  <mergeCells count="2">
    <mergeCell ref="A4:E4"/>
    <mergeCell ref="A2:F2"/>
  </mergeCells>
  <phoneticPr fontId="21" type="noConversion"/>
  <conditionalFormatting sqref="D99:E112">
    <cfRule type="containsText" priority="3" operator="containsText" text="TRUE">
      <formula>NOT(ISERROR(SEARCH("TRUE",D99)))</formula>
    </cfRule>
    <cfRule type="containsText" dxfId="14" priority="4" operator="containsText" text="FALSE">
      <formula>NOT(ISERROR(SEARCH("FALSE",D99)))</formula>
    </cfRule>
  </conditionalFormatting>
  <conditionalFormatting sqref="F29:F93">
    <cfRule type="cellIs" dxfId="13" priority="2" operator="lessThan">
      <formula>-0.001</formula>
    </cfRule>
  </conditionalFormatting>
  <conditionalFormatting sqref="B20:C20">
    <cfRule type="containsText" dxfId="12" priority="1" operator="containsText" text="Check">
      <formula>NOT(ISERROR(SEARCH("Check",B20)))</formula>
    </cfRule>
  </conditionalFormatting>
  <dataValidations count="1">
    <dataValidation type="list" allowBlank="1" showInputMessage="1" showErrorMessage="1" sqref="C29:C93" xr:uid="{B9477A95-3903-48BE-B782-39E6F8ADD190}">
      <formula1>$A$6:$A$18</formula1>
    </dataValidation>
  </dataValidations>
  <pageMargins left="0.25" right="0.25" top="0.25" bottom="0.25" header="0.25" footer="0.25"/>
  <pageSetup scale="88" fitToHeight="0" orientation="landscape" r:id="rId1"/>
  <ignoredErrors>
    <ignoredError sqref="D19" formula="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40012-8175-4940-81C5-36EDF60EED03}">
  <sheetPr codeName="Sheet3">
    <pageSetUpPr fitToPage="1"/>
  </sheetPr>
  <dimension ref="A1:Q32"/>
  <sheetViews>
    <sheetView showGridLines="0" zoomScale="90" zoomScaleNormal="90"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65.42578125" customWidth="1"/>
    <col min="2" max="2" width="3.140625" customWidth="1"/>
    <col min="3" max="3" width="14.85546875" bestFit="1" customWidth="1"/>
    <col min="4" max="5" width="14.5703125" customWidth="1"/>
    <col min="6" max="6" width="3.42578125" customWidth="1"/>
    <col min="7" max="7" width="17.42578125" customWidth="1"/>
    <col min="8" max="9" width="14.5703125" customWidth="1"/>
    <col min="10" max="10" width="2.85546875" customWidth="1"/>
    <col min="11" max="13" width="14.5703125" customWidth="1"/>
    <col min="14" max="14" width="3.42578125" customWidth="1"/>
    <col min="15" max="16" width="15.5703125" customWidth="1"/>
    <col min="17" max="17" width="15.5703125" bestFit="1" customWidth="1"/>
    <col min="18" max="18" width="14.5703125" customWidth="1"/>
  </cols>
  <sheetData>
    <row r="1" spans="1:17" ht="19.5" thickBot="1" x14ac:dyDescent="0.35">
      <c r="A1" s="143" t="s">
        <v>40</v>
      </c>
      <c r="B1" s="144"/>
      <c r="C1" s="144"/>
      <c r="D1" s="144"/>
      <c r="E1" s="144"/>
      <c r="F1" s="144"/>
      <c r="G1" s="144"/>
      <c r="H1" s="144"/>
      <c r="I1" s="144"/>
      <c r="J1" s="144"/>
      <c r="K1" s="144"/>
      <c r="L1" s="144"/>
      <c r="M1" s="144"/>
      <c r="N1" s="144"/>
      <c r="O1" s="144"/>
      <c r="P1" s="144"/>
      <c r="Q1" s="144"/>
    </row>
    <row r="3" spans="1:17" s="3" customFormat="1" ht="86.1" customHeight="1" x14ac:dyDescent="0.25">
      <c r="A3" s="9" t="s">
        <v>41</v>
      </c>
      <c r="B3" s="14"/>
      <c r="C3" s="9" t="s">
        <v>94</v>
      </c>
      <c r="D3" s="9" t="s">
        <v>4710</v>
      </c>
      <c r="E3" s="9" t="s">
        <v>42</v>
      </c>
      <c r="F3" s="14"/>
      <c r="G3" s="9" t="s">
        <v>95</v>
      </c>
      <c r="H3" s="9" t="s">
        <v>96</v>
      </c>
      <c r="I3" s="9" t="s">
        <v>42</v>
      </c>
      <c r="J3" s="14"/>
      <c r="K3" s="9" t="s">
        <v>97</v>
      </c>
      <c r="L3" s="9" t="s">
        <v>4711</v>
      </c>
      <c r="M3" s="9" t="s">
        <v>98</v>
      </c>
      <c r="O3" s="13" t="s">
        <v>99</v>
      </c>
      <c r="P3" s="13" t="s">
        <v>99</v>
      </c>
      <c r="Q3" s="13" t="s">
        <v>99</v>
      </c>
    </row>
    <row r="4" spans="1:17" s="2" customFormat="1" x14ac:dyDescent="0.25">
      <c r="A4" s="10"/>
      <c r="C4" s="10" t="s">
        <v>43</v>
      </c>
      <c r="D4" s="10" t="s">
        <v>44</v>
      </c>
      <c r="E4" s="10" t="s">
        <v>100</v>
      </c>
      <c r="G4" s="10" t="s">
        <v>101</v>
      </c>
      <c r="H4" s="10" t="s">
        <v>102</v>
      </c>
      <c r="I4" s="10" t="s">
        <v>103</v>
      </c>
      <c r="K4" s="10" t="s">
        <v>104</v>
      </c>
      <c r="L4" s="10" t="s">
        <v>105</v>
      </c>
      <c r="M4" s="10" t="s">
        <v>106</v>
      </c>
      <c r="O4" s="10" t="s">
        <v>107</v>
      </c>
      <c r="P4" s="10" t="s">
        <v>108</v>
      </c>
      <c r="Q4" s="10" t="s">
        <v>109</v>
      </c>
    </row>
    <row r="5" spans="1:17" s="8" customFormat="1" ht="60" x14ac:dyDescent="0.25">
      <c r="A5" s="11" t="s">
        <v>4712</v>
      </c>
      <c r="B5" s="16"/>
      <c r="C5" s="12" t="s">
        <v>9</v>
      </c>
      <c r="D5" s="12" t="s">
        <v>110</v>
      </c>
      <c r="E5" s="12" t="s">
        <v>111</v>
      </c>
      <c r="F5" s="15"/>
      <c r="G5" s="12" t="s">
        <v>112</v>
      </c>
      <c r="H5" s="12" t="s">
        <v>113</v>
      </c>
      <c r="I5" s="12" t="s">
        <v>114</v>
      </c>
      <c r="J5" s="15"/>
      <c r="K5" s="12" t="s">
        <v>115</v>
      </c>
      <c r="L5" s="12" t="s">
        <v>116</v>
      </c>
      <c r="M5" s="12" t="s">
        <v>117</v>
      </c>
      <c r="N5" s="15"/>
      <c r="O5" s="12" t="s">
        <v>118</v>
      </c>
      <c r="P5" s="12" t="s">
        <v>119</v>
      </c>
      <c r="Q5" s="12" t="s">
        <v>120</v>
      </c>
    </row>
    <row r="6" spans="1:17" ht="17.25" x14ac:dyDescent="0.25">
      <c r="A6" s="42" t="s">
        <v>53</v>
      </c>
      <c r="B6" s="4"/>
      <c r="C6" s="21">
        <f>'Tab 1 - Summary'!B6</f>
        <v>0</v>
      </c>
      <c r="D6" s="21">
        <f>'Tab 2 - Individual Basis'!B6</f>
        <v>0</v>
      </c>
      <c r="E6" s="21">
        <f>IF((C6-D6)&gt;0,C6-D6,0)</f>
        <v>0</v>
      </c>
      <c r="F6" s="22"/>
      <c r="G6" s="25">
        <f>VLOOKUP('Tab 0 - Input'!$C$4,Data!A:AA,17,FALSE)</f>
        <v>0</v>
      </c>
      <c r="H6" s="25">
        <f>'Tab 4 - Adjustments'!B5</f>
        <v>0</v>
      </c>
      <c r="I6" s="25">
        <f>G6+H6</f>
        <v>0</v>
      </c>
      <c r="J6" s="22"/>
      <c r="K6" s="26">
        <v>1</v>
      </c>
      <c r="L6" s="26">
        <f>'Tab 4 - Adjustments'!D5</f>
        <v>0</v>
      </c>
      <c r="M6" s="26">
        <f>K6+L6</f>
        <v>1</v>
      </c>
      <c r="N6" s="22"/>
      <c r="O6" s="21">
        <f>+E6*G6*K6</f>
        <v>0</v>
      </c>
      <c r="P6" s="21">
        <f>+Q6-O6</f>
        <v>0</v>
      </c>
      <c r="Q6" s="21">
        <f>E6*I6*M6</f>
        <v>0</v>
      </c>
    </row>
    <row r="7" spans="1:17" ht="17.25" x14ac:dyDescent="0.25">
      <c r="A7" s="42" t="s">
        <v>54</v>
      </c>
      <c r="B7" s="4"/>
      <c r="C7" s="21">
        <f>'Tab 1 - Summary'!B7</f>
        <v>0</v>
      </c>
      <c r="D7" s="21">
        <f>'Tab 2 - Individual Basis'!B7</f>
        <v>0</v>
      </c>
      <c r="E7" s="21">
        <f t="shared" ref="E7:E15" si="0">IF((C7-D7)&gt;0,C7-D7,0)</f>
        <v>0</v>
      </c>
      <c r="F7" s="22"/>
      <c r="G7" s="25">
        <f>VLOOKUP('Tab 0 - Input'!$C$4,Data!A:AA,18,FALSE)</f>
        <v>0</v>
      </c>
      <c r="H7" s="25">
        <f>'Tab 4 - Adjustments'!B6</f>
        <v>0</v>
      </c>
      <c r="I7" s="25">
        <f t="shared" ref="I7:I15" si="1">G7+H7</f>
        <v>0</v>
      </c>
      <c r="J7" s="22"/>
      <c r="K7" s="26">
        <v>1</v>
      </c>
      <c r="L7" s="26">
        <f>'Tab 4 - Adjustments'!D6</f>
        <v>0</v>
      </c>
      <c r="M7" s="26">
        <f t="shared" ref="M7:M15" si="2">K7+L7</f>
        <v>1</v>
      </c>
      <c r="N7" s="22"/>
      <c r="O7" s="21">
        <f t="shared" ref="O7:O15" si="3">+E7*G7*K7</f>
        <v>0</v>
      </c>
      <c r="P7" s="21">
        <f t="shared" ref="P7:P15" si="4">+Q7-O7</f>
        <v>0</v>
      </c>
      <c r="Q7" s="21">
        <f t="shared" ref="Q7:Q15" si="5">E7*I7*M7</f>
        <v>0</v>
      </c>
    </row>
    <row r="8" spans="1:17" ht="17.25" x14ac:dyDescent="0.25">
      <c r="A8" s="42" t="s">
        <v>55</v>
      </c>
      <c r="B8" s="4"/>
      <c r="C8" s="21">
        <f>'Tab 1 - Summary'!B8</f>
        <v>0</v>
      </c>
      <c r="D8" s="21">
        <f>'Tab 2 - Individual Basis'!B8</f>
        <v>0</v>
      </c>
      <c r="E8" s="21">
        <f t="shared" si="0"/>
        <v>0</v>
      </c>
      <c r="F8" s="22"/>
      <c r="G8" s="25">
        <f>VLOOKUP('Tab 0 - Input'!$C$4,Data!A:AA,19,FALSE)</f>
        <v>0</v>
      </c>
      <c r="H8" s="25">
        <f>'Tab 4 - Adjustments'!B7</f>
        <v>0</v>
      </c>
      <c r="I8" s="25">
        <f t="shared" si="1"/>
        <v>0</v>
      </c>
      <c r="J8" s="22"/>
      <c r="K8" s="26">
        <f>+'Tab 5 - WARM Data'!H52</f>
        <v>4.0305265114008408</v>
      </c>
      <c r="L8" s="26">
        <f>'Tab 4 - Adjustments'!D7</f>
        <v>0</v>
      </c>
      <c r="M8" s="26">
        <f t="shared" si="2"/>
        <v>4.0305265114008408</v>
      </c>
      <c r="N8" s="22"/>
      <c r="O8" s="21">
        <f t="shared" si="3"/>
        <v>0</v>
      </c>
      <c r="P8" s="21">
        <f t="shared" si="4"/>
        <v>0</v>
      </c>
      <c r="Q8" s="21">
        <f t="shared" si="5"/>
        <v>0</v>
      </c>
    </row>
    <row r="9" spans="1:17" ht="17.25" x14ac:dyDescent="0.25">
      <c r="A9" s="42" t="s">
        <v>56</v>
      </c>
      <c r="B9" s="4"/>
      <c r="C9" s="21">
        <f>'Tab 1 - Summary'!B9</f>
        <v>0</v>
      </c>
      <c r="D9" s="21">
        <f>'Tab 2 - Individual Basis'!B10</f>
        <v>0</v>
      </c>
      <c r="E9" s="21">
        <f t="shared" si="0"/>
        <v>0</v>
      </c>
      <c r="F9" s="22"/>
      <c r="G9" s="25">
        <f>VLOOKUP('Tab 0 - Input'!$C$4,Data!A:AA,20,FALSE)</f>
        <v>0</v>
      </c>
      <c r="H9" s="25">
        <f>'Tab 4 - Adjustments'!B8</f>
        <v>0</v>
      </c>
      <c r="I9" s="25">
        <f t="shared" si="1"/>
        <v>0</v>
      </c>
      <c r="J9" s="22"/>
      <c r="K9" s="26">
        <f>+'Tab 5 - WARM Data'!H53</f>
        <v>2.1361202081091912</v>
      </c>
      <c r="L9" s="26">
        <f>'Tab 4 - Adjustments'!D8</f>
        <v>0</v>
      </c>
      <c r="M9" s="26">
        <f t="shared" si="2"/>
        <v>2.1361202081091912</v>
      </c>
      <c r="N9" s="22"/>
      <c r="O9" s="21">
        <f t="shared" si="3"/>
        <v>0</v>
      </c>
      <c r="P9" s="21">
        <f t="shared" si="4"/>
        <v>0</v>
      </c>
      <c r="Q9" s="21">
        <f t="shared" si="5"/>
        <v>0</v>
      </c>
    </row>
    <row r="10" spans="1:17" ht="17.25" x14ac:dyDescent="0.25">
      <c r="A10" s="42" t="s">
        <v>57</v>
      </c>
      <c r="B10" s="4"/>
      <c r="C10" s="21">
        <f>'Tab 1 - Summary'!B10</f>
        <v>0</v>
      </c>
      <c r="D10" s="21">
        <f>'Tab 2 - Individual Basis'!B11</f>
        <v>0</v>
      </c>
      <c r="E10" s="21">
        <f t="shared" si="0"/>
        <v>0</v>
      </c>
      <c r="F10" s="22"/>
      <c r="G10" s="25">
        <f>VLOOKUP('Tab 0 - Input'!$C$4,Data!A:AA,21,FALSE)</f>
        <v>0</v>
      </c>
      <c r="H10" s="25">
        <f>'Tab 4 - Adjustments'!B9</f>
        <v>0</v>
      </c>
      <c r="I10" s="25">
        <f t="shared" si="1"/>
        <v>0</v>
      </c>
      <c r="J10" s="22"/>
      <c r="K10" s="26">
        <f>+'Tab 5 - WARM Data'!H54</f>
        <v>1.7795136329742345</v>
      </c>
      <c r="L10" s="26">
        <f>'Tab 4 - Adjustments'!D9</f>
        <v>0</v>
      </c>
      <c r="M10" s="26">
        <f t="shared" si="2"/>
        <v>1.7795136329742345</v>
      </c>
      <c r="N10" s="22"/>
      <c r="O10" s="21">
        <f t="shared" si="3"/>
        <v>0</v>
      </c>
      <c r="P10" s="21">
        <f t="shared" si="4"/>
        <v>0</v>
      </c>
      <c r="Q10" s="21">
        <f t="shared" si="5"/>
        <v>0</v>
      </c>
    </row>
    <row r="11" spans="1:17" ht="17.25" x14ac:dyDescent="0.25">
      <c r="A11" s="42" t="s">
        <v>58</v>
      </c>
      <c r="B11" s="4"/>
      <c r="C11" s="21">
        <f>'Tab 1 - Summary'!B11</f>
        <v>0</v>
      </c>
      <c r="D11" s="21">
        <f>'Tab 2 - Individual Basis'!B12</f>
        <v>0</v>
      </c>
      <c r="E11" s="21">
        <f t="shared" si="0"/>
        <v>0</v>
      </c>
      <c r="F11" s="22"/>
      <c r="G11" s="25">
        <f>VLOOKUP('Tab 0 - Input'!$C$4,Data!A:AA,22,FALSE)</f>
        <v>0</v>
      </c>
      <c r="H11" s="25">
        <f>'Tab 4 - Adjustments'!B10</f>
        <v>0</v>
      </c>
      <c r="I11" s="25">
        <f t="shared" si="1"/>
        <v>0</v>
      </c>
      <c r="J11" s="22"/>
      <c r="K11" s="26">
        <v>2.33</v>
      </c>
      <c r="L11" s="26">
        <f>'Tab 4 - Adjustments'!D10</f>
        <v>0</v>
      </c>
      <c r="M11" s="26">
        <f t="shared" si="2"/>
        <v>2.33</v>
      </c>
      <c r="N11" s="22"/>
      <c r="O11" s="21">
        <f t="shared" si="3"/>
        <v>0</v>
      </c>
      <c r="P11" s="21">
        <f t="shared" si="4"/>
        <v>0</v>
      </c>
      <c r="Q11" s="21">
        <f t="shared" si="5"/>
        <v>0</v>
      </c>
    </row>
    <row r="12" spans="1:17" ht="17.25" x14ac:dyDescent="0.25">
      <c r="A12" s="42" t="s">
        <v>59</v>
      </c>
      <c r="B12" s="4"/>
      <c r="C12" s="21">
        <f>'Tab 1 - Summary'!B12</f>
        <v>0</v>
      </c>
      <c r="D12" s="21">
        <f>SUM('Tab 2 - Individual Basis'!B14:B16)</f>
        <v>0</v>
      </c>
      <c r="E12" s="21">
        <f t="shared" si="0"/>
        <v>0</v>
      </c>
      <c r="F12" s="22"/>
      <c r="G12" s="25">
        <f>VLOOKUP('Tab 0 - Input'!$C$4,Data!A:AA,23,FALSE)</f>
        <v>0</v>
      </c>
      <c r="H12" s="25">
        <f>'Tab 4 - Adjustments'!B11</f>
        <v>0</v>
      </c>
      <c r="I12" s="25">
        <f t="shared" si="1"/>
        <v>0</v>
      </c>
      <c r="J12" s="22"/>
      <c r="K12" s="26">
        <f>+'Tab 5 - WARM Data'!H55</f>
        <v>6.1619299943172088</v>
      </c>
      <c r="L12" s="26">
        <f>'Tab 4 - Adjustments'!D11</f>
        <v>0</v>
      </c>
      <c r="M12" s="26">
        <f t="shared" si="2"/>
        <v>6.1619299943172088</v>
      </c>
      <c r="N12" s="22"/>
      <c r="O12" s="21">
        <f t="shared" si="3"/>
        <v>0</v>
      </c>
      <c r="P12" s="21">
        <f t="shared" si="4"/>
        <v>0</v>
      </c>
      <c r="Q12" s="21">
        <f t="shared" si="5"/>
        <v>0</v>
      </c>
    </row>
    <row r="13" spans="1:17" ht="17.25" x14ac:dyDescent="0.25">
      <c r="A13" s="42" t="s">
        <v>60</v>
      </c>
      <c r="B13" s="4"/>
      <c r="C13" s="21">
        <f>'Tab 1 - Summary'!B13</f>
        <v>0</v>
      </c>
      <c r="D13" s="21">
        <f>'Tab 2 - Individual Basis'!B17</f>
        <v>0</v>
      </c>
      <c r="E13" s="21">
        <f t="shared" si="0"/>
        <v>0</v>
      </c>
      <c r="F13" s="22"/>
      <c r="G13" s="25">
        <f>VLOOKUP('Tab 0 - Input'!$C$4,Data!A:AA,24,FALSE)</f>
        <v>0</v>
      </c>
      <c r="H13" s="25">
        <f>'Tab 4 - Adjustments'!B12</f>
        <v>0</v>
      </c>
      <c r="I13" s="25">
        <f t="shared" si="1"/>
        <v>0</v>
      </c>
      <c r="J13" s="22"/>
      <c r="K13" s="26">
        <f>+'Tab 5 - WARM Data'!H56</f>
        <v>4.7896585173251003</v>
      </c>
      <c r="L13" s="26">
        <f>'Tab 4 - Adjustments'!D12</f>
        <v>0</v>
      </c>
      <c r="M13" s="26">
        <f t="shared" si="2"/>
        <v>4.7896585173251003</v>
      </c>
      <c r="N13" s="22"/>
      <c r="O13" s="21">
        <f t="shared" si="3"/>
        <v>0</v>
      </c>
      <c r="P13" s="21">
        <f t="shared" si="4"/>
        <v>0</v>
      </c>
      <c r="Q13" s="21">
        <f t="shared" si="5"/>
        <v>0</v>
      </c>
    </row>
    <row r="14" spans="1:17" ht="17.25" x14ac:dyDescent="0.25">
      <c r="A14" s="42" t="s">
        <v>61</v>
      </c>
      <c r="B14" s="4"/>
      <c r="C14" s="21">
        <f>'Tab 1 - Summary'!B14</f>
        <v>0</v>
      </c>
      <c r="D14" s="21">
        <f>'Tab 2 - Individual Basis'!B18</f>
        <v>0</v>
      </c>
      <c r="E14" s="21">
        <f t="shared" si="0"/>
        <v>0</v>
      </c>
      <c r="F14" s="22"/>
      <c r="G14" s="25">
        <f>VLOOKUP('Tab 0 - Input'!$C$4,Data!A:AA,25,FALSE)</f>
        <v>0</v>
      </c>
      <c r="H14" s="25">
        <f>'Tab 4 - Adjustments'!B13</f>
        <v>0</v>
      </c>
      <c r="I14" s="25">
        <f t="shared" si="1"/>
        <v>0</v>
      </c>
      <c r="J14" s="22"/>
      <c r="K14" s="26">
        <f>+'Tab 5 - WARM Data'!H57</f>
        <v>3.1312866767306247</v>
      </c>
      <c r="L14" s="26">
        <f>'Tab 4 - Adjustments'!D13</f>
        <v>0</v>
      </c>
      <c r="M14" s="26">
        <f t="shared" si="2"/>
        <v>3.1312866767306247</v>
      </c>
      <c r="N14" s="22"/>
      <c r="O14" s="21">
        <f t="shared" si="3"/>
        <v>0</v>
      </c>
      <c r="P14" s="21">
        <f t="shared" si="4"/>
        <v>0</v>
      </c>
      <c r="Q14" s="21">
        <f t="shared" si="5"/>
        <v>0</v>
      </c>
    </row>
    <row r="15" spans="1:17" ht="17.25" x14ac:dyDescent="0.25">
      <c r="A15" s="42" t="s">
        <v>62</v>
      </c>
      <c r="B15" s="4"/>
      <c r="C15" s="21">
        <f>'Tab 1 - Summary'!B15</f>
        <v>0</v>
      </c>
      <c r="D15" s="21">
        <f>SUM('Tab 2 - Individual Basis'!B9,'Tab 2 - Individual Basis'!B13)</f>
        <v>0</v>
      </c>
      <c r="E15" s="21">
        <f t="shared" si="0"/>
        <v>0</v>
      </c>
      <c r="F15" s="22"/>
      <c r="G15" s="25">
        <f>VLOOKUP('Tab 0 - Input'!$C$4,Data!A:AA,26,FALSE)</f>
        <v>0</v>
      </c>
      <c r="H15" s="25">
        <f>'Tab 4 - Adjustments'!B14</f>
        <v>0</v>
      </c>
      <c r="I15" s="25">
        <f t="shared" si="1"/>
        <v>0</v>
      </c>
      <c r="J15" s="22"/>
      <c r="K15" s="26">
        <f>+'Tab 5 - WARM Data'!H58</f>
        <v>2.2577642042321115</v>
      </c>
      <c r="L15" s="26">
        <f>'Tab 4 - Adjustments'!D14</f>
        <v>0</v>
      </c>
      <c r="M15" s="26">
        <f t="shared" si="2"/>
        <v>2.2577642042321115</v>
      </c>
      <c r="N15" s="22"/>
      <c r="O15" s="21">
        <f t="shared" si="3"/>
        <v>0</v>
      </c>
      <c r="P15" s="21">
        <f t="shared" si="4"/>
        <v>0</v>
      </c>
      <c r="Q15" s="21">
        <f t="shared" si="5"/>
        <v>0</v>
      </c>
    </row>
    <row r="16" spans="1:17" ht="17.25" x14ac:dyDescent="0.25">
      <c r="A16" s="42" t="s">
        <v>121</v>
      </c>
      <c r="B16" s="4"/>
      <c r="C16" s="21">
        <f>SUM(C6:C15)</f>
        <v>0</v>
      </c>
      <c r="D16" s="27"/>
      <c r="E16" s="27"/>
      <c r="F16" s="27"/>
      <c r="G16" s="28"/>
      <c r="H16" s="28"/>
      <c r="I16" s="28"/>
      <c r="J16" s="27"/>
      <c r="K16" s="29"/>
      <c r="L16" s="29"/>
      <c r="M16" s="29"/>
      <c r="N16" s="22"/>
      <c r="O16" s="21">
        <f>SUM(O6:O15)</f>
        <v>0</v>
      </c>
      <c r="P16" s="21">
        <f>SUM(P6:P15)</f>
        <v>0</v>
      </c>
      <c r="Q16" s="21">
        <f>SUM(Q6:Q15)</f>
        <v>0</v>
      </c>
    </row>
    <row r="19" spans="1:17" x14ac:dyDescent="0.25">
      <c r="A19" s="1" t="s">
        <v>38</v>
      </c>
    </row>
    <row r="20" spans="1:17" x14ac:dyDescent="0.25">
      <c r="A20" s="35" t="s">
        <v>4713</v>
      </c>
    </row>
    <row r="21" spans="1:17" x14ac:dyDescent="0.25">
      <c r="A21" s="35" t="s">
        <v>122</v>
      </c>
      <c r="Q21" s="45"/>
    </row>
    <row r="22" spans="1:17" x14ac:dyDescent="0.25">
      <c r="A22" s="35" t="s">
        <v>123</v>
      </c>
      <c r="Q22" s="44"/>
    </row>
    <row r="23" spans="1:17" x14ac:dyDescent="0.25">
      <c r="A23" s="35" t="s">
        <v>124</v>
      </c>
    </row>
    <row r="24" spans="1:17" x14ac:dyDescent="0.25">
      <c r="A24" s="35" t="s">
        <v>68</v>
      </c>
    </row>
    <row r="25" spans="1:17" x14ac:dyDescent="0.25">
      <c r="A25" s="35" t="s">
        <v>69</v>
      </c>
    </row>
    <row r="26" spans="1:17" x14ac:dyDescent="0.25">
      <c r="A26" s="35" t="s">
        <v>70</v>
      </c>
    </row>
    <row r="27" spans="1:17" x14ac:dyDescent="0.25">
      <c r="A27" s="35" t="s">
        <v>125</v>
      </c>
    </row>
    <row r="28" spans="1:17" x14ac:dyDescent="0.25">
      <c r="A28" s="35" t="s">
        <v>72</v>
      </c>
    </row>
    <row r="29" spans="1:17" x14ac:dyDescent="0.25">
      <c r="A29" s="35" t="s">
        <v>73</v>
      </c>
    </row>
    <row r="30" spans="1:17" x14ac:dyDescent="0.25">
      <c r="A30" s="35" t="s">
        <v>74</v>
      </c>
    </row>
    <row r="31" spans="1:17" x14ac:dyDescent="0.25">
      <c r="A31" s="35" t="s">
        <v>75</v>
      </c>
    </row>
    <row r="32" spans="1:17" x14ac:dyDescent="0.25">
      <c r="A32" s="35" t="s">
        <v>76</v>
      </c>
    </row>
  </sheetData>
  <sheetProtection algorithmName="SHA-512" hashValue="8opFURP86XvXRz9gp8rOg+xRpSKPLFjB8np2943kAT6IG3gZyY+dIEMBSWZtKIuKDoDgixAbK1GYoHr9r5iAng==" saltValue="8yPR/TBhGeDy61fEI9bCnw==" spinCount="100000" sheet="1" objects="1" scenarios="1" formatCells="0" formatColumns="0" formatRows="0"/>
  <mergeCells count="1">
    <mergeCell ref="A1:Q1"/>
  </mergeCells>
  <conditionalFormatting sqref="G6:G15">
    <cfRule type="cellIs" dxfId="2" priority="2" operator="lessThan">
      <formula>-0.0001</formula>
    </cfRule>
  </conditionalFormatting>
  <conditionalFormatting sqref="I6:I15">
    <cfRule type="cellIs" dxfId="1" priority="1" operator="lessThan">
      <formula>-0.0001</formula>
    </cfRule>
  </conditionalFormatting>
  <pageMargins left="0.7" right="0.7" top="0.75" bottom="0.75" header="0.3" footer="0.3"/>
  <pageSetup scale="4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A7EDF-D079-4AEF-8629-595D7CD49DA8}">
  <sheetPr codeName="Sheet4">
    <pageSetUpPr fitToPage="1"/>
  </sheetPr>
  <dimension ref="A1:Q32"/>
  <sheetViews>
    <sheetView showGridLines="0" workbookViewId="0">
      <pane xSplit="1" ySplit="4" topLeftCell="B5" activePane="bottomRight" state="frozen"/>
      <selection pane="topRight" activeCell="B1" sqref="B1"/>
      <selection pane="bottomLeft" activeCell="A4" sqref="A4"/>
      <selection pane="bottomRight" activeCell="C5" sqref="C5"/>
    </sheetView>
  </sheetViews>
  <sheetFormatPr defaultRowHeight="15" x14ac:dyDescent="0.25"/>
  <cols>
    <col min="1" max="1" width="67.85546875" customWidth="1"/>
    <col min="2" max="2" width="12.42578125" customWidth="1"/>
    <col min="3" max="3" width="33.5703125" customWidth="1"/>
    <col min="4" max="4" width="11.42578125" customWidth="1"/>
    <col min="5" max="5" width="41.42578125" customWidth="1"/>
  </cols>
  <sheetData>
    <row r="1" spans="1:17" hidden="1" x14ac:dyDescent="0.25">
      <c r="A1" t="s">
        <v>4763</v>
      </c>
    </row>
    <row r="2" spans="1:17" ht="18.75" x14ac:dyDescent="0.3">
      <c r="A2" s="145" t="s">
        <v>3</v>
      </c>
      <c r="B2" s="145"/>
      <c r="C2" s="145"/>
      <c r="D2" s="145"/>
      <c r="E2" s="145"/>
      <c r="F2" s="31"/>
      <c r="G2" s="35"/>
      <c r="H2" s="35"/>
      <c r="I2" s="35"/>
      <c r="J2" s="35"/>
      <c r="K2" s="35"/>
      <c r="L2" s="35"/>
      <c r="M2" s="31"/>
      <c r="N2" s="31"/>
      <c r="O2" s="31"/>
      <c r="P2" s="31"/>
      <c r="Q2" s="31"/>
    </row>
    <row r="3" spans="1:17" ht="14.45" customHeight="1" x14ac:dyDescent="0.25">
      <c r="G3" s="35"/>
      <c r="H3" s="35"/>
      <c r="I3" s="35"/>
      <c r="J3" s="35"/>
      <c r="K3" s="35"/>
      <c r="L3" s="35"/>
    </row>
    <row r="4" spans="1:17" ht="72" customHeight="1" x14ac:dyDescent="0.25">
      <c r="A4" s="85" t="s">
        <v>126</v>
      </c>
      <c r="B4" s="12" t="s">
        <v>113</v>
      </c>
      <c r="C4" s="12" t="s">
        <v>127</v>
      </c>
      <c r="D4" s="12" t="s">
        <v>128</v>
      </c>
      <c r="E4" s="12" t="s">
        <v>129</v>
      </c>
      <c r="G4" s="35"/>
      <c r="H4" s="35"/>
      <c r="I4" s="35"/>
      <c r="J4" s="35"/>
      <c r="K4" s="35"/>
      <c r="L4" s="35"/>
    </row>
    <row r="5" spans="1:17" ht="14.45" customHeight="1" x14ac:dyDescent="0.25">
      <c r="A5" s="42" t="s">
        <v>11</v>
      </c>
      <c r="B5" s="32">
        <v>0</v>
      </c>
      <c r="C5" s="133"/>
      <c r="D5" s="46">
        <v>0</v>
      </c>
      <c r="E5" s="132"/>
      <c r="G5" s="35"/>
      <c r="H5" s="35"/>
      <c r="I5" s="35"/>
      <c r="J5" s="35"/>
      <c r="K5" s="35"/>
      <c r="L5" s="35"/>
    </row>
    <row r="6" spans="1:17" ht="14.45" customHeight="1" x14ac:dyDescent="0.25">
      <c r="A6" s="42" t="s">
        <v>77</v>
      </c>
      <c r="B6" s="32">
        <v>0</v>
      </c>
      <c r="C6" s="133"/>
      <c r="D6" s="46">
        <v>0</v>
      </c>
      <c r="E6" s="132"/>
      <c r="G6" s="35"/>
      <c r="H6" s="35"/>
      <c r="I6" s="35"/>
      <c r="J6" s="35"/>
      <c r="K6" s="35"/>
      <c r="L6" s="35"/>
    </row>
    <row r="7" spans="1:17" ht="14.45" customHeight="1" x14ac:dyDescent="0.25">
      <c r="A7" s="42" t="s">
        <v>15</v>
      </c>
      <c r="B7" s="32">
        <v>0</v>
      </c>
      <c r="C7" s="133"/>
      <c r="D7" s="46">
        <v>0</v>
      </c>
      <c r="E7" s="132"/>
      <c r="G7" s="35"/>
      <c r="H7" s="35"/>
      <c r="I7" s="35"/>
      <c r="J7" s="35"/>
      <c r="K7" s="35"/>
      <c r="L7" s="35"/>
    </row>
    <row r="8" spans="1:17" ht="14.45" customHeight="1" x14ac:dyDescent="0.25">
      <c r="A8" s="42" t="s">
        <v>19</v>
      </c>
      <c r="B8" s="32">
        <v>0</v>
      </c>
      <c r="C8" s="133"/>
      <c r="D8" s="46">
        <v>0</v>
      </c>
      <c r="E8" s="132"/>
      <c r="G8" s="35"/>
      <c r="H8" s="35"/>
      <c r="I8" s="35"/>
      <c r="J8" s="35"/>
      <c r="K8" s="35"/>
      <c r="L8" s="35"/>
    </row>
    <row r="9" spans="1:17" ht="14.45" customHeight="1" x14ac:dyDescent="0.25">
      <c r="A9" s="42" t="s">
        <v>21</v>
      </c>
      <c r="B9" s="32">
        <v>0</v>
      </c>
      <c r="C9" s="133"/>
      <c r="D9" s="46">
        <v>0</v>
      </c>
      <c r="E9" s="132"/>
      <c r="G9" s="35"/>
      <c r="H9" s="35"/>
      <c r="I9" s="35"/>
      <c r="J9" s="35"/>
      <c r="K9" s="35"/>
      <c r="L9" s="35"/>
    </row>
    <row r="10" spans="1:17" ht="14.45" customHeight="1" x14ac:dyDescent="0.25">
      <c r="A10" s="42" t="s">
        <v>23</v>
      </c>
      <c r="B10" s="32">
        <v>0</v>
      </c>
      <c r="C10" s="133"/>
      <c r="D10" s="46">
        <v>0</v>
      </c>
      <c r="E10" s="132"/>
      <c r="G10" s="35"/>
      <c r="H10" s="35"/>
      <c r="I10" s="35"/>
      <c r="J10" s="35"/>
      <c r="K10" s="35"/>
      <c r="L10" s="35"/>
    </row>
    <row r="11" spans="1:17" ht="14.45" customHeight="1" x14ac:dyDescent="0.25">
      <c r="A11" s="42" t="s">
        <v>130</v>
      </c>
      <c r="B11" s="32">
        <v>0</v>
      </c>
      <c r="C11" s="133"/>
      <c r="D11" s="46">
        <v>0</v>
      </c>
      <c r="E11" s="132"/>
      <c r="G11" s="35"/>
      <c r="H11" s="35"/>
      <c r="I11" s="35"/>
      <c r="J11" s="35"/>
      <c r="K11" s="35"/>
      <c r="L11" s="35"/>
    </row>
    <row r="12" spans="1:17" ht="14.45" customHeight="1" x14ac:dyDescent="0.25">
      <c r="A12" s="42" t="s">
        <v>33</v>
      </c>
      <c r="B12" s="32">
        <v>0</v>
      </c>
      <c r="C12" s="133"/>
      <c r="D12" s="46">
        <v>0</v>
      </c>
      <c r="E12" s="132"/>
      <c r="G12" s="35"/>
      <c r="H12" s="35"/>
      <c r="I12" s="35"/>
      <c r="J12" s="35"/>
      <c r="K12" s="35"/>
      <c r="L12" s="35"/>
    </row>
    <row r="13" spans="1:17" ht="14.45" customHeight="1" x14ac:dyDescent="0.25">
      <c r="A13" s="42" t="s">
        <v>35</v>
      </c>
      <c r="B13" s="32">
        <v>0</v>
      </c>
      <c r="C13" s="133"/>
      <c r="D13" s="46">
        <v>0</v>
      </c>
      <c r="E13" s="132"/>
      <c r="G13" s="35"/>
      <c r="H13" s="35"/>
      <c r="I13" s="35"/>
      <c r="J13" s="35"/>
      <c r="K13" s="35"/>
      <c r="L13" s="35"/>
    </row>
    <row r="14" spans="1:17" ht="14.45" customHeight="1" x14ac:dyDescent="0.25">
      <c r="A14" s="42" t="s">
        <v>131</v>
      </c>
      <c r="B14" s="32">
        <v>0</v>
      </c>
      <c r="C14" s="133"/>
      <c r="D14" s="46">
        <v>0</v>
      </c>
      <c r="E14" s="132"/>
      <c r="G14" s="35"/>
      <c r="H14" s="35"/>
      <c r="I14" s="35"/>
      <c r="J14" s="35"/>
      <c r="K14" s="35"/>
      <c r="L14" s="35"/>
    </row>
    <row r="15" spans="1:17" x14ac:dyDescent="0.25">
      <c r="D15" s="47"/>
    </row>
    <row r="16" spans="1:17" x14ac:dyDescent="0.25">
      <c r="A16" s="7" t="s">
        <v>132</v>
      </c>
      <c r="B16" s="36">
        <f>AVERAGE(B5:B14)</f>
        <v>0</v>
      </c>
      <c r="C16" s="7"/>
      <c r="D16" s="48">
        <f>AVERAGE(D5:D14)</f>
        <v>0</v>
      </c>
      <c r="E16" s="7"/>
    </row>
    <row r="19" spans="1:1" x14ac:dyDescent="0.25">
      <c r="A19" s="1" t="s">
        <v>38</v>
      </c>
    </row>
    <row r="20" spans="1:1" x14ac:dyDescent="0.25">
      <c r="A20" s="35" t="s">
        <v>122</v>
      </c>
    </row>
    <row r="21" spans="1:1" x14ac:dyDescent="0.25">
      <c r="A21" s="35" t="s">
        <v>4696</v>
      </c>
    </row>
    <row r="22" spans="1:1" x14ac:dyDescent="0.25">
      <c r="A22" s="35"/>
    </row>
    <row r="23" spans="1:1" x14ac:dyDescent="0.25">
      <c r="A23" s="35"/>
    </row>
    <row r="24" spans="1:1" x14ac:dyDescent="0.25">
      <c r="A24" s="35"/>
    </row>
    <row r="25" spans="1:1" x14ac:dyDescent="0.25">
      <c r="A25" s="35"/>
    </row>
    <row r="26" spans="1:1" x14ac:dyDescent="0.25">
      <c r="A26" s="35"/>
    </row>
    <row r="27" spans="1:1" x14ac:dyDescent="0.25">
      <c r="A27" s="35"/>
    </row>
    <row r="28" spans="1:1" x14ac:dyDescent="0.25">
      <c r="A28" s="35"/>
    </row>
    <row r="29" spans="1:1" x14ac:dyDescent="0.25">
      <c r="A29" s="35"/>
    </row>
    <row r="30" spans="1:1" x14ac:dyDescent="0.25">
      <c r="A30" s="35"/>
    </row>
    <row r="31" spans="1:1" x14ac:dyDescent="0.25">
      <c r="A31" s="35"/>
    </row>
    <row r="32" spans="1:1" x14ac:dyDescent="0.25">
      <c r="A32" s="35"/>
    </row>
  </sheetData>
  <sheetProtection algorithmName="SHA-512" hashValue="Y/q0+RsdAZBfH7m96KGmkOCvMFveYiy76ALTgJpqqrXCpcJPzdpSGBh0MYlWh/GcVy70cW+KcwvBk1wYTpzSqQ==" saltValue="3uY5QyQHaSFRlvtPFmQt8w==" spinCount="100000" sheet="1" objects="1" scenarios="1" formatCells="0" formatColumns="0" formatRows="0"/>
  <mergeCells count="1">
    <mergeCell ref="A2:E2"/>
  </mergeCells>
  <pageMargins left="0.7" right="0.7" top="0.75" bottom="0.75" header="0.3" footer="0.3"/>
  <pageSetup scale="7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7093C-C231-4C63-A42E-799607E00507}">
  <sheetPr codeName="Sheet9">
    <pageSetUpPr fitToPage="1"/>
  </sheetPr>
  <dimension ref="A1:H58"/>
  <sheetViews>
    <sheetView workbookViewId="0"/>
  </sheetViews>
  <sheetFormatPr defaultRowHeight="15" x14ac:dyDescent="0.25"/>
  <cols>
    <col min="1" max="1" width="63.85546875" customWidth="1"/>
    <col min="2" max="2" width="8.85546875" bestFit="1" customWidth="1"/>
    <col min="3" max="3" width="20.28515625" customWidth="1"/>
    <col min="4" max="4" width="12.42578125" customWidth="1"/>
    <col min="5" max="5" width="12.140625" customWidth="1"/>
    <col min="6" max="6" width="10.5703125" customWidth="1"/>
    <col min="7" max="7" width="11.140625" customWidth="1"/>
    <col min="8" max="8" width="10.140625" bestFit="1" customWidth="1"/>
  </cols>
  <sheetData>
    <row r="1" spans="1:8" x14ac:dyDescent="0.25">
      <c r="A1" s="1" t="s">
        <v>133</v>
      </c>
    </row>
    <row r="2" spans="1:8" x14ac:dyDescent="0.25">
      <c r="A2" t="str">
        <f>+Overview!A3</f>
        <v>For June 30, 2024</v>
      </c>
    </row>
    <row r="3" spans="1:8" ht="15.75" thickBot="1" x14ac:dyDescent="0.3">
      <c r="A3" s="69"/>
      <c r="B3" s="52"/>
      <c r="C3" s="52"/>
      <c r="D3" s="52"/>
      <c r="E3" s="52"/>
      <c r="F3" s="52"/>
      <c r="G3" s="52"/>
      <c r="H3" s="51"/>
    </row>
    <row r="4" spans="1:8" ht="30.75" thickBot="1" x14ac:dyDescent="0.3">
      <c r="A4" s="70" t="s">
        <v>134</v>
      </c>
      <c r="B4" s="71" t="s">
        <v>135</v>
      </c>
      <c r="C4" s="71" t="s">
        <v>136</v>
      </c>
      <c r="D4" s="71" t="s">
        <v>137</v>
      </c>
      <c r="E4" s="71" t="s">
        <v>138</v>
      </c>
      <c r="F4" s="71" t="s">
        <v>139</v>
      </c>
      <c r="G4" s="72" t="s">
        <v>140</v>
      </c>
      <c r="H4" s="73" t="s">
        <v>141</v>
      </c>
    </row>
    <row r="5" spans="1:8" x14ac:dyDescent="0.25">
      <c r="A5" s="53"/>
      <c r="B5" s="54"/>
      <c r="C5" s="54"/>
      <c r="D5" s="54"/>
      <c r="E5" s="54"/>
      <c r="F5" s="54"/>
      <c r="G5" s="54"/>
      <c r="H5" s="54"/>
    </row>
    <row r="6" spans="1:8" x14ac:dyDescent="0.25">
      <c r="A6" s="52" t="s">
        <v>142</v>
      </c>
      <c r="B6" s="64" t="s">
        <v>143</v>
      </c>
      <c r="C6" s="55">
        <v>12309459.560000001</v>
      </c>
      <c r="D6" s="55">
        <v>2967</v>
      </c>
      <c r="E6" s="52">
        <v>8.2953384337061795</v>
      </c>
      <c r="F6" s="52">
        <v>116.81396896453199</v>
      </c>
      <c r="G6" s="52">
        <v>48.366318136810094</v>
      </c>
      <c r="H6" s="56">
        <v>9.5083552474418992E-2</v>
      </c>
    </row>
    <row r="7" spans="1:8" x14ac:dyDescent="0.25">
      <c r="A7" s="52" t="s">
        <v>144</v>
      </c>
      <c r="B7" s="65">
        <v>397</v>
      </c>
      <c r="C7" s="55">
        <v>227501488.23000002</v>
      </c>
      <c r="D7" s="55">
        <v>106482</v>
      </c>
      <c r="E7" s="52">
        <v>11.14460604628068</v>
      </c>
      <c r="F7" s="52">
        <v>51.375648058098164</v>
      </c>
      <c r="G7" s="52">
        <v>23.562923923522035</v>
      </c>
      <c r="H7" s="56">
        <v>0.10919914733045459</v>
      </c>
    </row>
    <row r="8" spans="1:8" x14ac:dyDescent="0.25">
      <c r="A8" s="52" t="s">
        <v>145</v>
      </c>
      <c r="B8" s="65">
        <v>385</v>
      </c>
      <c r="C8" s="55">
        <v>562281517.19000006</v>
      </c>
      <c r="D8" s="55">
        <v>60617</v>
      </c>
      <c r="E8" s="52">
        <v>4.8985795673776211</v>
      </c>
      <c r="F8" s="52">
        <v>63.344193497692885</v>
      </c>
      <c r="G8" s="52">
        <v>25.633442497310295</v>
      </c>
      <c r="H8" s="56">
        <v>0.15887530365593586</v>
      </c>
    </row>
    <row r="9" spans="1:8" x14ac:dyDescent="0.25">
      <c r="A9" s="52" t="s">
        <v>146</v>
      </c>
      <c r="B9" s="65">
        <v>370</v>
      </c>
      <c r="C9" s="55">
        <v>1380051916.1300001</v>
      </c>
      <c r="D9" s="55">
        <v>167377</v>
      </c>
      <c r="E9" s="52">
        <v>6.1241795252220452</v>
      </c>
      <c r="F9" s="52">
        <v>58.15767853319619</v>
      </c>
      <c r="G9" s="52">
        <v>21.354163595690814</v>
      </c>
      <c r="H9" s="56">
        <v>0.22718289272263126</v>
      </c>
    </row>
    <row r="10" spans="1:8" x14ac:dyDescent="0.25">
      <c r="A10" s="52" t="s">
        <v>147</v>
      </c>
      <c r="B10" s="64" t="s">
        <v>148</v>
      </c>
      <c r="C10" s="55">
        <v>125739205.48000002</v>
      </c>
      <c r="D10" s="55">
        <v>20670</v>
      </c>
      <c r="E10" s="52">
        <v>6.1300059572929602</v>
      </c>
      <c r="F10" s="52">
        <v>85.4205107770604</v>
      </c>
      <c r="G10" s="90">
        <v>33.480488834938299</v>
      </c>
      <c r="H10" s="91">
        <v>0.13496095583741299</v>
      </c>
    </row>
    <row r="11" spans="1:8" x14ac:dyDescent="0.25">
      <c r="A11" s="52" t="s">
        <v>149</v>
      </c>
      <c r="B11" s="64" t="s">
        <v>150</v>
      </c>
      <c r="C11" s="55">
        <v>1289362284.3499999</v>
      </c>
      <c r="D11" s="55">
        <v>14445</v>
      </c>
      <c r="E11" s="52">
        <v>4.2457255129139346</v>
      </c>
      <c r="F11" s="52">
        <v>220.71737427072881</v>
      </c>
      <c r="G11" s="52">
        <v>77.671317135284141</v>
      </c>
      <c r="H11" s="56">
        <v>7.8421854775254582E-2</v>
      </c>
    </row>
    <row r="12" spans="1:8" x14ac:dyDescent="0.25">
      <c r="A12" s="52" t="s">
        <v>151</v>
      </c>
      <c r="B12" s="64" t="s">
        <v>152</v>
      </c>
      <c r="C12" s="55">
        <v>292880616.23000002</v>
      </c>
      <c r="D12" s="55">
        <v>12889</v>
      </c>
      <c r="E12" s="52">
        <v>6.9319755268530097</v>
      </c>
      <c r="F12" s="52">
        <v>163.232584461622</v>
      </c>
      <c r="G12" s="52">
        <v>57.716222108402597</v>
      </c>
      <c r="H12" s="56">
        <v>0.106228704969622</v>
      </c>
    </row>
    <row r="13" spans="1:8" x14ac:dyDescent="0.25">
      <c r="A13" s="52" t="s">
        <v>153</v>
      </c>
      <c r="B13" s="64" t="s">
        <v>154</v>
      </c>
      <c r="C13" s="55">
        <v>14141856.5</v>
      </c>
      <c r="D13" s="55">
        <v>2283</v>
      </c>
      <c r="E13" s="52">
        <v>6.6233393532595901</v>
      </c>
      <c r="F13" s="52">
        <v>116.874182959183</v>
      </c>
      <c r="G13" s="52">
        <v>70.097148692234697</v>
      </c>
      <c r="H13" s="56">
        <v>7.3956854469579988E-2</v>
      </c>
    </row>
    <row r="14" spans="1:8" x14ac:dyDescent="0.25">
      <c r="A14" s="52" t="s">
        <v>155</v>
      </c>
      <c r="B14" s="64" t="s">
        <v>156</v>
      </c>
      <c r="C14" s="55">
        <v>152515190.18000001</v>
      </c>
      <c r="D14" s="55">
        <v>836</v>
      </c>
      <c r="E14" s="52">
        <v>5.15414407937251</v>
      </c>
      <c r="F14" s="52">
        <v>131.172628199222</v>
      </c>
      <c r="G14" s="52">
        <v>57.4759022079012</v>
      </c>
      <c r="H14" s="56">
        <v>6.1539344989993305E-2</v>
      </c>
    </row>
    <row r="15" spans="1:8" x14ac:dyDescent="0.25">
      <c r="A15" s="57" t="s">
        <v>157</v>
      </c>
      <c r="B15" s="66" t="s">
        <v>158</v>
      </c>
      <c r="C15" s="58">
        <v>128138406.58</v>
      </c>
      <c r="D15" s="58">
        <v>2211</v>
      </c>
      <c r="E15" s="57">
        <v>5.2853379195347099</v>
      </c>
      <c r="F15" s="57">
        <v>94.188576949760503</v>
      </c>
      <c r="G15" s="57">
        <v>37.575440120767496</v>
      </c>
      <c r="H15" s="59">
        <v>8.4946531838729994E-2</v>
      </c>
    </row>
    <row r="16" spans="1:8" x14ac:dyDescent="0.25">
      <c r="A16" s="52"/>
      <c r="B16" s="64"/>
      <c r="C16" s="52"/>
      <c r="D16" s="55"/>
      <c r="E16" s="52"/>
      <c r="F16" s="52"/>
      <c r="G16" s="52"/>
      <c r="H16" s="52"/>
    </row>
    <row r="17" spans="1:8" x14ac:dyDescent="0.25">
      <c r="B17" s="67"/>
      <c r="H17" s="60"/>
    </row>
    <row r="18" spans="1:8" ht="15.75" thickBot="1" x14ac:dyDescent="0.3">
      <c r="A18" s="1"/>
      <c r="B18" s="68"/>
    </row>
    <row r="19" spans="1:8" ht="30.75" thickBot="1" x14ac:dyDescent="0.3">
      <c r="A19" s="70" t="s">
        <v>134</v>
      </c>
      <c r="B19" s="71" t="s">
        <v>135</v>
      </c>
      <c r="C19" s="71" t="s">
        <v>136</v>
      </c>
      <c r="D19" s="71" t="s">
        <v>137</v>
      </c>
      <c r="E19" s="71" t="s">
        <v>138</v>
      </c>
      <c r="F19" s="71" t="s">
        <v>139</v>
      </c>
      <c r="G19" s="72" t="s">
        <v>140</v>
      </c>
      <c r="H19" s="73" t="s">
        <v>141</v>
      </c>
    </row>
    <row r="20" spans="1:8" x14ac:dyDescent="0.25">
      <c r="A20" s="52" t="s">
        <v>142</v>
      </c>
      <c r="B20" s="67" t="s">
        <v>143</v>
      </c>
      <c r="C20" s="55">
        <v>12309459.560000001</v>
      </c>
      <c r="D20" s="55">
        <v>2967</v>
      </c>
      <c r="E20" s="52">
        <v>8.2953384337061795</v>
      </c>
      <c r="F20" s="52">
        <v>116.81396896453199</v>
      </c>
      <c r="G20" s="52">
        <v>48.366318136810094</v>
      </c>
      <c r="H20" s="56">
        <v>9.5083552474418992E-2</v>
      </c>
    </row>
    <row r="21" spans="1:8" x14ac:dyDescent="0.25">
      <c r="A21" s="52"/>
      <c r="B21" s="67"/>
      <c r="C21" s="60"/>
      <c r="D21" s="61"/>
      <c r="E21" s="54"/>
      <c r="F21" s="54"/>
      <c r="H21" s="56"/>
    </row>
    <row r="22" spans="1:8" x14ac:dyDescent="0.25">
      <c r="A22" s="53" t="s">
        <v>159</v>
      </c>
      <c r="B22" s="67">
        <v>397</v>
      </c>
      <c r="C22" s="60">
        <v>200771319.84</v>
      </c>
      <c r="D22" s="62">
        <v>91617</v>
      </c>
      <c r="E22" s="53">
        <v>11.1091807928384</v>
      </c>
      <c r="F22" s="53">
        <v>51.666242329706499</v>
      </c>
      <c r="G22" s="52">
        <v>23.457110385872301</v>
      </c>
      <c r="H22" s="56">
        <v>0.11464998910836</v>
      </c>
    </row>
    <row r="23" spans="1:8" x14ac:dyDescent="0.25">
      <c r="A23" s="53" t="s">
        <v>160</v>
      </c>
      <c r="B23" s="67">
        <v>397</v>
      </c>
      <c r="C23" s="60">
        <v>26730168.390000001</v>
      </c>
      <c r="D23" s="62">
        <v>14865</v>
      </c>
      <c r="E23" s="53">
        <v>11.4106864833921</v>
      </c>
      <c r="F23" s="53">
        <v>49.192983340184398</v>
      </c>
      <c r="G23" s="52">
        <v>24.357693462603002</v>
      </c>
      <c r="H23" s="56">
        <v>6.8257665704828399E-2</v>
      </c>
    </row>
    <row r="24" spans="1:8" x14ac:dyDescent="0.25">
      <c r="A24" s="52" t="s">
        <v>144</v>
      </c>
      <c r="B24" s="67">
        <v>397</v>
      </c>
      <c r="C24" s="60">
        <v>227501488.23000002</v>
      </c>
      <c r="D24" s="55">
        <v>106482</v>
      </c>
      <c r="E24" s="52">
        <v>11.14460604628068</v>
      </c>
      <c r="F24" s="52">
        <v>51.375648058098164</v>
      </c>
      <c r="G24" s="52">
        <v>23.562923923522035</v>
      </c>
      <c r="H24" s="56">
        <v>0.10919914733045459</v>
      </c>
    </row>
    <row r="25" spans="1:8" x14ac:dyDescent="0.25">
      <c r="A25" s="53"/>
      <c r="B25" s="67"/>
      <c r="C25" s="60"/>
      <c r="D25" s="62"/>
      <c r="E25" s="53"/>
      <c r="F25" s="53"/>
      <c r="G25" s="53"/>
      <c r="H25" s="63"/>
    </row>
    <row r="26" spans="1:8" x14ac:dyDescent="0.25">
      <c r="A26" s="53" t="s">
        <v>161</v>
      </c>
      <c r="B26" s="67">
        <v>385</v>
      </c>
      <c r="C26" s="60">
        <v>412687483.18000001</v>
      </c>
      <c r="D26" s="62">
        <v>42706</v>
      </c>
      <c r="E26" s="53">
        <v>4.7766429568377999</v>
      </c>
      <c r="F26" s="53">
        <v>63.604308472239097</v>
      </c>
      <c r="G26" s="52">
        <v>26.163810707506002</v>
      </c>
      <c r="H26" s="56">
        <v>0.15117473539837201</v>
      </c>
    </row>
    <row r="27" spans="1:8" x14ac:dyDescent="0.25">
      <c r="A27" s="53" t="s">
        <v>162</v>
      </c>
      <c r="B27" s="67">
        <v>385</v>
      </c>
      <c r="C27" s="60">
        <v>149594034.00999999</v>
      </c>
      <c r="D27" s="62">
        <v>17911</v>
      </c>
      <c r="E27" s="53">
        <v>5.2349680687253102</v>
      </c>
      <c r="F27" s="53">
        <v>62.626610106795603</v>
      </c>
      <c r="G27" s="52">
        <v>24.170307130496699</v>
      </c>
      <c r="H27" s="56">
        <v>0.18011898596119</v>
      </c>
    </row>
    <row r="28" spans="1:8" x14ac:dyDescent="0.25">
      <c r="A28" s="52" t="s">
        <v>145</v>
      </c>
      <c r="B28" s="67">
        <v>385</v>
      </c>
      <c r="C28" s="60">
        <v>562281517.19000006</v>
      </c>
      <c r="D28" s="55">
        <v>60617</v>
      </c>
      <c r="E28" s="52">
        <v>4.8985795673776211</v>
      </c>
      <c r="F28" s="52">
        <v>63.344193497692885</v>
      </c>
      <c r="G28" s="52">
        <v>25.633442497310295</v>
      </c>
      <c r="H28" s="56">
        <v>0.15887530365593586</v>
      </c>
    </row>
    <row r="29" spans="1:8" x14ac:dyDescent="0.25">
      <c r="A29" s="53"/>
      <c r="B29" s="67"/>
      <c r="C29" s="60"/>
      <c r="D29" s="62"/>
      <c r="E29" s="53"/>
      <c r="F29" s="53"/>
    </row>
    <row r="30" spans="1:8" x14ac:dyDescent="0.25">
      <c r="A30" s="53" t="s">
        <v>163</v>
      </c>
      <c r="B30" s="67">
        <v>370</v>
      </c>
      <c r="C30" s="60">
        <v>971597539.19000006</v>
      </c>
      <c r="D30" s="62">
        <v>123991</v>
      </c>
      <c r="E30" s="53">
        <v>5.9425992026122403</v>
      </c>
      <c r="F30" s="53">
        <v>57.5452802807878</v>
      </c>
      <c r="G30" s="52">
        <v>21.1082761911061</v>
      </c>
      <c r="H30" s="56">
        <v>0.23081947836196001</v>
      </c>
    </row>
    <row r="31" spans="1:8" x14ac:dyDescent="0.25">
      <c r="A31" s="53" t="s">
        <v>164</v>
      </c>
      <c r="B31" s="67">
        <v>370</v>
      </c>
      <c r="C31" s="60">
        <v>408454376.94</v>
      </c>
      <c r="D31" s="62">
        <v>43386</v>
      </c>
      <c r="E31" s="53">
        <v>6.5561078006263003</v>
      </c>
      <c r="F31" s="53">
        <v>59.614400920410702</v>
      </c>
      <c r="G31" s="52">
        <v>21.939060246822603</v>
      </c>
      <c r="H31" s="56">
        <v>0.21853248313540699</v>
      </c>
    </row>
    <row r="32" spans="1:8" x14ac:dyDescent="0.25">
      <c r="A32" s="52" t="s">
        <v>146</v>
      </c>
      <c r="B32" s="67">
        <v>370</v>
      </c>
      <c r="C32" s="60">
        <v>1380051916.1300001</v>
      </c>
      <c r="D32" s="55">
        <v>167377</v>
      </c>
      <c r="E32" s="52">
        <v>6.1241795252220452</v>
      </c>
      <c r="F32" s="52">
        <v>58.15767853319619</v>
      </c>
      <c r="G32" s="52">
        <v>21.354163595690814</v>
      </c>
      <c r="H32" s="56">
        <v>0.22718289272263126</v>
      </c>
    </row>
    <row r="33" spans="1:8" x14ac:dyDescent="0.25">
      <c r="A33" s="53"/>
      <c r="B33" s="67"/>
      <c r="C33" s="60"/>
      <c r="D33" s="62"/>
      <c r="E33" s="53"/>
      <c r="F33" s="53"/>
      <c r="G33" s="53"/>
      <c r="H33" s="63"/>
    </row>
    <row r="34" spans="1:8" x14ac:dyDescent="0.25">
      <c r="A34" s="52" t="s">
        <v>147</v>
      </c>
      <c r="B34" s="67" t="s">
        <v>148</v>
      </c>
      <c r="C34" s="60">
        <v>125739205.48000002</v>
      </c>
      <c r="D34" s="55">
        <v>20670</v>
      </c>
      <c r="E34" s="52">
        <v>6.1300059572929602</v>
      </c>
      <c r="F34" s="52">
        <v>85.4205107770604</v>
      </c>
      <c r="G34" s="52">
        <v>33.480488834938299</v>
      </c>
      <c r="H34" s="56">
        <v>0.13496095583741299</v>
      </c>
    </row>
    <row r="35" spans="1:8" x14ac:dyDescent="0.25">
      <c r="A35" s="53"/>
      <c r="B35" s="67"/>
      <c r="C35" s="60"/>
      <c r="D35" s="62"/>
      <c r="E35" s="53"/>
      <c r="F35" s="53"/>
      <c r="G35" s="52"/>
      <c r="H35" s="56"/>
    </row>
    <row r="36" spans="1:8" x14ac:dyDescent="0.25">
      <c r="A36" s="53" t="s">
        <v>165</v>
      </c>
      <c r="B36" s="67" t="s">
        <v>150</v>
      </c>
      <c r="C36" s="60">
        <v>433037797.72000003</v>
      </c>
      <c r="D36" s="62">
        <v>5617</v>
      </c>
      <c r="E36" s="53">
        <v>4.0949127858890799</v>
      </c>
      <c r="F36" s="53">
        <v>115.69869320053101</v>
      </c>
      <c r="G36" s="52">
        <v>47.3070832798902</v>
      </c>
      <c r="H36" s="56">
        <v>8.6095313599780898E-2</v>
      </c>
    </row>
    <row r="37" spans="1:8" x14ac:dyDescent="0.25">
      <c r="A37" s="53" t="s">
        <v>166</v>
      </c>
      <c r="B37" s="67" t="s">
        <v>150</v>
      </c>
      <c r="C37" s="60">
        <v>625540234.20000005</v>
      </c>
      <c r="D37" s="62">
        <v>6608</v>
      </c>
      <c r="E37" s="53">
        <v>4.0751221791253398</v>
      </c>
      <c r="F37" s="53">
        <v>284.17982757569899</v>
      </c>
      <c r="G37" s="52">
        <v>97.277529981775899</v>
      </c>
      <c r="H37" s="56">
        <v>6.9024486127772303E-2</v>
      </c>
    </row>
    <row r="38" spans="1:8" x14ac:dyDescent="0.25">
      <c r="A38" s="53" t="s">
        <v>167</v>
      </c>
      <c r="B38" s="67" t="s">
        <v>150</v>
      </c>
      <c r="C38" s="60">
        <v>58594109.350000001</v>
      </c>
      <c r="D38" s="62">
        <v>613</v>
      </c>
      <c r="E38" s="53">
        <v>4.5559700218295003</v>
      </c>
      <c r="F38" s="53">
        <v>110.7423597997056</v>
      </c>
      <c r="G38" s="52">
        <v>41.440848776320095</v>
      </c>
      <c r="H38" s="56">
        <v>0.118798095173139</v>
      </c>
    </row>
    <row r="39" spans="1:8" x14ac:dyDescent="0.25">
      <c r="A39" s="53" t="s">
        <v>168</v>
      </c>
      <c r="B39" s="67" t="s">
        <v>150</v>
      </c>
      <c r="C39" s="60">
        <v>172190143.08000001</v>
      </c>
      <c r="D39" s="60">
        <v>1607</v>
      </c>
      <c r="E39" s="53">
        <v>5.1392049950715997</v>
      </c>
      <c r="F39" s="53">
        <v>291.70069696187801</v>
      </c>
      <c r="G39" s="52">
        <v>95.136184481697896</v>
      </c>
      <c r="H39" s="56">
        <v>7.9523686889060002E-2</v>
      </c>
    </row>
    <row r="40" spans="1:8" x14ac:dyDescent="0.25">
      <c r="A40" s="52" t="s">
        <v>149</v>
      </c>
      <c r="B40" s="67" t="s">
        <v>150</v>
      </c>
      <c r="C40" s="60">
        <v>1289362284.3499999</v>
      </c>
      <c r="D40" s="55">
        <v>14445</v>
      </c>
      <c r="E40" s="52">
        <v>4.2457255129139346</v>
      </c>
      <c r="F40" s="52">
        <v>220.71737427072881</v>
      </c>
      <c r="G40" s="52">
        <v>77.671317135284141</v>
      </c>
      <c r="H40" s="56">
        <v>7.8421854775254582E-2</v>
      </c>
    </row>
    <row r="41" spans="1:8" x14ac:dyDescent="0.25">
      <c r="A41" s="53"/>
      <c r="B41" s="67"/>
      <c r="C41" s="60"/>
      <c r="D41" s="60"/>
      <c r="E41" s="53"/>
      <c r="F41" s="53"/>
      <c r="G41" s="53"/>
      <c r="H41" s="63"/>
    </row>
    <row r="42" spans="1:8" x14ac:dyDescent="0.25">
      <c r="A42" s="52" t="s">
        <v>151</v>
      </c>
      <c r="B42" s="67" t="s">
        <v>152</v>
      </c>
      <c r="C42" s="60">
        <v>292880616.23000002</v>
      </c>
      <c r="D42" s="55">
        <v>12889</v>
      </c>
      <c r="E42" s="52">
        <v>6.9319755268530097</v>
      </c>
      <c r="F42" s="52">
        <v>163.232584461622</v>
      </c>
      <c r="G42" s="52">
        <v>57.716222108402597</v>
      </c>
      <c r="H42" s="56">
        <v>0.106228704969622</v>
      </c>
    </row>
    <row r="43" spans="1:8" x14ac:dyDescent="0.25">
      <c r="B43" s="67"/>
      <c r="C43" s="60"/>
      <c r="D43" s="60"/>
      <c r="E43" s="53"/>
      <c r="F43" s="53"/>
      <c r="G43" s="52"/>
      <c r="H43" s="56"/>
    </row>
    <row r="44" spans="1:8" x14ac:dyDescent="0.25">
      <c r="A44" s="52" t="s">
        <v>153</v>
      </c>
      <c r="B44" s="67" t="s">
        <v>154</v>
      </c>
      <c r="C44" s="60">
        <v>14141856.5</v>
      </c>
      <c r="D44" s="55">
        <v>2283</v>
      </c>
      <c r="E44" s="52">
        <v>6.6233393532595901</v>
      </c>
      <c r="F44" s="52">
        <v>116.874182959183</v>
      </c>
      <c r="G44" s="52">
        <v>70.097148692234697</v>
      </c>
      <c r="H44" s="56">
        <v>7.3956854469579988E-2</v>
      </c>
    </row>
    <row r="45" spans="1:8" x14ac:dyDescent="0.25">
      <c r="B45" s="67"/>
      <c r="C45" s="60"/>
      <c r="D45" s="55"/>
      <c r="E45" s="52"/>
      <c r="F45" s="52"/>
      <c r="G45" s="52"/>
      <c r="H45" s="56"/>
    </row>
    <row r="46" spans="1:8" x14ac:dyDescent="0.25">
      <c r="A46" s="52" t="s">
        <v>155</v>
      </c>
      <c r="B46" s="67" t="s">
        <v>156</v>
      </c>
      <c r="C46" s="60">
        <v>152515190.18000001</v>
      </c>
      <c r="D46" s="55">
        <v>836</v>
      </c>
      <c r="E46" s="52">
        <v>5.15414407937251</v>
      </c>
      <c r="F46" s="52">
        <v>131.172628199222</v>
      </c>
      <c r="G46" s="52">
        <v>57.4759022079012</v>
      </c>
      <c r="H46" s="56">
        <v>6.1539344989993305E-2</v>
      </c>
    </row>
    <row r="47" spans="1:8" x14ac:dyDescent="0.25">
      <c r="A47" s="53"/>
      <c r="B47" s="67"/>
      <c r="C47" s="60"/>
      <c r="D47" s="60"/>
      <c r="E47" s="53"/>
      <c r="F47" s="53"/>
      <c r="G47" s="52"/>
      <c r="H47" s="56"/>
    </row>
    <row r="48" spans="1:8" x14ac:dyDescent="0.25">
      <c r="A48" s="57" t="s">
        <v>157</v>
      </c>
      <c r="B48" s="124" t="s">
        <v>158</v>
      </c>
      <c r="C48" s="58">
        <v>128138406.58</v>
      </c>
      <c r="D48" s="58">
        <v>2211</v>
      </c>
      <c r="E48" s="57">
        <v>5.2853379195347099</v>
      </c>
      <c r="F48" s="57">
        <v>94.188576949760503</v>
      </c>
      <c r="G48" s="57">
        <v>37.575440120767496</v>
      </c>
      <c r="H48" s="59">
        <v>8.4946531838729994E-2</v>
      </c>
    </row>
    <row r="49" spans="1:8" x14ac:dyDescent="0.25">
      <c r="B49" s="67"/>
    </row>
    <row r="50" spans="1:8" ht="15.75" thickBot="1" x14ac:dyDescent="0.3"/>
    <row r="51" spans="1:8" ht="30.75" thickBot="1" x14ac:dyDescent="0.3">
      <c r="A51" s="78" t="s">
        <v>169</v>
      </c>
      <c r="B51" s="79"/>
      <c r="C51" s="79"/>
      <c r="D51" s="79"/>
      <c r="E51" s="79"/>
      <c r="F51" s="79"/>
      <c r="G51" s="72" t="s">
        <v>140</v>
      </c>
      <c r="H51" s="73" t="s">
        <v>170</v>
      </c>
    </row>
    <row r="52" spans="1:8" x14ac:dyDescent="0.25">
      <c r="A52" t="s">
        <v>15</v>
      </c>
      <c r="G52" s="80">
        <f>+G6</f>
        <v>48.366318136810094</v>
      </c>
      <c r="H52" s="52">
        <f>+G52/12</f>
        <v>4.0305265114008408</v>
      </c>
    </row>
    <row r="53" spans="1:8" x14ac:dyDescent="0.25">
      <c r="A53" t="s">
        <v>19</v>
      </c>
      <c r="G53" s="80">
        <f>+G8</f>
        <v>25.633442497310295</v>
      </c>
      <c r="H53" s="52">
        <f t="shared" ref="H53:H58" si="0">+G53/12</f>
        <v>2.1361202081091912</v>
      </c>
    </row>
    <row r="54" spans="1:8" x14ac:dyDescent="0.25">
      <c r="A54" t="s">
        <v>171</v>
      </c>
      <c r="G54" s="80">
        <f>+G9</f>
        <v>21.354163595690814</v>
      </c>
      <c r="H54" s="52">
        <f t="shared" si="0"/>
        <v>1.7795136329742345</v>
      </c>
    </row>
    <row r="55" spans="1:8" x14ac:dyDescent="0.25">
      <c r="A55" t="s">
        <v>172</v>
      </c>
      <c r="G55" s="52">
        <f>+G11*C11/(SUM(C11:C13))+G12*C12/(SUM(C11:C13))+G13*C13/(SUM(C11:C13))</f>
        <v>73.943159931806505</v>
      </c>
      <c r="H55" s="52">
        <f t="shared" si="0"/>
        <v>6.1619299943172088</v>
      </c>
    </row>
    <row r="56" spans="1:8" x14ac:dyDescent="0.25">
      <c r="A56" t="s">
        <v>33</v>
      </c>
      <c r="G56" s="80">
        <f>+G14</f>
        <v>57.4759022079012</v>
      </c>
      <c r="H56" s="52">
        <f t="shared" si="0"/>
        <v>4.7896585173251003</v>
      </c>
    </row>
    <row r="57" spans="1:8" x14ac:dyDescent="0.25">
      <c r="A57" t="s">
        <v>35</v>
      </c>
      <c r="G57" s="80">
        <f>+G15</f>
        <v>37.575440120767496</v>
      </c>
      <c r="H57" s="52">
        <f t="shared" si="0"/>
        <v>3.1312866767306247</v>
      </c>
    </row>
    <row r="58" spans="1:8" x14ac:dyDescent="0.25">
      <c r="A58" s="81" t="s">
        <v>131</v>
      </c>
      <c r="B58" s="81"/>
      <c r="C58" s="81"/>
      <c r="D58" s="81"/>
      <c r="E58" s="81"/>
      <c r="F58" s="81"/>
      <c r="G58" s="82">
        <f>+G7*C7/(C7+C10)+G10*C10/(C7+C10)</f>
        <v>27.093170450785337</v>
      </c>
      <c r="H58" s="57">
        <f t="shared" si="0"/>
        <v>2.2577642042321115</v>
      </c>
    </row>
  </sheetData>
  <sheetProtection algorithmName="SHA-512" hashValue="V9PJ6gMFSQFpkN+7p5gEte9ci3QfGu4ODBNpuRpZl7nCQkv2IvPBCRL1mhFhOP6noFHxxmQLwx0ENNyB+3Tq6g==" saltValue="7FLDQ40b1szL4XGQCBlcfw==" spinCount="100000" sheet="1" objects="1" scenarios="1" formatCells="0" formatColumns="0" formatRows="0"/>
  <pageMargins left="0.7" right="0.7" top="0.75" bottom="0.75" header="0.3" footer="0.3"/>
  <pageSetup scale="61" orientation="portrait" r:id="rId1"/>
  <ignoredErrors>
    <ignoredError sqref="G5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5CBAB-9336-4CF6-B0B0-C6DD18640DCD}">
  <sheetPr codeName="Sheet12">
    <pageSetUpPr fitToPage="1"/>
  </sheetPr>
  <dimension ref="A1:G36"/>
  <sheetViews>
    <sheetView zoomScaleNormal="100" workbookViewId="0"/>
  </sheetViews>
  <sheetFormatPr defaultRowHeight="15" x14ac:dyDescent="0.25"/>
  <cols>
    <col min="1" max="1" width="63.42578125" bestFit="1" customWidth="1"/>
    <col min="2" max="7" width="16.140625" customWidth="1"/>
  </cols>
  <sheetData>
    <row r="1" spans="1:7" x14ac:dyDescent="0.25">
      <c r="A1" s="1" t="s">
        <v>173</v>
      </c>
    </row>
    <row r="2" spans="1:7" x14ac:dyDescent="0.25">
      <c r="A2" s="1" t="s">
        <v>174</v>
      </c>
    </row>
    <row r="3" spans="1:7" x14ac:dyDescent="0.25">
      <c r="B3" s="146" t="s">
        <v>175</v>
      </c>
      <c r="C3" s="146"/>
      <c r="D3" s="146"/>
      <c r="E3" s="146"/>
      <c r="F3" s="146"/>
      <c r="G3" s="146"/>
    </row>
    <row r="4" spans="1:7" x14ac:dyDescent="0.25">
      <c r="B4" s="74" t="s">
        <v>176</v>
      </c>
      <c r="C4" s="74" t="s">
        <v>177</v>
      </c>
      <c r="D4" s="74" t="s">
        <v>178</v>
      </c>
      <c r="E4" s="74" t="s">
        <v>179</v>
      </c>
      <c r="F4" s="74" t="s">
        <v>180</v>
      </c>
      <c r="G4" s="74" t="s">
        <v>181</v>
      </c>
    </row>
    <row r="5" spans="1:7" x14ac:dyDescent="0.25">
      <c r="A5" s="6" t="s">
        <v>182</v>
      </c>
      <c r="B5" s="6">
        <v>285</v>
      </c>
      <c r="C5" s="6">
        <v>657</v>
      </c>
      <c r="D5" s="6">
        <v>1294</v>
      </c>
      <c r="E5" s="6">
        <v>647</v>
      </c>
      <c r="F5" s="6">
        <v>1094</v>
      </c>
      <c r="G5" s="6">
        <v>287</v>
      </c>
    </row>
    <row r="6" spans="1:7" x14ac:dyDescent="0.25">
      <c r="A6" s="6" t="s">
        <v>11</v>
      </c>
      <c r="B6" s="128">
        <v>6.4846977999999998E-7</v>
      </c>
      <c r="C6" s="128">
        <v>1.6380693999999999E-3</v>
      </c>
      <c r="D6" s="128">
        <v>6.5258529000000003E-3</v>
      </c>
      <c r="E6" s="128">
        <v>4.3084576999999997E-3</v>
      </c>
      <c r="F6" s="128">
        <v>1.15141455E-2</v>
      </c>
      <c r="G6" s="128">
        <v>3.2508726999999999E-3</v>
      </c>
    </row>
    <row r="7" spans="1:7" x14ac:dyDescent="0.25">
      <c r="A7" s="6" t="s">
        <v>13</v>
      </c>
      <c r="B7" s="128">
        <v>4.5716437E-3</v>
      </c>
      <c r="C7" s="128">
        <v>4.0234583999999999E-3</v>
      </c>
      <c r="D7" s="128">
        <v>4.0684348000000004E-3</v>
      </c>
      <c r="E7" s="128">
        <v>5.0692710000000002E-3</v>
      </c>
      <c r="F7" s="128">
        <v>4.6915278999999999E-3</v>
      </c>
      <c r="G7" s="128">
        <v>6.2189098000000002E-3</v>
      </c>
    </row>
    <row r="8" spans="1:7" x14ac:dyDescent="0.25">
      <c r="A8" s="6" t="s">
        <v>15</v>
      </c>
      <c r="B8" s="128">
        <v>8.4389007999999993E-6</v>
      </c>
      <c r="C8" s="128">
        <v>0</v>
      </c>
      <c r="D8" s="128">
        <v>3.2228899999999999E-5</v>
      </c>
      <c r="E8" s="128">
        <v>4.1003699999999998E-4</v>
      </c>
      <c r="F8" s="128">
        <v>8.8427510000000005E-4</v>
      </c>
      <c r="G8" s="128">
        <v>1.3646757999999999E-3</v>
      </c>
    </row>
    <row r="9" spans="1:7" x14ac:dyDescent="0.25">
      <c r="A9" s="6" t="s">
        <v>19</v>
      </c>
      <c r="B9" s="128">
        <v>4.4371109999999999E-4</v>
      </c>
      <c r="C9" s="128">
        <v>7.0956239999999998E-4</v>
      </c>
      <c r="D9" s="128">
        <v>6.7662530000000003E-4</v>
      </c>
      <c r="E9" s="128">
        <v>7.2446299999999995E-4</v>
      </c>
      <c r="F9" s="128">
        <v>8.7653779999999999E-4</v>
      </c>
      <c r="G9" s="128">
        <v>1.334986E-3</v>
      </c>
    </row>
    <row r="10" spans="1:7" x14ac:dyDescent="0.25">
      <c r="A10" s="6" t="s">
        <v>21</v>
      </c>
      <c r="B10" s="128">
        <v>1.6703905000000001E-3</v>
      </c>
      <c r="C10" s="128">
        <v>2.2941529000000001E-3</v>
      </c>
      <c r="D10" s="128">
        <v>2.5239590000000001E-3</v>
      </c>
      <c r="E10" s="128">
        <v>2.8213232999999998E-3</v>
      </c>
      <c r="F10" s="128">
        <v>3.2242118000000001E-3</v>
      </c>
      <c r="G10" s="128">
        <v>3.7680816000000002E-3</v>
      </c>
    </row>
    <row r="11" spans="1:7" x14ac:dyDescent="0.25">
      <c r="A11" s="6" t="s">
        <v>23</v>
      </c>
      <c r="B11" s="128">
        <v>0</v>
      </c>
      <c r="C11" s="128">
        <v>0</v>
      </c>
      <c r="D11" s="128">
        <v>0</v>
      </c>
      <c r="E11" s="128">
        <v>-4.2589000000000002E-5</v>
      </c>
      <c r="F11" s="128">
        <v>3.3044899999999999E-5</v>
      </c>
      <c r="G11" s="128">
        <v>1.3178969999999999E-4</v>
      </c>
    </row>
    <row r="12" spans="1:7" x14ac:dyDescent="0.25">
      <c r="A12" s="6" t="s">
        <v>183</v>
      </c>
      <c r="B12" s="128">
        <v>1E-4</v>
      </c>
      <c r="C12" s="128">
        <v>2.2161822000000002E-3</v>
      </c>
      <c r="D12" s="128">
        <v>1.1500080000000001E-4</v>
      </c>
      <c r="E12" s="128">
        <v>8.7984800000000005E-5</v>
      </c>
      <c r="F12" s="128">
        <v>7.1057700000000002E-5</v>
      </c>
      <c r="G12" s="128">
        <v>-5.2803239999999999E-6</v>
      </c>
    </row>
    <row r="13" spans="1:7" x14ac:dyDescent="0.25">
      <c r="A13" s="6" t="s">
        <v>33</v>
      </c>
      <c r="B13" s="128">
        <v>0</v>
      </c>
      <c r="C13" s="128">
        <v>0</v>
      </c>
      <c r="D13" s="128">
        <v>-7.0694079999999998E-6</v>
      </c>
      <c r="E13" s="128">
        <v>4.9072800000000002E-5</v>
      </c>
      <c r="F13" s="128">
        <v>4.7842200000000001E-5</v>
      </c>
      <c r="G13" s="128">
        <v>1.3689379999999999E-4</v>
      </c>
    </row>
    <row r="14" spans="1:7" x14ac:dyDescent="0.25">
      <c r="A14" s="6" t="s">
        <v>35</v>
      </c>
      <c r="B14" s="128">
        <v>0</v>
      </c>
      <c r="C14" s="128">
        <v>6.5706500000000005E-5</v>
      </c>
      <c r="D14" s="128">
        <v>4.8401999999999999E-4</v>
      </c>
      <c r="E14" s="128">
        <v>8.3208160000000002E-4</v>
      </c>
      <c r="F14" s="128">
        <v>2.3588376000000001E-3</v>
      </c>
      <c r="G14" s="128">
        <v>4.0178291999999997E-3</v>
      </c>
    </row>
    <row r="15" spans="1:7" x14ac:dyDescent="0.25">
      <c r="A15" s="6" t="s">
        <v>131</v>
      </c>
      <c r="B15" s="128">
        <v>1.0105165399999999E-2</v>
      </c>
      <c r="C15" s="128">
        <v>7.5317023E-3</v>
      </c>
      <c r="D15" s="128">
        <v>7.5034278999999999E-3</v>
      </c>
      <c r="E15" s="128">
        <v>9.5496921999999995E-3</v>
      </c>
      <c r="F15" s="128">
        <v>9.9080663000000006E-3</v>
      </c>
      <c r="G15" s="128">
        <v>1.3162513900000001E-2</v>
      </c>
    </row>
    <row r="16" spans="1:7" x14ac:dyDescent="0.25">
      <c r="A16" s="6" t="s">
        <v>184</v>
      </c>
      <c r="B16" s="128">
        <v>6.4028143000000003E-3</v>
      </c>
      <c r="C16" s="128">
        <v>3.7726778000000002E-3</v>
      </c>
      <c r="D16" s="128">
        <v>2.9451508E-3</v>
      </c>
      <c r="E16" s="128">
        <v>2.7411497999999999E-3</v>
      </c>
      <c r="F16" s="128">
        <v>2.6045560000000001E-3</v>
      </c>
      <c r="G16" s="128">
        <v>2.8227498000000001E-3</v>
      </c>
    </row>
    <row r="19" spans="1:7" x14ac:dyDescent="0.25">
      <c r="A19" s="1" t="s">
        <v>38</v>
      </c>
    </row>
    <row r="20" spans="1:7" x14ac:dyDescent="0.25">
      <c r="A20" t="s">
        <v>4756</v>
      </c>
    </row>
    <row r="21" spans="1:7" x14ac:dyDescent="0.25">
      <c r="A21" t="s">
        <v>4758</v>
      </c>
    </row>
    <row r="22" spans="1:7" x14ac:dyDescent="0.25">
      <c r="A22" t="s">
        <v>4757</v>
      </c>
    </row>
    <row r="26" spans="1:7" x14ac:dyDescent="0.25">
      <c r="B26" s="127"/>
      <c r="C26" s="127"/>
      <c r="D26" s="127"/>
      <c r="E26" s="127"/>
      <c r="F26" s="127"/>
      <c r="G26" s="127"/>
    </row>
    <row r="27" spans="1:7" x14ac:dyDescent="0.25">
      <c r="B27" s="127"/>
      <c r="C27" s="127"/>
      <c r="D27" s="127"/>
      <c r="E27" s="127"/>
      <c r="F27" s="127"/>
      <c r="G27" s="127"/>
    </row>
    <row r="28" spans="1:7" x14ac:dyDescent="0.25">
      <c r="B28" s="127"/>
      <c r="C28" s="88"/>
      <c r="D28" s="127"/>
      <c r="E28" s="127"/>
      <c r="F28" s="127"/>
      <c r="G28" s="127"/>
    </row>
    <row r="29" spans="1:7" x14ac:dyDescent="0.25">
      <c r="B29" s="127"/>
      <c r="C29" s="127"/>
      <c r="D29" s="127"/>
      <c r="E29" s="127"/>
      <c r="F29" s="127"/>
      <c r="G29" s="127"/>
    </row>
    <row r="30" spans="1:7" x14ac:dyDescent="0.25">
      <c r="B30" s="127"/>
      <c r="C30" s="127"/>
      <c r="D30" s="127"/>
      <c r="E30" s="127"/>
      <c r="F30" s="127"/>
      <c r="G30" s="127"/>
    </row>
    <row r="31" spans="1:7" x14ac:dyDescent="0.25">
      <c r="B31" s="127"/>
      <c r="C31" s="127"/>
      <c r="D31" s="127"/>
      <c r="E31" s="127"/>
      <c r="F31" s="127"/>
      <c r="G31" s="127"/>
    </row>
    <row r="32" spans="1:7" x14ac:dyDescent="0.25">
      <c r="B32" s="88"/>
      <c r="C32" s="127"/>
      <c r="D32" s="127"/>
      <c r="E32" s="127"/>
      <c r="F32" s="127"/>
      <c r="G32" s="127"/>
    </row>
    <row r="33" spans="2:7" x14ac:dyDescent="0.25">
      <c r="B33" s="127"/>
      <c r="C33" s="127"/>
      <c r="D33" s="127"/>
      <c r="E33" s="127"/>
      <c r="F33" s="127"/>
      <c r="G33" s="127"/>
    </row>
    <row r="34" spans="2:7" x14ac:dyDescent="0.25">
      <c r="B34" s="127"/>
      <c r="C34" s="127"/>
      <c r="D34" s="127"/>
      <c r="E34" s="127"/>
      <c r="F34" s="127"/>
      <c r="G34" s="127"/>
    </row>
    <row r="35" spans="2:7" x14ac:dyDescent="0.25">
      <c r="B35" s="127"/>
      <c r="C35" s="127"/>
      <c r="D35" s="127"/>
      <c r="E35" s="127"/>
      <c r="F35" s="127"/>
      <c r="G35" s="127"/>
    </row>
    <row r="36" spans="2:7" x14ac:dyDescent="0.25">
      <c r="B36" s="127"/>
      <c r="C36" s="127"/>
      <c r="D36" s="127"/>
      <c r="E36" s="127"/>
      <c r="F36" s="127"/>
      <c r="G36" s="127"/>
    </row>
  </sheetData>
  <sheetProtection algorithmName="SHA-512" hashValue="vgmWJfDUspEZqCXSCOImnmhGRnmliu6xvLoLSaZfmmuQeUCMxT11xJZ7s/Xy4khcnJMxsiIxz8eUZFtuk4kARQ==" saltValue="0o8QkK+L987BEnKjC9UKgw==" spinCount="100000" sheet="1" objects="1" scenarios="1" formatCells="0" formatColumns="0" formatRows="0"/>
  <mergeCells count="1">
    <mergeCell ref="B3:G3"/>
  </mergeCells>
  <conditionalFormatting sqref="B5:G16">
    <cfRule type="cellIs" dxfId="0" priority="1" operator="lessThan">
      <formula>-0.000001</formula>
    </cfRule>
  </conditionalFormatting>
  <pageMargins left="0.7" right="0.7" top="0.75" bottom="0.75" header="0.3" footer="0.3"/>
  <pageSetup scale="7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2759-7587-4C98-878C-0293AAE58915}">
  <sheetPr codeName="Sheet13">
    <pageSetUpPr fitToPage="1"/>
  </sheetPr>
  <dimension ref="A1:D62"/>
  <sheetViews>
    <sheetView zoomScaleNormal="100"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2" max="2" width="61.5703125" customWidth="1"/>
    <col min="3" max="3" width="29.7109375" customWidth="1"/>
  </cols>
  <sheetData>
    <row r="1" spans="1:4" x14ac:dyDescent="0.25">
      <c r="A1" s="1" t="s">
        <v>185</v>
      </c>
    </row>
    <row r="2" spans="1:4" ht="33.6" customHeight="1" x14ac:dyDescent="0.25">
      <c r="A2" s="147" t="s">
        <v>186</v>
      </c>
      <c r="B2" s="148"/>
      <c r="C2" s="148"/>
      <c r="D2" s="149"/>
    </row>
    <row r="5" spans="1:4" x14ac:dyDescent="0.25">
      <c r="A5" s="113" t="s">
        <v>187</v>
      </c>
      <c r="B5" s="113" t="s">
        <v>188</v>
      </c>
      <c r="C5" s="113" t="s">
        <v>189</v>
      </c>
      <c r="D5" s="113" t="s">
        <v>190</v>
      </c>
    </row>
    <row r="6" spans="1:4" ht="30" x14ac:dyDescent="0.25">
      <c r="A6" s="76">
        <v>1</v>
      </c>
      <c r="B6" s="77" t="s">
        <v>191</v>
      </c>
      <c r="C6" s="126"/>
      <c r="D6" s="126"/>
    </row>
    <row r="7" spans="1:4" ht="30" x14ac:dyDescent="0.25">
      <c r="A7" s="76">
        <f>+A6+1</f>
        <v>2</v>
      </c>
      <c r="B7" s="77" t="s">
        <v>192</v>
      </c>
      <c r="C7" s="126"/>
      <c r="D7" s="126"/>
    </row>
    <row r="8" spans="1:4" ht="45" x14ac:dyDescent="0.25">
      <c r="A8" s="76">
        <f t="shared" ref="A8:A24" si="0">+A7+1</f>
        <v>3</v>
      </c>
      <c r="B8" s="77" t="s">
        <v>193</v>
      </c>
      <c r="C8" s="126"/>
      <c r="D8" s="126"/>
    </row>
    <row r="9" spans="1:4" ht="30" x14ac:dyDescent="0.25">
      <c r="A9" s="76">
        <f t="shared" si="0"/>
        <v>4</v>
      </c>
      <c r="B9" s="77" t="s">
        <v>194</v>
      </c>
      <c r="C9" s="126"/>
      <c r="D9" s="126"/>
    </row>
    <row r="10" spans="1:4" ht="90" x14ac:dyDescent="0.25">
      <c r="A10" s="76">
        <f t="shared" si="0"/>
        <v>5</v>
      </c>
      <c r="B10" s="77" t="s">
        <v>195</v>
      </c>
      <c r="C10" s="126"/>
      <c r="D10" s="126"/>
    </row>
    <row r="11" spans="1:4" ht="30" x14ac:dyDescent="0.25">
      <c r="A11" s="76">
        <f t="shared" si="0"/>
        <v>6</v>
      </c>
      <c r="B11" s="77" t="s">
        <v>196</v>
      </c>
      <c r="C11" s="126"/>
      <c r="D11" s="126"/>
    </row>
    <row r="12" spans="1:4" ht="60" x14ac:dyDescent="0.25">
      <c r="A12" s="76">
        <f t="shared" si="0"/>
        <v>7</v>
      </c>
      <c r="B12" s="77" t="s">
        <v>197</v>
      </c>
      <c r="C12" s="126"/>
      <c r="D12" s="126"/>
    </row>
    <row r="13" spans="1:4" ht="45" x14ac:dyDescent="0.25">
      <c r="A13" s="76">
        <f t="shared" si="0"/>
        <v>8</v>
      </c>
      <c r="B13" s="77" t="s">
        <v>198</v>
      </c>
      <c r="C13" s="126"/>
      <c r="D13" s="126"/>
    </row>
    <row r="14" spans="1:4" ht="105" x14ac:dyDescent="0.25">
      <c r="A14" s="76">
        <f t="shared" si="0"/>
        <v>9</v>
      </c>
      <c r="B14" s="77" t="s">
        <v>199</v>
      </c>
      <c r="C14" s="126"/>
      <c r="D14" s="126"/>
    </row>
    <row r="15" spans="1:4" ht="60" x14ac:dyDescent="0.25">
      <c r="A15" s="76">
        <f t="shared" si="0"/>
        <v>10</v>
      </c>
      <c r="B15" s="77" t="s">
        <v>200</v>
      </c>
      <c r="C15" s="126"/>
      <c r="D15" s="126"/>
    </row>
    <row r="16" spans="1:4" ht="60" x14ac:dyDescent="0.25">
      <c r="A16" s="76">
        <f t="shared" si="0"/>
        <v>11</v>
      </c>
      <c r="B16" s="77" t="s">
        <v>201</v>
      </c>
      <c r="C16" s="126"/>
      <c r="D16" s="126"/>
    </row>
    <row r="17" spans="1:4" ht="60" x14ac:dyDescent="0.25">
      <c r="A17" s="76">
        <f t="shared" si="0"/>
        <v>12</v>
      </c>
      <c r="B17" s="77" t="s">
        <v>202</v>
      </c>
      <c r="C17" s="126"/>
      <c r="D17" s="126"/>
    </row>
    <row r="18" spans="1:4" ht="75" x14ac:dyDescent="0.25">
      <c r="A18" s="76">
        <f t="shared" si="0"/>
        <v>13</v>
      </c>
      <c r="B18" s="77" t="s">
        <v>203</v>
      </c>
      <c r="C18" s="126"/>
      <c r="D18" s="126"/>
    </row>
    <row r="19" spans="1:4" ht="60" x14ac:dyDescent="0.25">
      <c r="A19" s="76">
        <f t="shared" si="0"/>
        <v>14</v>
      </c>
      <c r="B19" s="77" t="s">
        <v>204</v>
      </c>
      <c r="C19" s="126"/>
      <c r="D19" s="126"/>
    </row>
    <row r="20" spans="1:4" ht="75" x14ac:dyDescent="0.25">
      <c r="A20" s="76">
        <f t="shared" si="0"/>
        <v>15</v>
      </c>
      <c r="B20" s="77" t="s">
        <v>205</v>
      </c>
      <c r="C20" s="126"/>
      <c r="D20" s="126"/>
    </row>
    <row r="21" spans="1:4" ht="90" x14ac:dyDescent="0.25">
      <c r="A21" s="76">
        <f t="shared" si="0"/>
        <v>16</v>
      </c>
      <c r="B21" s="77" t="s">
        <v>206</v>
      </c>
      <c r="C21" s="126"/>
      <c r="D21" s="126"/>
    </row>
    <row r="22" spans="1:4" ht="135" x14ac:dyDescent="0.25">
      <c r="A22" s="76">
        <f t="shared" si="0"/>
        <v>17</v>
      </c>
      <c r="B22" s="77" t="s">
        <v>207</v>
      </c>
      <c r="C22" s="126"/>
      <c r="D22" s="126"/>
    </row>
    <row r="23" spans="1:4" ht="60" x14ac:dyDescent="0.25">
      <c r="A23" s="76">
        <f t="shared" si="0"/>
        <v>18</v>
      </c>
      <c r="B23" s="77" t="s">
        <v>208</v>
      </c>
      <c r="C23" s="126"/>
      <c r="D23" s="126"/>
    </row>
    <row r="24" spans="1:4" ht="90" x14ac:dyDescent="0.25">
      <c r="A24" s="76">
        <f t="shared" si="0"/>
        <v>19</v>
      </c>
      <c r="B24" s="77" t="s">
        <v>209</v>
      </c>
      <c r="C24" s="126"/>
      <c r="D24" s="126"/>
    </row>
    <row r="25" spans="1:4" x14ac:dyDescent="0.25">
      <c r="A25" s="75"/>
      <c r="B25" s="75"/>
      <c r="C25" s="75"/>
      <c r="D25" s="75"/>
    </row>
    <row r="26" spans="1:4" x14ac:dyDescent="0.25">
      <c r="A26" s="75"/>
      <c r="B26" s="75"/>
      <c r="C26" s="75"/>
      <c r="D26" s="75"/>
    </row>
    <row r="27" spans="1:4" x14ac:dyDescent="0.25">
      <c r="A27" s="75"/>
      <c r="B27" s="75"/>
      <c r="C27" s="75"/>
      <c r="D27" s="75"/>
    </row>
    <row r="28" spans="1:4" x14ac:dyDescent="0.25">
      <c r="A28" s="75"/>
      <c r="B28" s="75"/>
      <c r="C28" s="75"/>
      <c r="D28" s="75"/>
    </row>
    <row r="29" spans="1:4" x14ac:dyDescent="0.25">
      <c r="A29" s="75"/>
      <c r="B29" s="75"/>
      <c r="C29" s="75"/>
      <c r="D29" s="75"/>
    </row>
    <row r="30" spans="1:4" x14ac:dyDescent="0.25">
      <c r="A30" s="75"/>
      <c r="B30" s="75"/>
      <c r="C30" s="75"/>
      <c r="D30" s="75"/>
    </row>
    <row r="31" spans="1:4" x14ac:dyDescent="0.25">
      <c r="A31" s="75"/>
      <c r="B31" s="75"/>
      <c r="C31" s="75"/>
      <c r="D31" s="75"/>
    </row>
    <row r="32" spans="1:4" x14ac:dyDescent="0.25">
      <c r="A32" s="75"/>
      <c r="B32" s="75"/>
      <c r="C32" s="75"/>
      <c r="D32" s="75"/>
    </row>
    <row r="33" spans="1:4" x14ac:dyDescent="0.25">
      <c r="A33" s="75"/>
      <c r="B33" s="75"/>
      <c r="C33" s="75"/>
      <c r="D33" s="75"/>
    </row>
    <row r="34" spans="1:4" x14ac:dyDescent="0.25">
      <c r="A34" s="75"/>
      <c r="B34" s="75"/>
      <c r="C34" s="75"/>
      <c r="D34" s="75"/>
    </row>
    <row r="35" spans="1:4" x14ac:dyDescent="0.25">
      <c r="A35" s="75"/>
      <c r="B35" s="75"/>
      <c r="C35" s="75"/>
      <c r="D35" s="75"/>
    </row>
    <row r="36" spans="1:4" x14ac:dyDescent="0.25">
      <c r="A36" s="75"/>
      <c r="B36" s="75"/>
      <c r="C36" s="75"/>
      <c r="D36" s="75"/>
    </row>
    <row r="37" spans="1:4" x14ac:dyDescent="0.25">
      <c r="A37" s="75"/>
      <c r="B37" s="75"/>
      <c r="C37" s="75"/>
      <c r="D37" s="75"/>
    </row>
    <row r="38" spans="1:4" x14ac:dyDescent="0.25">
      <c r="A38" s="75"/>
      <c r="B38" s="75"/>
      <c r="C38" s="75"/>
      <c r="D38" s="75"/>
    </row>
    <row r="39" spans="1:4" x14ac:dyDescent="0.25">
      <c r="A39" s="75"/>
      <c r="B39" s="75"/>
      <c r="C39" s="75"/>
      <c r="D39" s="75"/>
    </row>
    <row r="40" spans="1:4" x14ac:dyDescent="0.25">
      <c r="A40" s="75"/>
      <c r="B40" s="75"/>
      <c r="C40" s="75"/>
      <c r="D40" s="75"/>
    </row>
    <row r="41" spans="1:4" x14ac:dyDescent="0.25">
      <c r="A41" s="75"/>
      <c r="B41" s="75"/>
      <c r="C41" s="75"/>
      <c r="D41" s="75"/>
    </row>
    <row r="42" spans="1:4" x14ac:dyDescent="0.25">
      <c r="A42" s="75"/>
      <c r="B42" s="75"/>
      <c r="C42" s="75"/>
      <c r="D42" s="75"/>
    </row>
    <row r="43" spans="1:4" x14ac:dyDescent="0.25">
      <c r="A43" s="75"/>
      <c r="B43" s="75"/>
      <c r="C43" s="75"/>
      <c r="D43" s="75"/>
    </row>
    <row r="44" spans="1:4" x14ac:dyDescent="0.25">
      <c r="A44" s="75"/>
      <c r="B44" s="75"/>
      <c r="C44" s="75"/>
      <c r="D44" s="75"/>
    </row>
    <row r="45" spans="1:4" x14ac:dyDescent="0.25">
      <c r="A45" s="75"/>
      <c r="B45" s="75"/>
      <c r="C45" s="75"/>
      <c r="D45" s="75"/>
    </row>
    <row r="46" spans="1:4" x14ac:dyDescent="0.25">
      <c r="A46" s="75"/>
      <c r="B46" s="75"/>
      <c r="C46" s="75"/>
      <c r="D46" s="75"/>
    </row>
    <row r="47" spans="1:4" x14ac:dyDescent="0.25">
      <c r="A47" s="75"/>
      <c r="B47" s="75"/>
      <c r="C47" s="75"/>
      <c r="D47" s="75"/>
    </row>
    <row r="48" spans="1:4" x14ac:dyDescent="0.25">
      <c r="A48" s="75"/>
      <c r="B48" s="75"/>
      <c r="C48" s="75"/>
      <c r="D48" s="75"/>
    </row>
    <row r="49" spans="1:4" x14ac:dyDescent="0.25">
      <c r="A49" s="75"/>
      <c r="B49" s="75"/>
      <c r="C49" s="75"/>
      <c r="D49" s="75"/>
    </row>
    <row r="50" spans="1:4" x14ac:dyDescent="0.25">
      <c r="A50" s="75"/>
      <c r="B50" s="75"/>
      <c r="C50" s="75"/>
      <c r="D50" s="75"/>
    </row>
    <row r="51" spans="1:4" x14ac:dyDescent="0.25">
      <c r="A51" s="75"/>
      <c r="B51" s="75"/>
      <c r="C51" s="75"/>
      <c r="D51" s="75"/>
    </row>
    <row r="52" spans="1:4" x14ac:dyDescent="0.25">
      <c r="A52" s="75"/>
      <c r="B52" s="75"/>
      <c r="C52" s="75"/>
      <c r="D52" s="75"/>
    </row>
    <row r="53" spans="1:4" x14ac:dyDescent="0.25">
      <c r="A53" s="75"/>
      <c r="B53" s="75"/>
      <c r="C53" s="75"/>
      <c r="D53" s="75"/>
    </row>
    <row r="54" spans="1:4" x14ac:dyDescent="0.25">
      <c r="A54" s="75"/>
      <c r="B54" s="75"/>
      <c r="C54" s="75"/>
      <c r="D54" s="75"/>
    </row>
    <row r="55" spans="1:4" x14ac:dyDescent="0.25">
      <c r="A55" s="75"/>
      <c r="B55" s="75"/>
      <c r="C55" s="75"/>
      <c r="D55" s="75"/>
    </row>
    <row r="56" spans="1:4" x14ac:dyDescent="0.25">
      <c r="A56" s="75"/>
      <c r="B56" s="75"/>
      <c r="C56" s="75"/>
      <c r="D56" s="75"/>
    </row>
    <row r="57" spans="1:4" x14ac:dyDescent="0.25">
      <c r="A57" s="75"/>
      <c r="B57" s="75"/>
      <c r="C57" s="75"/>
      <c r="D57" s="75"/>
    </row>
    <row r="58" spans="1:4" x14ac:dyDescent="0.25">
      <c r="A58" s="75"/>
      <c r="B58" s="75"/>
      <c r="C58" s="75"/>
      <c r="D58" s="75"/>
    </row>
    <row r="59" spans="1:4" x14ac:dyDescent="0.25">
      <c r="A59" s="75"/>
      <c r="B59" s="75"/>
      <c r="C59" s="75"/>
      <c r="D59" s="75"/>
    </row>
    <row r="60" spans="1:4" x14ac:dyDescent="0.25">
      <c r="A60" s="75"/>
      <c r="B60" s="75"/>
      <c r="C60" s="75"/>
      <c r="D60" s="75"/>
    </row>
    <row r="61" spans="1:4" x14ac:dyDescent="0.25">
      <c r="A61" s="75"/>
      <c r="B61" s="75"/>
      <c r="C61" s="75"/>
      <c r="D61" s="75"/>
    </row>
    <row r="62" spans="1:4" x14ac:dyDescent="0.25">
      <c r="A62" s="75"/>
      <c r="B62" s="75"/>
      <c r="C62" s="75"/>
      <c r="D62" s="75"/>
    </row>
  </sheetData>
  <sheetProtection algorithmName="SHA-512" hashValue="NhsUjM3fU/nJyFV48CLyeou0h6dfz8Gk6NkNN9pazaIrd61Az8vMN01wq72CoAmZK9itVLgJ+yxRhAqOVGh3ow==" saltValue="PCBi6m176e4JJ7PPQ3429Q==" spinCount="100000" sheet="1" objects="1" scenarios="1" formatCells="0" formatColumns="0" formatRows="0" insertColumns="0" insertRows="0" insertHyperlinks="0"/>
  <protectedRanges>
    <protectedRange sqref="C6:D24" name="Range1"/>
  </protectedRanges>
  <mergeCells count="1">
    <mergeCell ref="A2:D2"/>
  </mergeCells>
  <pageMargins left="0.7" right="0.7" top="0.75" bottom="0.75" header="0.3" footer="0.3"/>
  <pageSetup scale="82"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0ED5134BEC546B8E408512A4CDB00" ma:contentTypeVersion="5" ma:contentTypeDescription="Create a new document." ma:contentTypeScope="" ma:versionID="a3ed62267c7180e30b8fff045e45262f">
  <xsd:schema xmlns:xsd="http://www.w3.org/2001/XMLSchema" xmlns:xs="http://www.w3.org/2001/XMLSchema" xmlns:p="http://schemas.microsoft.com/office/2006/metadata/properties" xmlns:ns2="32bc552d-17b5-4aac-b2a2-a9a27e65d1e4" xmlns:ns3="5d4407c5-edc4-491a-8e95-2d0fdf516ee8" targetNamespace="http://schemas.microsoft.com/office/2006/metadata/properties" ma:root="true" ma:fieldsID="4c3e5aa7994f8f8c943fcd47c382d7ae" ns2:_="" ns3:_="">
    <xsd:import namespace="32bc552d-17b5-4aac-b2a2-a9a27e65d1e4"/>
    <xsd:import namespace="5d4407c5-edc4-491a-8e95-2d0fdf516ee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bc552d-17b5-4aac-b2a2-a9a27e65d1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4407c5-edc4-491a-8e95-2d0fdf516ee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F21CA3-E8CC-4EF4-AEF7-2945A54919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bc552d-17b5-4aac-b2a2-a9a27e65d1e4"/>
    <ds:schemaRef ds:uri="5d4407c5-edc4-491a-8e95-2d0fdf516e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AC605E-9BB8-4B63-A91C-FE9FC2317374}">
  <ds:schemaRefs>
    <ds:schemaRef ds:uri="http://schemas.microsoft.com/sharepoint/v3/contenttype/forms"/>
  </ds:schemaRefs>
</ds:datastoreItem>
</file>

<file path=customXml/itemProps3.xml><?xml version="1.0" encoding="utf-8"?>
<ds:datastoreItem xmlns:ds="http://schemas.openxmlformats.org/officeDocument/2006/customXml" ds:itemID="{C6368285-0ABE-4CEF-ACA9-7B39BC291E23}">
  <ds:schemaRefs>
    <ds:schemaRef ds:uri="http://www.w3.org/XML/1998/namespace"/>
    <ds:schemaRef ds:uri="32bc552d-17b5-4aac-b2a2-a9a27e65d1e4"/>
    <ds:schemaRef ds:uri="http://purl.org/dc/terms/"/>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5d4407c5-edc4-491a-8e95-2d0fdf516ee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Overview</vt:lpstr>
      <vt:lpstr>Tab 0 - Input</vt:lpstr>
      <vt:lpstr>Tab 1 - Summary</vt:lpstr>
      <vt:lpstr>Tab 2 - Individual Basis</vt:lpstr>
      <vt:lpstr>Tab 3 - Pooled Basis</vt:lpstr>
      <vt:lpstr>Tab 4 - Adjustments</vt:lpstr>
      <vt:lpstr>Tab 5 - WARM Data</vt:lpstr>
      <vt:lpstr>Tab 6 - Industry</vt:lpstr>
      <vt:lpstr>Tab 7 - Checklist</vt:lpstr>
      <vt:lpstr>Note 1</vt:lpstr>
      <vt:lpstr>Note 2</vt:lpstr>
      <vt:lpstr>Note 3</vt:lpstr>
      <vt:lpstr>Updates</vt:lpstr>
      <vt:lpstr>Data</vt:lpstr>
      <vt:lpstr>Data Crosswalk</vt:lpstr>
      <vt:lpstr>Code</vt:lpstr>
      <vt:lpstr>Overview!Print_Area</vt:lpstr>
      <vt:lpstr>'Tab 4 - Adjustments'!Print_Area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Gathani, Vishal G</dc:creator>
  <cp:keywords/>
  <dc:description/>
  <cp:lastModifiedBy>McGrath, Chris</cp:lastModifiedBy>
  <cp:revision/>
  <cp:lastPrinted>2024-06-10T14:46:46Z</cp:lastPrinted>
  <dcterms:created xsi:type="dcterms:W3CDTF">2022-01-13T14:00:42Z</dcterms:created>
  <dcterms:modified xsi:type="dcterms:W3CDTF">2024-06-13T11:40:03Z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{E1CD2012-9E92-4CF6-86AB-7C5443A51B94}</vt:lpwstr>
  </property>
  <property fmtid="{D5CDD505-2E9C-101B-9397-08002B2CF9AE}" pid="3" name="MSIP_Label_ea60d57e-af5b-4752-ac57-3e4f28ca11dc_Enabled">
    <vt:lpwstr>true</vt:lpwstr>
  </property>
  <property fmtid="{D5CDD505-2E9C-101B-9397-08002B2CF9AE}" pid="4" name="MSIP_Label_ea60d57e-af5b-4752-ac57-3e4f28ca11dc_SetDate">
    <vt:lpwstr>2023-08-01T19:08:28Z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ede77d99-ff5f-4207-8301-4f0133801352</vt:lpwstr>
  </property>
  <property fmtid="{D5CDD505-2E9C-101B-9397-08002B2CF9AE}" pid="9" name="MSIP_Label_ea60d57e-af5b-4752-ac57-3e4f28ca11dc_ContentBits">
    <vt:lpwstr>0</vt:lpwstr>
  </property>
  <property fmtid="{D5CDD505-2E9C-101B-9397-08002B2CF9AE}" pid="10" name="ContentTypeId">
    <vt:lpwstr>0x010100ED30ED5134BEC546B8E408512A4CDB00</vt:lpwstr>
  </property>
</Properties>
</file>