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obaahmad/Desktop/gitHub/Module 1 Challenge/"/>
    </mc:Choice>
  </mc:AlternateContent>
  <xr:revisionPtr revIDLastSave="0" documentId="13_ncr:1_{C74FC834-921D-6349-A077-6015F3319017}" xr6:coauthVersionLast="47" xr6:coauthVersionMax="47" xr10:uidLastSave="{00000000-0000-0000-0000-000000000000}"/>
  <bookViews>
    <workbookView xWindow="0" yWindow="500" windowWidth="23320" windowHeight="16180" activeTab="4" xr2:uid="{00000000-000D-0000-FFFF-FFFF00000000}"/>
  </bookViews>
  <sheets>
    <sheet name="Crowdfunding" sheetId="1" r:id="rId1"/>
    <sheet name="pivot table1" sheetId="2" r:id="rId2"/>
    <sheet name="pivot table graph" sheetId="4" r:id="rId3"/>
    <sheet name="pivot table barchart2" sheetId="5" r:id="rId4"/>
    <sheet name="Crowdfunding (2)" sheetId="6" r:id="rId5"/>
    <sheet name="goal analysis" sheetId="8" r:id="rId6"/>
    <sheet name="Statistcal analysis" sheetId="9" r:id="rId7"/>
  </sheets>
  <definedNames>
    <definedName name="_xlnm._FilterDatabase" localSheetId="0" hidden="1">Crowdfunding!$P$1:$P$1001</definedName>
    <definedName name="_xlnm._FilterDatabase" localSheetId="6" hidden="1">'Statistcal analysis'!$A$1:$B$1001</definedName>
  </definedNames>
  <calcPr calcId="191029"/>
  <pivotCaches>
    <pivotCache cacheId="18" r:id="rId8"/>
    <pivotCache cacheId="19" r:id="rId9"/>
    <pivotCache cacheId="2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2" i="6"/>
  <c r="I12" i="9"/>
  <c r="I3" i="9"/>
  <c r="K3" i="9"/>
  <c r="I4" i="9"/>
  <c r="K4" i="9"/>
  <c r="I7" i="9"/>
  <c r="K7" i="9"/>
  <c r="I9" i="9"/>
  <c r="K9" i="9"/>
  <c r="K12" i="9"/>
  <c r="I15" i="9"/>
  <c r="K15" i="9"/>
  <c r="D11" i="8"/>
  <c r="D10" i="8"/>
  <c r="D9" i="8"/>
  <c r="D8" i="8"/>
  <c r="D7" i="8"/>
  <c r="D6" i="8"/>
  <c r="D5" i="8"/>
  <c r="D4" i="8"/>
  <c r="D3" i="8"/>
  <c r="C12" i="8"/>
  <c r="C11" i="8"/>
  <c r="C10" i="8"/>
  <c r="C9" i="8"/>
  <c r="C8" i="8"/>
  <c r="C7" i="8"/>
  <c r="C6" i="8"/>
  <c r="C5" i="8"/>
  <c r="C4" i="8"/>
  <c r="C3" i="8"/>
  <c r="B4" i="8"/>
  <c r="B3" i="8"/>
  <c r="B11" i="8"/>
  <c r="B10" i="8"/>
  <c r="B9" i="8"/>
  <c r="B8" i="8"/>
  <c r="B7" i="8"/>
  <c r="B5" i="8"/>
  <c r="B6" i="8"/>
  <c r="B12" i="8"/>
  <c r="B2" i="8"/>
  <c r="C2" i="8"/>
  <c r="D2" i="8"/>
  <c r="B13" i="8"/>
  <c r="C13" i="8"/>
  <c r="D13" i="8"/>
  <c r="E12" i="8" l="1"/>
  <c r="F12" i="8" s="1"/>
  <c r="E11" i="8"/>
  <c r="G11" i="8" s="1"/>
  <c r="E10" i="8"/>
  <c r="E9" i="8"/>
  <c r="G9" i="8" s="1"/>
  <c r="E8" i="8"/>
  <c r="H8" i="8" s="1"/>
  <c r="E7" i="8"/>
  <c r="G7" i="8" s="1"/>
  <c r="E6" i="8"/>
  <c r="G6" i="8" s="1"/>
  <c r="E5" i="8"/>
  <c r="F5" i="8" s="1"/>
  <c r="E4" i="8"/>
  <c r="E3" i="8"/>
  <c r="F3" i="8" s="1"/>
  <c r="H11" i="8"/>
  <c r="F11" i="8"/>
  <c r="F10" i="8"/>
  <c r="G10" i="8"/>
  <c r="H10" i="8"/>
  <c r="F7" i="8"/>
  <c r="E13" i="8"/>
  <c r="H13" i="8" s="1"/>
  <c r="G13" i="8"/>
  <c r="H3" i="8"/>
  <c r="E2" i="8"/>
  <c r="G2" i="8" s="1"/>
  <c r="G4" i="8"/>
  <c r="H4" i="8"/>
  <c r="F4" i="8"/>
  <c r="G3" i="8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8" l="1"/>
  <c r="H7" i="8"/>
  <c r="H12" i="8"/>
  <c r="G12" i="8"/>
  <c r="F9" i="8"/>
  <c r="H9" i="8"/>
  <c r="F8" i="8"/>
  <c r="G8" i="8"/>
  <c r="F6" i="8"/>
  <c r="H6" i="8"/>
  <c r="G5" i="8"/>
  <c r="H5" i="8"/>
  <c r="F2" i="8"/>
  <c r="H2" i="8"/>
</calcChain>
</file>

<file path=xl/sharedStrings.xml><?xml version="1.0" encoding="utf-8"?>
<sst xmlns="http://schemas.openxmlformats.org/spreadsheetml/2006/main" count="15518" uniqueCount="2117">
  <si>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</si>
  <si>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</si>
  <si>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</si>
  <si>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</si>
  <si>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</si>
  <si>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</si>
  <si>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</si>
  <si>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</si>
  <si>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</si>
  <si>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</si>
  <si>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</si>
  <si>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</si>
  <si>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</si>
  <si>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</si>
  <si>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</si>
  <si>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</si>
  <si>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</si>
  <si>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</si>
  <si>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</si>
  <si>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</si>
  <si>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</si>
  <si>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</si>
  <si>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</si>
  <si>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</si>
  <si>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</si>
  <si>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</si>
  <si>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</si>
  <si>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</si>
  <si>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</si>
  <si>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</si>
  <si>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</si>
  <si>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</si>
  <si>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</si>
  <si>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</si>
  <si>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</si>
  <si>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</si>
  <si>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</si>
  <si>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</si>
  <si>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</si>
  <si>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</si>
  <si>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</si>
  <si>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</si>
  <si>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</si>
  <si>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</si>
  <si>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</si>
  <si>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</si>
  <si>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</si>
  <si>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</si>
  <si>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</si>
  <si>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</si>
  <si>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</si>
  <si>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</si>
  <si>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</si>
  <si>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</si>
  <si>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</si>
  <si>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</si>
  <si>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</si>
  <si>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</si>
  <si>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</si>
  <si>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</si>
  <si>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</si>
  <si>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</si>
  <si>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</si>
  <si>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</si>
  <si>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</si>
  <si>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</si>
  <si>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</si>
  <si>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</si>
  <si>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</si>
  <si>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</si>
  <si>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</si>
  <si>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</si>
  <si>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</si>
  <si>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</si>
  <si>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</si>
  <si>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</si>
  <si>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</si>
  <si>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</si>
  <si>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</si>
  <si>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</si>
  <si>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</si>
  <si>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</si>
  <si>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</si>
  <si>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</si>
  <si>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</si>
  <si>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</si>
  <si>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</si>
  <si>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</si>
  <si>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</si>
  <si>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</si>
  <si>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</si>
  <si>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</si>
  <si>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</si>
  <si>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</si>
  <si>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</si>
  <si>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</si>
  <si>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</si>
  <si>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</si>
  <si>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</si>
  <si>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</si>
  <si>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</si>
  <si>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</si>
  <si>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</si>
  <si>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</si>
  <si>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</si>
  <si>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</si>
  <si>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</si>
  <si>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</si>
  <si>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</si>
  <si>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</si>
  <si>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</si>
  <si>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</si>
  <si>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</si>
  <si>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</si>
  <si>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</si>
  <si>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</si>
  <si>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</si>
  <si>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</si>
  <si>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</si>
  <si>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</si>
  <si>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</si>
  <si>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</si>
  <si>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</si>
  <si>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</si>
  <si>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</si>
  <si>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</si>
  <si>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</si>
  <si>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</si>
  <si>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</si>
  <si>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</si>
  <si>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</si>
  <si>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</si>
  <si>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</si>
  <si>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</si>
  <si>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</si>
  <si>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</si>
  <si>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</si>
  <si>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</si>
  <si>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</si>
  <si>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</si>
  <si>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</si>
  <si>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</si>
  <si>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</si>
  <si>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</si>
  <si>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</si>
  <si>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</si>
  <si>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</si>
  <si>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</si>
  <si>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</si>
  <si>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</si>
  <si>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</si>
  <si>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</si>
  <si>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</si>
  <si>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</si>
  <si>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</si>
  <si>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</si>
  <si>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</si>
  <si>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</si>
  <si>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</si>
  <si>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</si>
  <si>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</si>
  <si>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</si>
  <si>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</si>
  <si>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</si>
  <si>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</si>
  <si>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</si>
  <si>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</si>
  <si>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</si>
  <si>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</si>
  <si>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</si>
  <si>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</si>
  <si>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</si>
  <si>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</si>
  <si>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</si>
  <si>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</si>
  <si>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</si>
  <si>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</si>
  <si>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</si>
  <si>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</si>
  <si>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</si>
  <si>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</si>
  <si>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</si>
  <si>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</si>
  <si>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</si>
  <si>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</si>
  <si>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</si>
  <si>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</si>
  <si>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</si>
  <si>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</si>
  <si>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</si>
  <si>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</si>
  <si>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</si>
  <si>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</si>
  <si>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</si>
  <si>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</si>
  <si>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</si>
  <si>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</si>
  <si>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</si>
  <si>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</si>
  <si>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</si>
  <si>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</si>
  <si>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</si>
  <si>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</si>
  <si>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</si>
  <si>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</si>
  <si>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</si>
  <si>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</si>
  <si>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</si>
  <si>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</si>
  <si>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</si>
  <si>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</si>
  <si>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</si>
  <si>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</si>
  <si>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</si>
  <si>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</si>
  <si>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</si>
  <si>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</si>
  <si>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</si>
  <si>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</si>
  <si>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</si>
  <si>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</si>
  <si>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</si>
  <si>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</si>
  <si>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</si>
  <si>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</si>
  <si>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</si>
  <si>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</si>
  <si>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</si>
  <si>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</si>
  <si>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</si>
  <si>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</si>
  <si>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</si>
  <si>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</si>
  <si>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</si>
  <si>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</si>
  <si>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</si>
  <si>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</si>
  <si>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</si>
  <si>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</si>
  <si>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</si>
  <si>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</si>
  <si>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</si>
  <si>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</si>
  <si>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</si>
  <si>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</si>
  <si>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</si>
  <si>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</si>
  <si>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</si>
  <si>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</si>
  <si>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</si>
  <si>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</si>
  <si>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</si>
  <si>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</si>
  <si>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</si>
  <si>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</si>
  <si>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</si>
  <si>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</si>
  <si>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</si>
  <si>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</si>
  <si>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</si>
  <si>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</si>
  <si>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</si>
  <si>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</si>
  <si>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</si>
  <si>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</si>
  <si>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</si>
  <si>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</si>
  <si>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</si>
  <si>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</si>
  <si>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</si>
  <si>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</si>
  <si>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</si>
  <si>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</si>
  <si>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</si>
  <si>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</si>
  <si>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</si>
  <si>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</si>
  <si>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</si>
  <si>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</si>
  <si>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</si>
  <si>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</si>
  <si>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</si>
  <si>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</si>
  <si>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</si>
  <si>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</si>
  <si>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</si>
  <si>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</si>
  <si>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</si>
  <si>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</si>
  <si>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</si>
  <si>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</si>
  <si>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</si>
  <si>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</si>
  <si>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</si>
  <si>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</si>
  <si>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</si>
  <si>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</si>
  <si>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</si>
  <si>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</si>
  <si>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</si>
  <si>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</si>
  <si>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</si>
  <si>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</si>
  <si>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</si>
  <si>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</si>
  <si>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</si>
  <si>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</si>
  <si>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</si>
  <si>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</si>
  <si>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</si>
  <si>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</si>
  <si>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</si>
  <si>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</si>
  <si>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</si>
  <si>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</si>
  <si>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</si>
  <si>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</si>
  <si>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</si>
  <si>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</si>
  <si>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</si>
  <si>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</si>
  <si>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</si>
  <si>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</si>
  <si>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</si>
  <si>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</si>
  <si>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</si>
  <si>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</si>
  <si>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</si>
  <si>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</si>
  <si>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</si>
  <si>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</si>
  <si>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</si>
  <si>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</si>
  <si>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</si>
  <si>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</si>
  <si>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</si>
  <si>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</si>
  <si>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</si>
  <si>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</si>
  <si>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</si>
  <si>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</si>
  <si>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</si>
  <si>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</si>
  <si>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</si>
  <si>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</si>
  <si>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</si>
  <si>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</si>
  <si>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</si>
  <si>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</si>
  <si>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</si>
  <si>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</si>
  <si>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</si>
  <si>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</si>
  <si>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</si>
  <si>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</si>
  <si>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</si>
  <si>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</si>
  <si>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</si>
  <si>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</si>
  <si>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</si>
  <si>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</si>
  <si>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</si>
  <si>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</si>
  <si>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</si>
  <si>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</si>
  <si>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</si>
  <si>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</si>
  <si>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</si>
  <si>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</si>
  <si>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</si>
  <si>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</si>
  <si>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</si>
  <si>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</si>
  <si>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</si>
  <si>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</si>
  <si>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</si>
  <si>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</si>
  <si>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</si>
  <si>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</si>
  <si>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</si>
  <si>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</si>
  <si>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</si>
  <si>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</si>
  <si>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</si>
  <si>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</si>
  <si>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</si>
  <si>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</si>
  <si>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</si>
  <si>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</si>
  <si>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</si>
  <si>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</si>
  <si>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</si>
  <si>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</si>
  <si>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</si>
  <si>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</si>
  <si>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</si>
  <si>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</si>
  <si>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</si>
  <si>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</si>
  <si>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</si>
  <si>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</si>
  <si>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</si>
  <si>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</si>
  <si>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</si>
  <si>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</si>
  <si>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</si>
  <si>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</si>
  <si>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</si>
  <si>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</si>
  <si>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</si>
  <si>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</si>
  <si>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</si>
  <si>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</si>
  <si>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</si>
  <si>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</si>
  <si>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</si>
  <si>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</si>
  <si>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</si>
  <si>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</si>
  <si>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</si>
  <si>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</si>
  <si>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</si>
  <si>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</si>
  <si>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</si>
  <si>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</si>
  <si>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</si>
  <si>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</si>
  <si>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</si>
  <si>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</si>
  <si>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</si>
  <si>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</si>
  <si>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</si>
  <si>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</si>
  <si>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</si>
  <si>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</si>
  <si>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</si>
  <si>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</si>
  <si>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</si>
  <si>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</si>
  <si>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</si>
  <si>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</si>
  <si>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</si>
  <si>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</si>
  <si>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</si>
  <si>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</si>
  <si>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</si>
  <si>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</si>
  <si>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</si>
  <si>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</si>
  <si>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</si>
  <si>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</si>
  <si>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</si>
  <si>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</si>
  <si>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</si>
  <si>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</si>
  <si>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</si>
  <si>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</si>
  <si>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</si>
  <si>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</si>
  <si>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</si>
  <si>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</si>
  <si>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</si>
  <si>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</si>
  <si>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</si>
  <si>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</si>
  <si>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</si>
  <si>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</si>
  <si>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</si>
  <si>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</si>
  <si>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</si>
  <si>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</si>
  <si>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</si>
  <si>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</si>
  <si>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</si>
  <si>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</si>
  <si>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</si>
  <si>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</si>
  <si>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</si>
  <si>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</si>
  <si>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</si>
  <si>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</si>
  <si>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</si>
  <si>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</si>
  <si>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</si>
  <si>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</si>
  <si>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</si>
  <si>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</si>
  <si>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</si>
  <si>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</si>
  <si>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</si>
  <si>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</si>
  <si>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</si>
  <si>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</si>
  <si>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</si>
  <si>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</si>
  <si>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</si>
  <si>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</si>
  <si>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</si>
  <si>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</si>
  <si>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</si>
  <si>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</si>
  <si>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</si>
  <si>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</si>
  <si>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</si>
  <si>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</si>
  <si>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</si>
  <si>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</si>
  <si>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</si>
  <si>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</si>
  <si>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</si>
  <si>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</si>
  <si>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</si>
  <si>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</si>
  <si>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</si>
  <si>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</si>
  <si>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</si>
  <si>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</si>
  <si>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</si>
  <si>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</si>
  <si>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</si>
  <si>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</si>
  <si>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</si>
  <si>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</si>
  <si>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</si>
  <si>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</si>
  <si>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</si>
  <si>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</si>
  <si>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</si>
  <si>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</si>
  <si>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</si>
  <si>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</si>
  <si>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</si>
  <si>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</si>
  <si>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</si>
  <si>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</si>
  <si>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</si>
  <si>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</si>
  <si>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</si>
  <si>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</si>
  <si>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</si>
  <si>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</si>
  <si>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</si>
  <si>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</si>
  <si>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</si>
  <si>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</si>
  <si>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</si>
  <si>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</si>
  <si>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</si>
  <si>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</si>
  <si>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</si>
  <si>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</si>
  <si>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</si>
  <si>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</si>
  <si>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</si>
  <si>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</si>
  <si>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</si>
  <si>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</si>
  <si>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</si>
  <si>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</si>
  <si>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</si>
  <si>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</si>
  <si>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</si>
  <si>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</si>
  <si>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</si>
  <si>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</si>
  <si>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</si>
  <si>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</si>
  <si>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</si>
  <si>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</si>
  <si>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</si>
  <si>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</si>
  <si>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</si>
  <si>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</si>
  <si>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</si>
  <si>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</si>
  <si>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</si>
  <si>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</si>
  <si>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</si>
  <si>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</si>
  <si>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</si>
  <si>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</si>
  <si>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</si>
  <si>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</si>
  <si>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</si>
  <si>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</si>
  <si>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</si>
  <si>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</si>
  <si>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</si>
  <si>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</si>
  <si>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</si>
  <si>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</si>
  <si>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</si>
  <si>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</si>
  <si>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</si>
  <si>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</si>
  <si>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</si>
  <si>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</si>
  <si>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</si>
  <si>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</si>
  <si>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</si>
  <si>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</si>
  <si>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</si>
  <si>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</si>
  <si>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</si>
  <si>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</si>
  <si>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</si>
  <si>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</si>
  <si>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</si>
  <si>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</si>
  <si>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</si>
  <si>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</si>
  <si>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</si>
  <si>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</si>
  <si>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</si>
  <si>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</si>
  <si>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</si>
  <si>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</si>
  <si>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</si>
  <si>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</si>
  <si>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</si>
  <si>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</si>
  <si>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</si>
  <si>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</si>
  <si>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</si>
  <si>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</si>
  <si>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</si>
  <si>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</si>
  <si>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</si>
  <si>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</si>
  <si>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</si>
  <si>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</si>
  <si>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</si>
  <si>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</si>
  <si>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</si>
  <si>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</si>
  <si>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</si>
  <si>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</si>
  <si>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</si>
  <si>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</si>
  <si>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</si>
  <si>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</si>
  <si>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</si>
  <si>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</si>
  <si>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</si>
  <si>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</si>
  <si>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</si>
  <si>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</si>
  <si>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</si>
  <si>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</si>
  <si>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</si>
  <si>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</si>
  <si>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</si>
  <si>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</si>
  <si>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</si>
  <si>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</si>
  <si>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</si>
  <si>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</si>
  <si>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</si>
  <si>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</si>
  <si>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</si>
  <si>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</si>
  <si>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</si>
  <si>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</si>
  <si>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</si>
  <si>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</si>
  <si>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</si>
  <si>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</si>
  <si>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</si>
  <si>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</si>
  <si>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</si>
  <si>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</si>
  <si>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</si>
  <si>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</si>
  <si>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</si>
  <si>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</si>
  <si>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</si>
  <si>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</si>
  <si>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</si>
  <si>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</si>
  <si>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</si>
  <si>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</si>
  <si>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</si>
  <si>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</si>
  <si>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</si>
  <si>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</si>
  <si>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</si>
  <si>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</si>
  <si>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</si>
  <si>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</si>
  <si>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</si>
  <si>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</si>
  <si>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</si>
  <si>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</si>
  <si>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</si>
  <si>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</si>
  <si>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</si>
  <si>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</si>
  <si>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</si>
  <si>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</si>
  <si>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</si>
  <si>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</si>
  <si>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</si>
  <si>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</si>
  <si>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</si>
  <si>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</si>
  <si>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</si>
  <si>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</si>
  <si>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</si>
  <si>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</si>
  <si>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</si>
  <si>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</si>
  <si>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</si>
  <si>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</si>
  <si>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</si>
  <si>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</si>
  <si>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</si>
  <si>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</si>
  <si>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</si>
  <si>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</si>
  <si>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</si>
  <si>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</si>
  <si>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</si>
  <si>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</si>
  <si>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</si>
  <si>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</si>
  <si>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</si>
  <si>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</si>
  <si>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</si>
  <si>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</si>
  <si>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</si>
  <si>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</si>
  <si>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</si>
  <si>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</si>
  <si>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</si>
  <si>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</si>
  <si>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</si>
  <si>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</si>
  <si>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</si>
  <si>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</si>
  <si>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</si>
  <si>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</si>
  <si>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</si>
  <si>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</si>
  <si>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</si>
  <si>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</si>
  <si>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</si>
  <si>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</si>
  <si>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</si>
  <si>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</si>
  <si>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</si>
  <si>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</si>
  <si>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</si>
  <si>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</si>
  <si>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</si>
  <si>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</si>
  <si>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</si>
  <si>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</si>
  <si>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</si>
  <si>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</si>
  <si>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</si>
  <si>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</si>
  <si>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</si>
  <si>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</si>
  <si>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</si>
  <si>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</si>
  <si>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</si>
  <si>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</si>
  <si>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</si>
  <si>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</si>
  <si>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</si>
  <si>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</si>
  <si>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</si>
  <si>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</si>
  <si>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</si>
  <si>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</si>
  <si>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</si>
  <si>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</si>
  <si>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</si>
  <si>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</si>
  <si>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</si>
  <si>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</si>
  <si>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</si>
  <si>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</si>
  <si>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</si>
  <si>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</si>
  <si>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</si>
  <si>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</si>
  <si>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</si>
  <si>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</si>
  <si>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</si>
  <si>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</si>
  <si>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</si>
  <si>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</si>
  <si>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</si>
  <si>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</si>
  <si>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</si>
  <si>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</si>
  <si>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</si>
  <si>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</si>
  <si>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</si>
  <si>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</si>
  <si>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</si>
  <si>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</si>
  <si>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</si>
  <si>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</si>
  <si>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</si>
  <si>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</si>
  <si>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</si>
  <si>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</si>
  <si>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</si>
  <si>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</si>
  <si>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</si>
  <si>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</si>
  <si>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</si>
  <si>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</si>
  <si>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</si>
  <si>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</si>
  <si>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</si>
  <si>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</si>
  <si>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</si>
  <si>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</si>
  <si>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</si>
  <si>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</si>
  <si>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</si>
  <si>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</si>
  <si>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</si>
  <si>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</si>
  <si>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</si>
  <si>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</si>
  <si>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</si>
  <si>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</si>
  <si>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</si>
  <si>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</si>
  <si>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</si>
  <si>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</si>
  <si>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</si>
  <si>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</si>
  <si>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</si>
  <si>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</si>
  <si>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</si>
  <si>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</si>
  <si>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</si>
  <si>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</si>
  <si>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</si>
  <si>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</si>
  <si>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</si>
  <si>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</si>
  <si>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</si>
  <si>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</si>
  <si>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</si>
  <si>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</si>
  <si>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</si>
  <si>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</si>
  <si>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</si>
  <si>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</si>
  <si>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</si>
  <si>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</si>
  <si>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</si>
  <si>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</si>
  <si>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</si>
  <si>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</si>
  <si>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</si>
  <si>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</si>
  <si>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</si>
  <si>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</si>
  <si>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</si>
  <si>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</si>
  <si>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</si>
  <si>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</si>
  <si>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</si>
  <si>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</si>
  <si>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</si>
  <si>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</si>
  <si>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</si>
  <si>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</si>
  <si>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</si>
  <si>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</si>
  <si>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</si>
  <si>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</si>
  <si>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</si>
  <si>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</si>
  <si>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</si>
  <si>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</si>
  <si>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</si>
  <si>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</si>
  <si>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</si>
  <si>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</si>
  <si>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</si>
  <si>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</si>
  <si>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</si>
  <si>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</si>
  <si>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</si>
  <si>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</si>
  <si>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</si>
  <si>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</si>
  <si>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</si>
  <si>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</si>
  <si>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</si>
  <si>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</si>
  <si>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</si>
  <si>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</si>
  <si>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</si>
  <si>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</si>
  <si>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</si>
  <si>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</si>
  <si>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</si>
  <si>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</si>
  <si>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</si>
  <si>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</si>
  <si>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</si>
  <si>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</si>
  <si>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</si>
  <si>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</si>
  <si>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</si>
  <si>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</si>
  <si>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</si>
  <si>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</si>
  <si>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</si>
  <si>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</si>
  <si>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</si>
  <si>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</si>
  <si>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</si>
  <si>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</si>
  <si>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</si>
  <si>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</si>
  <si>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</si>
  <si>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</si>
  <si>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</si>
  <si>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</si>
  <si>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</si>
  <si>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</si>
  <si>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</si>
  <si>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</si>
  <si>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</si>
  <si>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</si>
  <si>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</si>
  <si>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</si>
  <si>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</si>
  <si>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</si>
  <si>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</si>
  <si>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</si>
  <si>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</si>
  <si>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</si>
  <si>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</si>
  <si>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</si>
  <si>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</si>
  <si>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</si>
  <si>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</si>
  <si>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</si>
  <si>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</si>
  <si>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</si>
  <si>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</si>
  <si>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</si>
  <si>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</si>
  <si>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</si>
  <si>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</si>
  <si>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</si>
  <si>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</si>
  <si>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</si>
  <si>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</si>
  <si>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</si>
  <si>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</si>
  <si>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</si>
  <si>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</si>
  <si>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</si>
  <si>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</si>
  <si>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</si>
  <si>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</si>
  <si>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</si>
  <si>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</si>
  <si>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</si>
  <si>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</si>
  <si>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</si>
  <si>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</si>
  <si>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</si>
  <si>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</si>
  <si>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</si>
  <si>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</si>
  <si>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</si>
  <si>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</si>
  <si>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</si>
  <si>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</si>
  <si>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</si>
  <si>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</si>
  <si>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</si>
  <si>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</si>
  <si>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</si>
  <si>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</si>
  <si>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</si>
  <si>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</si>
  <si>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</si>
  <si>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</si>
  <si>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</si>
  <si>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</si>
  <si>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</si>
  <si>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</si>
  <si>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</si>
  <si>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</si>
  <si>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</si>
  <si>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</si>
  <si>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</si>
  <si>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</si>
  <si>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</si>
  <si>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</si>
  <si>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</si>
  <si>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</si>
  <si>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</si>
  <si>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</si>
  <si>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</si>
  <si>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</si>
  <si>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</si>
  <si>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</si>
  <si>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</si>
  <si>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</si>
  <si>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</si>
  <si>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</si>
  <si>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</si>
  <si>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</si>
  <si>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</si>
  <si>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</si>
  <si>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</si>
  <si>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</si>
  <si>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</si>
  <si>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</si>
  <si>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</si>
  <si>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</si>
  <si>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</si>
  <si>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</si>
  <si>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</si>
  <si>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</si>
  <si>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</si>
  <si>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</si>
  <si>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</si>
  <si>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</si>
  <si>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</si>
  <si>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</si>
  <si>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</si>
  <si>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</si>
  <si>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</si>
  <si>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</si>
  <si>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</si>
  <si>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</si>
  <si>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</si>
  <si>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</si>
  <si>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</si>
  <si>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</si>
  <si>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</si>
  <si>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</si>
  <si>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</si>
  <si>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</si>
  <si>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</si>
  <si>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</si>
  <si>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</si>
  <si>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</si>
  <si>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</si>
  <si>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</si>
  <si>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</si>
  <si>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</si>
  <si>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</si>
  <si>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</si>
  <si>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</si>
  <si>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</si>
  <si>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</si>
  <si>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</si>
  <si>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</si>
  <si>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</si>
  <si>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</si>
  <si>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</si>
  <si>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</si>
  <si>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</si>
  <si>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</si>
  <si>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</si>
  <si>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</si>
  <si>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</si>
  <si>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</si>
  <si>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</si>
  <si>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</si>
  <si>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</si>
  <si>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</si>
  <si>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</si>
  <si>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</si>
  <si>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</si>
  <si>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</si>
  <si>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</si>
  <si>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</si>
  <si>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</si>
  <si>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</si>
  <si>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</si>
  <si>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</si>
  <si>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</si>
  <si>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</si>
  <si>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</si>
  <si>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</si>
  <si>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</si>
  <si>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</si>
  <si>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</si>
  <si>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</si>
  <si>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</si>
  <si>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</si>
  <si>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</si>
  <si>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</si>
  <si>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</si>
  <si>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</si>
  <si>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</si>
  <si>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</si>
  <si>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</si>
  <si>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</si>
  <si>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</si>
  <si>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</si>
  <si>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</si>
  <si>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</si>
  <si>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</si>
  <si>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</si>
  <si>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</si>
  <si>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</si>
  <si>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</si>
  <si>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</si>
  <si>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</si>
  <si>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</si>
  <si>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</si>
  <si>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</si>
  <si>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</si>
  <si>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</si>
  <si>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</si>
  <si>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</si>
  <si>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</si>
  <si>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</si>
  <si>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</si>
  <si>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</si>
  <si>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</si>
  <si>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</si>
  <si>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</si>
  <si>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</si>
  <si>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</si>
  <si>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</si>
  <si>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</si>
  <si>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</si>
  <si>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</si>
  <si>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</si>
  <si>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</si>
  <si>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</si>
  <si>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</si>
  <si>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</si>
  <si>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</si>
  <si>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</si>
  <si>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</si>
  <si>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</si>
  <si>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</si>
  <si>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</si>
  <si>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</si>
  <si>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</si>
  <si>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</si>
  <si>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</si>
  <si>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</si>
  <si>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</si>
  <si>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</si>
  <si>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</si>
  <si>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</si>
  <si>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</si>
  <si>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</si>
  <si>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</si>
  <si>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</si>
  <si>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</si>
  <si>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</si>
  <si>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</si>
  <si>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</si>
  <si>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</si>
  <si>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</si>
  <si>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</si>
  <si>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</si>
  <si>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</si>
  <si>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</si>
  <si>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</si>
  <si>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</si>
  <si>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</si>
  <si>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</si>
  <si>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</si>
  <si>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</si>
  <si>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</si>
  <si>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</si>
  <si>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</si>
  <si>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</si>
  <si>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</si>
  <si>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</si>
  <si>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</si>
  <si>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</si>
  <si>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</si>
  <si>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</si>
  <si>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</si>
  <si>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</si>
  <si>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</si>
  <si>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</si>
  <si>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</si>
  <si>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</si>
  <si>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</si>
  <si>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</si>
  <si>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</si>
  <si>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</si>
  <si>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</si>
  <si>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</si>
  <si>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</si>
  <si>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</si>
  <si>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</si>
  <si>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</si>
  <si>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</si>
  <si>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</si>
  <si>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</si>
  <si>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</si>
  <si>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</si>
  <si>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</si>
  <si>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</si>
  <si>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</si>
  <si>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</si>
  <si>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</si>
  <si>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</si>
  <si>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</si>
  <si>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</si>
  <si>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</si>
  <si>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</si>
  <si>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</si>
  <si>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</si>
  <si>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</si>
  <si>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</si>
  <si>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</si>
  <si>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</si>
  <si>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</si>
  <si>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</si>
  <si>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</si>
  <si>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</si>
  <si>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</si>
  <si>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</si>
  <si>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</si>
  <si>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</si>
  <si>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</si>
  <si>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</si>
  <si>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</si>
  <si>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</si>
  <si>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</si>
  <si>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</si>
  <si>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</si>
  <si>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</si>
  <si>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</si>
  <si>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</si>
  <si>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</si>
  <si>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</si>
  <si>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</si>
  <si>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</si>
  <si>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</si>
  <si>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</si>
  <si>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</si>
  <si>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</si>
  <si>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</si>
  <si>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</si>
  <si>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</si>
  <si>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</si>
  <si>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</si>
  <si>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</si>
  <si>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</si>
  <si>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</si>
  <si>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</si>
  <si>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</si>
  <si>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</si>
  <si>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</si>
  <si>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</si>
  <si>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</si>
  <si>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</si>
  <si>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</si>
  <si>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</si>
  <si>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</si>
  <si>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</si>
  <si>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</si>
  <si>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</si>
  <si>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</si>
  <si>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</si>
  <si>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</si>
  <si>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</si>
  <si>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</si>
  <si>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</si>
  <si>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</si>
  <si>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</si>
  <si>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</si>
  <si>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</si>
  <si>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</si>
  <si>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</si>
  <si>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</si>
  <si>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</si>
  <si>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</si>
  <si>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</si>
  <si>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</si>
  <si>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</si>
  <si>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</si>
  <si>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</si>
  <si>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</si>
  <si>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</si>
  <si>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</si>
  <si>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</si>
  <si>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</si>
  <si>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</si>
  <si>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</si>
  <si>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</si>
  <si>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</si>
  <si>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</si>
  <si>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</si>
  <si>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</si>
  <si>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</si>
  <si>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</si>
  <si>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</si>
  <si>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</si>
  <si>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</si>
  <si>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</si>
  <si>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</si>
  <si>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</si>
  <si>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</si>
  <si>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</si>
  <si>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</si>
  <si>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</si>
  <si>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</si>
  <si>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</si>
  <si>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</si>
  <si>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</si>
  <si>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</si>
  <si>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</si>
  <si>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</si>
  <si>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</si>
  <si>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</si>
  <si>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</si>
  <si>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</si>
  <si>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</si>
  <si>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</si>
  <si>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</si>
  <si>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</si>
  <si>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</si>
  <si>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</si>
  <si>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</si>
  <si>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</si>
  <si>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</si>
  <si>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</si>
  <si>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</si>
  <si>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</si>
  <si>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</si>
  <si>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</si>
  <si>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</si>
  <si>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</si>
  <si>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</si>
  <si>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</si>
  <si>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</si>
  <si>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</si>
  <si>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</si>
  <si>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</si>
  <si>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</si>
  <si>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</si>
  <si>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</si>
  <si>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</si>
  <si>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</si>
  <si>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</si>
  <si>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</si>
  <si>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</si>
  <si>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</si>
  <si>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</si>
  <si>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</si>
  <si>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</si>
  <si>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</si>
  <si>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</si>
  <si>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</si>
  <si>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</si>
  <si>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</si>
  <si>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</si>
  <si>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</si>
  <si>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</si>
  <si>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</si>
  <si>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</si>
  <si>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</si>
  <si>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</si>
  <si>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</si>
  <si>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</si>
  <si>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</si>
  <si>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</si>
  <si>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</si>
  <si>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</si>
  <si>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</si>
  <si>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</si>
  <si>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</si>
  <si>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</si>
  <si>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</si>
  <si>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</si>
  <si>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</si>
  <si>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</si>
  <si>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</si>
  <si>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</si>
  <si>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</si>
  <si>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</si>
  <si>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</si>
  <si>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</si>
  <si>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</si>
  <si>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</si>
  <si>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</si>
  <si>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</si>
  <si>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</si>
  <si>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</si>
  <si>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</si>
  <si>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</si>
  <si>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</si>
  <si>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</si>
  <si>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</si>
  <si>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</si>
  <si>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</si>
  <si>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</si>
  <si>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</si>
  <si>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</si>
  <si>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</si>
  <si>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</si>
  <si>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</si>
  <si>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</si>
  <si>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</si>
  <si>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</si>
  <si>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</si>
  <si>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</si>
  <si>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</si>
  <si>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</si>
  <si>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</si>
  <si>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</si>
  <si>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</si>
  <si>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</si>
  <si>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</si>
  <si>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</si>
  <si>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</si>
  <si>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</si>
  <si>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</si>
  <si>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</si>
  <si>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</si>
  <si>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</si>
  <si>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</si>
  <si>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</si>
  <si>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</si>
  <si>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</si>
  <si>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</si>
  <si>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</si>
  <si>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</si>
  <si>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</si>
  <si>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</si>
  <si>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</si>
  <si>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</si>
  <si>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</si>
  <si>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</si>
  <si>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</si>
  <si>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</si>
  <si>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</si>
  <si>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</si>
  <si>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</si>
  <si>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</si>
  <si>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</si>
  <si>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</si>
  <si>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</si>
  <si>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</si>
  <si>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</si>
  <si>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</si>
  <si>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</si>
  <si>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</si>
  <si>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</si>
  <si>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</si>
  <si>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</si>
  <si>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</si>
  <si>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</si>
  <si>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</si>
  <si>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</si>
  <si>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</si>
  <si>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</si>
  <si>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</si>
  <si>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</si>
  <si>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</si>
  <si>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</si>
  <si>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</si>
  <si>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</si>
  <si>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</si>
  <si>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</si>
  <si>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</si>
  <si>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</si>
  <si>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</si>
  <si>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</si>
  <si>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</si>
  <si>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</si>
  <si>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</si>
  <si>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</si>
  <si>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</si>
  <si>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</si>
  <si>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</si>
  <si>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</si>
  <si>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</si>
  <si>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</si>
  <si>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</si>
  <si>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</si>
  <si>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</si>
  <si>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</si>
  <si>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</si>
  <si>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</si>
  <si>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</si>
  <si>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</si>
  <si>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</si>
  <si>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</si>
  <si>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</si>
  <si>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</si>
  <si>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</si>
  <si>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</si>
  <si>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</si>
  <si>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</si>
  <si>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</si>
  <si>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</si>
  <si>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</si>
  <si>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</si>
  <si>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</si>
  <si>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</si>
  <si>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</si>
  <si>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</si>
  <si>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</si>
  <si>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</si>
  <si>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</si>
  <si>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</si>
  <si>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</si>
  <si>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</si>
  <si>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</si>
  <si>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</si>
  <si>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</si>
  <si>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</si>
  <si>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</si>
  <si>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</si>
  <si>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</si>
  <si>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</si>
  <si>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</si>
  <si>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</si>
  <si>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</si>
  <si>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</si>
  <si>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</si>
  <si>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</si>
  <si>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</si>
  <si>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</si>
  <si>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</si>
  <si>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</si>
  <si>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</si>
  <si>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</si>
  <si>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</si>
  <si>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</si>
  <si>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</si>
  <si>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</si>
  <si>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</si>
  <si>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</si>
  <si>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</si>
  <si>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</si>
  <si>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</si>
  <si>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</si>
  <si>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</si>
  <si>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</si>
  <si>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</si>
  <si>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</si>
  <si>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</si>
  <si>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</si>
  <si>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</si>
  <si>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</si>
  <si>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</si>
  <si>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</si>
  <si>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</si>
  <si>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</si>
  <si>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</si>
  <si>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</si>
  <si>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</si>
  <si>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</si>
  <si>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</si>
  <si>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</si>
  <si>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</si>
  <si>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</si>
  <si>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</si>
  <si>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</si>
  <si>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</si>
  <si>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</si>
  <si>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</si>
  <si>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</si>
  <si>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</si>
  <si>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</si>
  <si>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</si>
  <si>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</si>
  <si>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</si>
  <si>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</si>
  <si>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</si>
  <si>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</si>
  <si>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</si>
  <si>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</si>
  <si>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</si>
  <si>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</si>
  <si>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</si>
  <si>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</si>
  <si>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</si>
  <si>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</si>
  <si>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</si>
  <si>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</si>
  <si>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</si>
  <si>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</si>
  <si>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</si>
  <si>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</si>
  <si>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</si>
  <si>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</si>
  <si>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</si>
  <si>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</si>
  <si>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</si>
  <si>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</si>
  <si>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</si>
  <si>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</si>
  <si>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</si>
  <si>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</si>
  <si>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</si>
  <si>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</si>
  <si>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</si>
  <si>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</si>
  <si>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</si>
  <si>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</si>
  <si>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</si>
  <si>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</si>
  <si>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</si>
  <si>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</si>
  <si>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</si>
  <si>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</si>
  <si>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</si>
  <si>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</si>
  <si>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</si>
  <si>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</si>
  <si>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</si>
  <si>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</si>
  <si>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</si>
  <si>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</si>
  <si>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</si>
  <si>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</si>
  <si>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</si>
  <si>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</si>
  <si>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</si>
  <si>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</si>
  <si>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</si>
  <si>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</si>
  <si>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</si>
  <si>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</si>
  <si>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</si>
  <si>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</si>
  <si>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</si>
  <si>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</si>
  <si>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</si>
  <si>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</si>
  <si>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</si>
  <si>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</si>
  <si>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</si>
  <si>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</si>
  <si>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</si>
  <si>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</si>
  <si>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</si>
  <si>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</si>
  <si>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</si>
  <si>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</si>
  <si>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</si>
  <si>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</si>
  <si>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</si>
  <si>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</si>
  <si>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</si>
  <si>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</si>
  <si>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</si>
  <si>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</si>
  <si>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</si>
  <si>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</si>
  <si>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</si>
  <si>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</si>
  <si>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</si>
  <si>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</si>
  <si>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</si>
  <si>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</si>
  <si>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</si>
  <si>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</si>
  <si>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</si>
  <si>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</si>
  <si>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</si>
  <si>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</si>
  <si>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</si>
  <si>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</si>
  <si>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</si>
  <si>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</si>
  <si>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</si>
  <si>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</si>
  <si>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</si>
  <si>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</si>
  <si>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</si>
  <si>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</si>
  <si>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</si>
  <si>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</si>
  <si>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</si>
  <si>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</si>
  <si>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</si>
  <si>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</si>
  <si>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</si>
  <si>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</si>
  <si>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</si>
  <si>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</si>
  <si>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</si>
  <si>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</si>
  <si>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</si>
  <si>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</si>
  <si>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</si>
  <si>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</si>
  <si>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</si>
  <si>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</si>
  <si>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</si>
  <si>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</si>
  <si>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</si>
  <si>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</si>
  <si>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</si>
  <si>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</si>
  <si>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</si>
  <si>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</si>
  <si>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</si>
  <si>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</si>
  <si>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</si>
  <si>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</si>
  <si>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</si>
  <si>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</si>
  <si>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</si>
  <si>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</si>
  <si>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</si>
  <si>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</si>
  <si>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</si>
  <si>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</si>
  <si>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</si>
  <si>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</si>
  <si>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</si>
  <si>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</si>
  <si>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</si>
  <si>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</si>
  <si>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</si>
  <si>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</si>
  <si>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</si>
  <si>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</si>
  <si>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</si>
  <si>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</si>
  <si>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</si>
  <si>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</si>
  <si>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</si>
  <si>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</si>
  <si>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</si>
  <si>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</si>
  <si>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</si>
  <si>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</si>
  <si>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</si>
  <si>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</si>
  <si>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</si>
  <si>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</si>
  <si>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</si>
  <si>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</si>
  <si>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</si>
  <si>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</si>
  <si>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</si>
  <si>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</si>
  <si>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</si>
  <si>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</si>
  <si>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</si>
  <si>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</si>
  <si>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</si>
  <si>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</si>
  <si>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</si>
  <si>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</si>
  <si>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</si>
  <si>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</si>
  <si>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</si>
  <si>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</si>
  <si>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</si>
  <si>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</si>
  <si>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</si>
  <si>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</si>
  <si>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</si>
  <si>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</si>
  <si>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</si>
  <si>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</si>
  <si>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</si>
  <si>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</si>
  <si>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</si>
  <si>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</si>
  <si>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</si>
  <si>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</si>
  <si>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</si>
  <si>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</si>
  <si>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</si>
  <si>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</si>
  <si>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</si>
  <si>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</si>
  <si>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</si>
  <si>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</si>
  <si>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</si>
  <si>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</si>
  <si>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</si>
  <si>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</si>
  <si>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</si>
  <si>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</si>
  <si>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</si>
  <si>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</si>
  <si>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</si>
  <si>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</si>
  <si>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</si>
  <si>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</si>
  <si>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</si>
  <si>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</si>
  <si>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</si>
  <si>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</si>
  <si>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</si>
  <si>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</si>
  <si>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</si>
  <si>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</si>
  <si>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</si>
  <si>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</si>
  <si>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</si>
  <si>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</si>
  <si>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</si>
  <si>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</si>
  <si>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</si>
  <si>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</si>
  <si>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</si>
  <si>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</si>
  <si>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</si>
  <si>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</si>
  <si>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</si>
  <si>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</si>
  <si>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</si>
  <si>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</si>
  <si>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</si>
  <si>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</si>
  <si>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</si>
  <si>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</si>
  <si>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</si>
  <si>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</si>
  <si>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</si>
  <si>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</si>
  <si>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</si>
  <si>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</si>
  <si>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</si>
  <si>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</si>
  <si>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</si>
  <si>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</si>
  <si>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</si>
  <si>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</si>
  <si>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</si>
  <si>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</si>
  <si>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</si>
  <si>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</si>
  <si>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</si>
  <si>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</si>
  <si>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</si>
  <si>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</si>
  <si>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</si>
  <si>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</si>
  <si>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</si>
  <si>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</si>
  <si>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</si>
  <si>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</si>
  <si>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</si>
  <si>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</si>
  <si>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</si>
  <si>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</si>
  <si>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</si>
  <si>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</si>
  <si>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</si>
  <si>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</si>
  <si>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</si>
  <si>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</si>
  <si>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</si>
  <si>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</si>
  <si>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</si>
  <si>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</si>
  <si>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</si>
  <si>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</si>
  <si>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</si>
  <si>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</si>
  <si>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</si>
  <si>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</si>
  <si>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</si>
  <si>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</si>
  <si>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</si>
  <si>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</si>
  <si>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</si>
  <si>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</si>
  <si>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</si>
  <si>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</si>
  <si>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</si>
  <si>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</si>
  <si>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</si>
  <si>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</si>
  <si>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</si>
  <si>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</si>
  <si>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</si>
  <si>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</si>
  <si>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</si>
  <si>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</si>
  <si>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</si>
  <si>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</si>
  <si>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</si>
  <si>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</si>
  <si>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</si>
  <si>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</si>
  <si>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</si>
  <si>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</si>
  <si>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</si>
  <si>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</si>
  <si>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</si>
  <si>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</si>
  <si>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</si>
  <si>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</si>
  <si>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</si>
  <si>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</si>
  <si>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</si>
  <si>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</si>
  <si>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</si>
  <si>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</si>
  <si>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</si>
  <si>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</si>
  <si>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</si>
  <si>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</si>
  <si>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</si>
  <si>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</si>
  <si>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</si>
  <si>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</si>
  <si>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</si>
  <si>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</si>
  <si>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</si>
  <si>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</si>
  <si>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</si>
  <si>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</si>
  <si>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</si>
  <si>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</si>
  <si>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</si>
  <si>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</si>
  <si>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</si>
  <si>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</si>
  <si>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</si>
  <si>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</si>
  <si>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</si>
  <si>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</si>
  <si>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</si>
  <si>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</si>
  <si>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</si>
  <si>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</si>
  <si>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</si>
  <si>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</si>
  <si>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</si>
  <si>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</si>
  <si>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</si>
  <si>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</si>
  <si>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</si>
  <si>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</si>
  <si>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</si>
  <si>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</si>
  <si>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</si>
  <si>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</si>
  <si>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</si>
  <si>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</si>
  <si>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</si>
  <si>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</si>
  <si>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</si>
  <si>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</si>
  <si>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</si>
  <si>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</si>
  <si>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</si>
  <si>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</si>
  <si>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</si>
  <si>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</si>
  <si>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</si>
  <si>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</si>
  <si>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</si>
  <si>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</si>
  <si>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</si>
  <si>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</si>
  <si>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</si>
  <si>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</si>
  <si>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</si>
  <si>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</si>
  <si>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</si>
  <si>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</si>
  <si>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</si>
  <si>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</si>
  <si>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</si>
  <si>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</si>
  <si>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</si>
  <si>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</si>
  <si>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</si>
  <si>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</si>
  <si>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</si>
  <si>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</si>
  <si>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</si>
  <si>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</si>
  <si>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</si>
  <si>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</si>
  <si>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</si>
  <si>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</si>
  <si>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</si>
  <si>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</si>
  <si>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</si>
  <si>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</si>
  <si>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</si>
  <si>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</si>
  <si>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</si>
  <si>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</si>
  <si>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</si>
  <si>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</si>
  <si>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</si>
  <si>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</si>
  <si>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</si>
  <si>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</si>
  <si>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</si>
  <si>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</si>
  <si>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</si>
  <si>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</si>
  <si>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</si>
  <si>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</si>
  <si>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</si>
  <si>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</si>
  <si>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</si>
  <si>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</si>
  <si>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</si>
  <si>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</si>
  <si>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</si>
  <si>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</si>
  <si>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</si>
  <si>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</si>
  <si>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</si>
  <si>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</si>
  <si>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</si>
  <si>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</si>
  <si>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</si>
  <si>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</si>
  <si>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</si>
  <si>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</si>
  <si>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</si>
  <si>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</si>
  <si>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</si>
  <si>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</si>
  <si>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</si>
  <si>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</si>
  <si>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</si>
  <si>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</si>
  <si>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</si>
  <si>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</si>
  <si>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</si>
  <si>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</si>
  <si>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</si>
  <si>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</si>
  <si>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</si>
  <si>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</si>
  <si>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</si>
  <si>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</si>
  <si>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</si>
  <si>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</si>
  <si>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</si>
  <si>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</si>
  <si>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</si>
  <si>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</si>
  <si>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</si>
  <si>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</si>
  <si>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</si>
  <si>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</si>
  <si>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</si>
  <si>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</si>
  <si>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</si>
  <si>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</si>
  <si>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</si>
  <si>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</si>
  <si>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</si>
  <si>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</si>
  <si>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</si>
  <si>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Grand Total</t>
  </si>
  <si>
    <t>Count of country</t>
  </si>
  <si>
    <t>Row Labels</t>
  </si>
  <si>
    <t>(All)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</si>
  <si>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</si>
  <si>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</si>
  <si>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</si>
  <si>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</si>
  <si>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</si>
  <si>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</si>
  <si>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</si>
  <si>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</si>
  <si>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</si>
  <si>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</si>
  <si>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</si>
  <si>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</si>
  <si>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Count of outcome</t>
  </si>
  <si>
    <t>Quarters</t>
  </si>
  <si>
    <t>Years</t>
  </si>
  <si>
    <t xml:space="preserve">Parent category </t>
  </si>
  <si>
    <t>Count of category &amp; sub-category</t>
  </si>
  <si>
    <t>Parent category</t>
  </si>
  <si>
    <t>Greater than or equal to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</si>
  <si>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</si>
  <si>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</si>
  <si>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</si>
  <si>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</si>
  <si>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</si>
  <si>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</si>
  <si>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</si>
  <si>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</si>
  <si>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</si>
  <si>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</si>
  <si>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</si>
  <si>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</si>
  <si>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</si>
  <si>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</si>
  <si>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</si>
  <si>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</si>
  <si>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</si>
  <si>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</si>
  <si>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Standard Deviation</t>
  </si>
  <si>
    <t>Standard deviation</t>
  </si>
  <si>
    <t>Variance</t>
  </si>
  <si>
    <t>Maximum</t>
  </si>
  <si>
    <t>Maximun</t>
  </si>
  <si>
    <t>Minimum</t>
  </si>
  <si>
    <t>Median</t>
  </si>
  <si>
    <t>Mean</t>
  </si>
  <si>
    <t>Failed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</si>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</sst>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0_);[Red]\(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0" fontId="0" fillId="33" borderId="0" xfId="0" applyFill="1"/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8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fgColor theme="9" tint="-0.24994659260841701"/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EB6D8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ont>
        <color theme="1" tint="4.9989318521683403E-2"/>
      </font>
      <numFmt numFmtId="30" formatCode="@"/>
      <fill>
        <patternFill>
          <bgColor rgb="FFEB757F"/>
        </patternFill>
      </fill>
    </dxf>
    <dxf>
      <font>
        <color theme="1" tint="4.9989318521683403E-2"/>
      </font>
      <numFmt numFmtId="30" formatCode="@"/>
      <fill>
        <patternFill>
          <bgColor rgb="FFFF9DA1"/>
        </patternFill>
      </fill>
    </dxf>
    <dxf>
      <font>
        <color theme="1" tint="4.9989318521683403E-2"/>
      </font>
      <numFmt numFmtId="30" formatCode="@"/>
      <fill>
        <patternFill>
          <bgColor theme="9" tint="0.39994506668294322"/>
        </patternFill>
      </fill>
    </dxf>
    <dxf>
      <font>
        <color theme="1"/>
      </font>
      <numFmt numFmtId="2" formatCode="0.00"/>
      <fill>
        <patternFill>
          <fgColor rgb="FF2A0000"/>
          <bgColor rgb="FFC00000"/>
        </patternFill>
      </fill>
    </dxf>
  </dxfs>
  <tableStyles count="0" defaultTableStyle="TableStyleMedium2" defaultPivotStyle="PivotStyleLight16"/>
  <colors>
    <mruColors>
      <color rgb="FF159DF3"/>
      <color rgb="FF17934F"/>
      <color rgb="FF1263E6"/>
      <color rgb="FFEB757F"/>
      <color rgb="FFFF1649"/>
      <color rgb="FFEB6D81"/>
      <color rgb="FF2A0000"/>
      <color rgb="FFFF9DA1"/>
      <color rgb="FF8BE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copy2 copy.xlsx]pivot table1!PivotTable2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59D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793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0-644A-8702-A175782110F8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0-644A-8702-A175782110F8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0-644A-8702-A175782110F8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0-644A-8702-A1757821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66439184"/>
        <c:axId val="1166390352"/>
      </c:barChart>
      <c:catAx>
        <c:axId val="11664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90352"/>
        <c:crosses val="autoZero"/>
        <c:auto val="1"/>
        <c:lblAlgn val="ctr"/>
        <c:lblOffset val="100"/>
        <c:noMultiLvlLbl val="0"/>
      </c:catAx>
      <c:valAx>
        <c:axId val="11663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copy2 copy.xlsx]pivot table graph!PivotTable7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104545100179315E-2"/>
          <c:y val="7.6362912501105898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7-4747-8FA1-A36AB8A1A80D}"/>
            </c:ext>
          </c:extLst>
        </c:ser>
        <c:ser>
          <c:idx val="1"/>
          <c:order val="1"/>
          <c:tx>
            <c:strRef>
              <c:f>'pivot table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7-4747-8FA1-A36AB8A1A80D}"/>
            </c:ext>
          </c:extLst>
        </c:ser>
        <c:ser>
          <c:idx val="2"/>
          <c:order val="2"/>
          <c:tx>
            <c:strRef>
              <c:f>'pivot table graph'!$D$5:$D$6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graph'!$D$7:$D$19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7-4747-8FA1-A36AB8A1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490912"/>
        <c:axId val="1255478528"/>
      </c:lineChart>
      <c:catAx>
        <c:axId val="134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78528"/>
        <c:crosses val="autoZero"/>
        <c:auto val="1"/>
        <c:lblAlgn val="ctr"/>
        <c:lblOffset val="100"/>
        <c:noMultiLvlLbl val="0"/>
      </c:catAx>
      <c:valAx>
        <c:axId val="1255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490912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  <a:outerShdw sx="1000" sy="1000" algn="ctr" rotWithShape="0">
            <a:srgbClr val="000000"/>
          </a:outerShdw>
        </a:effectLst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379985997487216"/>
          <c:y val="0.4222255153499071"/>
          <c:w val="8.4383273556636287E-2"/>
          <c:h val="0.14483167821013176"/>
        </c:manualLayout>
      </c:layout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copy2 copy.xlsx]pivot table barchart2!PivotTable5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1ACF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1ACF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barchart2'!$B$5:$B$6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barchart2'!$A$7:$A$31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barchart2'!$B$7:$B$31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E-314F-8036-019DD0B2423F}"/>
            </c:ext>
          </c:extLst>
        </c:ser>
        <c:ser>
          <c:idx val="1"/>
          <c:order val="1"/>
          <c:tx>
            <c:strRef>
              <c:f>'pivot table barchart2'!$C$5:$C$6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barchart2'!$A$7:$A$31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barchart2'!$C$7:$C$31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E-314F-8036-019DD0B2423F}"/>
            </c:ext>
          </c:extLst>
        </c:ser>
        <c:ser>
          <c:idx val="2"/>
          <c:order val="2"/>
          <c:tx>
            <c:strRef>
              <c:f>'pivot table barchart2'!$D$5:$D$6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barchart2'!$A$7:$A$31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barchart2'!$D$7:$D$31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E-314F-8036-019DD0B2423F}"/>
            </c:ext>
          </c:extLst>
        </c:ser>
        <c:ser>
          <c:idx val="3"/>
          <c:order val="3"/>
          <c:tx>
            <c:strRef>
              <c:f>'pivot table barchart2'!$E$5:$E$6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1ACFE"/>
            </a:solidFill>
            <a:ln>
              <a:noFill/>
            </a:ln>
            <a:effectLst/>
          </c:spPr>
          <c:invertIfNegative val="0"/>
          <c:cat>
            <c:strRef>
              <c:f>'pivot table barchart2'!$A$7:$A$31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barchart2'!$E$7:$E$31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E-314F-8036-019DD0B2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4445663"/>
        <c:axId val="731094656"/>
      </c:barChart>
      <c:catAx>
        <c:axId val="9244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94656"/>
        <c:crosses val="autoZero"/>
        <c:auto val="1"/>
        <c:lblAlgn val="ctr"/>
        <c:lblOffset val="100"/>
        <c:noMultiLvlLbl val="0"/>
      </c:catAx>
      <c:valAx>
        <c:axId val="731094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127000</xdr:rowOff>
    </xdr:from>
    <xdr:to>
      <xdr:col>10</xdr:col>
      <xdr:colOff>1460500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0FAB4-C6B3-1DD4-3C52-8511909D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12700</xdr:rowOff>
    </xdr:from>
    <xdr:to>
      <xdr:col>18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212CA-637C-4443-A35F-9735B356D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23</xdr:row>
      <xdr:rowOff>0</xdr:rowOff>
    </xdr:from>
    <xdr:to>
      <xdr:col>10</xdr:col>
      <xdr:colOff>800100</xdr:colOff>
      <xdr:row>47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6EABE-E102-1942-A358-018B9A5A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2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39.774504050925" createdVersion="8" refreshedVersion="8" minRefreshableVersion="3" recordCount="1000" xr:uid="{6030C663-C9D1-EC4C-8DB5-9D1B2C8A724E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41.705316898151" createdVersion="8" refreshedVersion="8" minRefreshableVersion="3" recordCount="1000" xr:uid="{14DEF11A-05B7-904C-9920-79686F281C17}">
  <cacheSource type="worksheet">
    <worksheetSource ref="A1:Q1001" sheet="Crowdfunding" r:id="rId2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10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Ended Co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oba Ahmad" refreshedDate="45039.999296527778" createdVersion="8" refreshedVersion="8" minRefreshableVersion="3" recordCount="1000" xr:uid="{8A9EF39E-FEF8-D846-BFA1-3D1F3738B755}">
  <cacheSource type="worksheet">
    <worksheetSource ref="A1:P1001" sheet="Crowdfunding" r:id="rId2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x v="0"/>
    <d v="2015-12-15T06:00:00"/>
    <b v="0"/>
    <b v="0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x v="1"/>
    <d v="2014-08-21T05:00:00"/>
    <b v="0"/>
    <b v="1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x v="2"/>
    <d v="2013-11-19T06:00:00"/>
    <b v="0"/>
    <b v="0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x v="3"/>
    <d v="2019-09-20T05:00:00"/>
    <b v="0"/>
    <b v="0"/>
    <x v="1"/>
    <s v="rock"/>
  </r>
  <r>
    <n v="4"/>
    <s v="Larson-Little"/>
    <s v="Proactive foreground core"/>
    <n v="7600"/>
    <n v="5265"/>
    <x v="0"/>
    <n v="53"/>
    <s v="US"/>
    <s v="USD"/>
    <n v="1547964000"/>
    <x v="4"/>
    <x v="4"/>
    <d v="2019-01-24T06:00:00"/>
    <b v="0"/>
    <b v="0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x v="5"/>
    <d v="2012-09-08T05:00:00"/>
    <b v="0"/>
    <b v="0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x v="6"/>
    <d v="2017-09-14T05:00:00"/>
    <b v="0"/>
    <b v="0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x v="7"/>
    <d v="2015-08-15T05:00:00"/>
    <b v="0"/>
    <b v="0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x v="8"/>
    <d v="2010-08-11T05:00:00"/>
    <b v="0"/>
    <b v="0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x v="9"/>
    <d v="2013-11-07T06:00:00"/>
    <b v="0"/>
    <b v="0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x v="10"/>
    <d v="2010-10-01T05:00:00"/>
    <b v="0"/>
    <b v="0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x v="11"/>
    <d v="2010-09-27T05:00:00"/>
    <b v="0"/>
    <b v="1"/>
    <x v="3"/>
    <s v="plays"/>
  </r>
  <r>
    <n v="12"/>
    <s v="Kim Ltd"/>
    <s v="Assimilated hybrid intranet"/>
    <n v="6300"/>
    <n v="5629"/>
    <x v="0"/>
    <n v="55"/>
    <s v="US"/>
    <s v="USD"/>
    <n v="1571720400"/>
    <x v="12"/>
    <x v="12"/>
    <d v="2019-10-30T05:00:00"/>
    <b v="0"/>
    <b v="0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x v="13"/>
    <d v="2016-06-23T05:00:00"/>
    <b v="0"/>
    <b v="0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x v="14"/>
    <d v="2012-04-02T05:00:00"/>
    <b v="0"/>
    <b v="0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x v="15"/>
    <d v="2019-12-14T06:00:00"/>
    <b v="0"/>
    <b v="0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x v="16"/>
    <d v="2014-02-13T06:00:00"/>
    <b v="0"/>
    <b v="0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x v="17"/>
    <d v="2011-01-13T06:00:00"/>
    <b v="0"/>
    <b v="0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x v="18"/>
    <d v="2018-09-16T05:00:00"/>
    <b v="0"/>
    <b v="0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x v="19"/>
    <d v="2019-03-25T05:00:00"/>
    <b v="0"/>
    <b v="1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x v="20"/>
    <d v="2014-07-28T05:00:00"/>
    <b v="0"/>
    <b v="0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x v="21"/>
    <d v="2011-09-18T05:00:00"/>
    <b v="0"/>
    <b v="0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x v="22"/>
    <d v="2018-04-18T05:00:00"/>
    <b v="0"/>
    <b v="0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x v="23"/>
    <d v="2019-04-08T05:00:00"/>
    <b v="0"/>
    <b v="0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x v="24"/>
    <d v="2014-06-23T05:00:00"/>
    <b v="0"/>
    <b v="0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x v="25"/>
    <d v="2011-06-07T05:00:00"/>
    <b v="0"/>
    <b v="1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x v="26"/>
    <d v="2018-08-27T05:00:00"/>
    <b v="0"/>
    <b v="0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x v="27"/>
    <d v="2015-10-11T05:00:00"/>
    <b v="0"/>
    <b v="0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x v="28"/>
    <d v="2010-03-04T06:00:00"/>
    <b v="0"/>
    <b v="1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x v="29"/>
    <d v="2018-08-29T05:00:00"/>
    <b v="0"/>
    <b v="0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x v="30"/>
    <d v="2019-05-29T05:00:00"/>
    <b v="0"/>
    <b v="0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x v="31"/>
    <d v="2016-02-02T06:00:00"/>
    <b v="0"/>
    <b v="0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x v="32"/>
    <d v="2018-02-06T06:00:00"/>
    <b v="0"/>
    <b v="0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x v="33"/>
    <d v="2014-11-11T06:00:00"/>
    <b v="0"/>
    <b v="0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x v="34"/>
    <d v="2017-03-28T05:00:00"/>
    <b v="0"/>
    <b v="0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x v="35"/>
    <d v="2019-03-02T06:00:00"/>
    <b v="0"/>
    <b v="1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x v="36"/>
    <d v="2011-03-23T05:00:00"/>
    <b v="0"/>
    <b v="0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x v="37"/>
    <d v="2019-11-08T06:00:00"/>
    <b v="0"/>
    <b v="1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x v="38"/>
    <d v="2010-10-23T05:00:00"/>
    <b v="0"/>
    <b v="0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x v="39"/>
    <d v="2013-03-11T05:00:00"/>
    <b v="0"/>
    <b v="0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x v="40"/>
    <d v="2010-06-24T05:00:00"/>
    <b v="0"/>
    <b v="1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x v="41"/>
    <d v="2012-09-30T05:00:00"/>
    <b v="0"/>
    <b v="1"/>
    <x v="1"/>
    <s v="rock"/>
  </r>
  <r>
    <n v="42"/>
    <s v="Werner-Bryant"/>
    <s v="Virtual uniform frame"/>
    <n v="1800"/>
    <n v="7991"/>
    <x v="1"/>
    <n v="222"/>
    <s v="US"/>
    <s v="USD"/>
    <n v="1309755600"/>
    <x v="42"/>
    <x v="42"/>
    <d v="2011-07-13T05:00:00"/>
    <b v="0"/>
    <b v="0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x v="43"/>
    <d v="2014-08-09T05:00:00"/>
    <b v="0"/>
    <b v="0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x v="44"/>
    <d v="2019-03-18T05:00:00"/>
    <b v="0"/>
    <b v="0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x v="45"/>
    <d v="2016-11-17T06:00:00"/>
    <b v="0"/>
    <b v="1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x v="46"/>
    <d v="2010-07-31T05:00:00"/>
    <b v="0"/>
    <b v="0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x v="47"/>
    <d v="2014-04-28T05:00:00"/>
    <b v="0"/>
    <b v="0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x v="48"/>
    <d v="2015-07-07T05:00:00"/>
    <b v="0"/>
    <b v="0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x v="49"/>
    <d v="2019-12-04T06:00:00"/>
    <b v="0"/>
    <b v="0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x v="50"/>
    <d v="2013-08-29T05:00:00"/>
    <b v="0"/>
    <b v="0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x v="51"/>
    <d v="2012-04-12T05:00:00"/>
    <b v="0"/>
    <b v="1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x v="52"/>
    <d v="2010-09-19T05:00:00"/>
    <b v="0"/>
    <b v="0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x v="53"/>
    <d v="2014-06-28T05:00:00"/>
    <b v="0"/>
    <b v="0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x v="54"/>
    <d v="2018-03-17T05:00:00"/>
    <b v="0"/>
    <b v="0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x v="55"/>
    <d v="2018-08-04T05:00:00"/>
    <b v="0"/>
    <b v="0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x v="56"/>
    <d v="2015-01-17T06:00:00"/>
    <b v="0"/>
    <b v="0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x v="57"/>
    <d v="2017-09-13T05:00:00"/>
    <b v="0"/>
    <b v="0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x v="58"/>
    <d v="2015-10-04T05:00:00"/>
    <b v="0"/>
    <b v="0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x v="59"/>
    <d v="2017-06-27T05:00:00"/>
    <b v="0"/>
    <b v="1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x v="60"/>
    <d v="2012-07-20T05:00:00"/>
    <b v="0"/>
    <b v="0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x v="61"/>
    <d v="2011-04-02T05:00:00"/>
    <b v="0"/>
    <b v="0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x v="62"/>
    <d v="2015-06-06T05:00:00"/>
    <b v="0"/>
    <b v="0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x v="63"/>
    <d v="2017-05-04T05:00:00"/>
    <b v="0"/>
    <b v="0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x v="64"/>
    <d v="2018-07-17T05:00:00"/>
    <b v="0"/>
    <b v="1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x v="65"/>
    <d v="2011-02-03T06:00:00"/>
    <b v="0"/>
    <b v="0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x v="66"/>
    <d v="2015-04-13T05:00:00"/>
    <b v="0"/>
    <b v="1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x v="67"/>
    <d v="2010-01-30T06:00:00"/>
    <b v="0"/>
    <b v="1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x v="68"/>
    <d v="2017-09-12T05:00:00"/>
    <b v="0"/>
    <b v="1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x v="69"/>
    <d v="2011-01-22T06:00:00"/>
    <b v="0"/>
    <b v="0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x v="70"/>
    <d v="2010-12-21T06:00:00"/>
    <b v="0"/>
    <b v="1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x v="49"/>
    <d v="2019-12-04T06:00:00"/>
    <b v="0"/>
    <b v="0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x v="71"/>
    <d v="2015-08-06T05:00:00"/>
    <b v="0"/>
    <b v="0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x v="72"/>
    <d v="2016-11-30T06:00:00"/>
    <b v="0"/>
    <b v="0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x v="73"/>
    <d v="2016-03-28T05:00:00"/>
    <b v="0"/>
    <b v="0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x v="74"/>
    <d v="2018-07-23T05:00:00"/>
    <b v="0"/>
    <b v="0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x v="75"/>
    <d v="2015-03-13T05:00:00"/>
    <b v="1"/>
    <b v="1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x v="76"/>
    <d v="2010-10-11T05:00:00"/>
    <b v="0"/>
    <b v="1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x v="77"/>
    <d v="2018-04-17T05:00:00"/>
    <b v="0"/>
    <b v="0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x v="78"/>
    <d v="2018-06-21T05:00:00"/>
    <b v="0"/>
    <b v="0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x v="79"/>
    <d v="2017-09-28T05:00:00"/>
    <b v="0"/>
    <b v="0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x v="80"/>
    <d v="2017-12-18T06:00:00"/>
    <b v="0"/>
    <b v="0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x v="4"/>
    <d v="2019-01-24T06:00:00"/>
    <b v="0"/>
    <b v="1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x v="81"/>
    <d v="2016-08-19T05:00:00"/>
    <b v="0"/>
    <b v="0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x v="82"/>
    <d v="2012-08-07T05:00:00"/>
    <b v="0"/>
    <b v="0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x v="83"/>
    <d v="2011-09-19T05:00:00"/>
    <b v="0"/>
    <b v="0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x v="84"/>
    <d v="2015-05-17T05:00:00"/>
    <b v="1"/>
    <b v="0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x v="85"/>
    <d v="2011-03-19T05:00:00"/>
    <b v="0"/>
    <b v="1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x v="86"/>
    <d v="2015-05-08T05:00:00"/>
    <b v="0"/>
    <b v="0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x v="87"/>
    <d v="2010-04-17T05:00:00"/>
    <b v="0"/>
    <b v="0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x v="88"/>
    <d v="2016-02-25T06:00:00"/>
    <b v="0"/>
    <b v="1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x v="89"/>
    <d v="2016-09-03T05:00:00"/>
    <b v="0"/>
    <b v="0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x v="40"/>
    <d v="2010-06-24T05:00:00"/>
    <b v="0"/>
    <b v="1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x v="90"/>
    <d v="2012-10-24T05:00:00"/>
    <b v="0"/>
    <b v="1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x v="91"/>
    <d v="2019-04-18T05:00:00"/>
    <b v="0"/>
    <b v="0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x v="92"/>
    <d v="2019-10-21T05:00:00"/>
    <b v="0"/>
    <b v="0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x v="36"/>
    <d v="2011-03-23T05:00:00"/>
    <b v="0"/>
    <b v="0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x v="93"/>
    <d v="2015-08-18T05:00:00"/>
    <b v="0"/>
    <b v="0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x v="94"/>
    <d v="2015-07-31T05:00:00"/>
    <b v="0"/>
    <b v="0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x v="95"/>
    <d v="2014-12-24T06:00:00"/>
    <b v="0"/>
    <b v="0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x v="96"/>
    <d v="2011-11-06T05:00:00"/>
    <b v="0"/>
    <b v="0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x v="97"/>
    <d v="2015-02-28T06:00:00"/>
    <b v="0"/>
    <b v="1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x v="98"/>
    <d v="2018-05-21T05:00:00"/>
    <b v="0"/>
    <b v="1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x v="99"/>
    <d v="2010-11-02T05:00:00"/>
    <b v="0"/>
    <b v="0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x v="100"/>
    <d v="2017-05-24T05:00:00"/>
    <b v="0"/>
    <b v="0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x v="101"/>
    <d v="2013-04-20T05:00:00"/>
    <b v="0"/>
    <b v="0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x v="102"/>
    <d v="2019-09-13T05:00:00"/>
    <b v="0"/>
    <b v="0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x v="103"/>
    <d v="2018-05-10T05:00:00"/>
    <b v="0"/>
    <b v="1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x v="104"/>
    <d v="2012-05-13T05:00:00"/>
    <b v="0"/>
    <b v="0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x v="105"/>
    <d v="2014-01-14T06:00:00"/>
    <b v="0"/>
    <b v="0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x v="106"/>
    <d v="2018-09-30T05:00:00"/>
    <b v="0"/>
    <b v="0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x v="107"/>
    <d v="2012-09-28T05:00:00"/>
    <b v="0"/>
    <b v="0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x v="108"/>
    <d v="2014-09-08T05:00:00"/>
    <b v="0"/>
    <b v="0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x v="109"/>
    <d v="2017-09-19T05:00:00"/>
    <b v="0"/>
    <b v="0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x v="110"/>
    <d v="2019-04-10T05:00:00"/>
    <b v="0"/>
    <b v="1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x v="111"/>
    <d v="2017-12-22T06:00:00"/>
    <b v="0"/>
    <b v="0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x v="112"/>
    <d v="2015-09-19T05:00:00"/>
    <b v="0"/>
    <b v="0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x v="113"/>
    <d v="2011-09-28T05:00:00"/>
    <b v="0"/>
    <b v="0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x v="114"/>
    <d v="2014-02-01T06:00:00"/>
    <b v="0"/>
    <b v="0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x v="115"/>
    <d v="2014-07-03T05:00:00"/>
    <b v="0"/>
    <b v="1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x v="116"/>
    <d v="2015-04-21T05:00:00"/>
    <b v="0"/>
    <b v="1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x v="117"/>
    <d v="2014-10-18T05:00:00"/>
    <b v="0"/>
    <b v="0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x v="95"/>
    <d v="2014-12-24T06:00:00"/>
    <b v="0"/>
    <b v="0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x v="118"/>
    <d v="2015-11-27T06:00:00"/>
    <b v="1"/>
    <b v="0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x v="119"/>
    <d v="2019-07-05T05:00:00"/>
    <b v="0"/>
    <b v="0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x v="120"/>
    <d v="2018-09-23T05:00:00"/>
    <b v="0"/>
    <b v="0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x v="121"/>
    <d v="2016-09-11T05:00:00"/>
    <b v="0"/>
    <b v="1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x v="122"/>
    <d v="2010-05-15T05:00:00"/>
    <b v="0"/>
    <b v="0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x v="123"/>
    <d v="2010-09-09T05:00:00"/>
    <b v="0"/>
    <b v="0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x v="97"/>
    <d v="2015-02-28T06:00:00"/>
    <b v="0"/>
    <b v="0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x v="124"/>
    <d v="2011-11-11T06:00:00"/>
    <b v="0"/>
    <b v="0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x v="125"/>
    <d v="2013-12-12T06:00:00"/>
    <b v="0"/>
    <b v="0"/>
    <x v="2"/>
    <s v="web"/>
  </r>
  <r>
    <n v="132"/>
    <s v="Flowers and Sons"/>
    <s v="Virtual static core"/>
    <n v="3300"/>
    <n v="3834"/>
    <x v="1"/>
    <n v="89"/>
    <s v="US"/>
    <s v="USD"/>
    <n v="1515736800"/>
    <x v="130"/>
    <x v="126"/>
    <d v="2018-01-28T06:00:00"/>
    <b v="0"/>
    <b v="1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x v="127"/>
    <d v="2011-09-03T05:00:00"/>
    <b v="0"/>
    <b v="0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x v="128"/>
    <d v="2011-08-07T05:00:00"/>
    <b v="0"/>
    <b v="1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x v="129"/>
    <d v="2013-03-12T05:00:00"/>
    <b v="0"/>
    <b v="1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x v="130"/>
    <d v="2014-06-19T05:00:00"/>
    <b v="0"/>
    <b v="1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x v="131"/>
    <d v="2010-10-12T05:00:00"/>
    <b v="0"/>
    <b v="0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x v="132"/>
    <d v="2012-10-04T05:00:00"/>
    <b v="0"/>
    <b v="0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x v="133"/>
    <d v="2015-05-07T05:00:00"/>
    <b v="0"/>
    <b v="1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x v="134"/>
    <d v="2018-03-02T06:00:00"/>
    <b v="0"/>
    <b v="0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x v="135"/>
    <d v="2015-06-18T05:00:00"/>
    <b v="0"/>
    <b v="0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x v="136"/>
    <d v="2012-05-17T05:00:00"/>
    <b v="0"/>
    <b v="0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x v="137"/>
    <d v="2010-07-18T05:00:00"/>
    <b v="0"/>
    <b v="0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x v="138"/>
    <d v="2019-06-25T05:00:00"/>
    <b v="0"/>
    <b v="0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x v="139"/>
    <d v="2014-09-12T05:00:00"/>
    <b v="0"/>
    <b v="0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x v="140"/>
    <d v="2011-11-28T06:00:00"/>
    <b v="0"/>
    <b v="0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x v="141"/>
    <d v="2016-06-19T05:00:00"/>
    <b v="0"/>
    <b v="1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x v="142"/>
    <d v="2017-08-03T05:00:00"/>
    <b v="0"/>
    <b v="0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x v="143"/>
    <d v="2013-02-22T06:00:00"/>
    <b v="0"/>
    <b v="0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x v="144"/>
    <d v="2018-12-17T06:00:00"/>
    <b v="0"/>
    <b v="0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x v="145"/>
    <d v="2014-07-30T05:00:00"/>
    <b v="0"/>
    <b v="0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x v="146"/>
    <d v="2017-02-24T06:00:00"/>
    <b v="0"/>
    <b v="0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x v="147"/>
    <d v="2012-10-25T05:00:00"/>
    <b v="0"/>
    <b v="0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x v="148"/>
    <d v="2016-06-04T05:00:00"/>
    <b v="0"/>
    <b v="1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x v="149"/>
    <d v="2010-04-09T05:00:00"/>
    <b v="0"/>
    <b v="0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x v="150"/>
    <d v="2019-10-29T05:00:00"/>
    <b v="0"/>
    <b v="0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x v="151"/>
    <d v="2014-01-11T06:00:00"/>
    <b v="0"/>
    <b v="0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x v="152"/>
    <d v="2015-12-09T06:00:00"/>
    <b v="0"/>
    <b v="0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x v="153"/>
    <d v="2019-04-14T05:00:00"/>
    <b v="0"/>
    <b v="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x v="154"/>
    <d v="2019-05-13T05:00:00"/>
    <b v="0"/>
    <b v="0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x v="155"/>
    <d v="2015-09-29T05:00:00"/>
    <b v="0"/>
    <b v="1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x v="156"/>
    <d v="2019-01-07T06:00:00"/>
    <b v="0"/>
    <b v="0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x v="157"/>
    <d v="2017-12-08T06:00:00"/>
    <b v="0"/>
    <b v="1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x v="158"/>
    <d v="2017-10-09T05:00:00"/>
    <b v="0"/>
    <b v="0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x v="159"/>
    <d v="2017-09-02T05:00:00"/>
    <b v="0"/>
    <b v="0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x v="160"/>
    <d v="2010-12-26T06:00:00"/>
    <b v="0"/>
    <b v="0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x v="161"/>
    <d v="2013-06-20T05:00:00"/>
    <b v="0"/>
    <b v="0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x v="162"/>
    <d v="2019-03-17T05:00:00"/>
    <b v="0"/>
    <b v="1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x v="163"/>
    <d v="2012-07-15T05:00:00"/>
    <b v="0"/>
    <b v="1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x v="164"/>
    <d v="2017-08-10T05:00:00"/>
    <b v="0"/>
    <b v="0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x v="165"/>
    <d v="2014-04-11T05:00:00"/>
    <b v="0"/>
    <b v="0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x v="166"/>
    <d v="2014-08-03T05:00:00"/>
    <b v="0"/>
    <b v="1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x v="167"/>
    <d v="2013-05-24T05:00:00"/>
    <b v="0"/>
    <b v="0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x v="168"/>
    <d v="2015-10-06T05:00:00"/>
    <b v="0"/>
    <b v="1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x v="169"/>
    <d v="2016-09-19T05:00:00"/>
    <b v="0"/>
    <b v="0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x v="170"/>
    <d v="2016-09-12T05:00:00"/>
    <b v="0"/>
    <b v="0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x v="171"/>
    <d v="2010-12-10T06:00:00"/>
    <b v="0"/>
    <b v="0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x v="172"/>
    <d v="2017-09-30T05:00:00"/>
    <b v="0"/>
    <b v="0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x v="173"/>
    <d v="2013-03-18T05:00:00"/>
    <b v="0"/>
    <b v="1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x v="174"/>
    <d v="2010-03-27T05:00:00"/>
    <b v="0"/>
    <b v="0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x v="175"/>
    <d v="2017-10-22T05:00:00"/>
    <b v="0"/>
    <b v="0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x v="176"/>
    <d v="2019-07-01T05:00:00"/>
    <b v="0"/>
    <b v="0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x v="177"/>
    <d v="2010-09-22T05:00:00"/>
    <b v="0"/>
    <b v="0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x v="178"/>
    <d v="2019-05-04T05:00:00"/>
    <b v="0"/>
    <b v="0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x v="179"/>
    <d v="2018-05-24T05:00:00"/>
    <b v="0"/>
    <b v="0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x v="180"/>
    <d v="2014-06-07T05:00:00"/>
    <b v="0"/>
    <b v="0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x v="181"/>
    <d v="2013-03-23T05:00:00"/>
    <b v="0"/>
    <b v="1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x v="182"/>
    <d v="2014-12-03T06:00:00"/>
    <b v="0"/>
    <b v="0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x v="183"/>
    <d v="2016-03-04T06:00:00"/>
    <b v="0"/>
    <b v="0"/>
    <x v="3"/>
    <s v="plays"/>
  </r>
  <r>
    <n v="190"/>
    <s v="Cook LLC"/>
    <s v="Up-sized dynamic throughput"/>
    <n v="3700"/>
    <n v="2538"/>
    <x v="0"/>
    <n v="24"/>
    <s v="US"/>
    <s v="USD"/>
    <n v="1370322000"/>
    <x v="187"/>
    <x v="184"/>
    <d v="2013-06-05T05:00:00"/>
    <b v="0"/>
    <b v="1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x v="185"/>
    <d v="2019-03-15T05:00:00"/>
    <b v="0"/>
    <b v="0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x v="186"/>
    <d v="2014-07-01T05:00:00"/>
    <b v="0"/>
    <b v="0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x v="187"/>
    <d v="2018-04-12T05:00:00"/>
    <b v="1"/>
    <b v="0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x v="188"/>
    <d v="2015-09-30T05:00:00"/>
    <b v="0"/>
    <b v="0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x v="189"/>
    <d v="2018-08-05T05:00:00"/>
    <b v="0"/>
    <b v="0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x v="190"/>
    <d v="2016-09-22T05:00:00"/>
    <b v="0"/>
    <b v="0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x v="191"/>
    <d v="2017-07-07T05:00:00"/>
    <b v="0"/>
    <b v="0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x v="192"/>
    <d v="2010-09-04T05:00:00"/>
    <b v="0"/>
    <b v="0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x v="193"/>
    <d v="2015-07-11T05:00:00"/>
    <b v="0"/>
    <b v="0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x v="194"/>
    <d v="2010-04-05T05:00:00"/>
    <b v="0"/>
    <b v="0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x v="195"/>
    <d v="2014-08-12T05:00:00"/>
    <b v="0"/>
    <b v="0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x v="196"/>
    <d v="2011-10-06T05:00:00"/>
    <b v="0"/>
    <b v="0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x v="197"/>
    <d v="2017-01-19T06:00:00"/>
    <b v="0"/>
    <b v="0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x v="198"/>
    <d v="2011-04-13T05:00:00"/>
    <b v="0"/>
    <b v="0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x v="199"/>
    <d v="2018-10-29T05:00:00"/>
    <b v="1"/>
    <b v="0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x v="200"/>
    <d v="2010-03-08T06:00:00"/>
    <b v="0"/>
    <b v="0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x v="201"/>
    <d v="2018-09-17T05:00:00"/>
    <b v="0"/>
    <b v="1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x v="202"/>
    <d v="2017-12-03T06:00:00"/>
    <b v="0"/>
    <b v="0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x v="203"/>
    <d v="2016-05-13T05:00:00"/>
    <b v="0"/>
    <b v="0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x v="204"/>
    <d v="2017-03-30T05:00:00"/>
    <b v="0"/>
    <b v="0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x v="205"/>
    <d v="2013-09-20T05:00:00"/>
    <b v="0"/>
    <b v="0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x v="206"/>
    <d v="2020-01-30T06:00:00"/>
    <b v="0"/>
    <b v="0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x v="207"/>
    <d v="2010-11-14T06:00:00"/>
    <b v="0"/>
    <b v="1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x v="208"/>
    <d v="2010-08-25T05:00:00"/>
    <b v="0"/>
    <b v="0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x v="209"/>
    <d v="2019-02-15T06:00:00"/>
    <b v="0"/>
    <b v="0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x v="210"/>
    <d v="2011-11-24T06:00:00"/>
    <b v="0"/>
    <b v="0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x v="211"/>
    <d v="2019-05-07T05:00:00"/>
    <b v="0"/>
    <b v="0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x v="212"/>
    <d v="2011-12-15T06:00:00"/>
    <b v="0"/>
    <b v="1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x v="213"/>
    <d v="2012-08-28T05:00:00"/>
    <b v="0"/>
    <b v="0"/>
    <x v="4"/>
    <s v="animation"/>
  </r>
  <r>
    <n v="220"/>
    <s v="Owens-Le"/>
    <s v="Focused composite approach"/>
    <n v="7900"/>
    <n v="667"/>
    <x v="0"/>
    <n v="17"/>
    <s v="US"/>
    <s v="USD"/>
    <n v="1309496400"/>
    <x v="215"/>
    <x v="214"/>
    <d v="2011-07-19T05:00:00"/>
    <b v="1"/>
    <b v="0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x v="215"/>
    <d v="2012-06-23T05:00:00"/>
    <b v="1"/>
    <b v="0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x v="216"/>
    <d v="2014-10-03T05:00:00"/>
    <b v="0"/>
    <b v="0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x v="217"/>
    <d v="2016-03-30T05:00:00"/>
    <b v="0"/>
    <b v="0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x v="218"/>
    <d v="2014-11-08T06:00:00"/>
    <b v="0"/>
    <b v="0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x v="219"/>
    <d v="2014-05-03T05:00:00"/>
    <b v="1"/>
    <b v="0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x v="122"/>
    <d v="2010-05-15T05:00:00"/>
    <b v="0"/>
    <b v="0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x v="220"/>
    <d v="2015-05-21T05:00:00"/>
    <b v="0"/>
    <b v="0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x v="221"/>
    <d v="2016-09-25T05:00:00"/>
    <b v="0"/>
    <b v="0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x v="222"/>
    <d v="2017-07-19T05:00:00"/>
    <b v="0"/>
    <b v="1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x v="223"/>
    <d v="2019-12-06T06:00:00"/>
    <b v="0"/>
    <b v="0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x v="224"/>
    <d v="2013-07-18T05:00:00"/>
    <b v="0"/>
    <b v="0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x v="225"/>
    <d v="2016-07-26T05:00:00"/>
    <b v="0"/>
    <b v="0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x v="226"/>
    <d v="2011-06-28T05:00:00"/>
    <b v="0"/>
    <b v="0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x v="227"/>
    <d v="2017-08-29T05:00:00"/>
    <b v="0"/>
    <b v="1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x v="228"/>
    <d v="2017-02-18T06:00:00"/>
    <b v="0"/>
    <b v="0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x v="229"/>
    <d v="2019-07-02T05:00:00"/>
    <b v="0"/>
    <b v="1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x v="230"/>
    <d v="2014-04-27T05:00:00"/>
    <b v="0"/>
    <b v="0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x v="231"/>
    <d v="2018-01-08T06:00:00"/>
    <b v="0"/>
    <b v="1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x v="232"/>
    <d v="2015-09-02T05:00:00"/>
    <b v="0"/>
    <b v="0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x v="233"/>
    <d v="2010-08-07T05:00:00"/>
    <b v="0"/>
    <b v="0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x v="234"/>
    <d v="2014-04-23T05:00:00"/>
    <b v="0"/>
    <b v="1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x v="235"/>
    <d v="2017-05-20T05:00:00"/>
    <b v="0"/>
    <b v="1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x v="236"/>
    <d v="2018-03-07T06:00:00"/>
    <b v="0"/>
    <b v="0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x v="237"/>
    <d v="2014-09-04T05:00:00"/>
    <b v="0"/>
    <b v="0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x v="238"/>
    <d v="2014-04-08T05:00:00"/>
    <b v="0"/>
    <b v="0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x v="239"/>
    <d v="2013-08-09T05:00:00"/>
    <b v="0"/>
    <b v="0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x v="240"/>
    <d v="2017-01-06T06:00:00"/>
    <b v="0"/>
    <b v="1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x v="241"/>
    <d v="2015-01-05T06:00:00"/>
    <b v="0"/>
    <b v="0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x v="242"/>
    <d v="2015-01-09T06:00:00"/>
    <b v="0"/>
    <b v="0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x v="243"/>
    <d v="2010-03-01T06:00:00"/>
    <b v="0"/>
    <b v="0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x v="244"/>
    <d v="2012-12-11T06:00:00"/>
    <b v="0"/>
    <b v="0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x v="245"/>
    <d v="2013-10-30T05:00:00"/>
    <b v="0"/>
    <b v="0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x v="246"/>
    <d v="2011-04-20T05:00:00"/>
    <b v="0"/>
    <b v="0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x v="247"/>
    <d v="2017-02-23T06:00:00"/>
    <b v="0"/>
    <b v="0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x v="248"/>
    <d v="2011-02-21T06:00:00"/>
    <b v="0"/>
    <b v="1"/>
    <x v="1"/>
    <s v="rock"/>
  </r>
  <r>
    <n v="256"/>
    <s v="Smith-Reid"/>
    <s v="Optimized actuating toolset"/>
    <n v="4100"/>
    <n v="959"/>
    <x v="0"/>
    <n v="15"/>
    <s v="GB"/>
    <s v="GBP"/>
    <n v="1453615200"/>
    <x v="248"/>
    <x v="249"/>
    <d v="2016-03-01T06:00:00"/>
    <b v="0"/>
    <b v="0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x v="250"/>
    <d v="2013-03-19T05:00:00"/>
    <b v="0"/>
    <b v="0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x v="251"/>
    <d v="2016-12-28T06:00:00"/>
    <b v="0"/>
    <b v="1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x v="252"/>
    <d v="2012-12-27T06:00:00"/>
    <b v="1"/>
    <b v="0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x v="253"/>
    <d v="2012-10-10T05:00:00"/>
    <b v="0"/>
    <b v="0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x v="254"/>
    <d v="2010-08-29T05:00:00"/>
    <b v="0"/>
    <b v="1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x v="255"/>
    <d v="2011-05-01T05:00:00"/>
    <b v="0"/>
    <b v="1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x v="256"/>
    <d v="2010-01-09T06:00:00"/>
    <b v="0"/>
    <b v="0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x v="257"/>
    <d v="2013-02-28T06:00:00"/>
    <b v="0"/>
    <b v="0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x v="258"/>
    <d v="2016-02-16T06:00:00"/>
    <b v="0"/>
    <b v="0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x v="259"/>
    <d v="2014-12-10T06:00:00"/>
    <b v="0"/>
    <b v="1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x v="260"/>
    <d v="2012-11-09T06:00:00"/>
    <b v="0"/>
    <b v="0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x v="261"/>
    <d v="2012-11-19T06:00:00"/>
    <b v="0"/>
    <b v="0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x v="262"/>
    <d v="2019-02-21T06:00:00"/>
    <b v="0"/>
    <b v="0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x v="263"/>
    <d v="2010-12-04T06:00:00"/>
    <b v="0"/>
    <b v="0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x v="264"/>
    <d v="2016-01-07T06:00:00"/>
    <b v="0"/>
    <b v="0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x v="265"/>
    <d v="2019-08-04T05:00:00"/>
    <b v="0"/>
    <b v="1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x v="266"/>
    <d v="2017-09-20T05:00:00"/>
    <b v="0"/>
    <b v="0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x v="267"/>
    <d v="2017-11-11T06:00:00"/>
    <b v="0"/>
    <b v="0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x v="153"/>
    <d v="2019-04-14T05:00:00"/>
    <b v="0"/>
    <b v="0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x v="268"/>
    <d v="2012-04-24T05:00:00"/>
    <b v="0"/>
    <b v="1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x v="269"/>
    <d v="2010-07-21T05:00:00"/>
    <b v="0"/>
    <b v="0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x v="270"/>
    <d v="2012-12-21T06:00:00"/>
    <b v="0"/>
    <b v="0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x v="271"/>
    <d v="2018-09-06T05:00:00"/>
    <b v="0"/>
    <b v="0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x v="272"/>
    <d v="2017-11-27T06:00:00"/>
    <b v="0"/>
    <b v="0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x v="273"/>
    <d v="2012-04-01T05:00:00"/>
    <b v="0"/>
    <b v="1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x v="274"/>
    <d v="2016-12-03T06:00:00"/>
    <b v="0"/>
    <b v="1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x v="148"/>
    <d v="2016-06-04T05:00:00"/>
    <b v="0"/>
    <b v="0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x v="275"/>
    <d v="2012-05-06T05:00:00"/>
    <b v="0"/>
    <b v="0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x v="276"/>
    <d v="2016-10-18T05:00:00"/>
    <b v="0"/>
    <b v="0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x v="72"/>
    <d v="2016-11-30T06:00:00"/>
    <b v="0"/>
    <b v="0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x v="277"/>
    <d v="2015-04-28T05:00:00"/>
    <b v="0"/>
    <b v="0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x v="278"/>
    <d v="2012-03-15T05:00:00"/>
    <b v="0"/>
    <b v="1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x v="71"/>
    <d v="2015-08-06T05:00:00"/>
    <b v="0"/>
    <b v="0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x v="279"/>
    <d v="2013-06-11T05:00:00"/>
    <b v="0"/>
    <b v="1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x v="280"/>
    <d v="2011-10-19T05:00:00"/>
    <b v="1"/>
    <b v="0"/>
    <x v="2"/>
    <s v="web"/>
  </r>
  <r>
    <n v="292"/>
    <s v="Ho-Harris"/>
    <s v="Versatile cohesive encoding"/>
    <n v="7300"/>
    <n v="717"/>
    <x v="0"/>
    <n v="10"/>
    <s v="US"/>
    <s v="USD"/>
    <n v="1331874000"/>
    <x v="282"/>
    <x v="281"/>
    <d v="2012-04-03T05:00:00"/>
    <b v="0"/>
    <b v="0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x v="282"/>
    <d v="2010-10-14T05:00:00"/>
    <b v="0"/>
    <b v="0"/>
    <x v="3"/>
    <s v="plays"/>
  </r>
  <r>
    <n v="294"/>
    <s v="Turner-Davis"/>
    <s v="Automated local emulation"/>
    <n v="600"/>
    <n v="8038"/>
    <x v="1"/>
    <n v="183"/>
    <s v="US"/>
    <s v="USD"/>
    <n v="1540530000"/>
    <x v="284"/>
    <x v="283"/>
    <d v="2018-11-07T06:00:00"/>
    <b v="0"/>
    <b v="0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x v="284"/>
    <d v="2013-11-09T06:00:00"/>
    <b v="0"/>
    <b v="0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x v="285"/>
    <d v="2019-02-19T06:00:00"/>
    <b v="0"/>
    <b v="0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x v="286"/>
    <d v="2014-01-23T06:00:00"/>
    <b v="0"/>
    <b v="1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x v="287"/>
    <d v="2016-03-15T05:00:00"/>
    <b v="0"/>
    <b v="1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x v="288"/>
    <d v="2016-04-28T05:00:00"/>
    <b v="0"/>
    <b v="0"/>
    <x v="0"/>
    <s v="food trucks"/>
  </r>
  <r>
    <n v="300"/>
    <s v="Cooke PLC"/>
    <s v="Focused executive core"/>
    <n v="100"/>
    <n v="5"/>
    <x v="0"/>
    <n v="1"/>
    <s v="DK"/>
    <s v="DKK"/>
    <n v="1504069200"/>
    <x v="290"/>
    <x v="289"/>
    <d v="2017-08-31T05:00:00"/>
    <b v="0"/>
    <b v="1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x v="290"/>
    <d v="2015-03-15T05:00:00"/>
    <b v="0"/>
    <b v="0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x v="18"/>
    <d v="2018-09-16T05:00:00"/>
    <b v="0"/>
    <b v="0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x v="291"/>
    <d v="2016-01-12T06:00:00"/>
    <b v="0"/>
    <b v="0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x v="292"/>
    <d v="2016-09-17T05:00:00"/>
    <b v="0"/>
    <b v="0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x v="293"/>
    <d v="2016-04-29T05:00:00"/>
    <b v="0"/>
    <b v="0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x v="294"/>
    <d v="2017-07-17T05:00:00"/>
    <b v="0"/>
    <b v="1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x v="295"/>
    <d v="2012-06-26T05:00:00"/>
    <b v="0"/>
    <b v="1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x v="296"/>
    <d v="2011-04-19T05:00:00"/>
    <b v="0"/>
    <b v="0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x v="297"/>
    <d v="2011-10-11T05:00:00"/>
    <b v="0"/>
    <b v="1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x v="298"/>
    <d v="2010-04-25T05:00:00"/>
    <b v="0"/>
    <b v="0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x v="299"/>
    <d v="2011-02-28T06:00:00"/>
    <b v="0"/>
    <b v="0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x v="300"/>
    <d v="2013-11-01T05:00:00"/>
    <b v="0"/>
    <b v="0"/>
    <x v="3"/>
    <s v="plays"/>
  </r>
  <r>
    <n v="313"/>
    <s v="Miller-Irwin"/>
    <s v="Secured maximized policy"/>
    <n v="2200"/>
    <n v="8697"/>
    <x v="1"/>
    <n v="223"/>
    <s v="US"/>
    <s v="USD"/>
    <n v="1330322400"/>
    <x v="301"/>
    <x v="301"/>
    <d v="2012-02-29T06:00:00"/>
    <b v="0"/>
    <b v="0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x v="162"/>
    <d v="2019-03-17T05:00:00"/>
    <b v="0"/>
    <b v="1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x v="302"/>
    <d v="2014-06-22T05:00:00"/>
    <b v="0"/>
    <b v="0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x v="303"/>
    <d v="2019-11-20T06:00:00"/>
    <b v="0"/>
    <b v="1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x v="304"/>
    <d v="2017-05-27T05:00:00"/>
    <b v="0"/>
    <b v="0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x v="305"/>
    <d v="2014-02-16T06:00:00"/>
    <b v="0"/>
    <b v="0"/>
    <x v="1"/>
    <s v="rock"/>
  </r>
  <r>
    <n v="319"/>
    <s v="Mills Group"/>
    <s v="Advanced empowering matrix"/>
    <n v="8400"/>
    <n v="3251"/>
    <x v="3"/>
    <n v="64"/>
    <s v="US"/>
    <s v="USD"/>
    <n v="1281589200"/>
    <x v="306"/>
    <x v="306"/>
    <d v="2010-09-05T05:00:00"/>
    <b v="0"/>
    <b v="0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x v="307"/>
    <d v="2011-05-19T05:00:00"/>
    <b v="0"/>
    <b v="0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x v="308"/>
    <d v="2011-04-09T05:00:00"/>
    <b v="0"/>
    <b v="0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x v="309"/>
    <d v="2010-12-08T06:00:00"/>
    <b v="0"/>
    <b v="0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x v="310"/>
    <d v="2014-03-29T05:00:00"/>
    <b v="0"/>
    <b v="0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x v="311"/>
    <d v="2015-07-03T05:00:00"/>
    <b v="0"/>
    <b v="1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x v="312"/>
    <d v="2018-07-09T05:00:00"/>
    <b v="0"/>
    <b v="1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x v="313"/>
    <d v="2016-01-01T06:00:00"/>
    <b v="0"/>
    <b v="0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x v="314"/>
    <d v="2019-09-01T05:00:00"/>
    <b v="0"/>
    <b v="1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x v="315"/>
    <d v="2018-12-11T06:00:00"/>
    <b v="0"/>
    <b v="0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x v="316"/>
    <d v="2016-12-23T06:00:00"/>
    <b v="0"/>
    <b v="0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x v="317"/>
    <d v="2017-12-09T06:00:00"/>
    <b v="0"/>
    <b v="0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x v="318"/>
    <d v="2011-12-20T06:00:00"/>
    <b v="0"/>
    <b v="0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x v="319"/>
    <d v="2013-03-29T05:00:00"/>
    <b v="0"/>
    <b v="0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x v="320"/>
    <d v="2018-12-18T06:00:00"/>
    <b v="0"/>
    <b v="0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x v="321"/>
    <d v="2018-01-17T06:00:00"/>
    <b v="0"/>
    <b v="0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x v="322"/>
    <d v="2019-11-28T06:00:00"/>
    <b v="0"/>
    <b v="0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x v="323"/>
    <d v="2010-12-16T06:00:00"/>
    <b v="0"/>
    <b v="1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x v="324"/>
    <d v="2019-11-12T06:00:00"/>
    <b v="0"/>
    <b v="0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x v="325"/>
    <d v="2011-11-04T05:00:00"/>
    <b v="0"/>
    <b v="0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x v="326"/>
    <d v="2017-08-16T05:00:00"/>
    <b v="0"/>
    <b v="0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x v="327"/>
    <d v="2011-12-13T06:00:00"/>
    <b v="0"/>
    <b v="0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x v="328"/>
    <d v="2015-09-04T05:00:00"/>
    <b v="0"/>
    <b v="0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x v="329"/>
    <d v="2013-08-01T05:00:00"/>
    <b v="0"/>
    <b v="0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x v="151"/>
    <d v="2014-01-11T06:00:00"/>
    <b v="0"/>
    <b v="0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x v="330"/>
    <d v="2018-03-03T06:00:00"/>
    <b v="0"/>
    <b v="0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x v="331"/>
    <d v="2015-07-10T05:00:00"/>
    <b v="0"/>
    <b v="0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x v="332"/>
    <d v="2017-10-18T05:00:00"/>
    <b v="0"/>
    <b v="1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x v="333"/>
    <d v="2015-03-07T06:00:00"/>
    <b v="0"/>
    <b v="0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x v="334"/>
    <d v="2017-03-01T06:00:00"/>
    <b v="0"/>
    <b v="0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x v="335"/>
    <d v="2017-08-13T05:00:00"/>
    <b v="0"/>
    <b v="0"/>
    <x v="3"/>
    <s v="plays"/>
  </r>
  <r>
    <n v="350"/>
    <s v="Shannon Ltd"/>
    <s v="Pre-emptive neutral capacity"/>
    <n v="100"/>
    <n v="5"/>
    <x v="0"/>
    <n v="1"/>
    <s v="US"/>
    <s v="USD"/>
    <n v="1432098000"/>
    <x v="334"/>
    <x v="336"/>
    <d v="2015-06-07T05:00:00"/>
    <b v="0"/>
    <b v="1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x v="337"/>
    <d v="2015-09-07T05:00:00"/>
    <b v="0"/>
    <b v="0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x v="338"/>
    <d v="2015-11-15T06:00:00"/>
    <b v="0"/>
    <b v="0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x v="339"/>
    <d v="2019-07-06T05:00:00"/>
    <b v="0"/>
    <b v="0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x v="340"/>
    <d v="2013-09-10T05:00:00"/>
    <b v="0"/>
    <b v="0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x v="341"/>
    <d v="2017-03-03T06:00:00"/>
    <b v="0"/>
    <b v="0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x v="342"/>
    <d v="2012-01-23T06:00:00"/>
    <b v="0"/>
    <b v="0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x v="343"/>
    <d v="2015-09-28T05:00:00"/>
    <b v="0"/>
    <b v="0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x v="344"/>
    <d v="2018-08-13T05:00:00"/>
    <b v="1"/>
    <b v="0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x v="127"/>
    <d v="2011-09-03T05:00:00"/>
    <b v="0"/>
    <b v="0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x v="345"/>
    <d v="2011-01-15T06:00:00"/>
    <b v="0"/>
    <b v="1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x v="346"/>
    <d v="2017-10-31T05:00:00"/>
    <b v="0"/>
    <b v="0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x v="347"/>
    <d v="2011-03-06T06:00:00"/>
    <b v="0"/>
    <b v="0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x v="348"/>
    <d v="2011-12-28T06:00:00"/>
    <b v="0"/>
    <b v="0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x v="349"/>
    <d v="2018-04-04T05:00:00"/>
    <b v="0"/>
    <b v="0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x v="350"/>
    <d v="2017-01-25T06:00:00"/>
    <b v="0"/>
    <b v="0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x v="351"/>
    <d v="2011-01-04T06:00:00"/>
    <b v="0"/>
    <b v="1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x v="33"/>
    <d v="2014-11-11T06:00:00"/>
    <b v="0"/>
    <b v="1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x v="352"/>
    <d v="2010-11-05T05:00:00"/>
    <b v="0"/>
    <b v="1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x v="353"/>
    <d v="2013-03-14T05:00:00"/>
    <b v="0"/>
    <b v="1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x v="354"/>
    <d v="2019-04-21T05:00:00"/>
    <b v="0"/>
    <b v="0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x v="355"/>
    <d v="2015-03-31T05:00:00"/>
    <b v="0"/>
    <b v="0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x v="356"/>
    <d v="2015-01-28T06:00:00"/>
    <b v="0"/>
    <b v="1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x v="357"/>
    <d v="2017-08-25T05:00:00"/>
    <b v="0"/>
    <b v="0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x v="358"/>
    <d v="2019-01-16T06:00:00"/>
    <b v="0"/>
    <b v="1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x v="359"/>
    <d v="2015-12-12T06:00:00"/>
    <b v="0"/>
    <b v="0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x v="360"/>
    <d v="2014-07-12T05:00:00"/>
    <b v="0"/>
    <b v="0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x v="361"/>
    <d v="2019-11-05T06:00:00"/>
    <b v="0"/>
    <b v="0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x v="362"/>
    <d v="2018-06-28T05:00:00"/>
    <b v="0"/>
    <b v="0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x v="363"/>
    <d v="2011-11-10T06:00:00"/>
    <b v="0"/>
    <b v="0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x v="364"/>
    <d v="2013-06-28T05:00:00"/>
    <b v="0"/>
    <b v="0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x v="365"/>
    <d v="2015-07-24T05:00:00"/>
    <b v="0"/>
    <b v="0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x v="366"/>
    <d v="2017-11-04T05:00:00"/>
    <b v="0"/>
    <b v="0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x v="285"/>
    <d v="2019-02-19T06:00:00"/>
    <b v="0"/>
    <b v="1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x v="367"/>
    <d v="2017-03-09T06:00:00"/>
    <b v="1"/>
    <b v="1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x v="368"/>
    <d v="2019-04-30T05:00:00"/>
    <b v="0"/>
    <b v="0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x v="369"/>
    <d v="2010-07-08T05:00:00"/>
    <b v="0"/>
    <b v="0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x v="370"/>
    <d v="2012-06-17T05:00:00"/>
    <b v="0"/>
    <b v="0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x v="371"/>
    <d v="2012-01-06T06:00:00"/>
    <b v="0"/>
    <b v="0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x v="372"/>
    <d v="2010-11-24T06:00:00"/>
    <b v="0"/>
    <b v="0"/>
    <x v="3"/>
    <s v="plays"/>
  </r>
  <r>
    <n v="390"/>
    <s v="Davis-Allen"/>
    <s v="Digitized eco-centric core"/>
    <n v="2400"/>
    <n v="4477"/>
    <x v="1"/>
    <n v="50"/>
    <s v="US"/>
    <s v="USD"/>
    <n v="1379048400"/>
    <x v="371"/>
    <x v="373"/>
    <d v="2013-09-28T05:00:00"/>
    <b v="0"/>
    <b v="0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x v="374"/>
    <d v="2014-01-16T06:00:00"/>
    <b v="0"/>
    <b v="0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x v="375"/>
    <d v="2011-01-08T06:00:00"/>
    <b v="0"/>
    <b v="0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x v="376"/>
    <d v="2017-07-18T05:00:00"/>
    <b v="0"/>
    <b v="0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x v="377"/>
    <d v="2013-08-08T05:00:00"/>
    <b v="0"/>
    <b v="1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x v="378"/>
    <d v="2011-12-09T06:00:00"/>
    <b v="1"/>
    <b v="0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x v="379"/>
    <d v="2018-10-13T05:00:00"/>
    <b v="0"/>
    <b v="0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x v="380"/>
    <d v="2013-05-29T05:00:00"/>
    <b v="0"/>
    <b v="0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x v="103"/>
    <d v="2018-05-10T05:00:00"/>
    <b v="0"/>
    <b v="1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x v="381"/>
    <d v="2011-02-09T06:00:00"/>
    <b v="0"/>
    <b v="0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x v="382"/>
    <d v="2013-09-07T05:00:00"/>
    <b v="0"/>
    <b v="1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x v="383"/>
    <d v="2019-10-27T05:00:00"/>
    <b v="0"/>
    <b v="0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x v="384"/>
    <d v="2012-02-22T06:00:00"/>
    <b v="0"/>
    <b v="1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x v="385"/>
    <d v="2010-06-17T05:00:00"/>
    <b v="0"/>
    <b v="1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x v="386"/>
    <d v="2017-11-17T06:00:00"/>
    <b v="0"/>
    <b v="0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x v="387"/>
    <d v="2018-07-24T05:00:00"/>
    <b v="0"/>
    <b v="0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x v="388"/>
    <d v="2013-02-11T06:00:00"/>
    <b v="1"/>
    <b v="0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x v="389"/>
    <d v="2019-10-20T05:00:00"/>
    <b v="0"/>
    <b v="0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x v="390"/>
    <d v="2016-07-10T05:00:00"/>
    <b v="0"/>
    <b v="0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x v="391"/>
    <d v="2017-04-22T05:00:00"/>
    <b v="0"/>
    <b v="0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x v="277"/>
    <d v="2015-04-28T05:00:00"/>
    <b v="0"/>
    <b v="0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x v="392"/>
    <d v="2017-05-31T05:00:00"/>
    <b v="0"/>
    <b v="0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x v="393"/>
    <d v="2014-01-13T06:00:00"/>
    <b v="0"/>
    <b v="0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x v="394"/>
    <d v="2018-12-24T06:00:00"/>
    <b v="0"/>
    <b v="0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x v="395"/>
    <d v="2010-04-28T05:00:00"/>
    <b v="0"/>
    <b v="1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x v="396"/>
    <d v="2012-01-30T06:00:00"/>
    <b v="0"/>
    <b v="0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x v="397"/>
    <d v="2011-01-26T06:00:00"/>
    <b v="0"/>
    <b v="1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x v="398"/>
    <d v="2018-11-27T06:00:00"/>
    <b v="0"/>
    <b v="0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x v="399"/>
    <d v="2012-05-07T05:00:00"/>
    <b v="0"/>
    <b v="0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x v="348"/>
    <d v="2011-12-28T06:00:00"/>
    <b v="0"/>
    <b v="0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x v="400"/>
    <d v="2017-07-09T05:00:00"/>
    <b v="0"/>
    <b v="0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x v="401"/>
    <d v="2017-07-29T05:00:00"/>
    <b v="0"/>
    <b v="1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x v="402"/>
    <d v="2010-05-07T05:00:00"/>
    <b v="0"/>
    <b v="1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x v="403"/>
    <d v="2011-09-24T05:00:00"/>
    <b v="0"/>
    <b v="1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x v="404"/>
    <d v="2018-04-24T05:00:00"/>
    <b v="0"/>
    <b v="0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x v="405"/>
    <d v="2015-08-03T05:00:00"/>
    <b v="0"/>
    <b v="0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x v="406"/>
    <d v="2013-03-06T06:00:00"/>
    <b v="0"/>
    <b v="0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x v="407"/>
    <d v="2014-10-15T05:00:00"/>
    <b v="0"/>
    <b v="1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x v="408"/>
    <d v="2011-02-18T06:00:00"/>
    <b v="0"/>
    <b v="0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x v="409"/>
    <d v="2014-03-10T05:00:00"/>
    <b v="0"/>
    <b v="1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x v="410"/>
    <d v="2019-11-02T05:00:00"/>
    <b v="0"/>
    <b v="0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x v="312"/>
    <d v="2018-07-09T05:00:00"/>
    <b v="1"/>
    <b v="0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x v="411"/>
    <d v="2014-05-22T05:00:00"/>
    <b v="0"/>
    <b v="0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x v="412"/>
    <d v="2013-12-11T06:00:00"/>
    <b v="0"/>
    <b v="1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x v="413"/>
    <d v="2016-12-15T06:00:00"/>
    <b v="1"/>
    <b v="0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x v="414"/>
    <d v="2014-12-27T06:00:00"/>
    <b v="0"/>
    <b v="1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x v="354"/>
    <d v="2019-04-21T05:00:00"/>
    <b v="0"/>
    <b v="0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x v="415"/>
    <d v="2015-09-16T05:00:00"/>
    <b v="0"/>
    <b v="1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x v="416"/>
    <d v="2013-04-03T05:00:00"/>
    <b v="0"/>
    <b v="0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x v="417"/>
    <d v="2016-11-13T06:00:00"/>
    <b v="0"/>
    <b v="0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x v="418"/>
    <d v="2017-07-10T05:00:00"/>
    <b v="0"/>
    <b v="0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x v="419"/>
    <d v="2012-05-24T05:00:00"/>
    <b v="0"/>
    <b v="0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x v="420"/>
    <d v="2017-09-18T05:00:00"/>
    <b v="0"/>
    <b v="0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x v="421"/>
    <d v="2010-10-19T05:00:00"/>
    <b v="0"/>
    <b v="0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x v="422"/>
    <d v="2011-07-26T05:00:00"/>
    <b v="0"/>
    <b v="1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x v="423"/>
    <d v="2010-12-24T06:00:00"/>
    <b v="0"/>
    <b v="1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x v="424"/>
    <d v="2012-12-20T06:00:00"/>
    <b v="0"/>
    <b v="0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x v="425"/>
    <d v="2018-01-04T06:00:00"/>
    <b v="0"/>
    <b v="0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x v="426"/>
    <d v="2013-04-16T05:00:00"/>
    <b v="0"/>
    <b v="1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x v="427"/>
    <d v="2019-03-23T05:00:00"/>
    <b v="0"/>
    <b v="0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x v="428"/>
    <d v="2018-11-13T06:00:00"/>
    <b v="0"/>
    <b v="0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x v="429"/>
    <d v="2017-08-19T05:00:00"/>
    <b v="0"/>
    <b v="0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x v="430"/>
    <d v="2010-07-07T05:00:00"/>
    <b v="0"/>
    <b v="0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x v="431"/>
    <d v="2017-01-11T06:00:00"/>
    <b v="0"/>
    <b v="0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x v="432"/>
    <d v="2013-11-26T06:00:00"/>
    <b v="0"/>
    <b v="1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x v="433"/>
    <d v="2011-10-16T05:00:00"/>
    <b v="0"/>
    <b v="0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x v="434"/>
    <d v="2018-02-10T06:00:00"/>
    <b v="0"/>
    <b v="1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x v="435"/>
    <d v="2016-10-16T05:00:00"/>
    <b v="0"/>
    <b v="0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x v="436"/>
    <d v="2010-05-11T05:00:00"/>
    <b v="0"/>
    <b v="0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x v="437"/>
    <d v="2015-01-22T06:00:00"/>
    <b v="0"/>
    <b v="0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x v="438"/>
    <d v="2010-08-12T05:00:00"/>
    <b v="0"/>
    <b v="0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x v="439"/>
    <d v="2014-05-18T05:00:00"/>
    <b v="0"/>
    <b v="0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x v="440"/>
    <d v="2013-03-09T06:00:00"/>
    <b v="0"/>
    <b v="0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x v="441"/>
    <d v="2014-01-04T06:00:00"/>
    <b v="0"/>
    <b v="0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x v="442"/>
    <d v="2018-02-25T06:00:00"/>
    <b v="0"/>
    <b v="0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x v="443"/>
    <d v="2018-02-05T06:00:00"/>
    <b v="0"/>
    <b v="0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x v="444"/>
    <d v="2013-06-07T05:00:00"/>
    <b v="0"/>
    <b v="1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x v="445"/>
    <d v="2015-11-30T06:00:00"/>
    <b v="0"/>
    <b v="1"/>
    <x v="2"/>
    <s v="web"/>
  </r>
  <r>
    <n v="468"/>
    <s v="Hughes Inc"/>
    <s v="Streamlined neutral analyzer"/>
    <n v="4000"/>
    <n v="1620"/>
    <x v="0"/>
    <n v="16"/>
    <s v="US"/>
    <s v="USD"/>
    <n v="1555218000"/>
    <x v="442"/>
    <x v="368"/>
    <d v="2019-04-30T05:00:00"/>
    <b v="0"/>
    <b v="0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x v="446"/>
    <d v="2015-05-20T05:00:00"/>
    <b v="0"/>
    <b v="0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x v="447"/>
    <d v="2016-12-19T06:00:00"/>
    <b v="0"/>
    <b v="0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x v="448"/>
    <d v="2012-05-02T05:00:00"/>
    <b v="0"/>
    <b v="1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x v="178"/>
    <d v="2019-05-04T05:00:00"/>
    <b v="0"/>
    <b v="0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x v="449"/>
    <d v="2018-06-27T05:00:00"/>
    <b v="0"/>
    <b v="0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x v="450"/>
    <d v="2014-12-17T06:00:00"/>
    <b v="0"/>
    <b v="0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x v="451"/>
    <d v="2013-06-29T05:00:00"/>
    <b v="0"/>
    <b v="1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x v="452"/>
    <d v="2018-08-16T05:00:00"/>
    <b v="0"/>
    <b v="0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x v="453"/>
    <d v="2011-07-23T05:00:00"/>
    <b v="0"/>
    <b v="0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x v="454"/>
    <d v="2015-03-21T05:00:00"/>
    <b v="0"/>
    <b v="0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x v="455"/>
    <d v="2017-07-31T05:00:00"/>
    <b v="0"/>
    <b v="0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x v="456"/>
    <d v="2010-03-20T05:00:00"/>
    <b v="0"/>
    <b v="1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x v="457"/>
    <d v="2014-11-12T06:00:00"/>
    <b v="0"/>
    <b v="1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x v="458"/>
    <d v="2012-03-06T06:00:00"/>
    <b v="0"/>
    <b v="1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x v="459"/>
    <d v="2019-12-19T06:00:00"/>
    <b v="0"/>
    <b v="0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x v="460"/>
    <d v="2014-09-22T05:00:00"/>
    <b v="0"/>
    <b v="1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x v="461"/>
    <d v="2019-07-21T05:00:00"/>
    <b v="0"/>
    <b v="0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x v="462"/>
    <d v="2018-03-24T05:00:00"/>
    <b v="0"/>
    <b v="1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x v="463"/>
    <d v="2017-05-23T05:00:00"/>
    <b v="0"/>
    <b v="0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x v="464"/>
    <d v="2016-02-20T06:00:00"/>
    <b v="0"/>
    <b v="0"/>
    <x v="3"/>
    <s v="plays"/>
  </r>
  <r>
    <n v="489"/>
    <s v="Clark Inc"/>
    <s v="Down-sized mobile time-frame"/>
    <n v="9200"/>
    <n v="9339"/>
    <x v="1"/>
    <n v="85"/>
    <s v="IT"/>
    <s v="EUR"/>
    <n v="1281934800"/>
    <x v="461"/>
    <x v="465"/>
    <d v="2010-08-21T05:00:00"/>
    <b v="0"/>
    <b v="0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x v="466"/>
    <d v="2019-11-24T06:00:00"/>
    <b v="0"/>
    <b v="0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x v="467"/>
    <d v="2013-07-27T05:00:00"/>
    <b v="0"/>
    <b v="1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x v="468"/>
    <d v="2010-07-12T05:00:00"/>
    <b v="1"/>
    <b v="1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x v="469"/>
    <d v="2019-07-12T05:00:00"/>
    <b v="0"/>
    <b v="0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x v="470"/>
    <d v="2012-03-23T05:00:00"/>
    <b v="0"/>
    <b v="0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x v="471"/>
    <d v="2014-06-14T05:00:00"/>
    <b v="0"/>
    <b v="0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x v="472"/>
    <d v="2017-06-07T05:00:00"/>
    <b v="0"/>
    <b v="0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x v="473"/>
    <d v="2016-12-20T06:00:00"/>
    <b v="0"/>
    <b v="1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x v="474"/>
    <d v="2015-01-03T06:00:00"/>
    <b v="0"/>
    <b v="0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x v="475"/>
    <d v="2016-03-20T05:00:00"/>
    <b v="0"/>
    <b v="1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x v="380"/>
    <d v="2013-05-29T05:00:00"/>
    <b v="0"/>
    <b v="1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x v="353"/>
    <d v="2013-03-14T05:00:00"/>
    <b v="0"/>
    <b v="0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x v="476"/>
    <d v="2012-08-25T05:00:00"/>
    <b v="0"/>
    <b v="1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x v="477"/>
    <d v="2015-07-21T05:00:00"/>
    <b v="0"/>
    <b v="0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x v="478"/>
    <d v="2015-05-19T05:00:00"/>
    <b v="0"/>
    <b v="0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x v="479"/>
    <d v="2013-04-19T05:00:00"/>
    <b v="0"/>
    <b v="1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x v="480"/>
    <d v="2017-12-10T06:00:00"/>
    <b v="0"/>
    <b v="1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x v="481"/>
    <d v="2013-05-28T05:00:00"/>
    <b v="0"/>
    <b v="1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x v="482"/>
    <d v="2018-08-19T05:00:00"/>
    <b v="0"/>
    <b v="0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x v="483"/>
    <d v="2012-05-15T05:00:00"/>
    <b v="0"/>
    <b v="0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x v="484"/>
    <d v="2018-06-24T05:00:00"/>
    <b v="0"/>
    <b v="0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x v="265"/>
    <d v="2019-08-04T05:00:00"/>
    <b v="0"/>
    <b v="0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x v="485"/>
    <d v="2014-07-06T05:00:00"/>
    <b v="0"/>
    <b v="1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x v="486"/>
    <d v="2010-09-11T05:00:00"/>
    <b v="0"/>
    <b v="0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x v="412"/>
    <d v="2013-12-11T06:00:00"/>
    <b v="0"/>
    <b v="1"/>
    <x v="1"/>
    <s v="rock"/>
  </r>
  <r>
    <n v="515"/>
    <s v="Cox LLC"/>
    <s v="Phased 24hour flexibility"/>
    <n v="8600"/>
    <n v="4797"/>
    <x v="0"/>
    <n v="133"/>
    <s v="CA"/>
    <s v="CAD"/>
    <n v="1324620000"/>
    <x v="482"/>
    <x v="487"/>
    <d v="2011-12-25T06:00:00"/>
    <b v="0"/>
    <b v="1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x v="488"/>
    <d v="2010-09-13T05:00:00"/>
    <b v="0"/>
    <b v="0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x v="489"/>
    <d v="2017-05-10T05:00:00"/>
    <b v="0"/>
    <b v="0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x v="442"/>
    <d v="2018-02-25T06:00:00"/>
    <b v="0"/>
    <b v="1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x v="437"/>
    <d v="2015-01-22T06:00:00"/>
    <b v="0"/>
    <b v="1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x v="490"/>
    <d v="2019-04-22T05:00:00"/>
    <b v="0"/>
    <b v="0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x v="491"/>
    <d v="2016-08-29T05:00:00"/>
    <b v="0"/>
    <b v="1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x v="163"/>
    <d v="2012-07-15T05:00:00"/>
    <b v="0"/>
    <b v="0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x v="492"/>
    <d v="2010-03-09T06:00:00"/>
    <b v="0"/>
    <b v="0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x v="493"/>
    <d v="2010-05-09T05:00:00"/>
    <b v="0"/>
    <b v="0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x v="494"/>
    <d v="2010-11-27T06:00:00"/>
    <b v="0"/>
    <b v="0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x v="495"/>
    <d v="2016-02-01T06:00:00"/>
    <b v="0"/>
    <b v="1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x v="496"/>
    <d v="2016-03-12T06:00:00"/>
    <b v="0"/>
    <b v="0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x v="497"/>
    <d v="2014-01-07T06:00:00"/>
    <b v="0"/>
    <b v="0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x v="180"/>
    <d v="2014-06-07T05:00:00"/>
    <b v="0"/>
    <b v="0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x v="498"/>
    <d v="2010-09-14T05:00:00"/>
    <b v="0"/>
    <b v="1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x v="499"/>
    <d v="2014-01-06T06:00:00"/>
    <b v="0"/>
    <b v="0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x v="500"/>
    <d v="2018-01-26T06:00:00"/>
    <b v="0"/>
    <b v="0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x v="50"/>
    <d v="2013-08-29T05:00:00"/>
    <b v="0"/>
    <b v="0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x v="501"/>
    <d v="2018-08-18T05:00:00"/>
    <b v="0"/>
    <b v="1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x v="502"/>
    <d v="2018-06-10T05:00:00"/>
    <b v="0"/>
    <b v="1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x v="52"/>
    <d v="2010-09-19T05:00:00"/>
    <b v="0"/>
    <b v="0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x v="503"/>
    <d v="2018-09-22T05:00:00"/>
    <b v="1"/>
    <b v="1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x v="504"/>
    <d v="2013-10-08T05:00:00"/>
    <b v="0"/>
    <b v="0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x v="505"/>
    <d v="2019-07-07T05:00:00"/>
    <b v="0"/>
    <b v="1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x v="506"/>
    <d v="2018-05-27T05:00:00"/>
    <b v="0"/>
    <b v="0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x v="507"/>
    <d v="2015-07-06T05:00:00"/>
    <b v="0"/>
    <b v="0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x v="508"/>
    <d v="2016-02-21T06:00:00"/>
    <b v="0"/>
    <b v="0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x v="509"/>
    <d v="2013-09-26T05:00:00"/>
    <b v="0"/>
    <b v="0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x v="510"/>
    <d v="2016-01-21T06:00:00"/>
    <b v="0"/>
    <b v="0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x v="511"/>
    <d v="2020-01-14T06:00:00"/>
    <b v="0"/>
    <b v="0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x v="512"/>
    <d v="2018-09-20T05:00:00"/>
    <b v="0"/>
    <b v="1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x v="513"/>
    <d v="2015-02-06T06:00:00"/>
    <b v="0"/>
    <b v="0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x v="514"/>
    <d v="2016-04-14T05:00:00"/>
    <b v="0"/>
    <b v="0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x v="515"/>
    <d v="2013-06-06T05:00:00"/>
    <b v="0"/>
    <b v="0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x v="516"/>
    <d v="2012-03-21T05:00:00"/>
    <b v="0"/>
    <b v="0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x v="517"/>
    <d v="2015-01-29T06:00:00"/>
    <b v="0"/>
    <b v="1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x v="518"/>
    <d v="2016-11-28T06:00:00"/>
    <b v="0"/>
    <b v="0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x v="519"/>
    <d v="2011-01-03T06:00:00"/>
    <b v="0"/>
    <b v="0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x v="520"/>
    <d v="2016-12-25T06:00:00"/>
    <b v="0"/>
    <b v="0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x v="219"/>
    <d v="2014-05-03T05:00:00"/>
    <b v="0"/>
    <b v="0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x v="521"/>
    <d v="2011-09-13T05:00:00"/>
    <b v="0"/>
    <b v="1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x v="522"/>
    <d v="2015-10-05T05:00:00"/>
    <b v="0"/>
    <b v="1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x v="523"/>
    <d v="2016-04-07T05:00:00"/>
    <b v="0"/>
    <b v="0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x v="524"/>
    <d v="2016-08-09T05:00:00"/>
    <b v="0"/>
    <b v="0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x v="348"/>
    <d v="2011-12-28T06:00:00"/>
    <b v="0"/>
    <b v="0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x v="280"/>
    <d v="2011-10-19T05:00:00"/>
    <b v="0"/>
    <b v="0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x v="525"/>
    <d v="2019-03-14T05:00:00"/>
    <b v="0"/>
    <b v="0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x v="526"/>
    <d v="2018-12-03T06:00:00"/>
    <b v="0"/>
    <b v="0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x v="527"/>
    <d v="2015-03-23T05:00:00"/>
    <b v="0"/>
    <b v="0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x v="528"/>
    <d v="2011-12-05T06:00:00"/>
    <b v="0"/>
    <b v="0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x v="529"/>
    <d v="2016-03-18T05:00:00"/>
    <b v="0"/>
    <b v="1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x v="360"/>
    <d v="2014-07-12T05:00:00"/>
    <b v="0"/>
    <b v="0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x v="254"/>
    <d v="2010-08-29T05:00:00"/>
    <b v="0"/>
    <b v="0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x v="530"/>
    <d v="2011-01-23T06:00:00"/>
    <b v="0"/>
    <b v="0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x v="531"/>
    <d v="2014-12-26T06:00:00"/>
    <b v="0"/>
    <b v="1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x v="532"/>
    <d v="2015-08-05T05:00:00"/>
    <b v="0"/>
    <b v="0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x v="533"/>
    <d v="2015-10-14T05:00:00"/>
    <b v="0"/>
    <b v="1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x v="534"/>
    <d v="2014-05-04T05:00:00"/>
    <b v="0"/>
    <b v="0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x v="535"/>
    <d v="2019-12-17T06:00:00"/>
    <b v="0"/>
    <b v="1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x v="536"/>
    <d v="2014-05-23T05:00:00"/>
    <b v="0"/>
    <b v="1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x v="537"/>
    <d v="2017-11-18T06:00:00"/>
    <b v="0"/>
    <b v="0"/>
    <x v="3"/>
    <s v="plays"/>
  </r>
  <r>
    <n v="577"/>
    <s v="Stevens Inc"/>
    <s v="Adaptive 24hour projection"/>
    <n v="8200"/>
    <n v="1546"/>
    <x v="3"/>
    <n v="37"/>
    <s v="US"/>
    <s v="USD"/>
    <n v="1299823200"/>
    <x v="536"/>
    <x v="538"/>
    <d v="2011-04-06T05:00:00"/>
    <b v="0"/>
    <b v="0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x v="539"/>
    <d v="2011-12-04T06:00:00"/>
    <b v="0"/>
    <b v="0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x v="540"/>
    <d v="2011-08-19T05:00:00"/>
    <b v="0"/>
    <b v="0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x v="541"/>
    <d v="2014-03-06T06:00:00"/>
    <b v="0"/>
    <b v="0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x v="542"/>
    <d v="2011-05-14T05:00:00"/>
    <b v="0"/>
    <b v="0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x v="543"/>
    <d v="2015-06-15T05:00:00"/>
    <b v="0"/>
    <b v="1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x v="544"/>
    <d v="2012-03-08T06:00:00"/>
    <b v="0"/>
    <b v="0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x v="545"/>
    <d v="2012-05-09T05:00:00"/>
    <b v="0"/>
    <b v="0"/>
    <x v="2"/>
    <s v="web"/>
  </r>
  <r>
    <n v="585"/>
    <s v="Pugh LLC"/>
    <s v="Reactive analyzing function"/>
    <n v="8900"/>
    <n v="13065"/>
    <x v="1"/>
    <n v="136"/>
    <s v="US"/>
    <s v="USD"/>
    <n v="1268888400"/>
    <x v="543"/>
    <x v="546"/>
    <d v="2010-03-28T05:00:00"/>
    <b v="0"/>
    <b v="0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x v="547"/>
    <d v="2010-12-06T06:00:00"/>
    <b v="0"/>
    <b v="0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x v="548"/>
    <d v="2019-03-12T05:00:00"/>
    <b v="0"/>
    <b v="1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x v="298"/>
    <d v="2010-04-25T05:00:00"/>
    <b v="0"/>
    <b v="0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x v="549"/>
    <d v="2015-07-12T05:00:00"/>
    <b v="0"/>
    <b v="0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x v="550"/>
    <d v="2015-01-01T06:00:00"/>
    <b v="0"/>
    <b v="0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x v="551"/>
    <d v="2010-07-24T05:00:00"/>
    <b v="0"/>
    <b v="0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x v="552"/>
    <d v="2014-06-08T05:00:00"/>
    <b v="0"/>
    <b v="0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x v="238"/>
    <d v="2014-04-08T05:00:00"/>
    <b v="0"/>
    <b v="0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x v="553"/>
    <d v="2016-06-30T05:00:00"/>
    <b v="0"/>
    <b v="1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x v="554"/>
    <d v="2010-04-06T05:00:00"/>
    <b v="0"/>
    <b v="1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x v="496"/>
    <d v="2016-03-12T06:00:00"/>
    <b v="0"/>
    <b v="1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x v="555"/>
    <d v="2019-12-05T06:00:00"/>
    <b v="0"/>
    <b v="0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x v="556"/>
    <d v="2010-07-14T05:00:00"/>
    <b v="0"/>
    <b v="0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x v="557"/>
    <d v="2015-02-20T06:00:00"/>
    <b v="0"/>
    <b v="0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x v="558"/>
    <d v="2013-08-11T05:00:00"/>
    <b v="0"/>
    <b v="0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x v="559"/>
    <d v="2014-06-16T05:00:00"/>
    <b v="1"/>
    <b v="0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x v="560"/>
    <d v="2015-06-16T05:00:00"/>
    <b v="0"/>
    <b v="0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x v="561"/>
    <d v="2019-05-15T05:00:00"/>
    <b v="0"/>
    <b v="0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x v="562"/>
    <d v="2011-02-12T06:00:00"/>
    <b v="0"/>
    <b v="0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x v="563"/>
    <d v="2015-11-13T06:00:00"/>
    <b v="0"/>
    <b v="0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x v="529"/>
    <d v="2016-03-18T05:00:00"/>
    <b v="0"/>
    <b v="0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x v="564"/>
    <d v="2014-03-25T05:00:00"/>
    <b v="0"/>
    <b v="0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x v="565"/>
    <d v="2019-03-10T06:00:00"/>
    <b v="0"/>
    <b v="1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x v="566"/>
    <d v="2019-02-02T06:00:00"/>
    <b v="0"/>
    <b v="0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x v="567"/>
    <d v="2012-12-30T06:00:00"/>
    <b v="0"/>
    <b v="0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x v="568"/>
    <d v="2013-08-06T05:00:00"/>
    <b v="0"/>
    <b v="0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x v="569"/>
    <d v="2010-11-15T06:00:00"/>
    <b v="0"/>
    <b v="0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x v="570"/>
    <d v="2017-09-04T05:00:00"/>
    <b v="0"/>
    <b v="0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x v="571"/>
    <d v="2017-01-29T06:00:00"/>
    <b v="0"/>
    <b v="0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x v="572"/>
    <d v="2016-05-09T05:00:00"/>
    <b v="0"/>
    <b v="0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x v="573"/>
    <d v="2013-09-21T05:00:00"/>
    <b v="0"/>
    <b v="1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x v="471"/>
    <d v="2014-06-14T05:00:00"/>
    <b v="0"/>
    <b v="0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x v="574"/>
    <d v="2013-05-23T05:00:00"/>
    <b v="0"/>
    <b v="0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x v="575"/>
    <d v="2011-05-07T05:00:00"/>
    <b v="1"/>
    <b v="1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x v="576"/>
    <d v="2016-07-12T05:00:00"/>
    <b v="0"/>
    <b v="0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x v="577"/>
    <d v="2016-09-18T05:00:00"/>
    <b v="0"/>
    <b v="0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x v="578"/>
    <d v="2018-05-11T05:00:00"/>
    <b v="0"/>
    <b v="0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x v="477"/>
    <d v="2015-07-21T05:00:00"/>
    <b v="0"/>
    <b v="0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x v="579"/>
    <d v="2015-01-31T06:00:00"/>
    <b v="0"/>
    <b v="0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x v="580"/>
    <d v="2020-02-10T06:00:00"/>
    <b v="0"/>
    <b v="0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x v="581"/>
    <d v="2010-10-07T05:00:00"/>
    <b v="0"/>
    <b v="1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x v="582"/>
    <d v="2010-07-10T05:00:00"/>
    <b v="1"/>
    <b v="0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x v="581"/>
    <d v="2010-10-07T05:00:00"/>
    <b v="0"/>
    <b v="0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x v="583"/>
    <d v="2016-07-08T05:00:00"/>
    <b v="0"/>
    <b v="1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x v="584"/>
    <d v="2019-05-12T05:00:00"/>
    <b v="0"/>
    <b v="1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x v="585"/>
    <d v="2019-03-30T05:00:00"/>
    <b v="0"/>
    <b v="0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x v="586"/>
    <d v="2014-11-20T06:00:00"/>
    <b v="0"/>
    <b v="0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x v="587"/>
    <d v="2015-11-11T06:00:00"/>
    <b v="0"/>
    <b v="0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x v="588"/>
    <d v="2017-04-08T05:00:00"/>
    <b v="0"/>
    <b v="0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x v="589"/>
    <d v="2013-03-13T05:00:00"/>
    <b v="0"/>
    <b v="0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x v="590"/>
    <d v="2012-03-03T06:00:00"/>
    <b v="0"/>
    <b v="1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x v="591"/>
    <d v="2016-11-22T06:00:00"/>
    <b v="0"/>
    <b v="0"/>
    <x v="3"/>
    <s v="plays"/>
  </r>
  <r>
    <n v="638"/>
    <s v="Weaver Ltd"/>
    <s v="Monitored 24/7 approach"/>
    <n v="81600"/>
    <n v="9318"/>
    <x v="0"/>
    <n v="94"/>
    <s v="US"/>
    <s v="USD"/>
    <n v="1280206800"/>
    <x v="587"/>
    <x v="592"/>
    <d v="2010-08-08T05:00:00"/>
    <b v="0"/>
    <b v="1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x v="593"/>
    <d v="2018-07-28T05:00:00"/>
    <b v="0"/>
    <b v="1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x v="510"/>
    <d v="2016-01-21T06:00:00"/>
    <b v="0"/>
    <b v="0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x v="594"/>
    <d v="2017-03-20T05:00:00"/>
    <b v="0"/>
    <b v="0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x v="595"/>
    <d v="2018-12-26T06:00:00"/>
    <b v="0"/>
    <b v="0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x v="596"/>
    <d v="2017-03-19T05:00:00"/>
    <b v="0"/>
    <b v="0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x v="597"/>
    <d v="2019-01-03T06:00:00"/>
    <b v="0"/>
    <b v="0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x v="598"/>
    <d v="2018-10-17T05:00:00"/>
    <b v="0"/>
    <b v="1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x v="599"/>
    <d v="2013-03-24T05:00:00"/>
    <b v="0"/>
    <b v="0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x v="600"/>
    <d v="2018-05-03T05:00:00"/>
    <b v="0"/>
    <b v="0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x v="601"/>
    <d v="2017-07-24T05:00:00"/>
    <b v="1"/>
    <b v="0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x v="602"/>
    <d v="2010-10-31T05:00:00"/>
    <b v="1"/>
    <b v="1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x v="603"/>
    <d v="2014-08-04T05:00:00"/>
    <b v="0"/>
    <b v="0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x v="604"/>
    <d v="2014-03-09T06:00:00"/>
    <b v="0"/>
    <b v="0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x v="292"/>
    <d v="2016-09-17T05:00:00"/>
    <b v="0"/>
    <b v="0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x v="605"/>
    <d v="2016-04-10T05:00:00"/>
    <b v="0"/>
    <b v="0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x v="606"/>
    <d v="2015-08-29T05:00:00"/>
    <b v="0"/>
    <b v="0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x v="607"/>
    <d v="2017-03-15T05:00:00"/>
    <b v="1"/>
    <b v="0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x v="608"/>
    <d v="2018-01-02T06:00:00"/>
    <b v="0"/>
    <b v="0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x v="609"/>
    <d v="2018-01-12T06:00:00"/>
    <b v="0"/>
    <b v="0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x v="610"/>
    <d v="2015-09-22T05:00:00"/>
    <b v="0"/>
    <b v="0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x v="611"/>
    <d v="2011-01-28T06:00:00"/>
    <b v="0"/>
    <b v="0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x v="612"/>
    <d v="2015-08-30T05:00:00"/>
    <b v="1"/>
    <b v="0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x v="613"/>
    <d v="2012-04-27T05:00:00"/>
    <b v="0"/>
    <b v="0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x v="614"/>
    <d v="2018-12-13T06:00:00"/>
    <b v="0"/>
    <b v="0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x v="615"/>
    <d v="2010-10-30T05:00:00"/>
    <b v="0"/>
    <b v="0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x v="616"/>
    <d v="2012-03-01T06:00:00"/>
    <b v="0"/>
    <b v="0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x v="453"/>
    <d v="2011-07-23T05:00:00"/>
    <b v="0"/>
    <b v="1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x v="617"/>
    <d v="2013-09-05T05:00:00"/>
    <b v="0"/>
    <b v="1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x v="618"/>
    <d v="2014-09-19T05:00:00"/>
    <b v="0"/>
    <b v="0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x v="619"/>
    <d v="2012-08-13T05:00:00"/>
    <b v="0"/>
    <b v="0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x v="620"/>
    <d v="2017-07-05T05:00:00"/>
    <b v="0"/>
    <b v="0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x v="621"/>
    <d v="2016-03-08T06:00:00"/>
    <b v="0"/>
    <b v="0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x v="622"/>
    <d v="2010-08-04T05:00:00"/>
    <b v="0"/>
    <b v="1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x v="623"/>
    <d v="2018-03-31T05:00:00"/>
    <b v="0"/>
    <b v="0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x v="624"/>
    <d v="2016-05-06T05:00:00"/>
    <b v="0"/>
    <b v="0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x v="625"/>
    <d v="2011-10-05T05:00:00"/>
    <b v="0"/>
    <b v="0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x v="626"/>
    <d v="2019-09-18T05:00:00"/>
    <b v="0"/>
    <b v="0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x v="627"/>
    <d v="2012-10-05T05:00:00"/>
    <b v="0"/>
    <b v="0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x v="491"/>
    <d v="2016-08-29T05:00:00"/>
    <b v="0"/>
    <b v="0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x v="628"/>
    <d v="2019-01-21T06:00:00"/>
    <b v="0"/>
    <b v="0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x v="629"/>
    <d v="2019-10-23T05:00:00"/>
    <b v="0"/>
    <b v="1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x v="630"/>
    <d v="2019-12-16T06:00:00"/>
    <b v="0"/>
    <b v="1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x v="631"/>
    <d v="2011-12-27T06:00:00"/>
    <b v="0"/>
    <b v="0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x v="632"/>
    <d v="2013-12-20T06:00:00"/>
    <b v="0"/>
    <b v="0"/>
    <x v="3"/>
    <s v="plays"/>
  </r>
  <r>
    <n v="683"/>
    <s v="Jones PLC"/>
    <s v="Virtual systemic intranet"/>
    <n v="2300"/>
    <n v="8244"/>
    <x v="1"/>
    <n v="147"/>
    <s v="US"/>
    <s v="USD"/>
    <n v="1537074000"/>
    <x v="627"/>
    <x v="633"/>
    <d v="2018-09-18T05:00:00"/>
    <b v="0"/>
    <b v="0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x v="634"/>
    <d v="2010-07-19T05:00:00"/>
    <b v="0"/>
    <b v="0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x v="415"/>
    <d v="2015-09-16T05:00:00"/>
    <b v="0"/>
    <b v="0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x v="635"/>
    <d v="2018-04-07T05:00:00"/>
    <b v="0"/>
    <b v="0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x v="607"/>
    <d v="2017-03-15T05:00:00"/>
    <b v="0"/>
    <b v="0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x v="636"/>
    <d v="2019-01-26T06:00:00"/>
    <b v="0"/>
    <b v="1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x v="637"/>
    <d v="2013-11-10T06:00:00"/>
    <b v="0"/>
    <b v="0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x v="638"/>
    <d v="2011-12-03T06:00:00"/>
    <b v="0"/>
    <b v="1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x v="639"/>
    <d v="2012-10-20T05:00:00"/>
    <b v="1"/>
    <b v="1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x v="640"/>
    <d v="2019-07-27T05:00:00"/>
    <b v="0"/>
    <b v="0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x v="641"/>
    <d v="2017-11-03T05:00:00"/>
    <b v="0"/>
    <b v="0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x v="642"/>
    <d v="2018-01-03T06:00:00"/>
    <b v="0"/>
    <b v="0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x v="445"/>
    <d v="2015-11-30T06:00:00"/>
    <b v="1"/>
    <b v="0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x v="116"/>
    <d v="2015-04-21T05:00:00"/>
    <b v="0"/>
    <b v="1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x v="643"/>
    <d v="2018-04-02T05:00:00"/>
    <b v="0"/>
    <b v="0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x v="644"/>
    <d v="2011-12-08T06:00:00"/>
    <b v="0"/>
    <b v="0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x v="645"/>
    <d v="2019-06-26T05:00:00"/>
    <b v="0"/>
    <b v="0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x v="646"/>
    <d v="2010-02-09T06:00:00"/>
    <b v="0"/>
    <b v="0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x v="647"/>
    <d v="2011-04-03T05:00:00"/>
    <b v="1"/>
    <b v="0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x v="467"/>
    <d v="2013-07-27T05:00:00"/>
    <b v="0"/>
    <b v="0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x v="648"/>
    <d v="2012-05-08T05:00:00"/>
    <b v="1"/>
    <b v="1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x v="649"/>
    <d v="2016-07-19T05:00:00"/>
    <b v="0"/>
    <b v="0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x v="650"/>
    <d v="2013-12-15T06:00:00"/>
    <b v="0"/>
    <b v="0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x v="651"/>
    <d v="2019-01-14T06:00:00"/>
    <b v="0"/>
    <b v="1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x v="652"/>
    <d v="2019-01-13T06:00:00"/>
    <b v="0"/>
    <b v="0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x v="653"/>
    <d v="2017-06-01T05:00:00"/>
    <b v="0"/>
    <b v="0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x v="654"/>
    <d v="2012-04-26T05:00:00"/>
    <b v="0"/>
    <b v="0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x v="655"/>
    <d v="2018-07-21T05:00:00"/>
    <b v="0"/>
    <b v="1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x v="656"/>
    <d v="2016-01-26T06:00:00"/>
    <b v="1"/>
    <b v="1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x v="657"/>
    <d v="2016-08-18T05:00:00"/>
    <b v="0"/>
    <b v="0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x v="89"/>
    <d v="2016-09-03T05:00:00"/>
    <b v="0"/>
    <b v="0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x v="658"/>
    <d v="2014-08-20T05:00:00"/>
    <b v="0"/>
    <b v="0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x v="438"/>
    <d v="2010-08-12T05:00:00"/>
    <b v="0"/>
    <b v="0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x v="659"/>
    <d v="2013-08-07T05:00:00"/>
    <b v="0"/>
    <b v="1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x v="660"/>
    <d v="2011-09-12T05:00:00"/>
    <b v="0"/>
    <b v="0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x v="661"/>
    <d v="2013-07-13T05:00:00"/>
    <b v="0"/>
    <b v="0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x v="662"/>
    <d v="2012-06-09T05:00:00"/>
    <b v="0"/>
    <b v="0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x v="236"/>
    <d v="2018-03-07T06:00:00"/>
    <b v="0"/>
    <b v="1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x v="663"/>
    <d v="2018-04-10T05:00:00"/>
    <b v="0"/>
    <b v="0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x v="202"/>
    <d v="2017-12-03T06:00:00"/>
    <b v="0"/>
    <b v="0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x v="664"/>
    <d v="2016-03-23T05:00:00"/>
    <b v="0"/>
    <b v="0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x v="665"/>
    <d v="2014-10-24T05:00:00"/>
    <b v="0"/>
    <b v="1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x v="666"/>
    <d v="2014-11-17T06:00:00"/>
    <b v="0"/>
    <b v="0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x v="602"/>
    <d v="2010-10-31T05:00:00"/>
    <b v="0"/>
    <b v="1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x v="667"/>
    <d v="2019-03-19T05:00:00"/>
    <b v="0"/>
    <b v="0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x v="668"/>
    <d v="2016-06-05T05:00:00"/>
    <b v="0"/>
    <b v="0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x v="669"/>
    <d v="2013-02-06T06:00:00"/>
    <b v="0"/>
    <b v="0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x v="670"/>
    <d v="2015-05-29T05:00:00"/>
    <b v="0"/>
    <b v="0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x v="601"/>
    <d v="2017-07-24T05:00:00"/>
    <b v="0"/>
    <b v="0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x v="671"/>
    <d v="2017-04-14T05:00:00"/>
    <b v="0"/>
    <b v="1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x v="672"/>
    <d v="2014-08-06T05:00:00"/>
    <b v="0"/>
    <b v="0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x v="673"/>
    <d v="2017-02-09T06:00:00"/>
    <b v="0"/>
    <b v="1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x v="674"/>
    <d v="2016-04-06T05:00:00"/>
    <b v="0"/>
    <b v="0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x v="675"/>
    <d v="2015-02-24T06:00:00"/>
    <b v="0"/>
    <b v="0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x v="676"/>
    <d v="2016-11-23T06:00:00"/>
    <b v="0"/>
    <b v="0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x v="677"/>
    <d v="2014-12-08T06:00:00"/>
    <b v="0"/>
    <b v="1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x v="678"/>
    <d v="2012-06-30T05:00:00"/>
    <b v="0"/>
    <b v="0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x v="679"/>
    <d v="2017-02-06T06:00:00"/>
    <b v="0"/>
    <b v="0"/>
    <x v="3"/>
    <s v="plays"/>
  </r>
  <r>
    <n v="741"/>
    <s v="Garcia Ltd"/>
    <s v="Balanced mobile alliance"/>
    <n v="1200"/>
    <n v="14150"/>
    <x v="1"/>
    <n v="130"/>
    <s v="US"/>
    <s v="USD"/>
    <n v="1274590800"/>
    <x v="674"/>
    <x v="680"/>
    <d v="2010-05-24T05:00:00"/>
    <b v="0"/>
    <b v="0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x v="681"/>
    <d v="2010-03-02T06:00:00"/>
    <b v="0"/>
    <b v="0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x v="682"/>
    <d v="2015-10-27T05:00:00"/>
    <b v="0"/>
    <b v="1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x v="683"/>
    <d v="2018-08-12T05:00:00"/>
    <b v="0"/>
    <b v="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x v="684"/>
    <d v="2010-06-26T05:00:00"/>
    <b v="0"/>
    <b v="0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x v="685"/>
    <d v="2011-10-14T05:00:00"/>
    <b v="0"/>
    <b v="0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x v="488"/>
    <d v="2010-09-13T05:00:00"/>
    <b v="0"/>
    <b v="0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x v="686"/>
    <d v="2010-03-26T05:00:00"/>
    <b v="0"/>
    <b v="1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x v="687"/>
    <d v="2014-10-20T05:00:00"/>
    <b v="0"/>
    <b v="1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x v="688"/>
    <d v="2010-07-26T05:00:00"/>
    <b v="0"/>
    <b v="0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x v="689"/>
    <d v="2016-04-01T05:00:00"/>
    <b v="1"/>
    <b v="1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x v="690"/>
    <d v="2010-08-23T05:00:00"/>
    <b v="0"/>
    <b v="1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x v="691"/>
    <d v="2010-06-07T05:00:00"/>
    <b v="0"/>
    <b v="0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x v="424"/>
    <d v="2012-12-20T06:00:00"/>
    <b v="0"/>
    <b v="0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x v="231"/>
    <d v="2018-01-08T06:00:00"/>
    <b v="0"/>
    <b v="1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x v="692"/>
    <d v="2015-01-26T06:00:00"/>
    <b v="0"/>
    <b v="0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x v="693"/>
    <d v="2011-05-16T05:00:00"/>
    <b v="0"/>
    <b v="0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x v="694"/>
    <d v="2014-11-02T05:00:00"/>
    <b v="0"/>
    <b v="0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x v="236"/>
    <d v="2018-03-07T06:00:00"/>
    <b v="0"/>
    <b v="0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x v="695"/>
    <d v="2019-08-30T05:00:00"/>
    <b v="0"/>
    <b v="1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x v="696"/>
    <d v="2017-07-27T05:00:00"/>
    <b v="0"/>
    <b v="0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x v="697"/>
    <d v="2012-12-09T06:00:00"/>
    <b v="0"/>
    <b v="0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x v="698"/>
    <d v="2012-06-12T05:00:00"/>
    <b v="0"/>
    <b v="1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x v="699"/>
    <d v="2011-05-21T05:00:00"/>
    <b v="0"/>
    <b v="0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x v="489"/>
    <d v="2017-05-10T05:00:00"/>
    <b v="1"/>
    <b v="1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x v="512"/>
    <d v="2018-09-20T05:00:00"/>
    <b v="0"/>
    <b v="0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x v="700"/>
    <d v="2015-11-20T06:00:00"/>
    <b v="0"/>
    <b v="0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x v="701"/>
    <d v="2013-12-26T06:00:00"/>
    <b v="0"/>
    <b v="0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x v="340"/>
    <d v="2013-09-10T05:00:00"/>
    <b v="0"/>
    <b v="0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x v="702"/>
    <d v="2014-04-21T05:00:00"/>
    <b v="0"/>
    <b v="1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x v="703"/>
    <d v="2019-02-22T06:00:00"/>
    <b v="0"/>
    <b v="0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x v="704"/>
    <d v="2019-02-13T06:00:00"/>
    <b v="0"/>
    <b v="0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x v="705"/>
    <d v="2017-04-23T05:00:00"/>
    <b v="0"/>
    <b v="0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x v="706"/>
    <d v="2016-07-03T05:00:00"/>
    <b v="0"/>
    <b v="0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x v="707"/>
    <d v="2014-11-16T06:00:00"/>
    <b v="0"/>
    <b v="0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x v="708"/>
    <d v="2019-07-22T05:00:00"/>
    <b v="0"/>
    <b v="0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x v="709"/>
    <d v="2011-10-22T05:00:00"/>
    <b v="0"/>
    <b v="0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x v="710"/>
    <d v="2011-08-18T05:00:00"/>
    <b v="0"/>
    <b v="0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x v="711"/>
    <d v="2015-08-23T05:00:00"/>
    <b v="0"/>
    <b v="1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x v="712"/>
    <d v="2016-08-10T05:00:00"/>
    <b v="0"/>
    <b v="1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x v="70"/>
    <d v="2010-12-21T06:00:00"/>
    <b v="0"/>
    <b v="0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x v="713"/>
    <d v="2011-03-29T05:00:00"/>
    <b v="0"/>
    <b v="1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x v="714"/>
    <d v="2013-12-24T06:00:00"/>
    <b v="0"/>
    <b v="0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x v="715"/>
    <d v="2016-03-17T05:00:00"/>
    <b v="0"/>
    <b v="0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x v="716"/>
    <d v="2019-05-31T05:00:00"/>
    <b v="0"/>
    <b v="1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x v="717"/>
    <d v="2018-04-03T05:00:00"/>
    <b v="0"/>
    <b v="1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x v="718"/>
    <d v="2011-05-30T05:00:00"/>
    <b v="0"/>
    <b v="0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x v="719"/>
    <d v="2012-11-10T06:00:00"/>
    <b v="0"/>
    <b v="0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x v="115"/>
    <d v="2014-07-03T05:00:00"/>
    <b v="0"/>
    <b v="0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x v="720"/>
    <d v="2010-02-20T06:00:00"/>
    <b v="0"/>
    <b v="0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x v="721"/>
    <d v="2016-12-27T06:00:00"/>
    <b v="0"/>
    <b v="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x v="722"/>
    <d v="2013-07-24T05:00:00"/>
    <b v="0"/>
    <b v="1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x v="451"/>
    <d v="2013-06-29T05:00:00"/>
    <b v="0"/>
    <b v="0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x v="642"/>
    <d v="2018-01-03T06:00:00"/>
    <b v="0"/>
    <b v="0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x v="723"/>
    <d v="2016-11-04T05:00:00"/>
    <b v="0"/>
    <b v="0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x v="724"/>
    <d v="2014-08-15T05:00:00"/>
    <b v="0"/>
    <b v="1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x v="725"/>
    <d v="2019-01-22T06:00:00"/>
    <b v="0"/>
    <b v="0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x v="726"/>
    <d v="2012-06-28T05:00:00"/>
    <b v="0"/>
    <b v="1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x v="727"/>
    <d v="2016-02-03T06:00:00"/>
    <b v="0"/>
    <b v="0"/>
    <x v="3"/>
    <s v="plays"/>
  </r>
  <r>
    <n v="800"/>
    <s v="Wallace LLC"/>
    <s v="Centralized regional function"/>
    <n v="100"/>
    <n v="1"/>
    <x v="0"/>
    <n v="1"/>
    <s v="CH"/>
    <s v="CHF"/>
    <n v="1434085200"/>
    <x v="139"/>
    <x v="560"/>
    <d v="2015-06-16T05:00:00"/>
    <b v="0"/>
    <b v="0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x v="728"/>
    <d v="2020-01-22T06:00:00"/>
    <b v="0"/>
    <b v="1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x v="339"/>
    <d v="2019-07-06T05:00:00"/>
    <b v="0"/>
    <b v="0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x v="35"/>
    <d v="2019-03-02T06:00:00"/>
    <b v="0"/>
    <b v="0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x v="729"/>
    <d v="2018-01-22T06:00:00"/>
    <b v="0"/>
    <b v="0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x v="241"/>
    <d v="2015-01-05T06:00:00"/>
    <b v="0"/>
    <b v="0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x v="730"/>
    <d v="2012-03-29T05:00:00"/>
    <b v="0"/>
    <b v="1"/>
    <x v="4"/>
    <s v="drama"/>
  </r>
  <r>
    <n v="807"/>
    <s v="Walker-Taylor"/>
    <s v="Automated uniform concept"/>
    <n v="700"/>
    <n v="1848"/>
    <x v="1"/>
    <n v="43"/>
    <s v="US"/>
    <s v="USD"/>
    <n v="1571115600"/>
    <x v="727"/>
    <x v="322"/>
    <d v="2019-11-28T06:00:00"/>
    <b v="0"/>
    <b v="1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x v="731"/>
    <d v="2016-06-03T05:00:00"/>
    <b v="0"/>
    <b v="0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x v="732"/>
    <d v="2012-08-15T05:00:00"/>
    <b v="0"/>
    <b v="0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x v="157"/>
    <d v="2017-12-08T06:00:00"/>
    <b v="0"/>
    <b v="1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x v="733"/>
    <d v="2016-01-11T06:00:00"/>
    <b v="0"/>
    <b v="1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x v="734"/>
    <d v="2018-04-21T05:00:00"/>
    <b v="0"/>
    <b v="0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x v="735"/>
    <d v="2012-09-06T05:00:00"/>
    <b v="0"/>
    <b v="0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x v="736"/>
    <d v="2016-05-29T05:00:00"/>
    <b v="0"/>
    <b v="1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x v="737"/>
    <d v="2017-12-25T06:00:00"/>
    <b v="0"/>
    <b v="0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x v="738"/>
    <d v="2014-02-12T06:00:00"/>
    <b v="1"/>
    <b v="1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x v="739"/>
    <d v="2019-06-01T05:00:00"/>
    <b v="0"/>
    <b v="1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x v="740"/>
    <d v="2019-02-03T06:00:00"/>
    <b v="0"/>
    <b v="1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x v="697"/>
    <d v="2012-12-09T06:00:00"/>
    <b v="1"/>
    <b v="0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x v="741"/>
    <d v="2018-08-11T05:00:00"/>
    <b v="0"/>
    <b v="1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x v="742"/>
    <d v="2017-03-13T05:00:00"/>
    <b v="0"/>
    <b v="0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x v="743"/>
    <d v="2014-03-17T05:00:00"/>
    <b v="0"/>
    <b v="0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x v="744"/>
    <d v="2014-10-05T05:00:00"/>
    <b v="1"/>
    <b v="1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x v="269"/>
    <d v="2010-07-21T05:00:00"/>
    <b v="0"/>
    <b v="1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x v="745"/>
    <d v="2017-08-06T05:00:00"/>
    <b v="0"/>
    <b v="0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x v="746"/>
    <d v="2011-01-10T06:00:00"/>
    <b v="0"/>
    <b v="1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x v="747"/>
    <d v="2011-05-15T05:00:00"/>
    <b v="0"/>
    <b v="1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x v="503"/>
    <d v="2018-09-22T05:00:00"/>
    <b v="0"/>
    <b v="0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x v="748"/>
    <d v="2015-06-24T05:00:00"/>
    <b v="0"/>
    <b v="0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x v="330"/>
    <d v="2018-03-03T06:00:00"/>
    <b v="0"/>
    <b v="0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x v="749"/>
    <d v="2012-04-29T05:00:00"/>
    <b v="0"/>
    <b v="0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x v="750"/>
    <d v="2015-11-25T06:00:00"/>
    <b v="1"/>
    <b v="0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x v="751"/>
    <d v="2011-02-25T06:00:00"/>
    <b v="0"/>
    <b v="0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x v="451"/>
    <d v="2013-06-29T05:00:00"/>
    <b v="0"/>
    <b v="0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x v="752"/>
    <d v="2015-03-06T06:00:00"/>
    <b v="0"/>
    <b v="0"/>
    <x v="2"/>
    <s v="web"/>
  </r>
  <r>
    <n v="836"/>
    <s v="Macias Inc"/>
    <s v="Optimized didactic intranet"/>
    <n v="8100"/>
    <n v="6086"/>
    <x v="0"/>
    <n v="94"/>
    <s v="US"/>
    <s v="USD"/>
    <n v="1265349600"/>
    <x v="749"/>
    <x v="753"/>
    <d v="2010-02-16T06:00:00"/>
    <b v="0"/>
    <b v="0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x v="754"/>
    <d v="2011-05-20T05:00:00"/>
    <b v="0"/>
    <b v="0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x v="755"/>
    <d v="2018-10-06T05:00:00"/>
    <b v="0"/>
    <b v="0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x v="756"/>
    <d v="2014-05-01T05:00:00"/>
    <b v="0"/>
    <b v="1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x v="757"/>
    <d v="2014-07-18T05:00:00"/>
    <b v="0"/>
    <b v="1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x v="758"/>
    <d v="2016-03-06T06:00:00"/>
    <b v="0"/>
    <b v="0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x v="759"/>
    <d v="2018-06-18T05:00:00"/>
    <b v="0"/>
    <b v="0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x v="760"/>
    <d v="2018-09-01T05:00:00"/>
    <b v="0"/>
    <b v="0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x v="761"/>
    <d v="2012-01-25T06:00:00"/>
    <b v="0"/>
    <b v="0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x v="78"/>
    <d v="2018-06-21T05:00:00"/>
    <b v="0"/>
    <b v="0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x v="762"/>
    <d v="2018-08-26T05:00:00"/>
    <b v="1"/>
    <b v="1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x v="763"/>
    <d v="2018-01-10T06:00:00"/>
    <b v="0"/>
    <b v="0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x v="764"/>
    <d v="2010-06-21T05:00:00"/>
    <b v="0"/>
    <b v="0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x v="765"/>
    <d v="2012-02-12T06:00:00"/>
    <b v="0"/>
    <b v="1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x v="539"/>
    <d v="2011-12-04T06:00:00"/>
    <b v="1"/>
    <b v="0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x v="766"/>
    <d v="2012-06-04T05:00:00"/>
    <b v="0"/>
    <b v="0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x v="422"/>
    <d v="2011-07-26T05:00:00"/>
    <b v="0"/>
    <b v="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x v="767"/>
    <d v="2011-06-25T05:00:00"/>
    <b v="0"/>
    <b v="1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x v="768"/>
    <d v="2019-12-15T06:00:00"/>
    <b v="0"/>
    <b v="0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x v="214"/>
    <d v="2011-07-19T05:00:00"/>
    <b v="0"/>
    <b v="0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x v="769"/>
    <d v="2012-05-11T05:00:00"/>
    <b v="0"/>
    <b v="0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x v="770"/>
    <d v="2012-02-28T06:00:00"/>
    <b v="1"/>
    <b v="0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x v="771"/>
    <d v="2018-04-28T05:00:00"/>
    <b v="1"/>
    <b v="0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x v="250"/>
    <d v="2013-03-19T05:00:00"/>
    <b v="0"/>
    <b v="1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x v="772"/>
    <d v="2019-03-01T06:00:00"/>
    <b v="0"/>
    <b v="1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x v="773"/>
    <d v="2010-03-29T05:00:00"/>
    <b v="0"/>
    <b v="0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x v="774"/>
    <d v="2011-08-05T05:00:00"/>
    <b v="0"/>
    <b v="0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x v="331"/>
    <d v="2015-07-10T05:00:00"/>
    <b v="0"/>
    <b v="1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x v="775"/>
    <d v="2016-08-24T05:00:00"/>
    <b v="0"/>
    <b v="0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x v="776"/>
    <d v="2014-09-24T05:00:00"/>
    <b v="0"/>
    <b v="0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x v="777"/>
    <d v="2011-05-09T05:00:00"/>
    <b v="0"/>
    <b v="0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x v="778"/>
    <d v="2018-10-15T05:00:00"/>
    <b v="0"/>
    <b v="0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x v="779"/>
    <d v="2013-10-23T05:00:00"/>
    <b v="0"/>
    <b v="0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x v="780"/>
    <d v="2010-07-05T05:00:00"/>
    <b v="0"/>
    <b v="0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x v="781"/>
    <d v="2015-09-18T05:00:00"/>
    <b v="0"/>
    <b v="0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x v="782"/>
    <d v="2017-11-19T06:00:00"/>
    <b v="0"/>
    <b v="1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x v="783"/>
    <d v="2018-09-08T05:00:00"/>
    <b v="0"/>
    <b v="0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x v="393"/>
    <d v="2014-01-13T06:00:00"/>
    <b v="0"/>
    <b v="0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x v="784"/>
    <d v="2010-05-31T05:00:00"/>
    <b v="0"/>
    <b v="1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x v="785"/>
    <d v="2011-01-14T06:00:00"/>
    <b v="0"/>
    <b v="0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x v="229"/>
    <d v="2019-07-02T05:00:00"/>
    <b v="0"/>
    <b v="0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x v="786"/>
    <d v="2016-07-27T05:00:00"/>
    <b v="0"/>
    <b v="0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x v="787"/>
    <d v="2020-02-08T06:00:00"/>
    <b v="0"/>
    <b v="0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x v="341"/>
    <d v="2017-03-03T06:00:00"/>
    <b v="0"/>
    <b v="0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x v="788"/>
    <d v="2019-07-23T05:00:00"/>
    <b v="0"/>
    <b v="0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x v="789"/>
    <d v="2015-08-07T05:00:00"/>
    <b v="0"/>
    <b v="1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x v="790"/>
    <d v="2015-01-25T06:00:00"/>
    <b v="0"/>
    <b v="0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x v="791"/>
    <d v="2010-06-30T05:00:00"/>
    <b v="0"/>
    <b v="0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x v="792"/>
    <d v="2014-05-06T05:00:00"/>
    <b v="0"/>
    <b v="1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x v="556"/>
    <d v="2010-07-14T05:00:00"/>
    <b v="0"/>
    <b v="0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x v="488"/>
    <d v="2010-09-13T05:00:00"/>
    <b v="0"/>
    <b v="0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x v="232"/>
    <d v="2015-09-02T05:00:00"/>
    <b v="0"/>
    <b v="1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x v="793"/>
    <d v="2017-04-30T05:00:00"/>
    <b v="0"/>
    <b v="0"/>
    <x v="3"/>
    <s v="plays"/>
  </r>
  <r>
    <n v="889"/>
    <s v="Santos Group"/>
    <s v="Secured dynamic capacity"/>
    <n v="5600"/>
    <n v="9508"/>
    <x v="1"/>
    <n v="122"/>
    <s v="US"/>
    <s v="USD"/>
    <n v="1394600400"/>
    <x v="796"/>
    <x v="794"/>
    <d v="2014-03-19T05:00:00"/>
    <b v="0"/>
    <b v="1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x v="138"/>
    <d v="2019-06-25T05:00:00"/>
    <b v="0"/>
    <b v="0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x v="795"/>
    <d v="2012-01-16T06:00:00"/>
    <b v="0"/>
    <b v="0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x v="796"/>
    <d v="2010-07-01T05:00:00"/>
    <b v="0"/>
    <b v="0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x v="797"/>
    <d v="2015-06-19T05:00:00"/>
    <b v="0"/>
    <b v="1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x v="798"/>
    <d v="2013-08-10T05:00:00"/>
    <b v="0"/>
    <b v="1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x v="799"/>
    <d v="2018-02-12T06:00:00"/>
    <b v="0"/>
    <b v="0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x v="800"/>
    <d v="2011-07-17T05:00:00"/>
    <b v="0"/>
    <b v="1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x v="368"/>
    <d v="2019-04-30T05:00:00"/>
    <b v="0"/>
    <b v="0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x v="801"/>
    <d v="2019-12-22T06:00:00"/>
    <b v="0"/>
    <b v="0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x v="802"/>
    <d v="2013-10-25T05:00:00"/>
    <b v="0"/>
    <b v="0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x v="803"/>
    <d v="2014-09-20T05:00:00"/>
    <b v="0"/>
    <b v="1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x v="482"/>
    <d v="2018-08-19T05:00:00"/>
    <b v="0"/>
    <b v="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x v="496"/>
    <d v="2016-03-12T06:00:00"/>
    <b v="0"/>
    <b v="0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x v="804"/>
    <d v="2012-05-20T05:00:00"/>
    <b v="0"/>
    <b v="1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x v="805"/>
    <d v="2012-10-08T05:00:00"/>
    <b v="0"/>
    <b v="0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x v="806"/>
    <d v="2013-09-22T05:00:00"/>
    <b v="0"/>
    <b v="0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x v="807"/>
    <d v="2017-06-18T05:00:00"/>
    <b v="1"/>
    <b v="1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x v="808"/>
    <d v="2011-05-04T05:00:00"/>
    <b v="0"/>
    <b v="0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x v="104"/>
    <d v="2012-05-13T05:00:00"/>
    <b v="0"/>
    <b v="0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x v="809"/>
    <d v="2018-07-01T05:00:00"/>
    <b v="0"/>
    <b v="1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x v="810"/>
    <d v="2015-01-23T06:00:00"/>
    <b v="0"/>
    <b v="0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x v="811"/>
    <d v="2019-09-11T05:00:00"/>
    <b v="1"/>
    <b v="0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x v="812"/>
    <d v="2012-09-18T05:00:00"/>
    <b v="1"/>
    <b v="0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x v="813"/>
    <d v="2019-05-25T05:00:00"/>
    <b v="0"/>
    <b v="0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x v="814"/>
    <d v="2013-08-16T05:00:00"/>
    <b v="0"/>
    <b v="0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x v="815"/>
    <d v="2017-09-07T05:00:00"/>
    <b v="0"/>
    <b v="0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x v="414"/>
    <d v="2014-12-27T06:00:00"/>
    <b v="0"/>
    <b v="0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x v="816"/>
    <d v="2011-07-22T05:00:00"/>
    <b v="0"/>
    <b v="1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x v="82"/>
    <d v="2012-08-07T05:00:00"/>
    <b v="0"/>
    <b v="0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x v="817"/>
    <d v="2017-11-15T06:00:00"/>
    <b v="0"/>
    <b v="1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x v="818"/>
    <d v="2019-02-27T06:00:00"/>
    <b v="1"/>
    <b v="0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x v="819"/>
    <d v="2012-02-26T06:00:00"/>
    <b v="0"/>
    <b v="0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x v="320"/>
    <d v="2018-12-18T06:00:00"/>
    <b v="0"/>
    <b v="1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x v="820"/>
    <d v="2010-07-15T05:00:00"/>
    <b v="0"/>
    <b v="0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x v="821"/>
    <d v="2019-11-11T06:00:00"/>
    <b v="0"/>
    <b v="0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x v="822"/>
    <d v="2017-10-04T05:00:00"/>
    <b v="0"/>
    <b v="0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x v="823"/>
    <d v="2016-05-16T05:00:00"/>
    <b v="0"/>
    <b v="0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x v="824"/>
    <d v="2012-08-10T05:00:00"/>
    <b v="0"/>
    <b v="0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x v="497"/>
    <d v="2014-01-07T06:00:00"/>
    <b v="0"/>
    <b v="0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x v="825"/>
    <d v="2017-05-17T05:00:00"/>
    <b v="0"/>
    <b v="0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x v="826"/>
    <d v="2015-03-04T06:00:00"/>
    <b v="0"/>
    <b v="1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x v="827"/>
    <d v="2014-06-30T05:00:00"/>
    <b v="0"/>
    <b v="1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x v="828"/>
    <d v="2014-03-14T05:00:00"/>
    <b v="0"/>
    <b v="0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x v="829"/>
    <d v="2013-04-21T05:00:00"/>
    <b v="0"/>
    <b v="0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x v="830"/>
    <d v="2016-02-28T06:00:00"/>
    <b v="0"/>
    <b v="0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x v="94"/>
    <d v="2015-07-31T05:00:00"/>
    <b v="0"/>
    <b v="0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x v="831"/>
    <d v="2019-07-25T05:00:00"/>
    <b v="1"/>
    <b v="0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x v="832"/>
    <d v="2015-12-05T06:00:00"/>
    <b v="0"/>
    <b v="0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x v="833"/>
    <d v="2018-07-18T05:00:00"/>
    <b v="0"/>
    <b v="1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x v="834"/>
    <d v="2011-05-24T05:00:00"/>
    <b v="0"/>
    <b v="1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x v="835"/>
    <d v="2012-12-23T06:00:00"/>
    <b v="0"/>
    <b v="0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x v="836"/>
    <d v="2011-02-13T06:00:00"/>
    <b v="1"/>
    <b v="0"/>
    <x v="3"/>
    <s v="plays"/>
  </r>
  <r>
    <n v="942"/>
    <s v="Allen Inc"/>
    <s v="Horizontal optimizing model"/>
    <n v="9600"/>
    <n v="6205"/>
    <x v="0"/>
    <n v="67"/>
    <s v="AU"/>
    <s v="AUD"/>
    <n v="1295935200"/>
    <x v="837"/>
    <x v="611"/>
    <d v="2011-01-28T06:00:00"/>
    <b v="0"/>
    <b v="0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x v="837"/>
    <d v="2014-10-29T05:00:00"/>
    <b v="0"/>
    <b v="0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x v="334"/>
    <d v="2017-03-01T06:00:00"/>
    <b v="0"/>
    <b v="0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x v="838"/>
    <d v="2012-04-20T05:00:00"/>
    <b v="1"/>
    <b v="0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x v="839"/>
    <d v="2011-06-18T05:00:00"/>
    <b v="0"/>
    <b v="0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x v="216"/>
    <d v="2014-10-03T05:00:00"/>
    <b v="0"/>
    <b v="0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x v="840"/>
    <d v="2014-12-22T06:00:00"/>
    <b v="1"/>
    <b v="1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x v="133"/>
    <d v="2015-05-07T05:00:00"/>
    <b v="0"/>
    <b v="0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x v="354"/>
    <d v="2019-04-21T05:00:00"/>
    <b v="0"/>
    <b v="1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x v="721"/>
    <d v="2016-12-27T06:00:00"/>
    <b v="0"/>
    <b v="1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x v="841"/>
    <d v="2016-08-23T05:00:00"/>
    <b v="0"/>
    <b v="0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x v="842"/>
    <d v="2016-01-25T06:00:00"/>
    <b v="0"/>
    <b v="1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x v="843"/>
    <d v="2012-10-16T05:00:00"/>
    <b v="0"/>
    <b v="0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x v="844"/>
    <d v="2012-11-27T06:00:00"/>
    <b v="0"/>
    <b v="0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x v="845"/>
    <d v="2015-12-26T06:00:00"/>
    <b v="0"/>
    <b v="0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x v="846"/>
    <d v="2012-02-19T06:00:00"/>
    <b v="0"/>
    <b v="0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x v="847"/>
    <d v="2010-07-13T05:00:00"/>
    <b v="0"/>
    <b v="0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x v="688"/>
    <d v="2010-07-26T05:00:00"/>
    <b v="0"/>
    <b v="0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x v="848"/>
    <d v="2016-03-16T05:00:00"/>
    <b v="0"/>
    <b v="0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x v="248"/>
    <d v="2011-02-21T06:00:00"/>
    <b v="0"/>
    <b v="0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x v="849"/>
    <d v="2013-12-05T06:00:00"/>
    <b v="0"/>
    <b v="0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x v="850"/>
    <d v="2011-03-11T06:00:00"/>
    <b v="0"/>
    <b v="1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x v="851"/>
    <d v="2015-05-16T05:00:00"/>
    <b v="0"/>
    <b v="0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x v="852"/>
    <d v="2010-03-06T06:00:00"/>
    <b v="0"/>
    <b v="0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x v="853"/>
    <d v="2017-06-17T05:00:00"/>
    <b v="0"/>
    <b v="0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x v="104"/>
    <d v="2012-05-13T05:00:00"/>
    <b v="0"/>
    <b v="0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x v="854"/>
    <d v="2011-01-16T06:00:00"/>
    <b v="0"/>
    <b v="0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x v="855"/>
    <d v="2019-12-29T06:00:00"/>
    <b v="0"/>
    <b v="0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x v="856"/>
    <d v="2011-05-10T05:00:00"/>
    <b v="0"/>
    <b v="0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x v="857"/>
    <d v="2013-10-14T05:00:00"/>
    <b v="0"/>
    <b v="0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x v="858"/>
    <d v="2014-06-11T05:00:00"/>
    <b v="0"/>
    <b v="1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x v="859"/>
    <d v="2010-12-12T06:00:00"/>
    <b v="0"/>
    <b v="1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x v="860"/>
    <d v="2013-05-19T05:00:00"/>
    <b v="0"/>
    <b v="0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x v="264"/>
    <d v="2016-01-07T06:00:00"/>
    <b v="0"/>
    <b v="1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x v="65"/>
    <d v="2011-02-03T06:00:00"/>
    <b v="0"/>
    <b v="1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x v="861"/>
    <d v="2018-03-11T06:00:00"/>
    <b v="0"/>
    <b v="0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x v="862"/>
    <d v="2016-12-04T06:00:00"/>
    <b v="0"/>
    <b v="0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x v="454"/>
    <d v="2015-03-21T05:00:00"/>
    <b v="0"/>
    <b v="0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x v="863"/>
    <d v="2015-11-04T06:00:00"/>
    <b v="1"/>
    <b v="0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x v="864"/>
    <d v="2018-01-27T06:00:00"/>
    <b v="0"/>
    <b v="0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x v="865"/>
    <d v="2011-07-21T05:00:00"/>
    <b v="0"/>
    <b v="1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x v="866"/>
    <d v="2019-08-19T05:00:00"/>
    <b v="0"/>
    <b v="0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x v="867"/>
    <d v="2019-10-04T05:00:00"/>
    <b v="0"/>
    <b v="0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x v="868"/>
    <d v="2014-01-01T06:00:00"/>
    <b v="0"/>
    <b v="1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x v="296"/>
    <d v="2011-04-19T05:00:00"/>
    <b v="0"/>
    <b v="0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x v="869"/>
    <d v="2017-05-11T05:00:00"/>
    <b v="0"/>
    <b v="0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x v="274"/>
    <d v="2016-12-03T06:00:00"/>
    <b v="0"/>
    <b v="0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x v="354"/>
    <d v="2019-04-21T05:00:00"/>
    <b v="0"/>
    <b v="0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x v="870"/>
    <d v="2016-03-25T05:00:00"/>
    <b v="0"/>
    <b v="1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x v="871"/>
    <d v="2014-09-29T05:00:00"/>
    <b v="0"/>
    <b v="1"/>
    <x v="1"/>
    <s v="rock"/>
  </r>
  <r>
    <n v="992"/>
    <s v="Morrow Inc"/>
    <s v="Networked global migration"/>
    <n v="3100"/>
    <n v="13223"/>
    <x v="1"/>
    <n v="132"/>
    <s v="US"/>
    <s v="USD"/>
    <n v="1525669200"/>
    <x v="871"/>
    <x v="98"/>
    <d v="2018-05-21T05:00:00"/>
    <b v="0"/>
    <b v="1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x v="872"/>
    <d v="2016-01-10T06:00:00"/>
    <b v="0"/>
    <b v="1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x v="873"/>
    <d v="2014-10-23T05:00:00"/>
    <b v="0"/>
    <b v="1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x v="526"/>
    <d v="2018-12-03T06:00:00"/>
    <b v="0"/>
    <b v="1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x v="874"/>
    <d v="2013-02-01T06:00:00"/>
    <b v="0"/>
    <b v="0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x v="875"/>
    <d v="2014-01-25T06:00:00"/>
    <b v="0"/>
    <b v="0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x v="876"/>
    <d v="2010-02-25T06:00:00"/>
    <b v="0"/>
    <b v="1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x v="877"/>
    <d v="2016-07-06T05:00:00"/>
    <b v="0"/>
    <b v="0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FAA10-64F8-A24C-9215-C747F3A6E19F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country" fld="8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0ADBF-00A6-654B-99C0-F554AC17B955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3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 productSubtotal="1">
      <items count="7">
        <item sd="0" x="0"/>
        <item sd="0" x="1"/>
        <item sd="0" x="2"/>
        <item sd="0" x="3"/>
        <item sd="0" x="4"/>
        <item sd="0" x="5"/>
        <item t="produc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3">
    <pageField fld="15" hier="-1"/>
    <pageField fld="18" hier="-1"/>
    <pageField fld="17" hier="-1"/>
  </pageFields>
  <dataFields count="1">
    <dataField name="Count of outcome" fld="5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4DAFE-C842-6C4A-B807-0882D3F27659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countASubtotal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countA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category &amp; sub-category" fld="13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F1" workbookViewId="0">
      <selection activeCell="K2" sqref="K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8.5" customWidth="1"/>
    <col min="6" max="6" width="18" style="5" customWidth="1"/>
    <col min="7" max="7" width="10.83203125" style="7"/>
    <col min="8" max="8" width="13" bestFit="1" customWidth="1"/>
    <col min="11" max="12" width="11.1640625" bestFit="1" customWidth="1"/>
    <col min="15" max="16" width="27" customWidth="1"/>
    <col min="17" max="17" width="18.33203125" customWidth="1"/>
  </cols>
  <sheetData>
    <row r="1" spans="1:17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6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8" t="s">
        <v>2028</v>
      </c>
      <c r="P1" s="8" t="s">
        <v>2030</v>
      </c>
      <c r="Q1" s="1" t="s">
        <v>2064</v>
      </c>
    </row>
    <row r="2" spans="1:17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s="7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s="9" t="s">
        <v>17</v>
      </c>
      <c r="P2" s="9" t="s">
        <v>2031</v>
      </c>
      <c r="Q2" s="9" t="s">
        <v>2032</v>
      </c>
    </row>
    <row r="3" spans="1:17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s="7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s="9" t="s">
        <v>23</v>
      </c>
      <c r="P3" s="9" t="s">
        <v>2033</v>
      </c>
      <c r="Q3" s="9" t="s">
        <v>2034</v>
      </c>
    </row>
    <row r="4" spans="1:17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s="7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s="9" t="s">
        <v>28</v>
      </c>
      <c r="P4" s="9" t="s">
        <v>2035</v>
      </c>
      <c r="Q4" s="9" t="s">
        <v>2036</v>
      </c>
    </row>
    <row r="5" spans="1:17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s="7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s="9" t="s">
        <v>23</v>
      </c>
      <c r="P5" s="9" t="s">
        <v>2033</v>
      </c>
      <c r="Q5" s="9" t="s">
        <v>2034</v>
      </c>
    </row>
    <row r="6" spans="1:17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s="7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s="9" t="s">
        <v>33</v>
      </c>
      <c r="P6" s="9" t="s">
        <v>2037</v>
      </c>
      <c r="Q6" s="9" t="s">
        <v>2038</v>
      </c>
    </row>
    <row r="7" spans="1:17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s="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s="9" t="s">
        <v>33</v>
      </c>
      <c r="P7" s="9" t="s">
        <v>2037</v>
      </c>
      <c r="Q7" s="9" t="s">
        <v>2038</v>
      </c>
    </row>
    <row r="8" spans="1:17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s="7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s="9" t="s">
        <v>42</v>
      </c>
      <c r="P8" s="9" t="s">
        <v>2039</v>
      </c>
      <c r="Q8" s="9" t="s">
        <v>2040</v>
      </c>
    </row>
    <row r="9" spans="1:17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s="7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s="9" t="s">
        <v>33</v>
      </c>
      <c r="P9" s="9" t="s">
        <v>2037</v>
      </c>
      <c r="Q9" s="9" t="s">
        <v>2038</v>
      </c>
    </row>
    <row r="10" spans="1:17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s="7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s="9" t="s">
        <v>33</v>
      </c>
      <c r="P10" s="9" t="s">
        <v>2037</v>
      </c>
      <c r="Q10" s="9" t="s">
        <v>2038</v>
      </c>
    </row>
    <row r="11" spans="1:17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s="7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s="9" t="s">
        <v>50</v>
      </c>
      <c r="P11" s="9" t="s">
        <v>2033</v>
      </c>
      <c r="Q11" s="9" t="s">
        <v>2041</v>
      </c>
    </row>
    <row r="12" spans="1:17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s="7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s="9" t="s">
        <v>53</v>
      </c>
      <c r="P12" s="9" t="s">
        <v>2039</v>
      </c>
      <c r="Q12" s="9" t="s">
        <v>2042</v>
      </c>
    </row>
    <row r="13" spans="1:17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s="7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s="9" t="s">
        <v>33</v>
      </c>
      <c r="P13" s="9" t="s">
        <v>2037</v>
      </c>
      <c r="Q13" s="9" t="s">
        <v>2038</v>
      </c>
    </row>
    <row r="14" spans="1:17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s="7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s="9" t="s">
        <v>53</v>
      </c>
      <c r="P14" s="9" t="s">
        <v>2039</v>
      </c>
      <c r="Q14" s="9" t="s">
        <v>2042</v>
      </c>
    </row>
    <row r="15" spans="1:17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s="7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s="9" t="s">
        <v>60</v>
      </c>
      <c r="P15" s="9" t="s">
        <v>2033</v>
      </c>
      <c r="Q15" s="9" t="s">
        <v>2043</v>
      </c>
    </row>
    <row r="16" spans="1:17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s="7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s="9" t="s">
        <v>60</v>
      </c>
      <c r="P16" s="9" t="s">
        <v>2033</v>
      </c>
      <c r="Q16" s="9" t="s">
        <v>2043</v>
      </c>
    </row>
    <row r="17" spans="1:17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s="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s="9" t="s">
        <v>65</v>
      </c>
      <c r="P17" s="9" t="s">
        <v>2035</v>
      </c>
      <c r="Q17" s="9" t="s">
        <v>2044</v>
      </c>
    </row>
    <row r="18" spans="1:17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s="7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s="9" t="s">
        <v>68</v>
      </c>
      <c r="P18" s="9" t="s">
        <v>2045</v>
      </c>
      <c r="Q18" s="9" t="s">
        <v>2046</v>
      </c>
    </row>
    <row r="19" spans="1:17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s="7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s="9" t="s">
        <v>71</v>
      </c>
      <c r="P19" s="9" t="s">
        <v>2039</v>
      </c>
      <c r="Q19" s="9" t="s">
        <v>2047</v>
      </c>
    </row>
    <row r="20" spans="1:17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s="7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s="9" t="s">
        <v>33</v>
      </c>
      <c r="P20" s="9" t="s">
        <v>2037</v>
      </c>
      <c r="Q20" s="9" t="s">
        <v>2038</v>
      </c>
    </row>
    <row r="21" spans="1:17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s="7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s="9" t="s">
        <v>33</v>
      </c>
      <c r="P21" s="9" t="s">
        <v>2037</v>
      </c>
      <c r="Q21" s="9" t="s">
        <v>2038</v>
      </c>
    </row>
    <row r="22" spans="1:17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s="7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s="9" t="s">
        <v>53</v>
      </c>
      <c r="P22" s="9" t="s">
        <v>2039</v>
      </c>
      <c r="Q22" s="9" t="s">
        <v>2042</v>
      </c>
    </row>
    <row r="23" spans="1:17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s="7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s="9" t="s">
        <v>33</v>
      </c>
      <c r="P23" s="9" t="s">
        <v>2037</v>
      </c>
      <c r="Q23" s="9" t="s">
        <v>2038</v>
      </c>
    </row>
    <row r="24" spans="1:17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s="7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s="9" t="s">
        <v>33</v>
      </c>
      <c r="P24" s="9" t="s">
        <v>2037</v>
      </c>
      <c r="Q24" s="9" t="s">
        <v>2038</v>
      </c>
    </row>
    <row r="25" spans="1:17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s="7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s="9" t="s">
        <v>42</v>
      </c>
      <c r="P25" s="9" t="s">
        <v>2039</v>
      </c>
      <c r="Q25" s="9" t="s">
        <v>2040</v>
      </c>
    </row>
    <row r="26" spans="1:17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s="7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s="9" t="s">
        <v>65</v>
      </c>
      <c r="P26" s="9" t="s">
        <v>2035</v>
      </c>
      <c r="Q26" s="9" t="s">
        <v>2044</v>
      </c>
    </row>
    <row r="27" spans="1:17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s="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s="9" t="s">
        <v>89</v>
      </c>
      <c r="P27" s="9" t="s">
        <v>2048</v>
      </c>
      <c r="Q27" s="9" t="s">
        <v>2049</v>
      </c>
    </row>
    <row r="28" spans="1:17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s="7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s="9" t="s">
        <v>33</v>
      </c>
      <c r="P28" s="9" t="s">
        <v>2037</v>
      </c>
      <c r="Q28" s="9" t="s">
        <v>2038</v>
      </c>
    </row>
    <row r="29" spans="1:17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s="7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s="9" t="s">
        <v>23</v>
      </c>
      <c r="P29" s="9" t="s">
        <v>2033</v>
      </c>
      <c r="Q29" s="9" t="s">
        <v>2034</v>
      </c>
    </row>
    <row r="30" spans="1:17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s="7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s="9" t="s">
        <v>33</v>
      </c>
      <c r="P30" s="9" t="s">
        <v>2037</v>
      </c>
      <c r="Q30" s="9" t="s">
        <v>2038</v>
      </c>
    </row>
    <row r="31" spans="1:17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s="7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s="9" t="s">
        <v>100</v>
      </c>
      <c r="P31" s="9" t="s">
        <v>2039</v>
      </c>
      <c r="Q31" s="9" t="s">
        <v>2050</v>
      </c>
    </row>
    <row r="32" spans="1:17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s="7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s="9" t="s">
        <v>71</v>
      </c>
      <c r="P32" s="9" t="s">
        <v>2039</v>
      </c>
      <c r="Q32" s="9" t="s">
        <v>2047</v>
      </c>
    </row>
    <row r="33" spans="1:17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s="7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s="9" t="s">
        <v>89</v>
      </c>
      <c r="P33" s="9" t="s">
        <v>2048</v>
      </c>
      <c r="Q33" s="9" t="s">
        <v>2049</v>
      </c>
    </row>
    <row r="34" spans="1:17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s="7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s="9" t="s">
        <v>42</v>
      </c>
      <c r="P34" s="9" t="s">
        <v>2039</v>
      </c>
      <c r="Q34" s="9" t="s">
        <v>2040</v>
      </c>
    </row>
    <row r="35" spans="1:17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s="7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s="9" t="s">
        <v>33</v>
      </c>
      <c r="P35" s="9" t="s">
        <v>2037</v>
      </c>
      <c r="Q35" s="9" t="s">
        <v>2038</v>
      </c>
    </row>
    <row r="36" spans="1:17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s="7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s="9" t="s">
        <v>42</v>
      </c>
      <c r="P36" s="9" t="s">
        <v>2039</v>
      </c>
      <c r="Q36" s="9" t="s">
        <v>2040</v>
      </c>
    </row>
    <row r="37" spans="1:17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s="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s="9" t="s">
        <v>53</v>
      </c>
      <c r="P37" s="9" t="s">
        <v>2039</v>
      </c>
      <c r="Q37" s="9" t="s">
        <v>2042</v>
      </c>
    </row>
    <row r="38" spans="1:17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s="7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s="9" t="s">
        <v>33</v>
      </c>
      <c r="P38" s="9" t="s">
        <v>2037</v>
      </c>
      <c r="Q38" s="9" t="s">
        <v>2038</v>
      </c>
    </row>
    <row r="39" spans="1:17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s="7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s="9" t="s">
        <v>119</v>
      </c>
      <c r="P39" s="9" t="s">
        <v>2045</v>
      </c>
      <c r="Q39" s="9" t="s">
        <v>2051</v>
      </c>
    </row>
    <row r="40" spans="1:17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s="7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s="9" t="s">
        <v>122</v>
      </c>
      <c r="P40" s="9" t="s">
        <v>2052</v>
      </c>
      <c r="Q40" s="9" t="s">
        <v>2053</v>
      </c>
    </row>
    <row r="41" spans="1:17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s="7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s="9" t="s">
        <v>33</v>
      </c>
      <c r="P41" s="9" t="s">
        <v>2037</v>
      </c>
      <c r="Q41" s="9" t="s">
        <v>2038</v>
      </c>
    </row>
    <row r="42" spans="1:17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s="7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s="9" t="s">
        <v>65</v>
      </c>
      <c r="P42" s="9" t="s">
        <v>2035</v>
      </c>
      <c r="Q42" s="9" t="s">
        <v>2044</v>
      </c>
    </row>
    <row r="43" spans="1:17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s="7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s="9" t="s">
        <v>23</v>
      </c>
      <c r="P43" s="9" t="s">
        <v>2033</v>
      </c>
      <c r="Q43" s="9" t="s">
        <v>2034</v>
      </c>
    </row>
    <row r="44" spans="1:17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s="7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s="9" t="s">
        <v>17</v>
      </c>
      <c r="P44" s="9" t="s">
        <v>2031</v>
      </c>
      <c r="Q44" s="9" t="s">
        <v>2032</v>
      </c>
    </row>
    <row r="45" spans="1:17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s="7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s="9" t="s">
        <v>133</v>
      </c>
      <c r="P45" s="9" t="s">
        <v>2045</v>
      </c>
      <c r="Q45" s="9" t="s">
        <v>2054</v>
      </c>
    </row>
    <row r="46" spans="1:17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s="7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s="9" t="s">
        <v>119</v>
      </c>
      <c r="P46" s="9" t="s">
        <v>2045</v>
      </c>
      <c r="Q46" s="9" t="s">
        <v>2051</v>
      </c>
    </row>
    <row r="47" spans="1:17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s="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s="9" t="s">
        <v>33</v>
      </c>
      <c r="P47" s="9" t="s">
        <v>2037</v>
      </c>
      <c r="Q47" s="9" t="s">
        <v>2038</v>
      </c>
    </row>
    <row r="48" spans="1:17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s="7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s="9" t="s">
        <v>23</v>
      </c>
      <c r="P48" s="9" t="s">
        <v>2033</v>
      </c>
      <c r="Q48" s="9" t="s">
        <v>2034</v>
      </c>
    </row>
    <row r="49" spans="1:17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s="7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s="9" t="s">
        <v>33</v>
      </c>
      <c r="P49" s="9" t="s">
        <v>2037</v>
      </c>
      <c r="Q49" s="9" t="s">
        <v>2038</v>
      </c>
    </row>
    <row r="50" spans="1:17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s="7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s="9" t="s">
        <v>33</v>
      </c>
      <c r="P50" s="9" t="s">
        <v>2037</v>
      </c>
      <c r="Q50" s="9" t="s">
        <v>2038</v>
      </c>
    </row>
    <row r="51" spans="1:17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s="7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s="9" t="s">
        <v>23</v>
      </c>
      <c r="P51" s="9" t="s">
        <v>2033</v>
      </c>
      <c r="Q51" s="9" t="s">
        <v>2034</v>
      </c>
    </row>
    <row r="52" spans="1:17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s="7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s="9" t="s">
        <v>148</v>
      </c>
      <c r="P52" s="9" t="s">
        <v>2033</v>
      </c>
      <c r="Q52" s="9" t="s">
        <v>2055</v>
      </c>
    </row>
    <row r="53" spans="1:17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s="7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s="9" t="s">
        <v>65</v>
      </c>
      <c r="P53" s="9" t="s">
        <v>2035</v>
      </c>
      <c r="Q53" s="9" t="s">
        <v>2044</v>
      </c>
    </row>
    <row r="54" spans="1:17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s="7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s="9" t="s">
        <v>33</v>
      </c>
      <c r="P54" s="9" t="s">
        <v>2037</v>
      </c>
      <c r="Q54" s="9" t="s">
        <v>2038</v>
      </c>
    </row>
    <row r="55" spans="1:17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s="7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s="9" t="s">
        <v>53</v>
      </c>
      <c r="P55" s="9" t="s">
        <v>2039</v>
      </c>
      <c r="Q55" s="9" t="s">
        <v>2042</v>
      </c>
    </row>
    <row r="56" spans="1:17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s="7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s="9" t="s">
        <v>65</v>
      </c>
      <c r="P56" s="9" t="s">
        <v>2035</v>
      </c>
      <c r="Q56" s="9" t="s">
        <v>2044</v>
      </c>
    </row>
    <row r="57" spans="1:17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s="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s="9" t="s">
        <v>159</v>
      </c>
      <c r="P57" s="9" t="s">
        <v>2033</v>
      </c>
      <c r="Q57" s="9" t="s">
        <v>2056</v>
      </c>
    </row>
    <row r="58" spans="1:17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s="7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s="9" t="s">
        <v>65</v>
      </c>
      <c r="P58" s="9" t="s">
        <v>2035</v>
      </c>
      <c r="Q58" s="9" t="s">
        <v>2044</v>
      </c>
    </row>
    <row r="59" spans="1:17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s="7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s="9" t="s">
        <v>89</v>
      </c>
      <c r="P59" s="9" t="s">
        <v>2048</v>
      </c>
      <c r="Q59" s="9" t="s">
        <v>2049</v>
      </c>
    </row>
    <row r="60" spans="1:17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s="7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s="9" t="s">
        <v>33</v>
      </c>
      <c r="P60" s="9" t="s">
        <v>2037</v>
      </c>
      <c r="Q60" s="9" t="s">
        <v>2038</v>
      </c>
    </row>
    <row r="61" spans="1:17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s="7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s="9" t="s">
        <v>33</v>
      </c>
      <c r="P61" s="9" t="s">
        <v>2037</v>
      </c>
      <c r="Q61" s="9" t="s">
        <v>2038</v>
      </c>
    </row>
    <row r="62" spans="1:17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s="7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s="9" t="s">
        <v>33</v>
      </c>
      <c r="P62" s="9" t="s">
        <v>2037</v>
      </c>
      <c r="Q62" s="9" t="s">
        <v>2038</v>
      </c>
    </row>
    <row r="63" spans="1:17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s="7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s="9" t="s">
        <v>33</v>
      </c>
      <c r="P63" s="9" t="s">
        <v>2037</v>
      </c>
      <c r="Q63" s="9" t="s">
        <v>2038</v>
      </c>
    </row>
    <row r="64" spans="1:17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s="7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s="9" t="s">
        <v>28</v>
      </c>
      <c r="P64" s="9" t="s">
        <v>2035</v>
      </c>
      <c r="Q64" s="9" t="s">
        <v>2036</v>
      </c>
    </row>
    <row r="65" spans="1:17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s="7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s="9" t="s">
        <v>33</v>
      </c>
      <c r="P65" s="9" t="s">
        <v>2037</v>
      </c>
      <c r="Q65" s="9" t="s">
        <v>2038</v>
      </c>
    </row>
    <row r="66" spans="1:17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s="7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s="9" t="s">
        <v>28</v>
      </c>
      <c r="P66" s="9" t="s">
        <v>2035</v>
      </c>
      <c r="Q66" s="9" t="s">
        <v>2036</v>
      </c>
    </row>
    <row r="67" spans="1:17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1">E67/D67*100</f>
        <v>236.14754098360655</v>
      </c>
      <c r="G67" s="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s="9" t="s">
        <v>33</v>
      </c>
      <c r="P67" s="9" t="s">
        <v>2037</v>
      </c>
      <c r="Q67" s="9" t="s">
        <v>2038</v>
      </c>
    </row>
    <row r="68" spans="1:17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45.068965517241381</v>
      </c>
      <c r="G68" s="7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s="9" t="s">
        <v>33</v>
      </c>
      <c r="P68" s="9" t="s">
        <v>2037</v>
      </c>
      <c r="Q68" s="9" t="s">
        <v>2038</v>
      </c>
    </row>
    <row r="69" spans="1:17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162.38567493112947</v>
      </c>
      <c r="G69" s="7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s="9" t="s">
        <v>65</v>
      </c>
      <c r="P69" s="9" t="s">
        <v>2035</v>
      </c>
      <c r="Q69" s="9" t="s">
        <v>2044</v>
      </c>
    </row>
    <row r="70" spans="1:17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254.52631578947367</v>
      </c>
      <c r="G70" s="7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s="9" t="s">
        <v>33</v>
      </c>
      <c r="P70" s="9" t="s">
        <v>2037</v>
      </c>
      <c r="Q70" s="9" t="s">
        <v>2038</v>
      </c>
    </row>
    <row r="71" spans="1:17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24.063291139240505</v>
      </c>
      <c r="G71" s="7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s="9" t="s">
        <v>33</v>
      </c>
      <c r="P71" s="9" t="s">
        <v>2037</v>
      </c>
      <c r="Q71" s="9" t="s">
        <v>2038</v>
      </c>
    </row>
    <row r="72" spans="1:17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123.74140625000001</v>
      </c>
      <c r="G72" s="7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s="9" t="s">
        <v>33</v>
      </c>
      <c r="P72" s="9" t="s">
        <v>2037</v>
      </c>
      <c r="Q72" s="9" t="s">
        <v>2038</v>
      </c>
    </row>
    <row r="73" spans="1:17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108.06666666666666</v>
      </c>
      <c r="G73" s="7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s="9" t="s">
        <v>33</v>
      </c>
      <c r="P73" s="9" t="s">
        <v>2037</v>
      </c>
      <c r="Q73" s="9" t="s">
        <v>2038</v>
      </c>
    </row>
    <row r="74" spans="1:17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670.33333333333326</v>
      </c>
      <c r="G74" s="7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s="9" t="s">
        <v>71</v>
      </c>
      <c r="P74" s="9" t="s">
        <v>2039</v>
      </c>
      <c r="Q74" s="9" t="s">
        <v>2047</v>
      </c>
    </row>
    <row r="75" spans="1:17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660.92857142857144</v>
      </c>
      <c r="G75" s="7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s="9" t="s">
        <v>159</v>
      </c>
      <c r="P75" s="9" t="s">
        <v>2033</v>
      </c>
      <c r="Q75" s="9" t="s">
        <v>2056</v>
      </c>
    </row>
    <row r="76" spans="1:17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122.46153846153847</v>
      </c>
      <c r="G76" s="7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s="9" t="s">
        <v>148</v>
      </c>
      <c r="P76" s="9" t="s">
        <v>2033</v>
      </c>
      <c r="Q76" s="9" t="s">
        <v>2055</v>
      </c>
    </row>
    <row r="77" spans="1:17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150.57731958762886</v>
      </c>
      <c r="G77" s="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s="9" t="s">
        <v>122</v>
      </c>
      <c r="P77" s="9" t="s">
        <v>2052</v>
      </c>
      <c r="Q77" s="9" t="s">
        <v>2053</v>
      </c>
    </row>
    <row r="78" spans="1:17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78.106590724165997</v>
      </c>
      <c r="G78" s="7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s="9" t="s">
        <v>33</v>
      </c>
      <c r="P78" s="9" t="s">
        <v>2037</v>
      </c>
      <c r="Q78" s="9" t="s">
        <v>2038</v>
      </c>
    </row>
    <row r="79" spans="1:17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46.94736842105263</v>
      </c>
      <c r="G79" s="7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s="9" t="s">
        <v>71</v>
      </c>
      <c r="P79" s="9" t="s">
        <v>2039</v>
      </c>
      <c r="Q79" s="9" t="s">
        <v>2047</v>
      </c>
    </row>
    <row r="80" spans="1:17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300.8</v>
      </c>
      <c r="G80" s="7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s="9" t="s">
        <v>206</v>
      </c>
      <c r="P80" s="9" t="s">
        <v>2045</v>
      </c>
      <c r="Q80" s="9" t="s">
        <v>2057</v>
      </c>
    </row>
    <row r="81" spans="1:17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69.598615916955026</v>
      </c>
      <c r="G81" s="7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s="9" t="s">
        <v>33</v>
      </c>
      <c r="P81" s="9" t="s">
        <v>2037</v>
      </c>
      <c r="Q81" s="9" t="s">
        <v>2038</v>
      </c>
    </row>
    <row r="82" spans="1:17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637.4545454545455</v>
      </c>
      <c r="G82" s="7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s="9" t="s">
        <v>89</v>
      </c>
      <c r="P82" s="9" t="s">
        <v>2048</v>
      </c>
      <c r="Q82" s="9" t="s">
        <v>2049</v>
      </c>
    </row>
    <row r="83" spans="1:17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225.33928571428569</v>
      </c>
      <c r="G83" s="7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s="9" t="s">
        <v>23</v>
      </c>
      <c r="P83" s="9" t="s">
        <v>2033</v>
      </c>
      <c r="Q83" s="9" t="s">
        <v>2034</v>
      </c>
    </row>
    <row r="84" spans="1:17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1497.3000000000002</v>
      </c>
      <c r="G84" s="7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s="9" t="s">
        <v>89</v>
      </c>
      <c r="P84" s="9" t="s">
        <v>2048</v>
      </c>
      <c r="Q84" s="9" t="s">
        <v>2049</v>
      </c>
    </row>
    <row r="85" spans="1:17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37.590225563909776</v>
      </c>
      <c r="G85" s="7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s="9" t="s">
        <v>50</v>
      </c>
      <c r="P85" s="9" t="s">
        <v>2033</v>
      </c>
      <c r="Q85" s="9" t="s">
        <v>2041</v>
      </c>
    </row>
    <row r="86" spans="1:17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132.36942675159236</v>
      </c>
      <c r="G86" s="7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s="9" t="s">
        <v>65</v>
      </c>
      <c r="P86" s="9" t="s">
        <v>2035</v>
      </c>
      <c r="Q86" s="9" t="s">
        <v>2044</v>
      </c>
    </row>
    <row r="87" spans="1:17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131.22448979591837</v>
      </c>
      <c r="G87" s="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s="9" t="s">
        <v>60</v>
      </c>
      <c r="P87" s="9" t="s">
        <v>2033</v>
      </c>
      <c r="Q87" s="9" t="s">
        <v>2043</v>
      </c>
    </row>
    <row r="88" spans="1:17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167.63513513513513</v>
      </c>
      <c r="G88" s="7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s="9" t="s">
        <v>33</v>
      </c>
      <c r="P88" s="9" t="s">
        <v>2037</v>
      </c>
      <c r="Q88" s="9" t="s">
        <v>2038</v>
      </c>
    </row>
    <row r="89" spans="1:17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61.984886649874063</v>
      </c>
      <c r="G89" s="7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s="9" t="s">
        <v>23</v>
      </c>
      <c r="P89" s="9" t="s">
        <v>2033</v>
      </c>
      <c r="Q89" s="9" t="s">
        <v>2034</v>
      </c>
    </row>
    <row r="90" spans="1:17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260.75</v>
      </c>
      <c r="G90" s="7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s="9" t="s">
        <v>206</v>
      </c>
      <c r="P90" s="9" t="s">
        <v>2045</v>
      </c>
      <c r="Q90" s="9" t="s">
        <v>2057</v>
      </c>
    </row>
    <row r="91" spans="1:17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252.58823529411765</v>
      </c>
      <c r="G91" s="7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s="9" t="s">
        <v>33</v>
      </c>
      <c r="P91" s="9" t="s">
        <v>2037</v>
      </c>
      <c r="Q91" s="9" t="s">
        <v>2038</v>
      </c>
    </row>
    <row r="92" spans="1:17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78.615384615384613</v>
      </c>
      <c r="G92" s="7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s="9" t="s">
        <v>33</v>
      </c>
      <c r="P92" s="9" t="s">
        <v>2037</v>
      </c>
      <c r="Q92" s="9" t="s">
        <v>2038</v>
      </c>
    </row>
    <row r="93" spans="1:17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48.404406999351913</v>
      </c>
      <c r="G93" s="7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s="9" t="s">
        <v>206</v>
      </c>
      <c r="P93" s="9" t="s">
        <v>2045</v>
      </c>
      <c r="Q93" s="9" t="s">
        <v>2057</v>
      </c>
    </row>
    <row r="94" spans="1:17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258.875</v>
      </c>
      <c r="G94" s="7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s="9" t="s">
        <v>89</v>
      </c>
      <c r="P94" s="9" t="s">
        <v>2048</v>
      </c>
      <c r="Q94" s="9" t="s">
        <v>2049</v>
      </c>
    </row>
    <row r="95" spans="1:17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60.548713235294116</v>
      </c>
      <c r="G95" s="7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s="9" t="s">
        <v>33</v>
      </c>
      <c r="P95" s="9" t="s">
        <v>2037</v>
      </c>
      <c r="Q95" s="9" t="s">
        <v>2038</v>
      </c>
    </row>
    <row r="96" spans="1:17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303.68965517241378</v>
      </c>
      <c r="G96" s="7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s="9" t="s">
        <v>28</v>
      </c>
      <c r="P96" s="9" t="s">
        <v>2035</v>
      </c>
      <c r="Q96" s="9" t="s">
        <v>2036</v>
      </c>
    </row>
    <row r="97" spans="1:17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112.99999999999999</v>
      </c>
      <c r="G97" s="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s="9" t="s">
        <v>42</v>
      </c>
      <c r="P97" s="9" t="s">
        <v>2039</v>
      </c>
      <c r="Q97" s="9" t="s">
        <v>2040</v>
      </c>
    </row>
    <row r="98" spans="1:17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217.37876614060258</v>
      </c>
      <c r="G98" s="7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s="9" t="s">
        <v>33</v>
      </c>
      <c r="P98" s="9" t="s">
        <v>2037</v>
      </c>
      <c r="Q98" s="9" t="s">
        <v>2038</v>
      </c>
    </row>
    <row r="99" spans="1:17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926.69230769230762</v>
      </c>
      <c r="G99" s="7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s="9" t="s">
        <v>17</v>
      </c>
      <c r="P99" s="9" t="s">
        <v>2031</v>
      </c>
      <c r="Q99" s="9" t="s">
        <v>2032</v>
      </c>
    </row>
    <row r="100" spans="1:17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33.692229038854805</v>
      </c>
      <c r="G100" s="7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s="9" t="s">
        <v>89</v>
      </c>
      <c r="P100" s="9" t="s">
        <v>2048</v>
      </c>
      <c r="Q100" s="9" t="s">
        <v>2049</v>
      </c>
    </row>
    <row r="101" spans="1:17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196.7236842105263</v>
      </c>
      <c r="G101" s="7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s="9" t="s">
        <v>33</v>
      </c>
      <c r="P101" s="9" t="s">
        <v>2037</v>
      </c>
      <c r="Q101" s="9" t="s">
        <v>2038</v>
      </c>
    </row>
    <row r="102" spans="1:17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1</v>
      </c>
      <c r="G102" s="7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s="9" t="s">
        <v>33</v>
      </c>
      <c r="P102" s="9" t="s">
        <v>2037</v>
      </c>
      <c r="Q102" s="9" t="s">
        <v>2038</v>
      </c>
    </row>
    <row r="103" spans="1:17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1021.4444444444445</v>
      </c>
      <c r="G103" s="7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s="9" t="s">
        <v>50</v>
      </c>
      <c r="P103" s="9" t="s">
        <v>2033</v>
      </c>
      <c r="Q103" s="9" t="s">
        <v>2041</v>
      </c>
    </row>
    <row r="104" spans="1:17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281.67567567567568</v>
      </c>
      <c r="G104" s="7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s="9" t="s">
        <v>65</v>
      </c>
      <c r="P104" s="9" t="s">
        <v>2035</v>
      </c>
      <c r="Q104" s="9" t="s">
        <v>2044</v>
      </c>
    </row>
    <row r="105" spans="1:17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24.610000000000003</v>
      </c>
      <c r="G105" s="7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s="9" t="s">
        <v>50</v>
      </c>
      <c r="P105" s="9" t="s">
        <v>2033</v>
      </c>
      <c r="Q105" s="9" t="s">
        <v>2041</v>
      </c>
    </row>
    <row r="106" spans="1:17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143.14010067114094</v>
      </c>
      <c r="G106" s="7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s="9" t="s">
        <v>60</v>
      </c>
      <c r="P106" s="9" t="s">
        <v>2033</v>
      </c>
      <c r="Q106" s="9" t="s">
        <v>2043</v>
      </c>
    </row>
    <row r="107" spans="1:17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144.54411764705884</v>
      </c>
      <c r="G107" s="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s="9" t="s">
        <v>28</v>
      </c>
      <c r="P107" s="9" t="s">
        <v>2035</v>
      </c>
      <c r="Q107" s="9" t="s">
        <v>2036</v>
      </c>
    </row>
    <row r="108" spans="1:17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359.12820512820514</v>
      </c>
      <c r="G108" s="7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s="9" t="s">
        <v>33</v>
      </c>
      <c r="P108" s="9" t="s">
        <v>2037</v>
      </c>
      <c r="Q108" s="9" t="s">
        <v>2038</v>
      </c>
    </row>
    <row r="109" spans="1:17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186.48571428571427</v>
      </c>
      <c r="G109" s="7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s="9" t="s">
        <v>33</v>
      </c>
      <c r="P109" s="9" t="s">
        <v>2037</v>
      </c>
      <c r="Q109" s="9" t="s">
        <v>2038</v>
      </c>
    </row>
    <row r="110" spans="1:17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595.26666666666665</v>
      </c>
      <c r="G110" s="7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s="9" t="s">
        <v>42</v>
      </c>
      <c r="P110" s="9" t="s">
        <v>2039</v>
      </c>
      <c r="Q110" s="9" t="s">
        <v>2040</v>
      </c>
    </row>
    <row r="111" spans="1:17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59.21153846153846</v>
      </c>
      <c r="G111" s="7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s="9" t="s">
        <v>269</v>
      </c>
      <c r="P111" s="9" t="s">
        <v>2039</v>
      </c>
      <c r="Q111" s="9" t="s">
        <v>2058</v>
      </c>
    </row>
    <row r="112" spans="1:17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14.962780898876405</v>
      </c>
      <c r="G112" s="7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s="9" t="s">
        <v>17</v>
      </c>
      <c r="P112" s="9" t="s">
        <v>2031</v>
      </c>
      <c r="Q112" s="9" t="s">
        <v>2032</v>
      </c>
    </row>
    <row r="113" spans="1:17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119.95602605863192</v>
      </c>
      <c r="G113" s="7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s="9" t="s">
        <v>133</v>
      </c>
      <c r="P113" s="9" t="s">
        <v>2045</v>
      </c>
      <c r="Q113" s="9" t="s">
        <v>2054</v>
      </c>
    </row>
    <row r="114" spans="1:17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268.82978723404256</v>
      </c>
      <c r="G114" s="7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s="9" t="s">
        <v>28</v>
      </c>
      <c r="P114" s="9" t="s">
        <v>2035</v>
      </c>
      <c r="Q114" s="9" t="s">
        <v>2036</v>
      </c>
    </row>
    <row r="115" spans="1:17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376.87878787878788</v>
      </c>
      <c r="G115" s="7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s="9" t="s">
        <v>17</v>
      </c>
      <c r="P115" s="9" t="s">
        <v>2031</v>
      </c>
      <c r="Q115" s="9" t="s">
        <v>2032</v>
      </c>
    </row>
    <row r="116" spans="1:17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727.15789473684208</v>
      </c>
      <c r="G116" s="7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s="9" t="s">
        <v>65</v>
      </c>
      <c r="P116" s="9" t="s">
        <v>2035</v>
      </c>
      <c r="Q116" s="9" t="s">
        <v>2044</v>
      </c>
    </row>
    <row r="117" spans="1:17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87.211757648470297</v>
      </c>
      <c r="G117" s="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s="9" t="s">
        <v>119</v>
      </c>
      <c r="P117" s="9" t="s">
        <v>2045</v>
      </c>
      <c r="Q117" s="9" t="s">
        <v>2051</v>
      </c>
    </row>
    <row r="118" spans="1:17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88</v>
      </c>
      <c r="G118" s="7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s="9" t="s">
        <v>33</v>
      </c>
      <c r="P118" s="9" t="s">
        <v>2037</v>
      </c>
      <c r="Q118" s="9" t="s">
        <v>2038</v>
      </c>
    </row>
    <row r="119" spans="1:17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173.9387755102041</v>
      </c>
      <c r="G119" s="7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s="9" t="s">
        <v>269</v>
      </c>
      <c r="P119" s="9" t="s">
        <v>2039</v>
      </c>
      <c r="Q119" s="9" t="s">
        <v>2058</v>
      </c>
    </row>
    <row r="120" spans="1:17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117.61111111111111</v>
      </c>
      <c r="G120" s="7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s="9" t="s">
        <v>122</v>
      </c>
      <c r="P120" s="9" t="s">
        <v>2052</v>
      </c>
      <c r="Q120" s="9" t="s">
        <v>2053</v>
      </c>
    </row>
    <row r="121" spans="1:17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214.96</v>
      </c>
      <c r="G121" s="7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s="9" t="s">
        <v>42</v>
      </c>
      <c r="P121" s="9" t="s">
        <v>2039</v>
      </c>
      <c r="Q121" s="9" t="s">
        <v>2040</v>
      </c>
    </row>
    <row r="122" spans="1:17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149.49667110519306</v>
      </c>
      <c r="G122" s="7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s="9" t="s">
        <v>292</v>
      </c>
      <c r="P122" s="9" t="s">
        <v>2048</v>
      </c>
      <c r="Q122" s="9" t="s">
        <v>2059</v>
      </c>
    </row>
    <row r="123" spans="1:17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219.33995584988963</v>
      </c>
      <c r="G123" s="7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s="9" t="s">
        <v>89</v>
      </c>
      <c r="P123" s="9" t="s">
        <v>2048</v>
      </c>
      <c r="Q123" s="9" t="s">
        <v>2049</v>
      </c>
    </row>
    <row r="124" spans="1:17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64.367690058479525</v>
      </c>
      <c r="G124" s="7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s="9" t="s">
        <v>119</v>
      </c>
      <c r="P124" s="9" t="s">
        <v>2045</v>
      </c>
      <c r="Q124" s="9" t="s">
        <v>2051</v>
      </c>
    </row>
    <row r="125" spans="1:17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18.622397298818232</v>
      </c>
      <c r="G125" s="7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s="9" t="s">
        <v>33</v>
      </c>
      <c r="P125" s="9" t="s">
        <v>2037</v>
      </c>
      <c r="Q125" s="9" t="s">
        <v>2038</v>
      </c>
    </row>
    <row r="126" spans="1:17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367.76923076923077</v>
      </c>
      <c r="G126" s="7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s="9" t="s">
        <v>122</v>
      </c>
      <c r="P126" s="9" t="s">
        <v>2052</v>
      </c>
      <c r="Q126" s="9" t="s">
        <v>2053</v>
      </c>
    </row>
    <row r="127" spans="1:17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159.90566037735849</v>
      </c>
      <c r="G127" s="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s="9" t="s">
        <v>33</v>
      </c>
      <c r="P127" s="9" t="s">
        <v>2037</v>
      </c>
      <c r="Q127" s="9" t="s">
        <v>2038</v>
      </c>
    </row>
    <row r="128" spans="1:17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38.633185349611544</v>
      </c>
      <c r="G128" s="7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s="9" t="s">
        <v>33</v>
      </c>
      <c r="P128" s="9" t="s">
        <v>2037</v>
      </c>
      <c r="Q128" s="9" t="s">
        <v>2038</v>
      </c>
    </row>
    <row r="129" spans="1:17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"/>
        <v>51.42151162790698</v>
      </c>
      <c r="G129" s="7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s="9" t="s">
        <v>33</v>
      </c>
      <c r="P129" s="9" t="s">
        <v>2037</v>
      </c>
      <c r="Q129" s="9" t="s">
        <v>2038</v>
      </c>
    </row>
    <row r="130" spans="1:17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"/>
        <v>60.334277620396605</v>
      </c>
      <c r="G130" s="7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s="9" t="s">
        <v>23</v>
      </c>
      <c r="P130" s="9" t="s">
        <v>2033</v>
      </c>
      <c r="Q130" s="9" t="s">
        <v>2034</v>
      </c>
    </row>
    <row r="131" spans="1:17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2">E131/D131*100</f>
        <v>3.202693602693603</v>
      </c>
      <c r="G131" s="7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s="9" t="s">
        <v>17</v>
      </c>
      <c r="P131" s="9" t="s">
        <v>2031</v>
      </c>
      <c r="Q131" s="9" t="s">
        <v>2032</v>
      </c>
    </row>
    <row r="132" spans="1:17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155.46875</v>
      </c>
      <c r="G132" s="7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s="9" t="s">
        <v>53</v>
      </c>
      <c r="P132" s="9" t="s">
        <v>2039</v>
      </c>
      <c r="Q132" s="9" t="s">
        <v>2042</v>
      </c>
    </row>
    <row r="133" spans="1:17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100.85974499089254</v>
      </c>
      <c r="G133" s="7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s="9" t="s">
        <v>28</v>
      </c>
      <c r="P133" s="9" t="s">
        <v>2035</v>
      </c>
      <c r="Q133" s="9" t="s">
        <v>2036</v>
      </c>
    </row>
    <row r="134" spans="1:17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116.18181818181819</v>
      </c>
      <c r="G134" s="7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s="9" t="s">
        <v>33</v>
      </c>
      <c r="P134" s="9" t="s">
        <v>2037</v>
      </c>
      <c r="Q134" s="9" t="s">
        <v>2038</v>
      </c>
    </row>
    <row r="135" spans="1:17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310.77777777777777</v>
      </c>
      <c r="G135" s="7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s="9" t="s">
        <v>319</v>
      </c>
      <c r="P135" s="9" t="s">
        <v>2033</v>
      </c>
      <c r="Q135" s="9" t="s">
        <v>2060</v>
      </c>
    </row>
    <row r="136" spans="1:17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89.73668341708543</v>
      </c>
      <c r="G136" s="7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s="9" t="s">
        <v>42</v>
      </c>
      <c r="P136" s="9" t="s">
        <v>2039</v>
      </c>
      <c r="Q136" s="9" t="s">
        <v>2040</v>
      </c>
    </row>
    <row r="137" spans="1:17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71.27272727272728</v>
      </c>
      <c r="G137" s="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s="9" t="s">
        <v>33</v>
      </c>
      <c r="P137" s="9" t="s">
        <v>2037</v>
      </c>
      <c r="Q137" s="9" t="s">
        <v>2038</v>
      </c>
    </row>
    <row r="138" spans="1:17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3.2862318840579712</v>
      </c>
      <c r="G138" s="7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s="9" t="s">
        <v>53</v>
      </c>
      <c r="P138" s="9" t="s">
        <v>2039</v>
      </c>
      <c r="Q138" s="9" t="s">
        <v>2042</v>
      </c>
    </row>
    <row r="139" spans="1:17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261.77777777777777</v>
      </c>
      <c r="G139" s="7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s="9" t="s">
        <v>68</v>
      </c>
      <c r="P139" s="9" t="s">
        <v>2045</v>
      </c>
      <c r="Q139" s="9" t="s">
        <v>2046</v>
      </c>
    </row>
    <row r="140" spans="1:17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96</v>
      </c>
      <c r="G140" s="7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s="9" t="s">
        <v>292</v>
      </c>
      <c r="P140" s="9" t="s">
        <v>2048</v>
      </c>
      <c r="Q140" s="9" t="s">
        <v>2059</v>
      </c>
    </row>
    <row r="141" spans="1:17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20.896851248642779</v>
      </c>
      <c r="G141" s="7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s="9" t="s">
        <v>65</v>
      </c>
      <c r="P141" s="9" t="s">
        <v>2035</v>
      </c>
      <c r="Q141" s="9" t="s">
        <v>2044</v>
      </c>
    </row>
    <row r="142" spans="1:17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223.16363636363636</v>
      </c>
      <c r="G142" s="7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s="9" t="s">
        <v>42</v>
      </c>
      <c r="P142" s="9" t="s">
        <v>2039</v>
      </c>
      <c r="Q142" s="9" t="s">
        <v>2040</v>
      </c>
    </row>
    <row r="143" spans="1:17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101.59097978227061</v>
      </c>
      <c r="G143" s="7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s="9" t="s">
        <v>28</v>
      </c>
      <c r="P143" s="9" t="s">
        <v>2035</v>
      </c>
      <c r="Q143" s="9" t="s">
        <v>2036</v>
      </c>
    </row>
    <row r="144" spans="1:17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230.03999999999996</v>
      </c>
      <c r="G144" s="7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s="9" t="s">
        <v>28</v>
      </c>
      <c r="P144" s="9" t="s">
        <v>2035</v>
      </c>
      <c r="Q144" s="9" t="s">
        <v>2036</v>
      </c>
    </row>
    <row r="145" spans="1:17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135.59259259259261</v>
      </c>
      <c r="G145" s="7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s="9" t="s">
        <v>60</v>
      </c>
      <c r="P145" s="9" t="s">
        <v>2033</v>
      </c>
      <c r="Q145" s="9" t="s">
        <v>2043</v>
      </c>
    </row>
    <row r="146" spans="1:17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129.1</v>
      </c>
      <c r="G146" s="7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s="9" t="s">
        <v>33</v>
      </c>
      <c r="P146" s="9" t="s">
        <v>2037</v>
      </c>
      <c r="Q146" s="9" t="s">
        <v>2038</v>
      </c>
    </row>
    <row r="147" spans="1:17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236.512</v>
      </c>
      <c r="G147" s="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s="9" t="s">
        <v>65</v>
      </c>
      <c r="P147" s="9" t="s">
        <v>2035</v>
      </c>
      <c r="Q147" s="9" t="s">
        <v>2044</v>
      </c>
    </row>
    <row r="148" spans="1:17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17.25</v>
      </c>
      <c r="G148" s="7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s="9" t="s">
        <v>33</v>
      </c>
      <c r="P148" s="9" t="s">
        <v>2037</v>
      </c>
      <c r="Q148" s="9" t="s">
        <v>2038</v>
      </c>
    </row>
    <row r="149" spans="1:17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112.49397590361446</v>
      </c>
      <c r="G149" s="7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s="9" t="s">
        <v>33</v>
      </c>
      <c r="P149" s="9" t="s">
        <v>2037</v>
      </c>
      <c r="Q149" s="9" t="s">
        <v>2038</v>
      </c>
    </row>
    <row r="150" spans="1:17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121.02150537634408</v>
      </c>
      <c r="G150" s="7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s="9" t="s">
        <v>65</v>
      </c>
      <c r="P150" s="9" t="s">
        <v>2035</v>
      </c>
      <c r="Q150" s="9" t="s">
        <v>2044</v>
      </c>
    </row>
    <row r="151" spans="1:17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219.87096774193549</v>
      </c>
      <c r="G151" s="7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s="9" t="s">
        <v>60</v>
      </c>
      <c r="P151" s="9" t="s">
        <v>2033</v>
      </c>
      <c r="Q151" s="9" t="s">
        <v>2043</v>
      </c>
    </row>
    <row r="152" spans="1:17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1</v>
      </c>
      <c r="G152" s="7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s="9" t="s">
        <v>23</v>
      </c>
      <c r="P152" s="9" t="s">
        <v>2033</v>
      </c>
      <c r="Q152" s="9" t="s">
        <v>2034</v>
      </c>
    </row>
    <row r="153" spans="1:17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64.166909620991248</v>
      </c>
      <c r="G153" s="7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s="9" t="s">
        <v>50</v>
      </c>
      <c r="P153" s="9" t="s">
        <v>2033</v>
      </c>
      <c r="Q153" s="9" t="s">
        <v>2041</v>
      </c>
    </row>
    <row r="154" spans="1:17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423.06746987951806</v>
      </c>
      <c r="G154" s="7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s="9" t="s">
        <v>60</v>
      </c>
      <c r="P154" s="9" t="s">
        <v>2033</v>
      </c>
      <c r="Q154" s="9" t="s">
        <v>2043</v>
      </c>
    </row>
    <row r="155" spans="1:17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92.984160506863773</v>
      </c>
      <c r="G155" s="7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s="9" t="s">
        <v>33</v>
      </c>
      <c r="P155" s="9" t="s">
        <v>2037</v>
      </c>
      <c r="Q155" s="9" t="s">
        <v>2038</v>
      </c>
    </row>
    <row r="156" spans="1:17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58.756567425569173</v>
      </c>
      <c r="G156" s="7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s="9" t="s">
        <v>60</v>
      </c>
      <c r="P156" s="9" t="s">
        <v>2033</v>
      </c>
      <c r="Q156" s="9" t="s">
        <v>2043</v>
      </c>
    </row>
    <row r="157" spans="1:17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65.022222222222226</v>
      </c>
      <c r="G157" s="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s="9" t="s">
        <v>33</v>
      </c>
      <c r="P157" s="9" t="s">
        <v>2037</v>
      </c>
      <c r="Q157" s="9" t="s">
        <v>2038</v>
      </c>
    </row>
    <row r="158" spans="1:17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73.939560439560438</v>
      </c>
      <c r="G158" s="7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s="9" t="s">
        <v>23</v>
      </c>
      <c r="P158" s="9" t="s">
        <v>2033</v>
      </c>
      <c r="Q158" s="9" t="s">
        <v>2034</v>
      </c>
    </row>
    <row r="159" spans="1:17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52.666666666666664</v>
      </c>
      <c r="G159" s="7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s="9" t="s">
        <v>122</v>
      </c>
      <c r="P159" s="9" t="s">
        <v>2052</v>
      </c>
      <c r="Q159" s="9" t="s">
        <v>2053</v>
      </c>
    </row>
    <row r="160" spans="1:17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220.95238095238096</v>
      </c>
      <c r="G160" s="7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s="9" t="s">
        <v>23</v>
      </c>
      <c r="P160" s="9" t="s">
        <v>2033</v>
      </c>
      <c r="Q160" s="9" t="s">
        <v>2034</v>
      </c>
    </row>
    <row r="161" spans="1:17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100.01150627615063</v>
      </c>
      <c r="G161" s="7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s="9" t="s">
        <v>33</v>
      </c>
      <c r="P161" s="9" t="s">
        <v>2037</v>
      </c>
      <c r="Q161" s="9" t="s">
        <v>2038</v>
      </c>
    </row>
    <row r="162" spans="1:17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162.3125</v>
      </c>
      <c r="G162" s="7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s="9" t="s">
        <v>65</v>
      </c>
      <c r="P162" s="9" t="s">
        <v>2035</v>
      </c>
      <c r="Q162" s="9" t="s">
        <v>2044</v>
      </c>
    </row>
    <row r="163" spans="1:17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78.181818181818187</v>
      </c>
      <c r="G163" s="7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s="9" t="s">
        <v>28</v>
      </c>
      <c r="P163" s="9" t="s">
        <v>2035</v>
      </c>
      <c r="Q163" s="9" t="s">
        <v>2036</v>
      </c>
    </row>
    <row r="164" spans="1:17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149.73770491803279</v>
      </c>
      <c r="G164" s="7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s="9" t="s">
        <v>23</v>
      </c>
      <c r="P164" s="9" t="s">
        <v>2033</v>
      </c>
      <c r="Q164" s="9" t="s">
        <v>2034</v>
      </c>
    </row>
    <row r="165" spans="1:17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253.25714285714284</v>
      </c>
      <c r="G165" s="7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s="9" t="s">
        <v>122</v>
      </c>
      <c r="P165" s="9" t="s">
        <v>2052</v>
      </c>
      <c r="Q165" s="9" t="s">
        <v>2053</v>
      </c>
    </row>
    <row r="166" spans="1:17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100.16943521594683</v>
      </c>
      <c r="G166" s="7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s="9" t="s">
        <v>33</v>
      </c>
      <c r="P166" s="9" t="s">
        <v>2037</v>
      </c>
      <c r="Q166" s="9" t="s">
        <v>2038</v>
      </c>
    </row>
    <row r="167" spans="1:17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121.99004424778761</v>
      </c>
      <c r="G167" s="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s="9" t="s">
        <v>28</v>
      </c>
      <c r="P167" s="9" t="s">
        <v>2035</v>
      </c>
      <c r="Q167" s="9" t="s">
        <v>2036</v>
      </c>
    </row>
    <row r="168" spans="1:17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137.13265306122449</v>
      </c>
      <c r="G168" s="7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s="9" t="s">
        <v>122</v>
      </c>
      <c r="P168" s="9" t="s">
        <v>2052</v>
      </c>
      <c r="Q168" s="9" t="s">
        <v>2053</v>
      </c>
    </row>
    <row r="169" spans="1:17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415.53846153846149</v>
      </c>
      <c r="G169" s="7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s="9" t="s">
        <v>33</v>
      </c>
      <c r="P169" s="9" t="s">
        <v>2037</v>
      </c>
      <c r="Q169" s="9" t="s">
        <v>2038</v>
      </c>
    </row>
    <row r="170" spans="1:17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31.30913348946136</v>
      </c>
      <c r="G170" s="7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s="9" t="s">
        <v>60</v>
      </c>
      <c r="P170" s="9" t="s">
        <v>2033</v>
      </c>
      <c r="Q170" s="9" t="s">
        <v>2043</v>
      </c>
    </row>
    <row r="171" spans="1:17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424.08154506437768</v>
      </c>
      <c r="G171" s="7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s="9" t="s">
        <v>100</v>
      </c>
      <c r="P171" s="9" t="s">
        <v>2039</v>
      </c>
      <c r="Q171" s="9" t="s">
        <v>2050</v>
      </c>
    </row>
    <row r="172" spans="1:17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2.93886230728336</v>
      </c>
      <c r="G172" s="7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s="9" t="s">
        <v>60</v>
      </c>
      <c r="P172" s="9" t="s">
        <v>2033</v>
      </c>
      <c r="Q172" s="9" t="s">
        <v>2043</v>
      </c>
    </row>
    <row r="173" spans="1:17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10.63265306122449</v>
      </c>
      <c r="G173" s="7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s="9" t="s">
        <v>206</v>
      </c>
      <c r="P173" s="9" t="s">
        <v>2045</v>
      </c>
      <c r="Q173" s="9" t="s">
        <v>2057</v>
      </c>
    </row>
    <row r="174" spans="1:17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82.875</v>
      </c>
      <c r="G174" s="7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s="9" t="s">
        <v>42</v>
      </c>
      <c r="P174" s="9" t="s">
        <v>2039</v>
      </c>
      <c r="Q174" s="9" t="s">
        <v>2040</v>
      </c>
    </row>
    <row r="175" spans="1:17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163.01447776628748</v>
      </c>
      <c r="G175" s="7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s="9" t="s">
        <v>33</v>
      </c>
      <c r="P175" s="9" t="s">
        <v>2037</v>
      </c>
      <c r="Q175" s="9" t="s">
        <v>2038</v>
      </c>
    </row>
    <row r="176" spans="1:17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894.66666666666674</v>
      </c>
      <c r="G176" s="7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s="9" t="s">
        <v>65</v>
      </c>
      <c r="P176" s="9" t="s">
        <v>2035</v>
      </c>
      <c r="Q176" s="9" t="s">
        <v>2044</v>
      </c>
    </row>
    <row r="177" spans="1:17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26.191501103752756</v>
      </c>
      <c r="G177" s="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s="9" t="s">
        <v>33</v>
      </c>
      <c r="P177" s="9" t="s">
        <v>2037</v>
      </c>
      <c r="Q177" s="9" t="s">
        <v>2038</v>
      </c>
    </row>
    <row r="178" spans="1:17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74.834782608695647</v>
      </c>
      <c r="G178" s="7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s="9" t="s">
        <v>33</v>
      </c>
      <c r="P178" s="9" t="s">
        <v>2037</v>
      </c>
      <c r="Q178" s="9" t="s">
        <v>2038</v>
      </c>
    </row>
    <row r="179" spans="1:17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416.47680412371136</v>
      </c>
      <c r="G179" s="7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s="9" t="s">
        <v>33</v>
      </c>
      <c r="P179" s="9" t="s">
        <v>2037</v>
      </c>
      <c r="Q179" s="9" t="s">
        <v>2038</v>
      </c>
    </row>
    <row r="180" spans="1:17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96.208333333333329</v>
      </c>
      <c r="G180" s="7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s="9" t="s">
        <v>17</v>
      </c>
      <c r="P180" s="9" t="s">
        <v>2031</v>
      </c>
      <c r="Q180" s="9" t="s">
        <v>2032</v>
      </c>
    </row>
    <row r="181" spans="1:17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357.71910112359546</v>
      </c>
      <c r="G181" s="7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s="9" t="s">
        <v>33</v>
      </c>
      <c r="P181" s="9" t="s">
        <v>2037</v>
      </c>
      <c r="Q181" s="9" t="s">
        <v>2038</v>
      </c>
    </row>
    <row r="182" spans="1:17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308.45714285714286</v>
      </c>
      <c r="G182" s="7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s="9" t="s">
        <v>65</v>
      </c>
      <c r="P182" s="9" t="s">
        <v>2035</v>
      </c>
      <c r="Q182" s="9" t="s">
        <v>2044</v>
      </c>
    </row>
    <row r="183" spans="1:17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61.802325581395344</v>
      </c>
      <c r="G183" s="7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s="9" t="s">
        <v>28</v>
      </c>
      <c r="P183" s="9" t="s">
        <v>2035</v>
      </c>
      <c r="Q183" s="9" t="s">
        <v>2036</v>
      </c>
    </row>
    <row r="184" spans="1:17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722.32472324723244</v>
      </c>
      <c r="G184" s="7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s="9" t="s">
        <v>33</v>
      </c>
      <c r="P184" s="9" t="s">
        <v>2037</v>
      </c>
      <c r="Q184" s="9" t="s">
        <v>2038</v>
      </c>
    </row>
    <row r="185" spans="1:17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69.117647058823522</v>
      </c>
      <c r="G185" s="7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s="9" t="s">
        <v>23</v>
      </c>
      <c r="P185" s="9" t="s">
        <v>2033</v>
      </c>
      <c r="Q185" s="9" t="s">
        <v>2034</v>
      </c>
    </row>
    <row r="186" spans="1:17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293.05555555555554</v>
      </c>
      <c r="G186" s="7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s="9" t="s">
        <v>33</v>
      </c>
      <c r="P186" s="9" t="s">
        <v>2037</v>
      </c>
      <c r="Q186" s="9" t="s">
        <v>2038</v>
      </c>
    </row>
    <row r="187" spans="1:17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71.8</v>
      </c>
      <c r="G187" s="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s="9" t="s">
        <v>269</v>
      </c>
      <c r="P187" s="9" t="s">
        <v>2039</v>
      </c>
      <c r="Q187" s="9" t="s">
        <v>2058</v>
      </c>
    </row>
    <row r="188" spans="1:17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31.934684684684683</v>
      </c>
      <c r="G188" s="7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s="9" t="s">
        <v>33</v>
      </c>
      <c r="P188" s="9" t="s">
        <v>2037</v>
      </c>
      <c r="Q188" s="9" t="s">
        <v>2038</v>
      </c>
    </row>
    <row r="189" spans="1:17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229.87375415282392</v>
      </c>
      <c r="G189" s="7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s="9" t="s">
        <v>100</v>
      </c>
      <c r="P189" s="9" t="s">
        <v>2039</v>
      </c>
      <c r="Q189" s="9" t="s">
        <v>2050</v>
      </c>
    </row>
    <row r="190" spans="1:17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32.012195121951223</v>
      </c>
      <c r="G190" s="7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s="9" t="s">
        <v>33</v>
      </c>
      <c r="P190" s="9" t="s">
        <v>2037</v>
      </c>
      <c r="Q190" s="9" t="s">
        <v>2038</v>
      </c>
    </row>
    <row r="191" spans="1:17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23.525352848928385</v>
      </c>
      <c r="G191" s="7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s="9" t="s">
        <v>33</v>
      </c>
      <c r="P191" s="9" t="s">
        <v>2037</v>
      </c>
      <c r="Q191" s="9" t="s">
        <v>2038</v>
      </c>
    </row>
    <row r="192" spans="1:17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68.594594594594597</v>
      </c>
      <c r="G192" s="7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s="9" t="s">
        <v>33</v>
      </c>
      <c r="P192" s="9" t="s">
        <v>2037</v>
      </c>
      <c r="Q192" s="9" t="s">
        <v>2038</v>
      </c>
    </row>
    <row r="193" spans="1:17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"/>
        <v>37.952380952380956</v>
      </c>
      <c r="G193" s="7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s="9" t="s">
        <v>33</v>
      </c>
      <c r="P193" s="9" t="s">
        <v>2037</v>
      </c>
      <c r="Q193" s="9" t="s">
        <v>2038</v>
      </c>
    </row>
    <row r="194" spans="1:17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2"/>
        <v>19.992957746478872</v>
      </c>
      <c r="G194" s="7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s="9" t="s">
        <v>23</v>
      </c>
      <c r="P194" s="9" t="s">
        <v>2033</v>
      </c>
      <c r="Q194" s="9" t="s">
        <v>2034</v>
      </c>
    </row>
    <row r="195" spans="1:17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3">E195/D195*100</f>
        <v>45.636363636363633</v>
      </c>
      <c r="G195" s="7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s="9" t="s">
        <v>60</v>
      </c>
      <c r="P195" s="9" t="s">
        <v>2033</v>
      </c>
      <c r="Q195" s="9" t="s">
        <v>2043</v>
      </c>
    </row>
    <row r="196" spans="1:17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122.7605633802817</v>
      </c>
      <c r="G196" s="7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s="9" t="s">
        <v>148</v>
      </c>
      <c r="P196" s="9" t="s">
        <v>2033</v>
      </c>
      <c r="Q196" s="9" t="s">
        <v>2055</v>
      </c>
    </row>
    <row r="197" spans="1:17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361.75316455696202</v>
      </c>
      <c r="G197" s="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s="9" t="s">
        <v>50</v>
      </c>
      <c r="P197" s="9" t="s">
        <v>2033</v>
      </c>
      <c r="Q197" s="9" t="s">
        <v>2041</v>
      </c>
    </row>
    <row r="198" spans="1:17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63.146341463414636</v>
      </c>
      <c r="G198" s="7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s="9" t="s">
        <v>65</v>
      </c>
      <c r="P198" s="9" t="s">
        <v>2035</v>
      </c>
      <c r="Q198" s="9" t="s">
        <v>2044</v>
      </c>
    </row>
    <row r="199" spans="1:17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298.20475319926874</v>
      </c>
      <c r="G199" s="7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s="9" t="s">
        <v>53</v>
      </c>
      <c r="P199" s="9" t="s">
        <v>2039</v>
      </c>
      <c r="Q199" s="9" t="s">
        <v>2042</v>
      </c>
    </row>
    <row r="200" spans="1:17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9.5585443037974684</v>
      </c>
      <c r="G200" s="7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s="9" t="s">
        <v>50</v>
      </c>
      <c r="P200" s="9" t="s">
        <v>2033</v>
      </c>
      <c r="Q200" s="9" t="s">
        <v>2041</v>
      </c>
    </row>
    <row r="201" spans="1:17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53.777777777777779</v>
      </c>
      <c r="G201" s="7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s="9" t="s">
        <v>23</v>
      </c>
      <c r="P201" s="9" t="s">
        <v>2033</v>
      </c>
      <c r="Q201" s="9" t="s">
        <v>2034</v>
      </c>
    </row>
    <row r="202" spans="1:17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2</v>
      </c>
      <c r="G202" s="7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s="9" t="s">
        <v>33</v>
      </c>
      <c r="P202" s="9" t="s">
        <v>2037</v>
      </c>
      <c r="Q202" s="9" t="s">
        <v>2038</v>
      </c>
    </row>
    <row r="203" spans="1:17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681.19047619047615</v>
      </c>
      <c r="G203" s="7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s="9" t="s">
        <v>28</v>
      </c>
      <c r="P203" s="9" t="s">
        <v>2035</v>
      </c>
      <c r="Q203" s="9" t="s">
        <v>2036</v>
      </c>
    </row>
    <row r="204" spans="1:17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78.831325301204828</v>
      </c>
      <c r="G204" s="7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s="9" t="s">
        <v>17</v>
      </c>
      <c r="P204" s="9" t="s">
        <v>2031</v>
      </c>
      <c r="Q204" s="9" t="s">
        <v>2032</v>
      </c>
    </row>
    <row r="205" spans="1:17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134.40792216817235</v>
      </c>
      <c r="G205" s="7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s="9" t="s">
        <v>33</v>
      </c>
      <c r="P205" s="9" t="s">
        <v>2037</v>
      </c>
      <c r="Q205" s="9" t="s">
        <v>2038</v>
      </c>
    </row>
    <row r="206" spans="1:17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3.3719999999999999</v>
      </c>
      <c r="G206" s="7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s="9" t="s">
        <v>159</v>
      </c>
      <c r="P206" s="9" t="s">
        <v>2033</v>
      </c>
      <c r="Q206" s="9" t="s">
        <v>2056</v>
      </c>
    </row>
    <row r="207" spans="1:17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431.84615384615387</v>
      </c>
      <c r="G207" s="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s="9" t="s">
        <v>33</v>
      </c>
      <c r="P207" s="9" t="s">
        <v>2037</v>
      </c>
      <c r="Q207" s="9" t="s">
        <v>2038</v>
      </c>
    </row>
    <row r="208" spans="1:17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38.844444444444441</v>
      </c>
      <c r="G208" s="7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s="9" t="s">
        <v>119</v>
      </c>
      <c r="P208" s="9" t="s">
        <v>2045</v>
      </c>
      <c r="Q208" s="9" t="s">
        <v>2051</v>
      </c>
    </row>
    <row r="209" spans="1:17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425.7</v>
      </c>
      <c r="G209" s="7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s="9" t="s">
        <v>23</v>
      </c>
      <c r="P209" s="9" t="s">
        <v>2033</v>
      </c>
      <c r="Q209" s="9" t="s">
        <v>2034</v>
      </c>
    </row>
    <row r="210" spans="1:17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101.12239715591672</v>
      </c>
      <c r="G210" s="7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s="9" t="s">
        <v>42</v>
      </c>
      <c r="P210" s="9" t="s">
        <v>2039</v>
      </c>
      <c r="Q210" s="9" t="s">
        <v>2040</v>
      </c>
    </row>
    <row r="211" spans="1:17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21.188688946015425</v>
      </c>
      <c r="G211" s="7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s="9" t="s">
        <v>42</v>
      </c>
      <c r="P211" s="9" t="s">
        <v>2039</v>
      </c>
      <c r="Q211" s="9" t="s">
        <v>2040</v>
      </c>
    </row>
    <row r="212" spans="1:17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67.425531914893625</v>
      </c>
      <c r="G212" s="7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s="9" t="s">
        <v>474</v>
      </c>
      <c r="P212" s="9" t="s">
        <v>2039</v>
      </c>
      <c r="Q212" s="9" t="s">
        <v>2061</v>
      </c>
    </row>
    <row r="213" spans="1:17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94.923371647509583</v>
      </c>
      <c r="G213" s="7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s="9" t="s">
        <v>33</v>
      </c>
      <c r="P213" s="9" t="s">
        <v>2037</v>
      </c>
      <c r="Q213" s="9" t="s">
        <v>2038</v>
      </c>
    </row>
    <row r="214" spans="1:17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151.85185185185185</v>
      </c>
      <c r="G214" s="7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s="9" t="s">
        <v>33</v>
      </c>
      <c r="P214" s="9" t="s">
        <v>2037</v>
      </c>
      <c r="Q214" s="9" t="s">
        <v>2038</v>
      </c>
    </row>
    <row r="215" spans="1:17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195.16382252559728</v>
      </c>
      <c r="G215" s="7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s="9" t="s">
        <v>60</v>
      </c>
      <c r="P215" s="9" t="s">
        <v>2033</v>
      </c>
      <c r="Q215" s="9" t="s">
        <v>2043</v>
      </c>
    </row>
    <row r="216" spans="1:17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1023.1428571428571</v>
      </c>
      <c r="G216" s="7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s="9" t="s">
        <v>23</v>
      </c>
      <c r="P216" s="9" t="s">
        <v>2033</v>
      </c>
      <c r="Q216" s="9" t="s">
        <v>2034</v>
      </c>
    </row>
    <row r="217" spans="1:17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3.841836734693878</v>
      </c>
      <c r="G217" s="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s="9" t="s">
        <v>33</v>
      </c>
      <c r="P217" s="9" t="s">
        <v>2037</v>
      </c>
      <c r="Q217" s="9" t="s">
        <v>2038</v>
      </c>
    </row>
    <row r="218" spans="1:17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155.07066557107643</v>
      </c>
      <c r="G218" s="7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s="9" t="s">
        <v>33</v>
      </c>
      <c r="P218" s="9" t="s">
        <v>2037</v>
      </c>
      <c r="Q218" s="9" t="s">
        <v>2038</v>
      </c>
    </row>
    <row r="219" spans="1:17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44.753477588871718</v>
      </c>
      <c r="G219" s="7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s="9" t="s">
        <v>474</v>
      </c>
      <c r="P219" s="9" t="s">
        <v>2039</v>
      </c>
      <c r="Q219" s="9" t="s">
        <v>2061</v>
      </c>
    </row>
    <row r="220" spans="1:17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215.94736842105263</v>
      </c>
      <c r="G220" s="7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s="9" t="s">
        <v>100</v>
      </c>
      <c r="P220" s="9" t="s">
        <v>2039</v>
      </c>
      <c r="Q220" s="9" t="s">
        <v>2050</v>
      </c>
    </row>
    <row r="221" spans="1:17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332.12709832134288</v>
      </c>
      <c r="G221" s="7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s="9" t="s">
        <v>71</v>
      </c>
      <c r="P221" s="9" t="s">
        <v>2039</v>
      </c>
      <c r="Q221" s="9" t="s">
        <v>2047</v>
      </c>
    </row>
    <row r="222" spans="1:17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8.4430379746835449</v>
      </c>
      <c r="G222" s="7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s="9" t="s">
        <v>33</v>
      </c>
      <c r="P222" s="9" t="s">
        <v>2037</v>
      </c>
      <c r="Q222" s="9" t="s">
        <v>2038</v>
      </c>
    </row>
    <row r="223" spans="1:17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98.625514403292186</v>
      </c>
      <c r="G223" s="7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s="9" t="s">
        <v>17</v>
      </c>
      <c r="P223" s="9" t="s">
        <v>2031</v>
      </c>
      <c r="Q223" s="9" t="s">
        <v>2032</v>
      </c>
    </row>
    <row r="224" spans="1:17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137.97916666666669</v>
      </c>
      <c r="G224" s="7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s="9" t="s">
        <v>122</v>
      </c>
      <c r="P224" s="9" t="s">
        <v>2052</v>
      </c>
      <c r="Q224" s="9" t="s">
        <v>2053</v>
      </c>
    </row>
    <row r="225" spans="1:17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93.81099656357388</v>
      </c>
      <c r="G225" s="7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s="9" t="s">
        <v>33</v>
      </c>
      <c r="P225" s="9" t="s">
        <v>2037</v>
      </c>
      <c r="Q225" s="9" t="s">
        <v>2038</v>
      </c>
    </row>
    <row r="226" spans="1:17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403.63930885529157</v>
      </c>
      <c r="G226" s="7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s="9" t="s">
        <v>474</v>
      </c>
      <c r="P226" s="9" t="s">
        <v>2039</v>
      </c>
      <c r="Q226" s="9" t="s">
        <v>2061</v>
      </c>
    </row>
    <row r="227" spans="1:17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260.1740412979351</v>
      </c>
      <c r="G227" s="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s="9" t="s">
        <v>23</v>
      </c>
      <c r="P227" s="9" t="s">
        <v>2033</v>
      </c>
      <c r="Q227" s="9" t="s">
        <v>2034</v>
      </c>
    </row>
    <row r="228" spans="1:17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366.63333333333333</v>
      </c>
      <c r="G228" s="7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s="9" t="s">
        <v>122</v>
      </c>
      <c r="P228" s="9" t="s">
        <v>2052</v>
      </c>
      <c r="Q228" s="9" t="s">
        <v>2053</v>
      </c>
    </row>
    <row r="229" spans="1:17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168.72085385878489</v>
      </c>
      <c r="G229" s="7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s="9" t="s">
        <v>292</v>
      </c>
      <c r="P229" s="9" t="s">
        <v>2048</v>
      </c>
      <c r="Q229" s="9" t="s">
        <v>2059</v>
      </c>
    </row>
    <row r="230" spans="1:17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119.90717911530093</v>
      </c>
      <c r="G230" s="7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s="9" t="s">
        <v>71</v>
      </c>
      <c r="P230" s="9" t="s">
        <v>2039</v>
      </c>
      <c r="Q230" s="9" t="s">
        <v>2047</v>
      </c>
    </row>
    <row r="231" spans="1:17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193.68925233644859</v>
      </c>
      <c r="G231" s="7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s="9" t="s">
        <v>292</v>
      </c>
      <c r="P231" s="9" t="s">
        <v>2048</v>
      </c>
      <c r="Q231" s="9" t="s">
        <v>2059</v>
      </c>
    </row>
    <row r="232" spans="1:17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420.16666666666669</v>
      </c>
      <c r="G232" s="7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s="9" t="s">
        <v>89</v>
      </c>
      <c r="P232" s="9" t="s">
        <v>2048</v>
      </c>
      <c r="Q232" s="9" t="s">
        <v>2049</v>
      </c>
    </row>
    <row r="233" spans="1:17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76.708333333333329</v>
      </c>
      <c r="G233" s="7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s="9" t="s">
        <v>33</v>
      </c>
      <c r="P233" s="9" t="s">
        <v>2037</v>
      </c>
      <c r="Q233" s="9" t="s">
        <v>2038</v>
      </c>
    </row>
    <row r="234" spans="1:17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171.26470588235293</v>
      </c>
      <c r="G234" s="7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s="9" t="s">
        <v>33</v>
      </c>
      <c r="P234" s="9" t="s">
        <v>2037</v>
      </c>
      <c r="Q234" s="9" t="s">
        <v>2038</v>
      </c>
    </row>
    <row r="235" spans="1:17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157.89473684210526</v>
      </c>
      <c r="G235" s="7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s="9" t="s">
        <v>71</v>
      </c>
      <c r="P235" s="9" t="s">
        <v>2039</v>
      </c>
      <c r="Q235" s="9" t="s">
        <v>2047</v>
      </c>
    </row>
    <row r="236" spans="1:17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109.08</v>
      </c>
      <c r="G236" s="7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s="9" t="s">
        <v>89</v>
      </c>
      <c r="P236" s="9" t="s">
        <v>2048</v>
      </c>
      <c r="Q236" s="9" t="s">
        <v>2049</v>
      </c>
    </row>
    <row r="237" spans="1:17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41.732558139534881</v>
      </c>
      <c r="G237" s="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s="9" t="s">
        <v>71</v>
      </c>
      <c r="P237" s="9" t="s">
        <v>2039</v>
      </c>
      <c r="Q237" s="9" t="s">
        <v>2047</v>
      </c>
    </row>
    <row r="238" spans="1:17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10.944303797468354</v>
      </c>
      <c r="G238" s="7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s="9" t="s">
        <v>23</v>
      </c>
      <c r="P238" s="9" t="s">
        <v>2033</v>
      </c>
      <c r="Q238" s="9" t="s">
        <v>2034</v>
      </c>
    </row>
    <row r="239" spans="1:17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159.3763440860215</v>
      </c>
      <c r="G239" s="7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s="9" t="s">
        <v>71</v>
      </c>
      <c r="P239" s="9" t="s">
        <v>2039</v>
      </c>
      <c r="Q239" s="9" t="s">
        <v>2047</v>
      </c>
    </row>
    <row r="240" spans="1:17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422.41666666666669</v>
      </c>
      <c r="G240" s="7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s="9" t="s">
        <v>33</v>
      </c>
      <c r="P240" s="9" t="s">
        <v>2037</v>
      </c>
      <c r="Q240" s="9" t="s">
        <v>2038</v>
      </c>
    </row>
    <row r="241" spans="1:17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97.71875</v>
      </c>
      <c r="G241" s="7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s="9" t="s">
        <v>65</v>
      </c>
      <c r="P241" s="9" t="s">
        <v>2035</v>
      </c>
      <c r="Q241" s="9" t="s">
        <v>2044</v>
      </c>
    </row>
    <row r="242" spans="1:17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418.78911564625849</v>
      </c>
      <c r="G242" s="7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s="9" t="s">
        <v>33</v>
      </c>
      <c r="P242" s="9" t="s">
        <v>2037</v>
      </c>
      <c r="Q242" s="9" t="s">
        <v>2038</v>
      </c>
    </row>
    <row r="243" spans="1:17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101.91632047477745</v>
      </c>
      <c r="G243" s="7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s="9" t="s">
        <v>68</v>
      </c>
      <c r="P243" s="9" t="s">
        <v>2045</v>
      </c>
      <c r="Q243" s="9" t="s">
        <v>2046</v>
      </c>
    </row>
    <row r="244" spans="1:17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127.72619047619047</v>
      </c>
      <c r="G244" s="7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s="9" t="s">
        <v>23</v>
      </c>
      <c r="P244" s="9" t="s">
        <v>2033</v>
      </c>
      <c r="Q244" s="9" t="s">
        <v>2034</v>
      </c>
    </row>
    <row r="245" spans="1:17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445.21739130434781</v>
      </c>
      <c r="G245" s="7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s="9" t="s">
        <v>33</v>
      </c>
      <c r="P245" s="9" t="s">
        <v>2037</v>
      </c>
      <c r="Q245" s="9" t="s">
        <v>2038</v>
      </c>
    </row>
    <row r="246" spans="1:17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569.71428571428578</v>
      </c>
      <c r="G246" s="7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s="9" t="s">
        <v>33</v>
      </c>
      <c r="P246" s="9" t="s">
        <v>2037</v>
      </c>
      <c r="Q246" s="9" t="s">
        <v>2038</v>
      </c>
    </row>
    <row r="247" spans="1:17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509.34482758620686</v>
      </c>
      <c r="G247" s="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s="9" t="s">
        <v>33</v>
      </c>
      <c r="P247" s="9" t="s">
        <v>2037</v>
      </c>
      <c r="Q247" s="9" t="s">
        <v>2038</v>
      </c>
    </row>
    <row r="248" spans="1:17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325.5333333333333</v>
      </c>
      <c r="G248" s="7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s="9" t="s">
        <v>28</v>
      </c>
      <c r="P248" s="9" t="s">
        <v>2035</v>
      </c>
      <c r="Q248" s="9" t="s">
        <v>2036</v>
      </c>
    </row>
    <row r="249" spans="1:17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932.61616161616166</v>
      </c>
      <c r="G249" s="7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s="9" t="s">
        <v>119</v>
      </c>
      <c r="P249" s="9" t="s">
        <v>2045</v>
      </c>
      <c r="Q249" s="9" t="s">
        <v>2051</v>
      </c>
    </row>
    <row r="250" spans="1:17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211.33870967741933</v>
      </c>
      <c r="G250" s="7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s="9" t="s">
        <v>292</v>
      </c>
      <c r="P250" s="9" t="s">
        <v>2048</v>
      </c>
      <c r="Q250" s="9" t="s">
        <v>2059</v>
      </c>
    </row>
    <row r="251" spans="1:17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273.32520325203251</v>
      </c>
      <c r="G251" s="7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s="9" t="s">
        <v>206</v>
      </c>
      <c r="P251" s="9" t="s">
        <v>2045</v>
      </c>
      <c r="Q251" s="9" t="s">
        <v>2057</v>
      </c>
    </row>
    <row r="252" spans="1:17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3</v>
      </c>
      <c r="G252" s="7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s="9" t="s">
        <v>23</v>
      </c>
      <c r="P252" s="9" t="s">
        <v>2033</v>
      </c>
      <c r="Q252" s="9" t="s">
        <v>2034</v>
      </c>
    </row>
    <row r="253" spans="1:17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54.084507042253513</v>
      </c>
      <c r="G253" s="7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s="9" t="s">
        <v>33</v>
      </c>
      <c r="P253" s="9" t="s">
        <v>2037</v>
      </c>
      <c r="Q253" s="9" t="s">
        <v>2038</v>
      </c>
    </row>
    <row r="254" spans="1:17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626.29999999999995</v>
      </c>
      <c r="G254" s="7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s="9" t="s">
        <v>33</v>
      </c>
      <c r="P254" s="9" t="s">
        <v>2037</v>
      </c>
      <c r="Q254" s="9" t="s">
        <v>2038</v>
      </c>
    </row>
    <row r="255" spans="1:17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89.021399176954731</v>
      </c>
      <c r="G255" s="7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s="9" t="s">
        <v>53</v>
      </c>
      <c r="P255" s="9" t="s">
        <v>2039</v>
      </c>
      <c r="Q255" s="9" t="s">
        <v>2042</v>
      </c>
    </row>
    <row r="256" spans="1:17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184.89130434782609</v>
      </c>
      <c r="G256" s="7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s="9" t="s">
        <v>68</v>
      </c>
      <c r="P256" s="9" t="s">
        <v>2045</v>
      </c>
      <c r="Q256" s="9" t="s">
        <v>2046</v>
      </c>
    </row>
    <row r="257" spans="1:17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"/>
        <v>120.16770186335404</v>
      </c>
      <c r="G257" s="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s="9" t="s">
        <v>23</v>
      </c>
      <c r="P257" s="9" t="s">
        <v>2033</v>
      </c>
      <c r="Q257" s="9" t="s">
        <v>2034</v>
      </c>
    </row>
    <row r="258" spans="1:17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3"/>
        <v>23.390243902439025</v>
      </c>
      <c r="G258" s="7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s="9" t="s">
        <v>23</v>
      </c>
      <c r="P258" s="9" t="s">
        <v>2033</v>
      </c>
      <c r="Q258" s="9" t="s">
        <v>2034</v>
      </c>
    </row>
    <row r="259" spans="1:17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4">E259/D259*100</f>
        <v>146</v>
      </c>
      <c r="G259" s="7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s="9" t="s">
        <v>33</v>
      </c>
      <c r="P259" s="9" t="s">
        <v>2037</v>
      </c>
      <c r="Q259" s="9" t="s">
        <v>2038</v>
      </c>
    </row>
    <row r="260" spans="1:17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268.48</v>
      </c>
      <c r="G260" s="7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s="9" t="s">
        <v>33</v>
      </c>
      <c r="P260" s="9" t="s">
        <v>2037</v>
      </c>
      <c r="Q260" s="9" t="s">
        <v>2038</v>
      </c>
    </row>
    <row r="261" spans="1:17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597.5</v>
      </c>
      <c r="G261" s="7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s="9" t="s">
        <v>122</v>
      </c>
      <c r="P261" s="9" t="s">
        <v>2052</v>
      </c>
      <c r="Q261" s="9" t="s">
        <v>2053</v>
      </c>
    </row>
    <row r="262" spans="1:17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157.69841269841268</v>
      </c>
      <c r="G262" s="7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s="9" t="s">
        <v>23</v>
      </c>
      <c r="P262" s="9" t="s">
        <v>2033</v>
      </c>
      <c r="Q262" s="9" t="s">
        <v>2034</v>
      </c>
    </row>
    <row r="263" spans="1:17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31.201660735468568</v>
      </c>
      <c r="G263" s="7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s="9" t="s">
        <v>23</v>
      </c>
      <c r="P263" s="9" t="s">
        <v>2033</v>
      </c>
      <c r="Q263" s="9" t="s">
        <v>2034</v>
      </c>
    </row>
    <row r="264" spans="1:17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313.41176470588238</v>
      </c>
      <c r="G264" s="7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s="9" t="s">
        <v>60</v>
      </c>
      <c r="P264" s="9" t="s">
        <v>2033</v>
      </c>
      <c r="Q264" s="9" t="s">
        <v>2043</v>
      </c>
    </row>
    <row r="265" spans="1:17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370.89655172413791</v>
      </c>
      <c r="G265" s="7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s="9" t="s">
        <v>122</v>
      </c>
      <c r="P265" s="9" t="s">
        <v>2052</v>
      </c>
      <c r="Q265" s="9" t="s">
        <v>2053</v>
      </c>
    </row>
    <row r="266" spans="1:17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362.66447368421052</v>
      </c>
      <c r="G266" s="7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s="9" t="s">
        <v>33</v>
      </c>
      <c r="P266" s="9" t="s">
        <v>2037</v>
      </c>
      <c r="Q266" s="9" t="s">
        <v>2038</v>
      </c>
    </row>
    <row r="267" spans="1:17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123.08163265306122</v>
      </c>
      <c r="G267" s="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s="9" t="s">
        <v>33</v>
      </c>
      <c r="P267" s="9" t="s">
        <v>2037</v>
      </c>
      <c r="Q267" s="9" t="s">
        <v>2038</v>
      </c>
    </row>
    <row r="268" spans="1:17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76.766756032171585</v>
      </c>
      <c r="G268" s="7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s="9" t="s">
        <v>159</v>
      </c>
      <c r="P268" s="9" t="s">
        <v>2033</v>
      </c>
      <c r="Q268" s="9" t="s">
        <v>2056</v>
      </c>
    </row>
    <row r="269" spans="1:17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233.62012987012989</v>
      </c>
      <c r="G269" s="7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s="9" t="s">
        <v>33</v>
      </c>
      <c r="P269" s="9" t="s">
        <v>2037</v>
      </c>
      <c r="Q269" s="9" t="s">
        <v>2038</v>
      </c>
    </row>
    <row r="270" spans="1:17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180.53333333333333</v>
      </c>
      <c r="G270" s="7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s="9" t="s">
        <v>42</v>
      </c>
      <c r="P270" s="9" t="s">
        <v>2039</v>
      </c>
      <c r="Q270" s="9" t="s">
        <v>2040</v>
      </c>
    </row>
    <row r="271" spans="1:17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252.62857142857143</v>
      </c>
      <c r="G271" s="7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s="9" t="s">
        <v>269</v>
      </c>
      <c r="P271" s="9" t="s">
        <v>2039</v>
      </c>
      <c r="Q271" s="9" t="s">
        <v>2058</v>
      </c>
    </row>
    <row r="272" spans="1:17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27.176538240368025</v>
      </c>
      <c r="G272" s="7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s="9" t="s">
        <v>89</v>
      </c>
      <c r="P272" s="9" t="s">
        <v>2048</v>
      </c>
      <c r="Q272" s="9" t="s">
        <v>2049</v>
      </c>
    </row>
    <row r="273" spans="1:17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</v>
      </c>
      <c r="G273" s="7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s="9" t="s">
        <v>122</v>
      </c>
      <c r="P273" s="9" t="s">
        <v>2052</v>
      </c>
      <c r="Q273" s="9" t="s">
        <v>2053</v>
      </c>
    </row>
    <row r="274" spans="1:17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304.0097847358121</v>
      </c>
      <c r="G274" s="7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s="9" t="s">
        <v>33</v>
      </c>
      <c r="P274" s="9" t="s">
        <v>2037</v>
      </c>
      <c r="Q274" s="9" t="s">
        <v>2038</v>
      </c>
    </row>
    <row r="275" spans="1:17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137.23076923076923</v>
      </c>
      <c r="G275" s="7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s="9" t="s">
        <v>33</v>
      </c>
      <c r="P275" s="9" t="s">
        <v>2037</v>
      </c>
      <c r="Q275" s="9" t="s">
        <v>2038</v>
      </c>
    </row>
    <row r="276" spans="1:17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32.208333333333336</v>
      </c>
      <c r="G276" s="7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s="9" t="s">
        <v>33</v>
      </c>
      <c r="P276" s="9" t="s">
        <v>2037</v>
      </c>
      <c r="Q276" s="9" t="s">
        <v>2038</v>
      </c>
    </row>
    <row r="277" spans="1:17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241.51282051282053</v>
      </c>
      <c r="G277" s="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s="9" t="s">
        <v>206</v>
      </c>
      <c r="P277" s="9" t="s">
        <v>2045</v>
      </c>
      <c r="Q277" s="9" t="s">
        <v>2057</v>
      </c>
    </row>
    <row r="278" spans="1:17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96.8</v>
      </c>
      <c r="G278" s="7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s="9" t="s">
        <v>89</v>
      </c>
      <c r="P278" s="9" t="s">
        <v>2048</v>
      </c>
      <c r="Q278" s="9" t="s">
        <v>2049</v>
      </c>
    </row>
    <row r="279" spans="1:17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1066.4285714285716</v>
      </c>
      <c r="G279" s="7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s="9" t="s">
        <v>33</v>
      </c>
      <c r="P279" s="9" t="s">
        <v>2037</v>
      </c>
      <c r="Q279" s="9" t="s">
        <v>2038</v>
      </c>
    </row>
    <row r="280" spans="1:17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325.88888888888891</v>
      </c>
      <c r="G280" s="7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s="9" t="s">
        <v>28</v>
      </c>
      <c r="P280" s="9" t="s">
        <v>2035</v>
      </c>
      <c r="Q280" s="9" t="s">
        <v>2036</v>
      </c>
    </row>
    <row r="281" spans="1:17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170.70000000000002</v>
      </c>
      <c r="G281" s="7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s="9" t="s">
        <v>33</v>
      </c>
      <c r="P281" s="9" t="s">
        <v>2037</v>
      </c>
      <c r="Q281" s="9" t="s">
        <v>2038</v>
      </c>
    </row>
    <row r="282" spans="1:17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581.44000000000005</v>
      </c>
      <c r="G282" s="7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s="9" t="s">
        <v>71</v>
      </c>
      <c r="P282" s="9" t="s">
        <v>2039</v>
      </c>
      <c r="Q282" s="9" t="s">
        <v>2047</v>
      </c>
    </row>
    <row r="283" spans="1:17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91.520972644376897</v>
      </c>
      <c r="G283" s="7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s="9" t="s">
        <v>33</v>
      </c>
      <c r="P283" s="9" t="s">
        <v>2037</v>
      </c>
      <c r="Q283" s="9" t="s">
        <v>2038</v>
      </c>
    </row>
    <row r="284" spans="1:17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108.04761904761904</v>
      </c>
      <c r="G284" s="7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s="9" t="s">
        <v>269</v>
      </c>
      <c r="P284" s="9" t="s">
        <v>2039</v>
      </c>
      <c r="Q284" s="9" t="s">
        <v>2058</v>
      </c>
    </row>
    <row r="285" spans="1:17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18.728395061728396</v>
      </c>
      <c r="G285" s="7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s="9" t="s">
        <v>23</v>
      </c>
      <c r="P285" s="9" t="s">
        <v>2033</v>
      </c>
      <c r="Q285" s="9" t="s">
        <v>2034</v>
      </c>
    </row>
    <row r="286" spans="1:17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83.193877551020407</v>
      </c>
      <c r="G286" s="7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s="9" t="s">
        <v>28</v>
      </c>
      <c r="P286" s="9" t="s">
        <v>2035</v>
      </c>
      <c r="Q286" s="9" t="s">
        <v>2036</v>
      </c>
    </row>
    <row r="287" spans="1:17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706.33333333333337</v>
      </c>
      <c r="G287" s="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s="9" t="s">
        <v>33</v>
      </c>
      <c r="P287" s="9" t="s">
        <v>2037</v>
      </c>
      <c r="Q287" s="9" t="s">
        <v>2038</v>
      </c>
    </row>
    <row r="288" spans="1:17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17.446030330062445</v>
      </c>
      <c r="G288" s="7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s="9" t="s">
        <v>33</v>
      </c>
      <c r="P288" s="9" t="s">
        <v>2037</v>
      </c>
      <c r="Q288" s="9" t="s">
        <v>2038</v>
      </c>
    </row>
    <row r="289" spans="1:17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209.73015873015873</v>
      </c>
      <c r="G289" s="7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s="9" t="s">
        <v>50</v>
      </c>
      <c r="P289" s="9" t="s">
        <v>2033</v>
      </c>
      <c r="Q289" s="9" t="s">
        <v>2041</v>
      </c>
    </row>
    <row r="290" spans="1:17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97.785714285714292</v>
      </c>
      <c r="G290" s="7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s="9" t="s">
        <v>148</v>
      </c>
      <c r="P290" s="9" t="s">
        <v>2033</v>
      </c>
      <c r="Q290" s="9" t="s">
        <v>2055</v>
      </c>
    </row>
    <row r="291" spans="1:17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1684.25</v>
      </c>
      <c r="G291" s="7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s="9" t="s">
        <v>33</v>
      </c>
      <c r="P291" s="9" t="s">
        <v>2037</v>
      </c>
      <c r="Q291" s="9" t="s">
        <v>2038</v>
      </c>
    </row>
    <row r="292" spans="1:17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54.402135231316727</v>
      </c>
      <c r="G292" s="7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s="9" t="s">
        <v>42</v>
      </c>
      <c r="P292" s="9" t="s">
        <v>2039</v>
      </c>
      <c r="Q292" s="9" t="s">
        <v>2040</v>
      </c>
    </row>
    <row r="293" spans="1:17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456.61111111111109</v>
      </c>
      <c r="G293" s="7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s="9" t="s">
        <v>28</v>
      </c>
      <c r="P293" s="9" t="s">
        <v>2035</v>
      </c>
      <c r="Q293" s="9" t="s">
        <v>2036</v>
      </c>
    </row>
    <row r="294" spans="1:17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9.8219178082191778</v>
      </c>
      <c r="G294" s="7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s="9" t="s">
        <v>17</v>
      </c>
      <c r="P294" s="9" t="s">
        <v>2031</v>
      </c>
      <c r="Q294" s="9" t="s">
        <v>2032</v>
      </c>
    </row>
    <row r="295" spans="1:17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16.384615384615383</v>
      </c>
      <c r="G295" s="7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s="9" t="s">
        <v>33</v>
      </c>
      <c r="P295" s="9" t="s">
        <v>2037</v>
      </c>
      <c r="Q295" s="9" t="s">
        <v>2038</v>
      </c>
    </row>
    <row r="296" spans="1:17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1339.6666666666667</v>
      </c>
      <c r="G296" s="7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s="9" t="s">
        <v>33</v>
      </c>
      <c r="P296" s="9" t="s">
        <v>2037</v>
      </c>
      <c r="Q296" s="9" t="s">
        <v>2038</v>
      </c>
    </row>
    <row r="297" spans="1:17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35.650077760497666</v>
      </c>
      <c r="G297" s="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s="9" t="s">
        <v>33</v>
      </c>
      <c r="P297" s="9" t="s">
        <v>2037</v>
      </c>
      <c r="Q297" s="9" t="s">
        <v>2038</v>
      </c>
    </row>
    <row r="298" spans="1:17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54.950819672131146</v>
      </c>
      <c r="G298" s="7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s="9" t="s">
        <v>33</v>
      </c>
      <c r="P298" s="9" t="s">
        <v>2037</v>
      </c>
      <c r="Q298" s="9" t="s">
        <v>2038</v>
      </c>
    </row>
    <row r="299" spans="1:17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94.236111111111114</v>
      </c>
      <c r="G299" s="7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s="9" t="s">
        <v>33</v>
      </c>
      <c r="P299" s="9" t="s">
        <v>2037</v>
      </c>
      <c r="Q299" s="9" t="s">
        <v>2038</v>
      </c>
    </row>
    <row r="300" spans="1:17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143.91428571428571</v>
      </c>
      <c r="G300" s="7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s="9" t="s">
        <v>23</v>
      </c>
      <c r="P300" s="9" t="s">
        <v>2033</v>
      </c>
      <c r="Q300" s="9" t="s">
        <v>2034</v>
      </c>
    </row>
    <row r="301" spans="1:17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51.421052631578945</v>
      </c>
      <c r="G301" s="7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s="9" t="s">
        <v>17</v>
      </c>
      <c r="P301" s="9" t="s">
        <v>2031</v>
      </c>
      <c r="Q301" s="9" t="s">
        <v>2032</v>
      </c>
    </row>
    <row r="302" spans="1:17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5</v>
      </c>
      <c r="G302" s="7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s="9" t="s">
        <v>68</v>
      </c>
      <c r="P302" s="9" t="s">
        <v>2045</v>
      </c>
      <c r="Q302" s="9" t="s">
        <v>2046</v>
      </c>
    </row>
    <row r="303" spans="1:17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1344.6666666666667</v>
      </c>
      <c r="G303" s="7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s="9" t="s">
        <v>42</v>
      </c>
      <c r="P303" s="9" t="s">
        <v>2039</v>
      </c>
      <c r="Q303" s="9" t="s">
        <v>2040</v>
      </c>
    </row>
    <row r="304" spans="1:17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31.844940867279899</v>
      </c>
      <c r="G304" s="7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s="9" t="s">
        <v>33</v>
      </c>
      <c r="P304" s="9" t="s">
        <v>2037</v>
      </c>
      <c r="Q304" s="9" t="s">
        <v>2038</v>
      </c>
    </row>
    <row r="305" spans="1:17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82.617647058823536</v>
      </c>
      <c r="G305" s="7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s="9" t="s">
        <v>60</v>
      </c>
      <c r="P305" s="9" t="s">
        <v>2033</v>
      </c>
      <c r="Q305" s="9" t="s">
        <v>2043</v>
      </c>
    </row>
    <row r="306" spans="1:17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546.14285714285722</v>
      </c>
      <c r="G306" s="7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s="9" t="s">
        <v>42</v>
      </c>
      <c r="P306" s="9" t="s">
        <v>2039</v>
      </c>
      <c r="Q306" s="9" t="s">
        <v>2040</v>
      </c>
    </row>
    <row r="307" spans="1:17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286.21428571428572</v>
      </c>
      <c r="G307" s="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s="9" t="s">
        <v>33</v>
      </c>
      <c r="P307" s="9" t="s">
        <v>2037</v>
      </c>
      <c r="Q307" s="9" t="s">
        <v>2038</v>
      </c>
    </row>
    <row r="308" spans="1:17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7.9076923076923071</v>
      </c>
      <c r="G308" s="7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s="9" t="s">
        <v>33</v>
      </c>
      <c r="P308" s="9" t="s">
        <v>2037</v>
      </c>
      <c r="Q308" s="9" t="s">
        <v>2038</v>
      </c>
    </row>
    <row r="309" spans="1:17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132.13677811550153</v>
      </c>
      <c r="G309" s="7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s="9" t="s">
        <v>119</v>
      </c>
      <c r="P309" s="9" t="s">
        <v>2045</v>
      </c>
      <c r="Q309" s="9" t="s">
        <v>2051</v>
      </c>
    </row>
    <row r="310" spans="1:17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74.077834179357026</v>
      </c>
      <c r="G310" s="7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s="9" t="s">
        <v>33</v>
      </c>
      <c r="P310" s="9" t="s">
        <v>2037</v>
      </c>
      <c r="Q310" s="9" t="s">
        <v>2038</v>
      </c>
    </row>
    <row r="311" spans="1:17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75.292682926829272</v>
      </c>
      <c r="G311" s="7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s="9" t="s">
        <v>60</v>
      </c>
      <c r="P311" s="9" t="s">
        <v>2033</v>
      </c>
      <c r="Q311" s="9" t="s">
        <v>2043</v>
      </c>
    </row>
    <row r="312" spans="1:17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20.333333333333332</v>
      </c>
      <c r="G312" s="7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s="9" t="s">
        <v>89</v>
      </c>
      <c r="P312" s="9" t="s">
        <v>2048</v>
      </c>
      <c r="Q312" s="9" t="s">
        <v>2049</v>
      </c>
    </row>
    <row r="313" spans="1:17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203.36507936507937</v>
      </c>
      <c r="G313" s="7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s="9" t="s">
        <v>33</v>
      </c>
      <c r="P313" s="9" t="s">
        <v>2037</v>
      </c>
      <c r="Q313" s="9" t="s">
        <v>2038</v>
      </c>
    </row>
    <row r="314" spans="1:17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310.2284263959391</v>
      </c>
      <c r="G314" s="7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s="9" t="s">
        <v>33</v>
      </c>
      <c r="P314" s="9" t="s">
        <v>2037</v>
      </c>
      <c r="Q314" s="9" t="s">
        <v>2038</v>
      </c>
    </row>
    <row r="315" spans="1:17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395.31818181818181</v>
      </c>
      <c r="G315" s="7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s="9" t="s">
        <v>23</v>
      </c>
      <c r="P315" s="9" t="s">
        <v>2033</v>
      </c>
      <c r="Q315" s="9" t="s">
        <v>2034</v>
      </c>
    </row>
    <row r="316" spans="1:17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294.71428571428572</v>
      </c>
      <c r="G316" s="7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s="9" t="s">
        <v>42</v>
      </c>
      <c r="P316" s="9" t="s">
        <v>2039</v>
      </c>
      <c r="Q316" s="9" t="s">
        <v>2040</v>
      </c>
    </row>
    <row r="317" spans="1:17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33.89473684210526</v>
      </c>
      <c r="G317" s="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s="9" t="s">
        <v>33</v>
      </c>
      <c r="P317" s="9" t="s">
        <v>2037</v>
      </c>
      <c r="Q317" s="9" t="s">
        <v>2038</v>
      </c>
    </row>
    <row r="318" spans="1:17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66.677083333333329</v>
      </c>
      <c r="G318" s="7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s="9" t="s">
        <v>17</v>
      </c>
      <c r="P318" s="9" t="s">
        <v>2031</v>
      </c>
      <c r="Q318" s="9" t="s">
        <v>2032</v>
      </c>
    </row>
    <row r="319" spans="1:17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19.227272727272727</v>
      </c>
      <c r="G319" s="7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s="9" t="s">
        <v>33</v>
      </c>
      <c r="P319" s="9" t="s">
        <v>2037</v>
      </c>
      <c r="Q319" s="9" t="s">
        <v>2038</v>
      </c>
    </row>
    <row r="320" spans="1:17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15.842105263157894</v>
      </c>
      <c r="G320" s="7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s="9" t="s">
        <v>23</v>
      </c>
      <c r="P320" s="9" t="s">
        <v>2033</v>
      </c>
      <c r="Q320" s="9" t="s">
        <v>2034</v>
      </c>
    </row>
    <row r="321" spans="1:17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"/>
        <v>38.702380952380956</v>
      </c>
      <c r="G321" s="7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s="9" t="s">
        <v>28</v>
      </c>
      <c r="P321" s="9" t="s">
        <v>2035</v>
      </c>
      <c r="Q321" s="9" t="s">
        <v>2036</v>
      </c>
    </row>
    <row r="322" spans="1:17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4"/>
        <v>9.5876777251184837</v>
      </c>
      <c r="G322" s="7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s="9" t="s">
        <v>119</v>
      </c>
      <c r="P322" s="9" t="s">
        <v>2045</v>
      </c>
      <c r="Q322" s="9" t="s">
        <v>2051</v>
      </c>
    </row>
    <row r="323" spans="1:17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5">E323/D323*100</f>
        <v>94.144366197183089</v>
      </c>
      <c r="G323" s="7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s="9" t="s">
        <v>100</v>
      </c>
      <c r="P323" s="9" t="s">
        <v>2039</v>
      </c>
      <c r="Q323" s="9" t="s">
        <v>2050</v>
      </c>
    </row>
    <row r="324" spans="1:17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166.56234096692114</v>
      </c>
      <c r="G324" s="7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s="9" t="s">
        <v>33</v>
      </c>
      <c r="P324" s="9" t="s">
        <v>2037</v>
      </c>
      <c r="Q324" s="9" t="s">
        <v>2038</v>
      </c>
    </row>
    <row r="325" spans="1:17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24.134831460674157</v>
      </c>
      <c r="G325" s="7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s="9" t="s">
        <v>42</v>
      </c>
      <c r="P325" s="9" t="s">
        <v>2039</v>
      </c>
      <c r="Q325" s="9" t="s">
        <v>2040</v>
      </c>
    </row>
    <row r="326" spans="1:17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164.05633802816902</v>
      </c>
      <c r="G326" s="7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s="9" t="s">
        <v>33</v>
      </c>
      <c r="P326" s="9" t="s">
        <v>2037</v>
      </c>
      <c r="Q326" s="9" t="s">
        <v>2038</v>
      </c>
    </row>
    <row r="327" spans="1:17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90.723076923076931</v>
      </c>
      <c r="G327" s="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s="9" t="s">
        <v>33</v>
      </c>
      <c r="P327" s="9" t="s">
        <v>2037</v>
      </c>
      <c r="Q327" s="9" t="s">
        <v>2038</v>
      </c>
    </row>
    <row r="328" spans="1:17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46.194444444444443</v>
      </c>
      <c r="G328" s="7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s="9" t="s">
        <v>71</v>
      </c>
      <c r="P328" s="9" t="s">
        <v>2039</v>
      </c>
      <c r="Q328" s="9" t="s">
        <v>2047</v>
      </c>
    </row>
    <row r="329" spans="1:17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38.53846153846154</v>
      </c>
      <c r="G329" s="7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s="9" t="s">
        <v>33</v>
      </c>
      <c r="P329" s="9" t="s">
        <v>2037</v>
      </c>
      <c r="Q329" s="9" t="s">
        <v>2038</v>
      </c>
    </row>
    <row r="330" spans="1:17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133.56231003039514</v>
      </c>
      <c r="G330" s="7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s="9" t="s">
        <v>23</v>
      </c>
      <c r="P330" s="9" t="s">
        <v>2033</v>
      </c>
      <c r="Q330" s="9" t="s">
        <v>2034</v>
      </c>
    </row>
    <row r="331" spans="1:17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22.896588486140725</v>
      </c>
      <c r="G331" s="7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s="9" t="s">
        <v>89</v>
      </c>
      <c r="P331" s="9" t="s">
        <v>2048</v>
      </c>
      <c r="Q331" s="9" t="s">
        <v>2049</v>
      </c>
    </row>
    <row r="332" spans="1:17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184.95548961424333</v>
      </c>
      <c r="G332" s="7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s="9" t="s">
        <v>42</v>
      </c>
      <c r="P332" s="9" t="s">
        <v>2039</v>
      </c>
      <c r="Q332" s="9" t="s">
        <v>2040</v>
      </c>
    </row>
    <row r="333" spans="1:17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443.72727272727275</v>
      </c>
      <c r="G333" s="7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s="9" t="s">
        <v>17</v>
      </c>
      <c r="P333" s="9" t="s">
        <v>2031</v>
      </c>
      <c r="Q333" s="9" t="s">
        <v>2032</v>
      </c>
    </row>
    <row r="334" spans="1:17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199.9806763285024</v>
      </c>
      <c r="G334" s="7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s="9" t="s">
        <v>65</v>
      </c>
      <c r="P334" s="9" t="s">
        <v>2035</v>
      </c>
      <c r="Q334" s="9" t="s">
        <v>2044</v>
      </c>
    </row>
    <row r="335" spans="1:17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123.95833333333333</v>
      </c>
      <c r="G335" s="7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s="9" t="s">
        <v>33</v>
      </c>
      <c r="P335" s="9" t="s">
        <v>2037</v>
      </c>
      <c r="Q335" s="9" t="s">
        <v>2038</v>
      </c>
    </row>
    <row r="336" spans="1:17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186.61329305135951</v>
      </c>
      <c r="G336" s="7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s="9" t="s">
        <v>23</v>
      </c>
      <c r="P336" s="9" t="s">
        <v>2033</v>
      </c>
      <c r="Q336" s="9" t="s">
        <v>2034</v>
      </c>
    </row>
    <row r="337" spans="1:17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114.28538550057536</v>
      </c>
      <c r="G337" s="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s="9" t="s">
        <v>23</v>
      </c>
      <c r="P337" s="9" t="s">
        <v>2033</v>
      </c>
      <c r="Q337" s="9" t="s">
        <v>2034</v>
      </c>
    </row>
    <row r="338" spans="1:17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97.032531824611041</v>
      </c>
      <c r="G338" s="7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s="9" t="s">
        <v>23</v>
      </c>
      <c r="P338" s="9" t="s">
        <v>2033</v>
      </c>
      <c r="Q338" s="9" t="s">
        <v>2034</v>
      </c>
    </row>
    <row r="339" spans="1:17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122.81904761904762</v>
      </c>
      <c r="G339" s="7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s="9" t="s">
        <v>33</v>
      </c>
      <c r="P339" s="9" t="s">
        <v>2037</v>
      </c>
      <c r="Q339" s="9" t="s">
        <v>2038</v>
      </c>
    </row>
    <row r="340" spans="1:17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179.14326647564468</v>
      </c>
      <c r="G340" s="7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s="9" t="s">
        <v>33</v>
      </c>
      <c r="P340" s="9" t="s">
        <v>2037</v>
      </c>
      <c r="Q340" s="9" t="s">
        <v>2038</v>
      </c>
    </row>
    <row r="341" spans="1:17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79.951577402787962</v>
      </c>
      <c r="G341" s="7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s="9" t="s">
        <v>33</v>
      </c>
      <c r="P341" s="9" t="s">
        <v>2037</v>
      </c>
      <c r="Q341" s="9" t="s">
        <v>2038</v>
      </c>
    </row>
    <row r="342" spans="1:17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94.242587601078171</v>
      </c>
      <c r="G342" s="7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s="9" t="s">
        <v>122</v>
      </c>
      <c r="P342" s="9" t="s">
        <v>2052</v>
      </c>
      <c r="Q342" s="9" t="s">
        <v>2053</v>
      </c>
    </row>
    <row r="343" spans="1:17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84.669291338582681</v>
      </c>
      <c r="G343" s="7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s="9" t="s">
        <v>60</v>
      </c>
      <c r="P343" s="9" t="s">
        <v>2033</v>
      </c>
      <c r="Q343" s="9" t="s">
        <v>2043</v>
      </c>
    </row>
    <row r="344" spans="1:17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66.521920668058456</v>
      </c>
      <c r="G344" s="7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s="9" t="s">
        <v>33</v>
      </c>
      <c r="P344" s="9" t="s">
        <v>2037</v>
      </c>
      <c r="Q344" s="9" t="s">
        <v>2038</v>
      </c>
    </row>
    <row r="345" spans="1:17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53.922222222222224</v>
      </c>
      <c r="G345" s="7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s="9" t="s">
        <v>33</v>
      </c>
      <c r="P345" s="9" t="s">
        <v>2037</v>
      </c>
      <c r="Q345" s="9" t="s">
        <v>2038</v>
      </c>
    </row>
    <row r="346" spans="1:17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41.983299595141702</v>
      </c>
      <c r="G346" s="7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s="9" t="s">
        <v>89</v>
      </c>
      <c r="P346" s="9" t="s">
        <v>2048</v>
      </c>
      <c r="Q346" s="9" t="s">
        <v>2049</v>
      </c>
    </row>
    <row r="347" spans="1:17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14.69479695431472</v>
      </c>
      <c r="G347" s="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s="9" t="s">
        <v>53</v>
      </c>
      <c r="P347" s="9" t="s">
        <v>2039</v>
      </c>
      <c r="Q347" s="9" t="s">
        <v>2042</v>
      </c>
    </row>
    <row r="348" spans="1:17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34.475000000000001</v>
      </c>
      <c r="G348" s="7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s="9" t="s">
        <v>60</v>
      </c>
      <c r="P348" s="9" t="s">
        <v>2033</v>
      </c>
      <c r="Q348" s="9" t="s">
        <v>2043</v>
      </c>
    </row>
    <row r="349" spans="1:17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1400.7777777777778</v>
      </c>
      <c r="G349" s="7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s="9" t="s">
        <v>28</v>
      </c>
      <c r="P349" s="9" t="s">
        <v>2035</v>
      </c>
      <c r="Q349" s="9" t="s">
        <v>2036</v>
      </c>
    </row>
    <row r="350" spans="1:17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71.770351758793964</v>
      </c>
      <c r="G350" s="7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s="9" t="s">
        <v>17</v>
      </c>
      <c r="P350" s="9" t="s">
        <v>2031</v>
      </c>
      <c r="Q350" s="9" t="s">
        <v>2032</v>
      </c>
    </row>
    <row r="351" spans="1:17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53.074115044247783</v>
      </c>
      <c r="G351" s="7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s="9" t="s">
        <v>33</v>
      </c>
      <c r="P351" s="9" t="s">
        <v>2037</v>
      </c>
      <c r="Q351" s="9" t="s">
        <v>2038</v>
      </c>
    </row>
    <row r="352" spans="1:17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5</v>
      </c>
      <c r="G352" s="7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s="9" t="s">
        <v>159</v>
      </c>
      <c r="P352" s="9" t="s">
        <v>2033</v>
      </c>
      <c r="Q352" s="9" t="s">
        <v>2056</v>
      </c>
    </row>
    <row r="353" spans="1:17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127.70715249662618</v>
      </c>
      <c r="G353" s="7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s="9" t="s">
        <v>23</v>
      </c>
      <c r="P353" s="9" t="s">
        <v>2033</v>
      </c>
      <c r="Q353" s="9" t="s">
        <v>2034</v>
      </c>
    </row>
    <row r="354" spans="1:17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34.892857142857139</v>
      </c>
      <c r="G354" s="7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s="9" t="s">
        <v>33</v>
      </c>
      <c r="P354" s="9" t="s">
        <v>2037</v>
      </c>
      <c r="Q354" s="9" t="s">
        <v>2038</v>
      </c>
    </row>
    <row r="355" spans="1:17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410.59821428571428</v>
      </c>
      <c r="G355" s="7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s="9" t="s">
        <v>33</v>
      </c>
      <c r="P355" s="9" t="s">
        <v>2037</v>
      </c>
      <c r="Q355" s="9" t="s">
        <v>2038</v>
      </c>
    </row>
    <row r="356" spans="1:17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123.73770491803278</v>
      </c>
      <c r="G356" s="7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s="9" t="s">
        <v>42</v>
      </c>
      <c r="P356" s="9" t="s">
        <v>2039</v>
      </c>
      <c r="Q356" s="9" t="s">
        <v>2040</v>
      </c>
    </row>
    <row r="357" spans="1:17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58.973684210526315</v>
      </c>
      <c r="G357" s="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s="9" t="s">
        <v>65</v>
      </c>
      <c r="P357" s="9" t="s">
        <v>2035</v>
      </c>
      <c r="Q357" s="9" t="s">
        <v>2044</v>
      </c>
    </row>
    <row r="358" spans="1:17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36.892473118279568</v>
      </c>
      <c r="G358" s="7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s="9" t="s">
        <v>33</v>
      </c>
      <c r="P358" s="9" t="s">
        <v>2037</v>
      </c>
      <c r="Q358" s="9" t="s">
        <v>2038</v>
      </c>
    </row>
    <row r="359" spans="1:17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184.91304347826087</v>
      </c>
      <c r="G359" s="7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s="9" t="s">
        <v>89</v>
      </c>
      <c r="P359" s="9" t="s">
        <v>2048</v>
      </c>
      <c r="Q359" s="9" t="s">
        <v>2049</v>
      </c>
    </row>
    <row r="360" spans="1:17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11.814432989690722</v>
      </c>
      <c r="G360" s="7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s="9" t="s">
        <v>122</v>
      </c>
      <c r="P360" s="9" t="s">
        <v>2052</v>
      </c>
      <c r="Q360" s="9" t="s">
        <v>2053</v>
      </c>
    </row>
    <row r="361" spans="1:17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298.7</v>
      </c>
      <c r="G361" s="7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s="9" t="s">
        <v>71</v>
      </c>
      <c r="P361" s="9" t="s">
        <v>2039</v>
      </c>
      <c r="Q361" s="9" t="s">
        <v>2047</v>
      </c>
    </row>
    <row r="362" spans="1:17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226.35175879396985</v>
      </c>
      <c r="G362" s="7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s="9" t="s">
        <v>33</v>
      </c>
      <c r="P362" s="9" t="s">
        <v>2037</v>
      </c>
      <c r="Q362" s="9" t="s">
        <v>2038</v>
      </c>
    </row>
    <row r="363" spans="1:17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173.56363636363636</v>
      </c>
      <c r="G363" s="7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s="9" t="s">
        <v>33</v>
      </c>
      <c r="P363" s="9" t="s">
        <v>2037</v>
      </c>
      <c r="Q363" s="9" t="s">
        <v>2038</v>
      </c>
    </row>
    <row r="364" spans="1:17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371.75675675675677</v>
      </c>
      <c r="G364" s="7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s="9" t="s">
        <v>23</v>
      </c>
      <c r="P364" s="9" t="s">
        <v>2033</v>
      </c>
      <c r="Q364" s="9" t="s">
        <v>2034</v>
      </c>
    </row>
    <row r="365" spans="1:17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160.19230769230771</v>
      </c>
      <c r="G365" s="7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s="9" t="s">
        <v>23</v>
      </c>
      <c r="P365" s="9" t="s">
        <v>2033</v>
      </c>
      <c r="Q365" s="9" t="s">
        <v>2034</v>
      </c>
    </row>
    <row r="366" spans="1:17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1616.3333333333335</v>
      </c>
      <c r="G366" s="7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s="9" t="s">
        <v>60</v>
      </c>
      <c r="P366" s="9" t="s">
        <v>2033</v>
      </c>
      <c r="Q366" s="9" t="s">
        <v>2043</v>
      </c>
    </row>
    <row r="367" spans="1:17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733.4375</v>
      </c>
      <c r="G367" s="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s="9" t="s">
        <v>33</v>
      </c>
      <c r="P367" s="9" t="s">
        <v>2037</v>
      </c>
      <c r="Q367" s="9" t="s">
        <v>2038</v>
      </c>
    </row>
    <row r="368" spans="1:17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592.11111111111109</v>
      </c>
      <c r="G368" s="7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s="9" t="s">
        <v>33</v>
      </c>
      <c r="P368" s="9" t="s">
        <v>2037</v>
      </c>
      <c r="Q368" s="9" t="s">
        <v>2038</v>
      </c>
    </row>
    <row r="369" spans="1:17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18.888888888888889</v>
      </c>
      <c r="G369" s="7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s="9" t="s">
        <v>33</v>
      </c>
      <c r="P369" s="9" t="s">
        <v>2037</v>
      </c>
      <c r="Q369" s="9" t="s">
        <v>2038</v>
      </c>
    </row>
    <row r="370" spans="1:17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276.80769230769232</v>
      </c>
      <c r="G370" s="7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s="9" t="s">
        <v>42</v>
      </c>
      <c r="P370" s="9" t="s">
        <v>2039</v>
      </c>
      <c r="Q370" s="9" t="s">
        <v>2040</v>
      </c>
    </row>
    <row r="371" spans="1:17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273.01851851851848</v>
      </c>
      <c r="G371" s="7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s="9" t="s">
        <v>269</v>
      </c>
      <c r="P371" s="9" t="s">
        <v>2039</v>
      </c>
      <c r="Q371" s="9" t="s">
        <v>2058</v>
      </c>
    </row>
    <row r="372" spans="1:17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159.36331255565449</v>
      </c>
      <c r="G372" s="7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s="9" t="s">
        <v>33</v>
      </c>
      <c r="P372" s="9" t="s">
        <v>2037</v>
      </c>
      <c r="Q372" s="9" t="s">
        <v>2038</v>
      </c>
    </row>
    <row r="373" spans="1:17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67.869978858350947</v>
      </c>
      <c r="G373" s="7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s="9" t="s">
        <v>33</v>
      </c>
      <c r="P373" s="9" t="s">
        <v>2037</v>
      </c>
      <c r="Q373" s="9" t="s">
        <v>2038</v>
      </c>
    </row>
    <row r="374" spans="1:17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1591.5555555555554</v>
      </c>
      <c r="G374" s="7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s="9" t="s">
        <v>42</v>
      </c>
      <c r="P374" s="9" t="s">
        <v>2039</v>
      </c>
      <c r="Q374" s="9" t="s">
        <v>2040</v>
      </c>
    </row>
    <row r="375" spans="1:17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730.18222222222221</v>
      </c>
      <c r="G375" s="7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s="9" t="s">
        <v>33</v>
      </c>
      <c r="P375" s="9" t="s">
        <v>2037</v>
      </c>
      <c r="Q375" s="9" t="s">
        <v>2038</v>
      </c>
    </row>
    <row r="376" spans="1:17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13.185782556750297</v>
      </c>
      <c r="G376" s="7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s="9" t="s">
        <v>42</v>
      </c>
      <c r="P376" s="9" t="s">
        <v>2039</v>
      </c>
      <c r="Q376" s="9" t="s">
        <v>2040</v>
      </c>
    </row>
    <row r="377" spans="1:17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54.777777777777779</v>
      </c>
      <c r="G377" s="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s="9" t="s">
        <v>60</v>
      </c>
      <c r="P377" s="9" t="s">
        <v>2033</v>
      </c>
      <c r="Q377" s="9" t="s">
        <v>2043</v>
      </c>
    </row>
    <row r="378" spans="1:17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361.02941176470591</v>
      </c>
      <c r="G378" s="7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s="9" t="s">
        <v>23</v>
      </c>
      <c r="P378" s="9" t="s">
        <v>2033</v>
      </c>
      <c r="Q378" s="9" t="s">
        <v>2034</v>
      </c>
    </row>
    <row r="379" spans="1:17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10.257545271629779</v>
      </c>
      <c r="G379" s="7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s="9" t="s">
        <v>33</v>
      </c>
      <c r="P379" s="9" t="s">
        <v>2037</v>
      </c>
      <c r="Q379" s="9" t="s">
        <v>2038</v>
      </c>
    </row>
    <row r="380" spans="1:17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13.962962962962964</v>
      </c>
      <c r="G380" s="7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s="9" t="s">
        <v>42</v>
      </c>
      <c r="P380" s="9" t="s">
        <v>2039</v>
      </c>
      <c r="Q380" s="9" t="s">
        <v>2040</v>
      </c>
    </row>
    <row r="381" spans="1:17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40.444444444444443</v>
      </c>
      <c r="G381" s="7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s="9" t="s">
        <v>33</v>
      </c>
      <c r="P381" s="9" t="s">
        <v>2037</v>
      </c>
      <c r="Q381" s="9" t="s">
        <v>2038</v>
      </c>
    </row>
    <row r="382" spans="1:17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160.32</v>
      </c>
      <c r="G382" s="7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s="9" t="s">
        <v>33</v>
      </c>
      <c r="P382" s="9" t="s">
        <v>2037</v>
      </c>
      <c r="Q382" s="9" t="s">
        <v>2038</v>
      </c>
    </row>
    <row r="383" spans="1:17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183.9433962264151</v>
      </c>
      <c r="G383" s="7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s="9" t="s">
        <v>33</v>
      </c>
      <c r="P383" s="9" t="s">
        <v>2037</v>
      </c>
      <c r="Q383" s="9" t="s">
        <v>2038</v>
      </c>
    </row>
    <row r="384" spans="1:17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63.769230769230766</v>
      </c>
      <c r="G384" s="7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s="9" t="s">
        <v>122</v>
      </c>
      <c r="P384" s="9" t="s">
        <v>2052</v>
      </c>
      <c r="Q384" s="9" t="s">
        <v>2053</v>
      </c>
    </row>
    <row r="385" spans="1:17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"/>
        <v>225.38095238095238</v>
      </c>
      <c r="G385" s="7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s="9" t="s">
        <v>17</v>
      </c>
      <c r="P385" s="9" t="s">
        <v>2031</v>
      </c>
      <c r="Q385" s="9" t="s">
        <v>2032</v>
      </c>
    </row>
    <row r="386" spans="1:17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5"/>
        <v>172.00961538461539</v>
      </c>
      <c r="G386" s="7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s="9" t="s">
        <v>42</v>
      </c>
      <c r="P386" s="9" t="s">
        <v>2039</v>
      </c>
      <c r="Q386" s="9" t="s">
        <v>2040</v>
      </c>
    </row>
    <row r="387" spans="1:17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6">E387/D387*100</f>
        <v>146.16709511568124</v>
      </c>
      <c r="G387" s="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s="9" t="s">
        <v>68</v>
      </c>
      <c r="P387" s="9" t="s">
        <v>2045</v>
      </c>
      <c r="Q387" s="9" t="s">
        <v>2046</v>
      </c>
    </row>
    <row r="388" spans="1:17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76.42361623616236</v>
      </c>
      <c r="G388" s="7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s="9" t="s">
        <v>33</v>
      </c>
      <c r="P388" s="9" t="s">
        <v>2037</v>
      </c>
      <c r="Q388" s="9" t="s">
        <v>2038</v>
      </c>
    </row>
    <row r="389" spans="1:17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39.261467889908261</v>
      </c>
      <c r="G389" s="7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s="9" t="s">
        <v>65</v>
      </c>
      <c r="P389" s="9" t="s">
        <v>2035</v>
      </c>
      <c r="Q389" s="9" t="s">
        <v>2044</v>
      </c>
    </row>
    <row r="390" spans="1:17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11.270034843205574</v>
      </c>
      <c r="G390" s="7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s="9" t="s">
        <v>60</v>
      </c>
      <c r="P390" s="9" t="s">
        <v>2033</v>
      </c>
      <c r="Q390" s="9" t="s">
        <v>2043</v>
      </c>
    </row>
    <row r="391" spans="1:17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122.11084337349398</v>
      </c>
      <c r="G391" s="7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s="9" t="s">
        <v>33</v>
      </c>
      <c r="P391" s="9" t="s">
        <v>2037</v>
      </c>
      <c r="Q391" s="9" t="s">
        <v>2038</v>
      </c>
    </row>
    <row r="392" spans="1:17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186.54166666666669</v>
      </c>
      <c r="G392" s="7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s="9" t="s">
        <v>122</v>
      </c>
      <c r="P392" s="9" t="s">
        <v>2052</v>
      </c>
      <c r="Q392" s="9" t="s">
        <v>2053</v>
      </c>
    </row>
    <row r="393" spans="1:17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7.2731788079470201</v>
      </c>
      <c r="G393" s="7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s="9" t="s">
        <v>68</v>
      </c>
      <c r="P393" s="9" t="s">
        <v>2045</v>
      </c>
      <c r="Q393" s="9" t="s">
        <v>2046</v>
      </c>
    </row>
    <row r="394" spans="1:17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65.642371234207957</v>
      </c>
      <c r="G394" s="7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s="9" t="s">
        <v>65</v>
      </c>
      <c r="P394" s="9" t="s">
        <v>2035</v>
      </c>
      <c r="Q394" s="9" t="s">
        <v>2044</v>
      </c>
    </row>
    <row r="395" spans="1:17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228.96178343949046</v>
      </c>
      <c r="G395" s="7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s="9" t="s">
        <v>159</v>
      </c>
      <c r="P395" s="9" t="s">
        <v>2033</v>
      </c>
      <c r="Q395" s="9" t="s">
        <v>2056</v>
      </c>
    </row>
    <row r="396" spans="1:17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469.37499999999994</v>
      </c>
      <c r="G396" s="7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s="9" t="s">
        <v>42</v>
      </c>
      <c r="P396" s="9" t="s">
        <v>2039</v>
      </c>
      <c r="Q396" s="9" t="s">
        <v>2040</v>
      </c>
    </row>
    <row r="397" spans="1:17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130.11267605633802</v>
      </c>
      <c r="G397" s="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s="9" t="s">
        <v>33</v>
      </c>
      <c r="P397" s="9" t="s">
        <v>2037</v>
      </c>
      <c r="Q397" s="9" t="s">
        <v>2038</v>
      </c>
    </row>
    <row r="398" spans="1:17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167.05422993492408</v>
      </c>
      <c r="G398" s="7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s="9" t="s">
        <v>53</v>
      </c>
      <c r="P398" s="9" t="s">
        <v>2039</v>
      </c>
      <c r="Q398" s="9" t="s">
        <v>2042</v>
      </c>
    </row>
    <row r="399" spans="1:17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173.8641975308642</v>
      </c>
      <c r="G399" s="7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s="9" t="s">
        <v>23</v>
      </c>
      <c r="P399" s="9" t="s">
        <v>2033</v>
      </c>
      <c r="Q399" s="9" t="s">
        <v>2034</v>
      </c>
    </row>
    <row r="400" spans="1:17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717.76470588235293</v>
      </c>
      <c r="G400" s="7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s="9" t="s">
        <v>71</v>
      </c>
      <c r="P400" s="9" t="s">
        <v>2039</v>
      </c>
      <c r="Q400" s="9" t="s">
        <v>2047</v>
      </c>
    </row>
    <row r="401" spans="1:17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63.850976361767728</v>
      </c>
      <c r="G401" s="7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s="9" t="s">
        <v>60</v>
      </c>
      <c r="P401" s="9" t="s">
        <v>2033</v>
      </c>
      <c r="Q401" s="9" t="s">
        <v>2043</v>
      </c>
    </row>
    <row r="402" spans="1:17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2</v>
      </c>
      <c r="G402" s="7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s="9" t="s">
        <v>122</v>
      </c>
      <c r="P402" s="9" t="s">
        <v>2052</v>
      </c>
      <c r="Q402" s="9" t="s">
        <v>2053</v>
      </c>
    </row>
    <row r="403" spans="1:17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1530.2222222222222</v>
      </c>
      <c r="G403" s="7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s="9" t="s">
        <v>33</v>
      </c>
      <c r="P403" s="9" t="s">
        <v>2037</v>
      </c>
      <c r="Q403" s="9" t="s">
        <v>2038</v>
      </c>
    </row>
    <row r="404" spans="1:17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40.356164383561641</v>
      </c>
      <c r="G404" s="7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s="9" t="s">
        <v>100</v>
      </c>
      <c r="P404" s="9" t="s">
        <v>2039</v>
      </c>
      <c r="Q404" s="9" t="s">
        <v>2050</v>
      </c>
    </row>
    <row r="405" spans="1:17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86.220633299284984</v>
      </c>
      <c r="G405" s="7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s="9" t="s">
        <v>33</v>
      </c>
      <c r="P405" s="9" t="s">
        <v>2037</v>
      </c>
      <c r="Q405" s="9" t="s">
        <v>2038</v>
      </c>
    </row>
    <row r="406" spans="1:17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315.58486707566465</v>
      </c>
      <c r="G406" s="7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s="9" t="s">
        <v>33</v>
      </c>
      <c r="P406" s="9" t="s">
        <v>2037</v>
      </c>
      <c r="Q406" s="9" t="s">
        <v>2038</v>
      </c>
    </row>
    <row r="407" spans="1:17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89.618243243243242</v>
      </c>
      <c r="G407" s="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s="9" t="s">
        <v>33</v>
      </c>
      <c r="P407" s="9" t="s">
        <v>2037</v>
      </c>
      <c r="Q407" s="9" t="s">
        <v>2038</v>
      </c>
    </row>
    <row r="408" spans="1:17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182.14503816793894</v>
      </c>
      <c r="G408" s="7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s="9" t="s">
        <v>42</v>
      </c>
      <c r="P408" s="9" t="s">
        <v>2039</v>
      </c>
      <c r="Q408" s="9" t="s">
        <v>2040</v>
      </c>
    </row>
    <row r="409" spans="1:17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355.88235294117646</v>
      </c>
      <c r="G409" s="7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s="9" t="s">
        <v>33</v>
      </c>
      <c r="P409" s="9" t="s">
        <v>2037</v>
      </c>
      <c r="Q409" s="9" t="s">
        <v>2038</v>
      </c>
    </row>
    <row r="410" spans="1:17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131.83695652173913</v>
      </c>
      <c r="G410" s="7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s="9" t="s">
        <v>42</v>
      </c>
      <c r="P410" s="9" t="s">
        <v>2039</v>
      </c>
      <c r="Q410" s="9" t="s">
        <v>2040</v>
      </c>
    </row>
    <row r="411" spans="1:17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46.315634218289084</v>
      </c>
      <c r="G411" s="7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s="9" t="s">
        <v>23</v>
      </c>
      <c r="P411" s="9" t="s">
        <v>2033</v>
      </c>
      <c r="Q411" s="9" t="s">
        <v>2034</v>
      </c>
    </row>
    <row r="412" spans="1:17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36.132726089785294</v>
      </c>
      <c r="G412" s="7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s="9" t="s">
        <v>292</v>
      </c>
      <c r="P412" s="9" t="s">
        <v>2048</v>
      </c>
      <c r="Q412" s="9" t="s">
        <v>2059</v>
      </c>
    </row>
    <row r="413" spans="1:17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104.62820512820512</v>
      </c>
      <c r="G413" s="7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s="9" t="s">
        <v>33</v>
      </c>
      <c r="P413" s="9" t="s">
        <v>2037</v>
      </c>
      <c r="Q413" s="9" t="s">
        <v>2038</v>
      </c>
    </row>
    <row r="414" spans="1:17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668.85714285714289</v>
      </c>
      <c r="G414" s="7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s="9" t="s">
        <v>119</v>
      </c>
      <c r="P414" s="9" t="s">
        <v>2045</v>
      </c>
      <c r="Q414" s="9" t="s">
        <v>2051</v>
      </c>
    </row>
    <row r="415" spans="1:17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62.072823218997364</v>
      </c>
      <c r="G415" s="7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s="9" t="s">
        <v>71</v>
      </c>
      <c r="P415" s="9" t="s">
        <v>2039</v>
      </c>
      <c r="Q415" s="9" t="s">
        <v>2047</v>
      </c>
    </row>
    <row r="416" spans="1:17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84.699787460148784</v>
      </c>
      <c r="G416" s="7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s="9" t="s">
        <v>17</v>
      </c>
      <c r="P416" s="9" t="s">
        <v>2031</v>
      </c>
      <c r="Q416" s="9" t="s">
        <v>2032</v>
      </c>
    </row>
    <row r="417" spans="1:17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11.059030837004405</v>
      </c>
      <c r="G417" s="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s="9" t="s">
        <v>33</v>
      </c>
      <c r="P417" s="9" t="s">
        <v>2037</v>
      </c>
      <c r="Q417" s="9" t="s">
        <v>2038</v>
      </c>
    </row>
    <row r="418" spans="1:17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43.838781575037146</v>
      </c>
      <c r="G418" s="7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s="9" t="s">
        <v>42</v>
      </c>
      <c r="P418" s="9" t="s">
        <v>2039</v>
      </c>
      <c r="Q418" s="9" t="s">
        <v>2040</v>
      </c>
    </row>
    <row r="419" spans="1:17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55.470588235294116</v>
      </c>
      <c r="G419" s="7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s="9" t="s">
        <v>33</v>
      </c>
      <c r="P419" s="9" t="s">
        <v>2037</v>
      </c>
      <c r="Q419" s="9" t="s">
        <v>2038</v>
      </c>
    </row>
    <row r="420" spans="1:17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57.399511301160658</v>
      </c>
      <c r="G420" s="7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s="9" t="s">
        <v>42</v>
      </c>
      <c r="P420" s="9" t="s">
        <v>2039</v>
      </c>
      <c r="Q420" s="9" t="s">
        <v>2040</v>
      </c>
    </row>
    <row r="421" spans="1:17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123.43497363796135</v>
      </c>
      <c r="G421" s="7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s="9" t="s">
        <v>28</v>
      </c>
      <c r="P421" s="9" t="s">
        <v>2035</v>
      </c>
      <c r="Q421" s="9" t="s">
        <v>2036</v>
      </c>
    </row>
    <row r="422" spans="1:17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128.46</v>
      </c>
      <c r="G422" s="7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s="9" t="s">
        <v>33</v>
      </c>
      <c r="P422" s="9" t="s">
        <v>2037</v>
      </c>
      <c r="Q422" s="9" t="s">
        <v>2038</v>
      </c>
    </row>
    <row r="423" spans="1:17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63.989361702127653</v>
      </c>
      <c r="G423" s="7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s="9" t="s">
        <v>65</v>
      </c>
      <c r="P423" s="9" t="s">
        <v>2035</v>
      </c>
      <c r="Q423" s="9" t="s">
        <v>2044</v>
      </c>
    </row>
    <row r="424" spans="1:17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127.29885057471265</v>
      </c>
      <c r="G424" s="7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s="9" t="s">
        <v>33</v>
      </c>
      <c r="P424" s="9" t="s">
        <v>2037</v>
      </c>
      <c r="Q424" s="9" t="s">
        <v>2038</v>
      </c>
    </row>
    <row r="425" spans="1:17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10.638024357239512</v>
      </c>
      <c r="G425" s="7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s="9" t="s">
        <v>17</v>
      </c>
      <c r="P425" s="9" t="s">
        <v>2031</v>
      </c>
      <c r="Q425" s="9" t="s">
        <v>2032</v>
      </c>
    </row>
    <row r="426" spans="1:17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40.470588235294116</v>
      </c>
      <c r="G426" s="7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s="9" t="s">
        <v>60</v>
      </c>
      <c r="P426" s="9" t="s">
        <v>2033</v>
      </c>
      <c r="Q426" s="9" t="s">
        <v>2043</v>
      </c>
    </row>
    <row r="427" spans="1:17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287.66666666666663</v>
      </c>
      <c r="G427" s="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s="9" t="s">
        <v>122</v>
      </c>
      <c r="P427" s="9" t="s">
        <v>2052</v>
      </c>
      <c r="Q427" s="9" t="s">
        <v>2053</v>
      </c>
    </row>
    <row r="428" spans="1:17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572.94444444444446</v>
      </c>
      <c r="G428" s="7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s="9" t="s">
        <v>33</v>
      </c>
      <c r="P428" s="9" t="s">
        <v>2037</v>
      </c>
      <c r="Q428" s="9" t="s">
        <v>2038</v>
      </c>
    </row>
    <row r="429" spans="1:17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112.90429799426933</v>
      </c>
      <c r="G429" s="7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s="9" t="s">
        <v>33</v>
      </c>
      <c r="P429" s="9" t="s">
        <v>2037</v>
      </c>
      <c r="Q429" s="9" t="s">
        <v>2038</v>
      </c>
    </row>
    <row r="430" spans="1:17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46.387573964497044</v>
      </c>
      <c r="G430" s="7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s="9" t="s">
        <v>71</v>
      </c>
      <c r="P430" s="9" t="s">
        <v>2039</v>
      </c>
      <c r="Q430" s="9" t="s">
        <v>2047</v>
      </c>
    </row>
    <row r="431" spans="1:17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90.675916230366497</v>
      </c>
      <c r="G431" s="7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s="9" t="s">
        <v>122</v>
      </c>
      <c r="P431" s="9" t="s">
        <v>2052</v>
      </c>
      <c r="Q431" s="9" t="s">
        <v>2053</v>
      </c>
    </row>
    <row r="432" spans="1:17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67.740740740740748</v>
      </c>
      <c r="G432" s="7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s="9" t="s">
        <v>33</v>
      </c>
      <c r="P432" s="9" t="s">
        <v>2037</v>
      </c>
      <c r="Q432" s="9" t="s">
        <v>2038</v>
      </c>
    </row>
    <row r="433" spans="1:17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192.49019607843135</v>
      </c>
      <c r="G433" s="7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s="9" t="s">
        <v>33</v>
      </c>
      <c r="P433" s="9" t="s">
        <v>2037</v>
      </c>
      <c r="Q433" s="9" t="s">
        <v>2038</v>
      </c>
    </row>
    <row r="434" spans="1:17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82.714285714285722</v>
      </c>
      <c r="G434" s="7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s="9" t="s">
        <v>33</v>
      </c>
      <c r="P434" s="9" t="s">
        <v>2037</v>
      </c>
      <c r="Q434" s="9" t="s">
        <v>2038</v>
      </c>
    </row>
    <row r="435" spans="1:17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54.163920922570021</v>
      </c>
      <c r="G435" s="7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s="9" t="s">
        <v>42</v>
      </c>
      <c r="P435" s="9" t="s">
        <v>2039</v>
      </c>
      <c r="Q435" s="9" t="s">
        <v>2040</v>
      </c>
    </row>
    <row r="436" spans="1:17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16.722222222222221</v>
      </c>
      <c r="G436" s="7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s="9" t="s">
        <v>33</v>
      </c>
      <c r="P436" s="9" t="s">
        <v>2037</v>
      </c>
      <c r="Q436" s="9" t="s">
        <v>2038</v>
      </c>
    </row>
    <row r="437" spans="1:17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116.87664041994749</v>
      </c>
      <c r="G437" s="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s="9" t="s">
        <v>33</v>
      </c>
      <c r="P437" s="9" t="s">
        <v>2037</v>
      </c>
      <c r="Q437" s="9" t="s">
        <v>2038</v>
      </c>
    </row>
    <row r="438" spans="1:17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1052.1538461538462</v>
      </c>
      <c r="G438" s="7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s="9" t="s">
        <v>159</v>
      </c>
      <c r="P438" s="9" t="s">
        <v>2033</v>
      </c>
      <c r="Q438" s="9" t="s">
        <v>2056</v>
      </c>
    </row>
    <row r="439" spans="1:17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123.07407407407408</v>
      </c>
      <c r="G439" s="7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s="9" t="s">
        <v>71</v>
      </c>
      <c r="P439" s="9" t="s">
        <v>2039</v>
      </c>
      <c r="Q439" s="9" t="s">
        <v>2047</v>
      </c>
    </row>
    <row r="440" spans="1:17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178.63855421686748</v>
      </c>
      <c r="G440" s="7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s="9" t="s">
        <v>33</v>
      </c>
      <c r="P440" s="9" t="s">
        <v>2037</v>
      </c>
      <c r="Q440" s="9" t="s">
        <v>2038</v>
      </c>
    </row>
    <row r="441" spans="1:17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355.28169014084506</v>
      </c>
      <c r="G441" s="7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s="9" t="s">
        <v>474</v>
      </c>
      <c r="P441" s="9" t="s">
        <v>2039</v>
      </c>
      <c r="Q441" s="9" t="s">
        <v>2061</v>
      </c>
    </row>
    <row r="442" spans="1:17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161.90634146341463</v>
      </c>
      <c r="G442" s="7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s="9" t="s">
        <v>269</v>
      </c>
      <c r="P442" s="9" t="s">
        <v>2039</v>
      </c>
      <c r="Q442" s="9" t="s">
        <v>2058</v>
      </c>
    </row>
    <row r="443" spans="1:17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24.914285714285715</v>
      </c>
      <c r="G443" s="7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s="9" t="s">
        <v>65</v>
      </c>
      <c r="P443" s="9" t="s">
        <v>2035</v>
      </c>
      <c r="Q443" s="9" t="s">
        <v>2044</v>
      </c>
    </row>
    <row r="444" spans="1:17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198.72222222222223</v>
      </c>
      <c r="G444" s="7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s="9" t="s">
        <v>33</v>
      </c>
      <c r="P444" s="9" t="s">
        <v>2037</v>
      </c>
      <c r="Q444" s="9" t="s">
        <v>2038</v>
      </c>
    </row>
    <row r="445" spans="1:17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34.752688172043008</v>
      </c>
      <c r="G445" s="7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s="9" t="s">
        <v>33</v>
      </c>
      <c r="P445" s="9" t="s">
        <v>2037</v>
      </c>
      <c r="Q445" s="9" t="s">
        <v>2038</v>
      </c>
    </row>
    <row r="446" spans="1:17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176.41935483870967</v>
      </c>
      <c r="G446" s="7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s="9" t="s">
        <v>60</v>
      </c>
      <c r="P446" s="9" t="s">
        <v>2033</v>
      </c>
      <c r="Q446" s="9" t="s">
        <v>2043</v>
      </c>
    </row>
    <row r="447" spans="1:17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511.38095238095235</v>
      </c>
      <c r="G447" s="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s="9" t="s">
        <v>33</v>
      </c>
      <c r="P447" s="9" t="s">
        <v>2037</v>
      </c>
      <c r="Q447" s="9" t="s">
        <v>2038</v>
      </c>
    </row>
    <row r="448" spans="1:17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82.044117647058826</v>
      </c>
      <c r="G448" s="7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s="9" t="s">
        <v>65</v>
      </c>
      <c r="P448" s="9" t="s">
        <v>2035</v>
      </c>
      <c r="Q448" s="9" t="s">
        <v>2044</v>
      </c>
    </row>
    <row r="449" spans="1:17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6"/>
        <v>24.326030927835053</v>
      </c>
      <c r="G449" s="7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s="9" t="s">
        <v>269</v>
      </c>
      <c r="P449" s="9" t="s">
        <v>2039</v>
      </c>
      <c r="Q449" s="9" t="s">
        <v>2058</v>
      </c>
    </row>
    <row r="450" spans="1:17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6"/>
        <v>50.482758620689658</v>
      </c>
      <c r="G450" s="7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s="9" t="s">
        <v>89</v>
      </c>
      <c r="P450" s="9" t="s">
        <v>2048</v>
      </c>
      <c r="Q450" s="9" t="s">
        <v>2049</v>
      </c>
    </row>
    <row r="451" spans="1:17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7">E451/D451*100</f>
        <v>967</v>
      </c>
      <c r="G451" s="7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s="9" t="s">
        <v>89</v>
      </c>
      <c r="P451" s="9" t="s">
        <v>2048</v>
      </c>
      <c r="Q451" s="9" t="s">
        <v>2049</v>
      </c>
    </row>
    <row r="452" spans="1:17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4</v>
      </c>
      <c r="G452" s="7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s="9" t="s">
        <v>71</v>
      </c>
      <c r="P452" s="9" t="s">
        <v>2039</v>
      </c>
      <c r="Q452" s="9" t="s">
        <v>2047</v>
      </c>
    </row>
    <row r="453" spans="1:17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122.84501347708894</v>
      </c>
      <c r="G453" s="7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s="9" t="s">
        <v>23</v>
      </c>
      <c r="P453" s="9" t="s">
        <v>2033</v>
      </c>
      <c r="Q453" s="9" t="s">
        <v>2034</v>
      </c>
    </row>
    <row r="454" spans="1:17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63.4375</v>
      </c>
      <c r="G454" s="7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s="9" t="s">
        <v>53</v>
      </c>
      <c r="P454" s="9" t="s">
        <v>2039</v>
      </c>
      <c r="Q454" s="9" t="s">
        <v>2042</v>
      </c>
    </row>
    <row r="455" spans="1:17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56.331688596491226</v>
      </c>
      <c r="G455" s="7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s="9" t="s">
        <v>474</v>
      </c>
      <c r="P455" s="9" t="s">
        <v>2039</v>
      </c>
      <c r="Q455" s="9" t="s">
        <v>2061</v>
      </c>
    </row>
    <row r="456" spans="1:17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44.074999999999996</v>
      </c>
      <c r="G456" s="7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s="9" t="s">
        <v>53</v>
      </c>
      <c r="P456" s="9" t="s">
        <v>2039</v>
      </c>
      <c r="Q456" s="9" t="s">
        <v>2042</v>
      </c>
    </row>
    <row r="457" spans="1:17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118.37253218884121</v>
      </c>
      <c r="G457" s="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s="9" t="s">
        <v>33</v>
      </c>
      <c r="P457" s="9" t="s">
        <v>2037</v>
      </c>
      <c r="Q457" s="9" t="s">
        <v>2038</v>
      </c>
    </row>
    <row r="458" spans="1:17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104.1243169398907</v>
      </c>
      <c r="G458" s="7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s="9" t="s">
        <v>60</v>
      </c>
      <c r="P458" s="9" t="s">
        <v>2033</v>
      </c>
      <c r="Q458" s="9" t="s">
        <v>2043</v>
      </c>
    </row>
    <row r="459" spans="1:17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26.640000000000004</v>
      </c>
      <c r="G459" s="7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s="9" t="s">
        <v>33</v>
      </c>
      <c r="P459" s="9" t="s">
        <v>2037</v>
      </c>
      <c r="Q459" s="9" t="s">
        <v>2038</v>
      </c>
    </row>
    <row r="460" spans="1:17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351.20118343195264</v>
      </c>
      <c r="G460" s="7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s="9" t="s">
        <v>33</v>
      </c>
      <c r="P460" s="9" t="s">
        <v>2037</v>
      </c>
      <c r="Q460" s="9" t="s">
        <v>2038</v>
      </c>
    </row>
    <row r="461" spans="1:17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90.063492063492063</v>
      </c>
      <c r="G461" s="7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s="9" t="s">
        <v>42</v>
      </c>
      <c r="P461" s="9" t="s">
        <v>2039</v>
      </c>
      <c r="Q461" s="9" t="s">
        <v>2040</v>
      </c>
    </row>
    <row r="462" spans="1:17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171.625</v>
      </c>
      <c r="G462" s="7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s="9" t="s">
        <v>33</v>
      </c>
      <c r="P462" s="9" t="s">
        <v>2037</v>
      </c>
      <c r="Q462" s="9" t="s">
        <v>2038</v>
      </c>
    </row>
    <row r="463" spans="1:17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141.04655870445345</v>
      </c>
      <c r="G463" s="7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s="9" t="s">
        <v>53</v>
      </c>
      <c r="P463" s="9" t="s">
        <v>2039</v>
      </c>
      <c r="Q463" s="9" t="s">
        <v>2042</v>
      </c>
    </row>
    <row r="464" spans="1:17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30.57944915254237</v>
      </c>
      <c r="G464" s="7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s="9" t="s">
        <v>292</v>
      </c>
      <c r="P464" s="9" t="s">
        <v>2048</v>
      </c>
      <c r="Q464" s="9" t="s">
        <v>2059</v>
      </c>
    </row>
    <row r="465" spans="1:17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108.16455696202532</v>
      </c>
      <c r="G465" s="7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s="9" t="s">
        <v>71</v>
      </c>
      <c r="P465" s="9" t="s">
        <v>2039</v>
      </c>
      <c r="Q465" s="9" t="s">
        <v>2047</v>
      </c>
    </row>
    <row r="466" spans="1:17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133.45505617977528</v>
      </c>
      <c r="G466" s="7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s="9" t="s">
        <v>33</v>
      </c>
      <c r="P466" s="9" t="s">
        <v>2037</v>
      </c>
      <c r="Q466" s="9" t="s">
        <v>2038</v>
      </c>
    </row>
    <row r="467" spans="1:17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187.85106382978722</v>
      </c>
      <c r="G467" s="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s="9" t="s">
        <v>206</v>
      </c>
      <c r="P467" s="9" t="s">
        <v>2045</v>
      </c>
      <c r="Q467" s="9" t="s">
        <v>2057</v>
      </c>
    </row>
    <row r="468" spans="1:17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332</v>
      </c>
      <c r="G468" s="7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s="9" t="s">
        <v>65</v>
      </c>
      <c r="P468" s="9" t="s">
        <v>2035</v>
      </c>
      <c r="Q468" s="9" t="s">
        <v>2044</v>
      </c>
    </row>
    <row r="469" spans="1:17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575.21428571428578</v>
      </c>
      <c r="G469" s="7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s="9" t="s">
        <v>28</v>
      </c>
      <c r="P469" s="9" t="s">
        <v>2035</v>
      </c>
      <c r="Q469" s="9" t="s">
        <v>2036</v>
      </c>
    </row>
    <row r="470" spans="1:17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40.5</v>
      </c>
      <c r="G470" s="7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s="9" t="s">
        <v>33</v>
      </c>
      <c r="P470" s="9" t="s">
        <v>2037</v>
      </c>
      <c r="Q470" s="9" t="s">
        <v>2038</v>
      </c>
    </row>
    <row r="471" spans="1:17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184.42857142857144</v>
      </c>
      <c r="G471" s="7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s="9" t="s">
        <v>53</v>
      </c>
      <c r="P471" s="9" t="s">
        <v>2039</v>
      </c>
      <c r="Q471" s="9" t="s">
        <v>2042</v>
      </c>
    </row>
    <row r="472" spans="1:17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285.80555555555554</v>
      </c>
      <c r="G472" s="7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s="9" t="s">
        <v>65</v>
      </c>
      <c r="P472" s="9" t="s">
        <v>2035</v>
      </c>
      <c r="Q472" s="9" t="s">
        <v>2044</v>
      </c>
    </row>
    <row r="473" spans="1:17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319</v>
      </c>
      <c r="G473" s="7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s="9" t="s">
        <v>17</v>
      </c>
      <c r="P473" s="9" t="s">
        <v>2031</v>
      </c>
      <c r="Q473" s="9" t="s">
        <v>2032</v>
      </c>
    </row>
    <row r="474" spans="1:17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39.234070221066318</v>
      </c>
      <c r="G474" s="7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s="9" t="s">
        <v>23</v>
      </c>
      <c r="P474" s="9" t="s">
        <v>2033</v>
      </c>
      <c r="Q474" s="9" t="s">
        <v>2034</v>
      </c>
    </row>
    <row r="475" spans="1:17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178.14000000000001</v>
      </c>
      <c r="G475" s="7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s="9" t="s">
        <v>50</v>
      </c>
      <c r="P475" s="9" t="s">
        <v>2033</v>
      </c>
      <c r="Q475" s="9" t="s">
        <v>2041</v>
      </c>
    </row>
    <row r="476" spans="1:17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365.15</v>
      </c>
      <c r="G476" s="7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s="9" t="s">
        <v>269</v>
      </c>
      <c r="P476" s="9" t="s">
        <v>2039</v>
      </c>
      <c r="Q476" s="9" t="s">
        <v>2058</v>
      </c>
    </row>
    <row r="477" spans="1:17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113.94594594594594</v>
      </c>
      <c r="G477" s="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s="9" t="s">
        <v>206</v>
      </c>
      <c r="P477" s="9" t="s">
        <v>2045</v>
      </c>
      <c r="Q477" s="9" t="s">
        <v>2057</v>
      </c>
    </row>
    <row r="478" spans="1:17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29.828720626631856</v>
      </c>
      <c r="G478" s="7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s="9" t="s">
        <v>119</v>
      </c>
      <c r="P478" s="9" t="s">
        <v>2045</v>
      </c>
      <c r="Q478" s="9" t="s">
        <v>2051</v>
      </c>
    </row>
    <row r="479" spans="1:17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54.270588235294113</v>
      </c>
      <c r="G479" s="7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s="9" t="s">
        <v>474</v>
      </c>
      <c r="P479" s="9" t="s">
        <v>2039</v>
      </c>
      <c r="Q479" s="9" t="s">
        <v>2061</v>
      </c>
    </row>
    <row r="480" spans="1:17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236.34156976744185</v>
      </c>
      <c r="G480" s="7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s="9" t="s">
        <v>65</v>
      </c>
      <c r="P480" s="9" t="s">
        <v>2035</v>
      </c>
      <c r="Q480" s="9" t="s">
        <v>2044</v>
      </c>
    </row>
    <row r="481" spans="1:17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512.91666666666663</v>
      </c>
      <c r="G481" s="7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s="9" t="s">
        <v>17</v>
      </c>
      <c r="P481" s="9" t="s">
        <v>2031</v>
      </c>
      <c r="Q481" s="9" t="s">
        <v>2032</v>
      </c>
    </row>
    <row r="482" spans="1:17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100.65116279069768</v>
      </c>
      <c r="G482" s="7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s="9" t="s">
        <v>122</v>
      </c>
      <c r="P482" s="9" t="s">
        <v>2052</v>
      </c>
      <c r="Q482" s="9" t="s">
        <v>2053</v>
      </c>
    </row>
    <row r="483" spans="1:17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81.348423194303152</v>
      </c>
      <c r="G483" s="7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s="9" t="s">
        <v>33</v>
      </c>
      <c r="P483" s="9" t="s">
        <v>2037</v>
      </c>
      <c r="Q483" s="9" t="s">
        <v>2038</v>
      </c>
    </row>
    <row r="484" spans="1:17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16.404761904761905</v>
      </c>
      <c r="G484" s="7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s="9" t="s">
        <v>119</v>
      </c>
      <c r="P484" s="9" t="s">
        <v>2045</v>
      </c>
      <c r="Q484" s="9" t="s">
        <v>2051</v>
      </c>
    </row>
    <row r="485" spans="1:17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52.774617067833695</v>
      </c>
      <c r="G485" s="7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s="9" t="s">
        <v>33</v>
      </c>
      <c r="P485" s="9" t="s">
        <v>2037</v>
      </c>
      <c r="Q485" s="9" t="s">
        <v>2038</v>
      </c>
    </row>
    <row r="486" spans="1:17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260.20608108108109</v>
      </c>
      <c r="G486" s="7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s="9" t="s">
        <v>17</v>
      </c>
      <c r="P486" s="9" t="s">
        <v>2031</v>
      </c>
      <c r="Q486" s="9" t="s">
        <v>2032</v>
      </c>
    </row>
    <row r="487" spans="1:17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30.73289183222958</v>
      </c>
      <c r="G487" s="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s="9" t="s">
        <v>33</v>
      </c>
      <c r="P487" s="9" t="s">
        <v>2037</v>
      </c>
      <c r="Q487" s="9" t="s">
        <v>2038</v>
      </c>
    </row>
    <row r="488" spans="1:17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13.5</v>
      </c>
      <c r="G488" s="7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s="9" t="s">
        <v>206</v>
      </c>
      <c r="P488" s="9" t="s">
        <v>2045</v>
      </c>
      <c r="Q488" s="9" t="s">
        <v>2057</v>
      </c>
    </row>
    <row r="489" spans="1:17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178.62556663644605</v>
      </c>
      <c r="G489" s="7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s="9" t="s">
        <v>33</v>
      </c>
      <c r="P489" s="9" t="s">
        <v>2037</v>
      </c>
      <c r="Q489" s="9" t="s">
        <v>2038</v>
      </c>
    </row>
    <row r="490" spans="1:17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220.0566037735849</v>
      </c>
      <c r="G490" s="7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s="9" t="s">
        <v>33</v>
      </c>
      <c r="P490" s="9" t="s">
        <v>2037</v>
      </c>
      <c r="Q490" s="9" t="s">
        <v>2038</v>
      </c>
    </row>
    <row r="491" spans="1:17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101.5108695652174</v>
      </c>
      <c r="G491" s="7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s="9" t="s">
        <v>65</v>
      </c>
      <c r="P491" s="9" t="s">
        <v>2035</v>
      </c>
      <c r="Q491" s="9" t="s">
        <v>2044</v>
      </c>
    </row>
    <row r="492" spans="1:17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191.5</v>
      </c>
      <c r="G492" s="7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s="9" t="s">
        <v>1029</v>
      </c>
      <c r="P492" s="9" t="s">
        <v>2062</v>
      </c>
      <c r="Q492" s="9" t="s">
        <v>2063</v>
      </c>
    </row>
    <row r="493" spans="1:17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305.34683098591546</v>
      </c>
      <c r="G493" s="7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s="9" t="s">
        <v>17</v>
      </c>
      <c r="P493" s="9" t="s">
        <v>2031</v>
      </c>
      <c r="Q493" s="9" t="s">
        <v>2032</v>
      </c>
    </row>
    <row r="494" spans="1:17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23.995287958115181</v>
      </c>
      <c r="G494" s="7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s="9" t="s">
        <v>100</v>
      </c>
      <c r="P494" s="9" t="s">
        <v>2039</v>
      </c>
      <c r="Q494" s="9" t="s">
        <v>2050</v>
      </c>
    </row>
    <row r="495" spans="1:17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723.77777777777771</v>
      </c>
      <c r="G495" s="7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s="9" t="s">
        <v>122</v>
      </c>
      <c r="P495" s="9" t="s">
        <v>2052</v>
      </c>
      <c r="Q495" s="9" t="s">
        <v>2053</v>
      </c>
    </row>
    <row r="496" spans="1:17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547.36</v>
      </c>
      <c r="G496" s="7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s="9" t="s">
        <v>65</v>
      </c>
      <c r="P496" s="9" t="s">
        <v>2035</v>
      </c>
      <c r="Q496" s="9" t="s">
        <v>2044</v>
      </c>
    </row>
    <row r="497" spans="1:17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414.49999999999994</v>
      </c>
      <c r="G497" s="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s="9" t="s">
        <v>33</v>
      </c>
      <c r="P497" s="9" t="s">
        <v>2037</v>
      </c>
      <c r="Q497" s="9" t="s">
        <v>2038</v>
      </c>
    </row>
    <row r="498" spans="1:17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0.90696409140369971</v>
      </c>
      <c r="G498" s="7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s="9" t="s">
        <v>71</v>
      </c>
      <c r="P498" s="9" t="s">
        <v>2039</v>
      </c>
      <c r="Q498" s="9" t="s">
        <v>2047</v>
      </c>
    </row>
    <row r="499" spans="1:17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34.173469387755098</v>
      </c>
      <c r="G499" s="7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s="9" t="s">
        <v>65</v>
      </c>
      <c r="P499" s="9" t="s">
        <v>2035</v>
      </c>
      <c r="Q499" s="9" t="s">
        <v>2044</v>
      </c>
    </row>
    <row r="500" spans="1:17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23.948810754912099</v>
      </c>
      <c r="G500" s="7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s="9" t="s">
        <v>28</v>
      </c>
      <c r="P500" s="9" t="s">
        <v>2035</v>
      </c>
      <c r="Q500" s="9" t="s">
        <v>2036</v>
      </c>
    </row>
    <row r="501" spans="1:17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48.072649572649574</v>
      </c>
      <c r="G501" s="7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s="9" t="s">
        <v>42</v>
      </c>
      <c r="P501" s="9" t="s">
        <v>2039</v>
      </c>
      <c r="Q501" s="9" t="s">
        <v>2040</v>
      </c>
    </row>
    <row r="502" spans="1:17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s="7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s="9" t="s">
        <v>33</v>
      </c>
      <c r="P502" s="9" t="s">
        <v>2037</v>
      </c>
      <c r="Q502" s="9" t="s">
        <v>2038</v>
      </c>
    </row>
    <row r="503" spans="1:17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70.145182291666657</v>
      </c>
      <c r="G503" s="7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s="9" t="s">
        <v>42</v>
      </c>
      <c r="P503" s="9" t="s">
        <v>2039</v>
      </c>
      <c r="Q503" s="9" t="s">
        <v>2040</v>
      </c>
    </row>
    <row r="504" spans="1:17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529.92307692307691</v>
      </c>
      <c r="G504" s="7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s="9" t="s">
        <v>89</v>
      </c>
      <c r="P504" s="9" t="s">
        <v>2048</v>
      </c>
      <c r="Q504" s="9" t="s">
        <v>2049</v>
      </c>
    </row>
    <row r="505" spans="1:17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180.32549019607845</v>
      </c>
      <c r="G505" s="7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s="9" t="s">
        <v>53</v>
      </c>
      <c r="P505" s="9" t="s">
        <v>2039</v>
      </c>
      <c r="Q505" s="9" t="s">
        <v>2042</v>
      </c>
    </row>
    <row r="506" spans="1:17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92.320000000000007</v>
      </c>
      <c r="G506" s="7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s="9" t="s">
        <v>23</v>
      </c>
      <c r="P506" s="9" t="s">
        <v>2033</v>
      </c>
      <c r="Q506" s="9" t="s">
        <v>2034</v>
      </c>
    </row>
    <row r="507" spans="1:17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13.901001112347053</v>
      </c>
      <c r="G507" s="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s="9" t="s">
        <v>133</v>
      </c>
      <c r="P507" s="9" t="s">
        <v>2045</v>
      </c>
      <c r="Q507" s="9" t="s">
        <v>2054</v>
      </c>
    </row>
    <row r="508" spans="1:17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927.07777777777767</v>
      </c>
      <c r="G508" s="7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s="9" t="s">
        <v>33</v>
      </c>
      <c r="P508" s="9" t="s">
        <v>2037</v>
      </c>
      <c r="Q508" s="9" t="s">
        <v>2038</v>
      </c>
    </row>
    <row r="509" spans="1:17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39.857142857142861</v>
      </c>
      <c r="G509" s="7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s="9" t="s">
        <v>28</v>
      </c>
      <c r="P509" s="9" t="s">
        <v>2035</v>
      </c>
      <c r="Q509" s="9" t="s">
        <v>2036</v>
      </c>
    </row>
    <row r="510" spans="1:17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112.22929936305732</v>
      </c>
      <c r="G510" s="7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s="9" t="s">
        <v>33</v>
      </c>
      <c r="P510" s="9" t="s">
        <v>2037</v>
      </c>
      <c r="Q510" s="9" t="s">
        <v>2038</v>
      </c>
    </row>
    <row r="511" spans="1:17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70.925816023738875</v>
      </c>
      <c r="G511" s="7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s="9" t="s">
        <v>33</v>
      </c>
      <c r="P511" s="9" t="s">
        <v>2037</v>
      </c>
      <c r="Q511" s="9" t="s">
        <v>2038</v>
      </c>
    </row>
    <row r="512" spans="1:17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119.08974358974358</v>
      </c>
      <c r="G512" s="7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s="9" t="s">
        <v>53</v>
      </c>
      <c r="P512" s="9" t="s">
        <v>2039</v>
      </c>
      <c r="Q512" s="9" t="s">
        <v>2042</v>
      </c>
    </row>
    <row r="513" spans="1:17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7"/>
        <v>24.017591339648174</v>
      </c>
      <c r="G513" s="7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s="9" t="s">
        <v>33</v>
      </c>
      <c r="P513" s="9" t="s">
        <v>2037</v>
      </c>
      <c r="Q513" s="9" t="s">
        <v>2038</v>
      </c>
    </row>
    <row r="514" spans="1:17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7"/>
        <v>139.31868131868131</v>
      </c>
      <c r="G514" s="7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s="9" t="s">
        <v>89</v>
      </c>
      <c r="P514" s="9" t="s">
        <v>2048</v>
      </c>
      <c r="Q514" s="9" t="s">
        <v>2049</v>
      </c>
    </row>
    <row r="515" spans="1:17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8">E515/D515*100</f>
        <v>39.277108433734945</v>
      </c>
      <c r="G515" s="7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s="9" t="s">
        <v>269</v>
      </c>
      <c r="P515" s="9" t="s">
        <v>2039</v>
      </c>
      <c r="Q515" s="9" t="s">
        <v>2058</v>
      </c>
    </row>
    <row r="516" spans="1:17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22.439077144917089</v>
      </c>
      <c r="G516" s="7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s="9" t="s">
        <v>23</v>
      </c>
      <c r="P516" s="9" t="s">
        <v>2033</v>
      </c>
      <c r="Q516" s="9" t="s">
        <v>2034</v>
      </c>
    </row>
    <row r="517" spans="1:17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55.779069767441861</v>
      </c>
      <c r="G517" s="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s="9" t="s">
        <v>33</v>
      </c>
      <c r="P517" s="9" t="s">
        <v>2037</v>
      </c>
      <c r="Q517" s="9" t="s">
        <v>2038</v>
      </c>
    </row>
    <row r="518" spans="1:17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42.523125996810208</v>
      </c>
      <c r="G518" s="7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s="9" t="s">
        <v>68</v>
      </c>
      <c r="P518" s="9" t="s">
        <v>2045</v>
      </c>
      <c r="Q518" s="9" t="s">
        <v>2046</v>
      </c>
    </row>
    <row r="519" spans="1:17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112.00000000000001</v>
      </c>
      <c r="G519" s="7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s="9" t="s">
        <v>17</v>
      </c>
      <c r="P519" s="9" t="s">
        <v>2031</v>
      </c>
      <c r="Q519" s="9" t="s">
        <v>2032</v>
      </c>
    </row>
    <row r="520" spans="1:17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7.0681818181818183</v>
      </c>
      <c r="G520" s="7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s="9" t="s">
        <v>71</v>
      </c>
      <c r="P520" s="9" t="s">
        <v>2039</v>
      </c>
      <c r="Q520" s="9" t="s">
        <v>2047</v>
      </c>
    </row>
    <row r="521" spans="1:17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101.74563871693867</v>
      </c>
      <c r="G521" s="7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s="9" t="s">
        <v>23</v>
      </c>
      <c r="P521" s="9" t="s">
        <v>2033</v>
      </c>
      <c r="Q521" s="9" t="s">
        <v>2034</v>
      </c>
    </row>
    <row r="522" spans="1:17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425.75</v>
      </c>
      <c r="G522" s="7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s="9" t="s">
        <v>33</v>
      </c>
      <c r="P522" s="9" t="s">
        <v>2037</v>
      </c>
      <c r="Q522" s="9" t="s">
        <v>2038</v>
      </c>
    </row>
    <row r="523" spans="1:17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145.53947368421052</v>
      </c>
      <c r="G523" s="7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s="9" t="s">
        <v>53</v>
      </c>
      <c r="P523" s="9" t="s">
        <v>2039</v>
      </c>
      <c r="Q523" s="9" t="s">
        <v>2042</v>
      </c>
    </row>
    <row r="524" spans="1:17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32.453465346534657</v>
      </c>
      <c r="G524" s="7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s="9" t="s">
        <v>100</v>
      </c>
      <c r="P524" s="9" t="s">
        <v>2039</v>
      </c>
      <c r="Q524" s="9" t="s">
        <v>2050</v>
      </c>
    </row>
    <row r="525" spans="1:17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700.33333333333326</v>
      </c>
      <c r="G525" s="7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s="9" t="s">
        <v>100</v>
      </c>
      <c r="P525" s="9" t="s">
        <v>2039</v>
      </c>
      <c r="Q525" s="9" t="s">
        <v>2050</v>
      </c>
    </row>
    <row r="526" spans="1:17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83.904860392967933</v>
      </c>
      <c r="G526" s="7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s="9" t="s">
        <v>33</v>
      </c>
      <c r="P526" s="9" t="s">
        <v>2037</v>
      </c>
      <c r="Q526" s="9" t="s">
        <v>2038</v>
      </c>
    </row>
    <row r="527" spans="1:17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84.19047619047619</v>
      </c>
      <c r="G527" s="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s="9" t="s">
        <v>65</v>
      </c>
      <c r="P527" s="9" t="s">
        <v>2035</v>
      </c>
      <c r="Q527" s="9" t="s">
        <v>2044</v>
      </c>
    </row>
    <row r="528" spans="1:17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155.95180722891567</v>
      </c>
      <c r="G528" s="7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s="9" t="s">
        <v>33</v>
      </c>
      <c r="P528" s="9" t="s">
        <v>2037</v>
      </c>
      <c r="Q528" s="9" t="s">
        <v>2038</v>
      </c>
    </row>
    <row r="529" spans="1:17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99.619450317124731</v>
      </c>
      <c r="G529" s="7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s="9" t="s">
        <v>71</v>
      </c>
      <c r="P529" s="9" t="s">
        <v>2039</v>
      </c>
      <c r="Q529" s="9" t="s">
        <v>2047</v>
      </c>
    </row>
    <row r="530" spans="1:17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80.300000000000011</v>
      </c>
      <c r="G530" s="7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s="9" t="s">
        <v>60</v>
      </c>
      <c r="P530" s="9" t="s">
        <v>2033</v>
      </c>
      <c r="Q530" s="9" t="s">
        <v>2043</v>
      </c>
    </row>
    <row r="531" spans="1:17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11.254901960784313</v>
      </c>
      <c r="G531" s="7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s="9" t="s">
        <v>89</v>
      </c>
      <c r="P531" s="9" t="s">
        <v>2048</v>
      </c>
      <c r="Q531" s="9" t="s">
        <v>2049</v>
      </c>
    </row>
    <row r="532" spans="1:17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91.740952380952379</v>
      </c>
      <c r="G532" s="7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s="9" t="s">
        <v>119</v>
      </c>
      <c r="P532" s="9" t="s">
        <v>2045</v>
      </c>
      <c r="Q532" s="9" t="s">
        <v>2051</v>
      </c>
    </row>
    <row r="533" spans="1:17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95.521156936261391</v>
      </c>
      <c r="G533" s="7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s="9" t="s">
        <v>89</v>
      </c>
      <c r="P533" s="9" t="s">
        <v>2048</v>
      </c>
      <c r="Q533" s="9" t="s">
        <v>2049</v>
      </c>
    </row>
    <row r="534" spans="1:17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502.87499999999994</v>
      </c>
      <c r="G534" s="7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s="9" t="s">
        <v>33</v>
      </c>
      <c r="P534" s="9" t="s">
        <v>2037</v>
      </c>
      <c r="Q534" s="9" t="s">
        <v>2038</v>
      </c>
    </row>
    <row r="535" spans="1:17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159.24394463667818</v>
      </c>
      <c r="G535" s="7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s="9" t="s">
        <v>60</v>
      </c>
      <c r="P535" s="9" t="s">
        <v>2033</v>
      </c>
      <c r="Q535" s="9" t="s">
        <v>2043</v>
      </c>
    </row>
    <row r="536" spans="1:17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15.022446689113355</v>
      </c>
      <c r="G536" s="7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s="9" t="s">
        <v>53</v>
      </c>
      <c r="P536" s="9" t="s">
        <v>2039</v>
      </c>
      <c r="Q536" s="9" t="s">
        <v>2042</v>
      </c>
    </row>
    <row r="537" spans="1:17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482.03846153846149</v>
      </c>
      <c r="G537" s="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s="9" t="s">
        <v>33</v>
      </c>
      <c r="P537" s="9" t="s">
        <v>2037</v>
      </c>
      <c r="Q537" s="9" t="s">
        <v>2038</v>
      </c>
    </row>
    <row r="538" spans="1:17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149.96938775510205</v>
      </c>
      <c r="G538" s="7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s="9" t="s">
        <v>119</v>
      </c>
      <c r="P538" s="9" t="s">
        <v>2045</v>
      </c>
      <c r="Q538" s="9" t="s">
        <v>2051</v>
      </c>
    </row>
    <row r="539" spans="1:17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117.22156398104266</v>
      </c>
      <c r="G539" s="7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s="9" t="s">
        <v>42</v>
      </c>
      <c r="P539" s="9" t="s">
        <v>2039</v>
      </c>
      <c r="Q539" s="9" t="s">
        <v>2040</v>
      </c>
    </row>
    <row r="540" spans="1:17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37.695968274950431</v>
      </c>
      <c r="G540" s="7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s="9" t="s">
        <v>292</v>
      </c>
      <c r="P540" s="9" t="s">
        <v>2048</v>
      </c>
      <c r="Q540" s="9" t="s">
        <v>2059</v>
      </c>
    </row>
    <row r="541" spans="1:17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72.653061224489804</v>
      </c>
      <c r="G541" s="7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s="9" t="s">
        <v>17</v>
      </c>
      <c r="P541" s="9" t="s">
        <v>2031</v>
      </c>
      <c r="Q541" s="9" t="s">
        <v>2032</v>
      </c>
    </row>
    <row r="542" spans="1:17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265.98113207547169</v>
      </c>
      <c r="G542" s="7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s="9" t="s">
        <v>122</v>
      </c>
      <c r="P542" s="9" t="s">
        <v>2052</v>
      </c>
      <c r="Q542" s="9" t="s">
        <v>2053</v>
      </c>
    </row>
    <row r="543" spans="1:17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24.205617977528089</v>
      </c>
      <c r="G543" s="7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s="9" t="s">
        <v>292</v>
      </c>
      <c r="P543" s="9" t="s">
        <v>2048</v>
      </c>
      <c r="Q543" s="9" t="s">
        <v>2059</v>
      </c>
    </row>
    <row r="544" spans="1:17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2.5064935064935066</v>
      </c>
      <c r="G544" s="7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s="9" t="s">
        <v>60</v>
      </c>
      <c r="P544" s="9" t="s">
        <v>2033</v>
      </c>
      <c r="Q544" s="9" t="s">
        <v>2043</v>
      </c>
    </row>
    <row r="545" spans="1:17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16.329799764428738</v>
      </c>
      <c r="G545" s="7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s="9" t="s">
        <v>89</v>
      </c>
      <c r="P545" s="9" t="s">
        <v>2048</v>
      </c>
      <c r="Q545" s="9" t="s">
        <v>2049</v>
      </c>
    </row>
    <row r="546" spans="1:17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276.5</v>
      </c>
      <c r="G546" s="7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s="9" t="s">
        <v>23</v>
      </c>
      <c r="P546" s="9" t="s">
        <v>2033</v>
      </c>
      <c r="Q546" s="9" t="s">
        <v>2034</v>
      </c>
    </row>
    <row r="547" spans="1:17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88.803571428571431</v>
      </c>
      <c r="G547" s="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s="9" t="s">
        <v>33</v>
      </c>
      <c r="P547" s="9" t="s">
        <v>2037</v>
      </c>
      <c r="Q547" s="9" t="s">
        <v>2038</v>
      </c>
    </row>
    <row r="548" spans="1:17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163.57142857142856</v>
      </c>
      <c r="G548" s="7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s="9" t="s">
        <v>33</v>
      </c>
      <c r="P548" s="9" t="s">
        <v>2037</v>
      </c>
      <c r="Q548" s="9" t="s">
        <v>2038</v>
      </c>
    </row>
    <row r="549" spans="1:17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969</v>
      </c>
      <c r="G549" s="7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s="9" t="s">
        <v>53</v>
      </c>
      <c r="P549" s="9" t="s">
        <v>2039</v>
      </c>
      <c r="Q549" s="9" t="s">
        <v>2042</v>
      </c>
    </row>
    <row r="550" spans="1:17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270.91376701966715</v>
      </c>
      <c r="G550" s="7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s="9" t="s">
        <v>33</v>
      </c>
      <c r="P550" s="9" t="s">
        <v>2037</v>
      </c>
      <c r="Q550" s="9" t="s">
        <v>2038</v>
      </c>
    </row>
    <row r="551" spans="1:17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284.21355932203392</v>
      </c>
      <c r="G551" s="7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s="9" t="s">
        <v>65</v>
      </c>
      <c r="P551" s="9" t="s">
        <v>2035</v>
      </c>
      <c r="Q551" s="9" t="s">
        <v>2044</v>
      </c>
    </row>
    <row r="552" spans="1:17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4</v>
      </c>
      <c r="G552" s="7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s="9" t="s">
        <v>60</v>
      </c>
      <c r="P552" s="9" t="s">
        <v>2033</v>
      </c>
      <c r="Q552" s="9" t="s">
        <v>2043</v>
      </c>
    </row>
    <row r="553" spans="1:17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58.6329816768462</v>
      </c>
      <c r="G553" s="7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s="9" t="s">
        <v>28</v>
      </c>
      <c r="P553" s="9" t="s">
        <v>2035</v>
      </c>
      <c r="Q553" s="9" t="s">
        <v>2036</v>
      </c>
    </row>
    <row r="554" spans="1:17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98.51111111111112</v>
      </c>
      <c r="G554" s="7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s="9" t="s">
        <v>33</v>
      </c>
      <c r="P554" s="9" t="s">
        <v>2037</v>
      </c>
      <c r="Q554" s="9" t="s">
        <v>2038</v>
      </c>
    </row>
    <row r="555" spans="1:17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43.975381008206334</v>
      </c>
      <c r="G555" s="7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s="9" t="s">
        <v>23</v>
      </c>
      <c r="P555" s="9" t="s">
        <v>2033</v>
      </c>
      <c r="Q555" s="9" t="s">
        <v>2034</v>
      </c>
    </row>
    <row r="556" spans="1:17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151.66315789473683</v>
      </c>
      <c r="G556" s="7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s="9" t="s">
        <v>60</v>
      </c>
      <c r="P556" s="9" t="s">
        <v>2033</v>
      </c>
      <c r="Q556" s="9" t="s">
        <v>2043</v>
      </c>
    </row>
    <row r="557" spans="1:17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223.63492063492063</v>
      </c>
      <c r="G557" s="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s="9" t="s">
        <v>23</v>
      </c>
      <c r="P557" s="9" t="s">
        <v>2033</v>
      </c>
      <c r="Q557" s="9" t="s">
        <v>2034</v>
      </c>
    </row>
    <row r="558" spans="1:17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239.75</v>
      </c>
      <c r="G558" s="7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s="9" t="s">
        <v>206</v>
      </c>
      <c r="P558" s="9" t="s">
        <v>2045</v>
      </c>
      <c r="Q558" s="9" t="s">
        <v>2057</v>
      </c>
    </row>
    <row r="559" spans="1:17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199.33333333333334</v>
      </c>
      <c r="G559" s="7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s="9" t="s">
        <v>474</v>
      </c>
      <c r="P559" s="9" t="s">
        <v>2039</v>
      </c>
      <c r="Q559" s="9" t="s">
        <v>2061</v>
      </c>
    </row>
    <row r="560" spans="1:17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137.34482758620689</v>
      </c>
      <c r="G560" s="7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s="9" t="s">
        <v>33</v>
      </c>
      <c r="P560" s="9" t="s">
        <v>2037</v>
      </c>
      <c r="Q560" s="9" t="s">
        <v>2038</v>
      </c>
    </row>
    <row r="561" spans="1:17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100.9696106362773</v>
      </c>
      <c r="G561" s="7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s="9" t="s">
        <v>33</v>
      </c>
      <c r="P561" s="9" t="s">
        <v>2037</v>
      </c>
      <c r="Q561" s="9" t="s">
        <v>2038</v>
      </c>
    </row>
    <row r="562" spans="1:17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794.16</v>
      </c>
      <c r="G562" s="7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s="9" t="s">
        <v>71</v>
      </c>
      <c r="P562" s="9" t="s">
        <v>2039</v>
      </c>
      <c r="Q562" s="9" t="s">
        <v>2047</v>
      </c>
    </row>
    <row r="563" spans="1:17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369.7</v>
      </c>
      <c r="G563" s="7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s="9" t="s">
        <v>33</v>
      </c>
      <c r="P563" s="9" t="s">
        <v>2037</v>
      </c>
      <c r="Q563" s="9" t="s">
        <v>2038</v>
      </c>
    </row>
    <row r="564" spans="1:17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12.818181818181817</v>
      </c>
      <c r="G564" s="7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s="9" t="s">
        <v>23</v>
      </c>
      <c r="P564" s="9" t="s">
        <v>2033</v>
      </c>
      <c r="Q564" s="9" t="s">
        <v>2034</v>
      </c>
    </row>
    <row r="565" spans="1:17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138.02702702702703</v>
      </c>
      <c r="G565" s="7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s="9" t="s">
        <v>42</v>
      </c>
      <c r="P565" s="9" t="s">
        <v>2039</v>
      </c>
      <c r="Q565" s="9" t="s">
        <v>2040</v>
      </c>
    </row>
    <row r="566" spans="1:17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83.813278008298752</v>
      </c>
      <c r="G566" s="7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s="9" t="s">
        <v>33</v>
      </c>
      <c r="P566" s="9" t="s">
        <v>2037</v>
      </c>
      <c r="Q566" s="9" t="s">
        <v>2038</v>
      </c>
    </row>
    <row r="567" spans="1:17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204.60063224446787</v>
      </c>
      <c r="G567" s="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s="9" t="s">
        <v>33</v>
      </c>
      <c r="P567" s="9" t="s">
        <v>2037</v>
      </c>
      <c r="Q567" s="9" t="s">
        <v>2038</v>
      </c>
    </row>
    <row r="568" spans="1:17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44.344086021505376</v>
      </c>
      <c r="G568" s="7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s="9" t="s">
        <v>50</v>
      </c>
      <c r="P568" s="9" t="s">
        <v>2033</v>
      </c>
      <c r="Q568" s="9" t="s">
        <v>2041</v>
      </c>
    </row>
    <row r="569" spans="1:17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218.60294117647058</v>
      </c>
      <c r="G569" s="7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s="9" t="s">
        <v>23</v>
      </c>
      <c r="P569" s="9" t="s">
        <v>2033</v>
      </c>
      <c r="Q569" s="9" t="s">
        <v>2034</v>
      </c>
    </row>
    <row r="570" spans="1:17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186.03314917127071</v>
      </c>
      <c r="G570" s="7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s="9" t="s">
        <v>33</v>
      </c>
      <c r="P570" s="9" t="s">
        <v>2037</v>
      </c>
      <c r="Q570" s="9" t="s">
        <v>2038</v>
      </c>
    </row>
    <row r="571" spans="1:17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237.33830845771143</v>
      </c>
      <c r="G571" s="7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s="9" t="s">
        <v>71</v>
      </c>
      <c r="P571" s="9" t="s">
        <v>2039</v>
      </c>
      <c r="Q571" s="9" t="s">
        <v>2047</v>
      </c>
    </row>
    <row r="572" spans="1:17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305.65384615384613</v>
      </c>
      <c r="G572" s="7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s="9" t="s">
        <v>23</v>
      </c>
      <c r="P572" s="9" t="s">
        <v>2033</v>
      </c>
      <c r="Q572" s="9" t="s">
        <v>2034</v>
      </c>
    </row>
    <row r="573" spans="1:17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94.142857142857139</v>
      </c>
      <c r="G573" s="7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s="9" t="s">
        <v>100</v>
      </c>
      <c r="P573" s="9" t="s">
        <v>2039</v>
      </c>
      <c r="Q573" s="9" t="s">
        <v>2050</v>
      </c>
    </row>
    <row r="574" spans="1:17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54.400000000000006</v>
      </c>
      <c r="G574" s="7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s="9" t="s">
        <v>23</v>
      </c>
      <c r="P574" s="9" t="s">
        <v>2033</v>
      </c>
      <c r="Q574" s="9" t="s">
        <v>2034</v>
      </c>
    </row>
    <row r="575" spans="1:17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111.88059701492537</v>
      </c>
      <c r="G575" s="7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s="9" t="s">
        <v>1029</v>
      </c>
      <c r="P575" s="9" t="s">
        <v>2062</v>
      </c>
      <c r="Q575" s="9" t="s">
        <v>2063</v>
      </c>
    </row>
    <row r="576" spans="1:17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369.14814814814815</v>
      </c>
      <c r="G576" s="7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s="9" t="s">
        <v>17</v>
      </c>
      <c r="P576" s="9" t="s">
        <v>2031</v>
      </c>
      <c r="Q576" s="9" t="s">
        <v>2032</v>
      </c>
    </row>
    <row r="577" spans="1:17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8"/>
        <v>62.930372148859547</v>
      </c>
      <c r="G577" s="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s="9" t="s">
        <v>33</v>
      </c>
      <c r="P577" s="9" t="s">
        <v>2037</v>
      </c>
      <c r="Q577" s="9" t="s">
        <v>2038</v>
      </c>
    </row>
    <row r="578" spans="1:17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8"/>
        <v>64.927835051546396</v>
      </c>
      <c r="G578" s="7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s="9" t="s">
        <v>33</v>
      </c>
      <c r="P578" s="9" t="s">
        <v>2037</v>
      </c>
      <c r="Q578" s="9" t="s">
        <v>2038</v>
      </c>
    </row>
    <row r="579" spans="1:17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9">E579/D579*100</f>
        <v>18.853658536585368</v>
      </c>
      <c r="G579" s="7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s="9" t="s">
        <v>159</v>
      </c>
      <c r="P579" s="9" t="s">
        <v>2033</v>
      </c>
      <c r="Q579" s="9" t="s">
        <v>2056</v>
      </c>
    </row>
    <row r="580" spans="1:17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16.754404145077721</v>
      </c>
      <c r="G580" s="7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s="9" t="s">
        <v>474</v>
      </c>
      <c r="P580" s="9" t="s">
        <v>2039</v>
      </c>
      <c r="Q580" s="9" t="s">
        <v>2061</v>
      </c>
    </row>
    <row r="581" spans="1:17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101.11290322580646</v>
      </c>
      <c r="G581" s="7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s="9" t="s">
        <v>159</v>
      </c>
      <c r="P581" s="9" t="s">
        <v>2033</v>
      </c>
      <c r="Q581" s="9" t="s">
        <v>2056</v>
      </c>
    </row>
    <row r="582" spans="1:17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341.5022831050228</v>
      </c>
      <c r="G582" s="7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s="9" t="s">
        <v>33</v>
      </c>
      <c r="P582" s="9" t="s">
        <v>2037</v>
      </c>
      <c r="Q582" s="9" t="s">
        <v>2038</v>
      </c>
    </row>
    <row r="583" spans="1:17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64.016666666666666</v>
      </c>
      <c r="G583" s="7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s="9" t="s">
        <v>28</v>
      </c>
      <c r="P583" s="9" t="s">
        <v>2035</v>
      </c>
      <c r="Q583" s="9" t="s">
        <v>2036</v>
      </c>
    </row>
    <row r="584" spans="1:17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52.080459770114942</v>
      </c>
      <c r="G584" s="7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s="9" t="s">
        <v>89</v>
      </c>
      <c r="P584" s="9" t="s">
        <v>2048</v>
      </c>
      <c r="Q584" s="9" t="s">
        <v>2049</v>
      </c>
    </row>
    <row r="585" spans="1:17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322.40211640211641</v>
      </c>
      <c r="G585" s="7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s="9" t="s">
        <v>42</v>
      </c>
      <c r="P585" s="9" t="s">
        <v>2039</v>
      </c>
      <c r="Q585" s="9" t="s">
        <v>2040</v>
      </c>
    </row>
    <row r="586" spans="1:17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119.50810185185186</v>
      </c>
      <c r="G586" s="7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s="9" t="s">
        <v>28</v>
      </c>
      <c r="P586" s="9" t="s">
        <v>2035</v>
      </c>
      <c r="Q586" s="9" t="s">
        <v>2036</v>
      </c>
    </row>
    <row r="587" spans="1:17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146.79775280898878</v>
      </c>
      <c r="G587" s="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s="9" t="s">
        <v>206</v>
      </c>
      <c r="P587" s="9" t="s">
        <v>2045</v>
      </c>
      <c r="Q587" s="9" t="s">
        <v>2057</v>
      </c>
    </row>
    <row r="588" spans="1:17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950.57142857142856</v>
      </c>
      <c r="G588" s="7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s="9" t="s">
        <v>23</v>
      </c>
      <c r="P588" s="9" t="s">
        <v>2033</v>
      </c>
      <c r="Q588" s="9" t="s">
        <v>2034</v>
      </c>
    </row>
    <row r="589" spans="1:17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72.893617021276597</v>
      </c>
      <c r="G589" s="7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s="9" t="s">
        <v>17</v>
      </c>
      <c r="P589" s="9" t="s">
        <v>2031</v>
      </c>
      <c r="Q589" s="9" t="s">
        <v>2032</v>
      </c>
    </row>
    <row r="590" spans="1:17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79.008248730964468</v>
      </c>
      <c r="G590" s="7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s="9" t="s">
        <v>33</v>
      </c>
      <c r="P590" s="9" t="s">
        <v>2037</v>
      </c>
      <c r="Q590" s="9" t="s">
        <v>2038</v>
      </c>
    </row>
    <row r="591" spans="1:17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64.721518987341781</v>
      </c>
      <c r="G591" s="7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s="9" t="s">
        <v>42</v>
      </c>
      <c r="P591" s="9" t="s">
        <v>2039</v>
      </c>
      <c r="Q591" s="9" t="s">
        <v>2040</v>
      </c>
    </row>
    <row r="592" spans="1:17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82.028169014084511</v>
      </c>
      <c r="G592" s="7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s="9" t="s">
        <v>133</v>
      </c>
      <c r="P592" s="9" t="s">
        <v>2045</v>
      </c>
      <c r="Q592" s="9" t="s">
        <v>2054</v>
      </c>
    </row>
    <row r="593" spans="1:17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1037.6666666666667</v>
      </c>
      <c r="G593" s="7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s="9" t="s">
        <v>89</v>
      </c>
      <c r="P593" s="9" t="s">
        <v>2048</v>
      </c>
      <c r="Q593" s="9" t="s">
        <v>2049</v>
      </c>
    </row>
    <row r="594" spans="1:17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12.910076530612244</v>
      </c>
      <c r="G594" s="7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s="9" t="s">
        <v>33</v>
      </c>
      <c r="P594" s="9" t="s">
        <v>2037</v>
      </c>
      <c r="Q594" s="9" t="s">
        <v>2038</v>
      </c>
    </row>
    <row r="595" spans="1:17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154.84210526315789</v>
      </c>
      <c r="G595" s="7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s="9" t="s">
        <v>71</v>
      </c>
      <c r="P595" s="9" t="s">
        <v>2039</v>
      </c>
      <c r="Q595" s="9" t="s">
        <v>2047</v>
      </c>
    </row>
    <row r="596" spans="1:17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7.0991735537190088</v>
      </c>
      <c r="G596" s="7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s="9" t="s">
        <v>33</v>
      </c>
      <c r="P596" s="9" t="s">
        <v>2037</v>
      </c>
      <c r="Q596" s="9" t="s">
        <v>2038</v>
      </c>
    </row>
    <row r="597" spans="1:17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208.52773826458036</v>
      </c>
      <c r="G597" s="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s="9" t="s">
        <v>33</v>
      </c>
      <c r="P597" s="9" t="s">
        <v>2037</v>
      </c>
      <c r="Q597" s="9" t="s">
        <v>2038</v>
      </c>
    </row>
    <row r="598" spans="1:17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99.683544303797461</v>
      </c>
      <c r="G598" s="7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s="9" t="s">
        <v>53</v>
      </c>
      <c r="P598" s="9" t="s">
        <v>2039</v>
      </c>
      <c r="Q598" s="9" t="s">
        <v>2042</v>
      </c>
    </row>
    <row r="599" spans="1:17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201.59756097560978</v>
      </c>
      <c r="G599" s="7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s="9" t="s">
        <v>33</v>
      </c>
      <c r="P599" s="9" t="s">
        <v>2037</v>
      </c>
      <c r="Q599" s="9" t="s">
        <v>2038</v>
      </c>
    </row>
    <row r="600" spans="1:17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162.09032258064516</v>
      </c>
      <c r="G600" s="7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s="9" t="s">
        <v>23</v>
      </c>
      <c r="P600" s="9" t="s">
        <v>2033</v>
      </c>
      <c r="Q600" s="9" t="s">
        <v>2034</v>
      </c>
    </row>
    <row r="601" spans="1:17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</v>
      </c>
      <c r="G601" s="7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s="9" t="s">
        <v>42</v>
      </c>
      <c r="P601" s="9" t="s">
        <v>2039</v>
      </c>
      <c r="Q601" s="9" t="s">
        <v>2040</v>
      </c>
    </row>
    <row r="602" spans="1:17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5</v>
      </c>
      <c r="G602" s="7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s="9" t="s">
        <v>17</v>
      </c>
      <c r="P602" s="9" t="s">
        <v>2031</v>
      </c>
      <c r="Q602" s="9" t="s">
        <v>2032</v>
      </c>
    </row>
    <row r="603" spans="1:17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206.63492063492063</v>
      </c>
      <c r="G603" s="7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s="9" t="s">
        <v>65</v>
      </c>
      <c r="P603" s="9" t="s">
        <v>2035</v>
      </c>
      <c r="Q603" s="9" t="s">
        <v>2044</v>
      </c>
    </row>
    <row r="604" spans="1:17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128.23628691983123</v>
      </c>
      <c r="G604" s="7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s="9" t="s">
        <v>33</v>
      </c>
      <c r="P604" s="9" t="s">
        <v>2037</v>
      </c>
      <c r="Q604" s="9" t="s">
        <v>2038</v>
      </c>
    </row>
    <row r="605" spans="1:17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119.66037735849055</v>
      </c>
      <c r="G605" s="7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s="9" t="s">
        <v>33</v>
      </c>
      <c r="P605" s="9" t="s">
        <v>2037</v>
      </c>
      <c r="Q605" s="9" t="s">
        <v>2038</v>
      </c>
    </row>
    <row r="606" spans="1:17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170.73055242390078</v>
      </c>
      <c r="G606" s="7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s="9" t="s">
        <v>33</v>
      </c>
      <c r="P606" s="9" t="s">
        <v>2037</v>
      </c>
      <c r="Q606" s="9" t="s">
        <v>2038</v>
      </c>
    </row>
    <row r="607" spans="1:17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187.21212121212122</v>
      </c>
      <c r="G607" s="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s="9" t="s">
        <v>68</v>
      </c>
      <c r="P607" s="9" t="s">
        <v>2045</v>
      </c>
      <c r="Q607" s="9" t="s">
        <v>2046</v>
      </c>
    </row>
    <row r="608" spans="1:17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188.38235294117646</v>
      </c>
      <c r="G608" s="7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s="9" t="s">
        <v>23</v>
      </c>
      <c r="P608" s="9" t="s">
        <v>2033</v>
      </c>
      <c r="Q608" s="9" t="s">
        <v>2034</v>
      </c>
    </row>
    <row r="609" spans="1:17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131.29869186046511</v>
      </c>
      <c r="G609" s="7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s="9" t="s">
        <v>17</v>
      </c>
      <c r="P609" s="9" t="s">
        <v>2031</v>
      </c>
      <c r="Q609" s="9" t="s">
        <v>2032</v>
      </c>
    </row>
    <row r="610" spans="1:17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283.97435897435901</v>
      </c>
      <c r="G610" s="7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s="9" t="s">
        <v>159</v>
      </c>
      <c r="P610" s="9" t="s">
        <v>2033</v>
      </c>
      <c r="Q610" s="9" t="s">
        <v>2056</v>
      </c>
    </row>
    <row r="611" spans="1:17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120.41999999999999</v>
      </c>
      <c r="G611" s="7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s="9" t="s">
        <v>474</v>
      </c>
      <c r="P611" s="9" t="s">
        <v>2039</v>
      </c>
      <c r="Q611" s="9" t="s">
        <v>2061</v>
      </c>
    </row>
    <row r="612" spans="1:17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419.0560747663551</v>
      </c>
      <c r="G612" s="7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s="9" t="s">
        <v>33</v>
      </c>
      <c r="P612" s="9" t="s">
        <v>2037</v>
      </c>
      <c r="Q612" s="9" t="s">
        <v>2038</v>
      </c>
    </row>
    <row r="613" spans="1:17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13.853658536585368</v>
      </c>
      <c r="G613" s="7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s="9" t="s">
        <v>33</v>
      </c>
      <c r="P613" s="9" t="s">
        <v>2037</v>
      </c>
      <c r="Q613" s="9" t="s">
        <v>2038</v>
      </c>
    </row>
    <row r="614" spans="1:17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139.43548387096774</v>
      </c>
      <c r="G614" s="7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s="9" t="s">
        <v>50</v>
      </c>
      <c r="P614" s="9" t="s">
        <v>2033</v>
      </c>
      <c r="Q614" s="9" t="s">
        <v>2041</v>
      </c>
    </row>
    <row r="615" spans="1:17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174</v>
      </c>
      <c r="G615" s="7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s="9" t="s">
        <v>33</v>
      </c>
      <c r="P615" s="9" t="s">
        <v>2037</v>
      </c>
      <c r="Q615" s="9" t="s">
        <v>2038</v>
      </c>
    </row>
    <row r="616" spans="1:17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155.49056603773585</v>
      </c>
      <c r="G616" s="7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s="9" t="s">
        <v>33</v>
      </c>
      <c r="P616" s="9" t="s">
        <v>2037</v>
      </c>
      <c r="Q616" s="9" t="s">
        <v>2038</v>
      </c>
    </row>
    <row r="617" spans="1:17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170.44705882352943</v>
      </c>
      <c r="G617" s="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s="9" t="s">
        <v>33</v>
      </c>
      <c r="P617" s="9" t="s">
        <v>2037</v>
      </c>
      <c r="Q617" s="9" t="s">
        <v>2038</v>
      </c>
    </row>
    <row r="618" spans="1:17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189.515625</v>
      </c>
      <c r="G618" s="7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s="9" t="s">
        <v>60</v>
      </c>
      <c r="P618" s="9" t="s">
        <v>2033</v>
      </c>
      <c r="Q618" s="9" t="s">
        <v>2043</v>
      </c>
    </row>
    <row r="619" spans="1:17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249.71428571428572</v>
      </c>
      <c r="G619" s="7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s="9" t="s">
        <v>33</v>
      </c>
      <c r="P619" s="9" t="s">
        <v>2037</v>
      </c>
      <c r="Q619" s="9" t="s">
        <v>2038</v>
      </c>
    </row>
    <row r="620" spans="1:17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48.860523665659613</v>
      </c>
      <c r="G620" s="7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s="9" t="s">
        <v>68</v>
      </c>
      <c r="P620" s="9" t="s">
        <v>2045</v>
      </c>
      <c r="Q620" s="9" t="s">
        <v>2046</v>
      </c>
    </row>
    <row r="621" spans="1:17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28.461970393057683</v>
      </c>
      <c r="G621" s="7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s="9" t="s">
        <v>33</v>
      </c>
      <c r="P621" s="9" t="s">
        <v>2037</v>
      </c>
      <c r="Q621" s="9" t="s">
        <v>2038</v>
      </c>
    </row>
    <row r="622" spans="1:17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268.02325581395348</v>
      </c>
      <c r="G622" s="7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s="9" t="s">
        <v>122</v>
      </c>
      <c r="P622" s="9" t="s">
        <v>2052</v>
      </c>
      <c r="Q622" s="9" t="s">
        <v>2053</v>
      </c>
    </row>
    <row r="623" spans="1:17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619.80078125</v>
      </c>
      <c r="G623" s="7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s="9" t="s">
        <v>33</v>
      </c>
      <c r="P623" s="9" t="s">
        <v>2037</v>
      </c>
      <c r="Q623" s="9" t="s">
        <v>2038</v>
      </c>
    </row>
    <row r="624" spans="1:17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3.1301587301587301</v>
      </c>
      <c r="G624" s="7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s="9" t="s">
        <v>60</v>
      </c>
      <c r="P624" s="9" t="s">
        <v>2033</v>
      </c>
      <c r="Q624" s="9" t="s">
        <v>2043</v>
      </c>
    </row>
    <row r="625" spans="1:17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159.92152704135739</v>
      </c>
      <c r="G625" s="7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s="9" t="s">
        <v>33</v>
      </c>
      <c r="P625" s="9" t="s">
        <v>2037</v>
      </c>
      <c r="Q625" s="9" t="s">
        <v>2038</v>
      </c>
    </row>
    <row r="626" spans="1:17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279.39215686274508</v>
      </c>
      <c r="G626" s="7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s="9" t="s">
        <v>122</v>
      </c>
      <c r="P626" s="9" t="s">
        <v>2052</v>
      </c>
      <c r="Q626" s="9" t="s">
        <v>2053</v>
      </c>
    </row>
    <row r="627" spans="1:17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77.373333333333335</v>
      </c>
      <c r="G627" s="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s="9" t="s">
        <v>33</v>
      </c>
      <c r="P627" s="9" t="s">
        <v>2037</v>
      </c>
      <c r="Q627" s="9" t="s">
        <v>2038</v>
      </c>
    </row>
    <row r="628" spans="1:17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206.32812500000003</v>
      </c>
      <c r="G628" s="7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s="9" t="s">
        <v>33</v>
      </c>
      <c r="P628" s="9" t="s">
        <v>2037</v>
      </c>
      <c r="Q628" s="9" t="s">
        <v>2038</v>
      </c>
    </row>
    <row r="629" spans="1:17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694.25</v>
      </c>
      <c r="G629" s="7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s="9" t="s">
        <v>17</v>
      </c>
      <c r="P629" s="9" t="s">
        <v>2031</v>
      </c>
      <c r="Q629" s="9" t="s">
        <v>2032</v>
      </c>
    </row>
    <row r="630" spans="1:17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151.78947368421052</v>
      </c>
      <c r="G630" s="7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s="9" t="s">
        <v>60</v>
      </c>
      <c r="P630" s="9" t="s">
        <v>2033</v>
      </c>
      <c r="Q630" s="9" t="s">
        <v>2043</v>
      </c>
    </row>
    <row r="631" spans="1:17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64.58207217694995</v>
      </c>
      <c r="G631" s="7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s="9" t="s">
        <v>33</v>
      </c>
      <c r="P631" s="9" t="s">
        <v>2037</v>
      </c>
      <c r="Q631" s="9" t="s">
        <v>2038</v>
      </c>
    </row>
    <row r="632" spans="1:17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62.873684210526314</v>
      </c>
      <c r="G632" s="7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s="9" t="s">
        <v>33</v>
      </c>
      <c r="P632" s="9" t="s">
        <v>2037</v>
      </c>
      <c r="Q632" s="9" t="s">
        <v>2038</v>
      </c>
    </row>
    <row r="633" spans="1:17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310.39864864864865</v>
      </c>
      <c r="G633" s="7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s="9" t="s">
        <v>33</v>
      </c>
      <c r="P633" s="9" t="s">
        <v>2037</v>
      </c>
      <c r="Q633" s="9" t="s">
        <v>2038</v>
      </c>
    </row>
    <row r="634" spans="1:17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42.859916782246884</v>
      </c>
      <c r="G634" s="7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s="9" t="s">
        <v>33</v>
      </c>
      <c r="P634" s="9" t="s">
        <v>2037</v>
      </c>
      <c r="Q634" s="9" t="s">
        <v>2038</v>
      </c>
    </row>
    <row r="635" spans="1:17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83.119402985074629</v>
      </c>
      <c r="G635" s="7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s="9" t="s">
        <v>71</v>
      </c>
      <c r="P635" s="9" t="s">
        <v>2039</v>
      </c>
      <c r="Q635" s="9" t="s">
        <v>2047</v>
      </c>
    </row>
    <row r="636" spans="1:17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78.531302876480552</v>
      </c>
      <c r="G636" s="7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s="9" t="s">
        <v>269</v>
      </c>
      <c r="P636" s="9" t="s">
        <v>2039</v>
      </c>
      <c r="Q636" s="9" t="s">
        <v>2058</v>
      </c>
    </row>
    <row r="637" spans="1:17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114.09352517985612</v>
      </c>
      <c r="G637" s="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s="9" t="s">
        <v>269</v>
      </c>
      <c r="P637" s="9" t="s">
        <v>2039</v>
      </c>
      <c r="Q637" s="9" t="s">
        <v>2058</v>
      </c>
    </row>
    <row r="638" spans="1:17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64.537683358624179</v>
      </c>
      <c r="G638" s="7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s="9" t="s">
        <v>71</v>
      </c>
      <c r="P638" s="9" t="s">
        <v>2039</v>
      </c>
      <c r="Q638" s="9" t="s">
        <v>2047</v>
      </c>
    </row>
    <row r="639" spans="1:17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79.411764705882348</v>
      </c>
      <c r="G639" s="7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s="9" t="s">
        <v>33</v>
      </c>
      <c r="P639" s="9" t="s">
        <v>2037</v>
      </c>
      <c r="Q639" s="9" t="s">
        <v>2038</v>
      </c>
    </row>
    <row r="640" spans="1:17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11.419117647058824</v>
      </c>
      <c r="G640" s="7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s="9" t="s">
        <v>33</v>
      </c>
      <c r="P640" s="9" t="s">
        <v>2037</v>
      </c>
      <c r="Q640" s="9" t="s">
        <v>2038</v>
      </c>
    </row>
    <row r="641" spans="1:17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9"/>
        <v>56.186046511627907</v>
      </c>
      <c r="G641" s="7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s="9" t="s">
        <v>53</v>
      </c>
      <c r="P641" s="9" t="s">
        <v>2039</v>
      </c>
      <c r="Q641" s="9" t="s">
        <v>2042</v>
      </c>
    </row>
    <row r="642" spans="1:17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9"/>
        <v>16.501669449081803</v>
      </c>
      <c r="G642" s="7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s="9" t="s">
        <v>33</v>
      </c>
      <c r="P642" s="9" t="s">
        <v>2037</v>
      </c>
      <c r="Q642" s="9" t="s">
        <v>2038</v>
      </c>
    </row>
    <row r="643" spans="1:17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10">E643/D643*100</f>
        <v>119.96808510638297</v>
      </c>
      <c r="G643" s="7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s="9" t="s">
        <v>33</v>
      </c>
      <c r="P643" s="9" t="s">
        <v>2037</v>
      </c>
      <c r="Q643" s="9" t="s">
        <v>2038</v>
      </c>
    </row>
    <row r="644" spans="1:17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145.45652173913044</v>
      </c>
      <c r="G644" s="7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s="9" t="s">
        <v>65</v>
      </c>
      <c r="P644" s="9" t="s">
        <v>2035</v>
      </c>
      <c r="Q644" s="9" t="s">
        <v>2044</v>
      </c>
    </row>
    <row r="645" spans="1:17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221.38255033557047</v>
      </c>
      <c r="G645" s="7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s="9" t="s">
        <v>33</v>
      </c>
      <c r="P645" s="9" t="s">
        <v>2037</v>
      </c>
      <c r="Q645" s="9" t="s">
        <v>2038</v>
      </c>
    </row>
    <row r="646" spans="1:17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48.396694214876035</v>
      </c>
      <c r="G646" s="7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s="9" t="s">
        <v>33</v>
      </c>
      <c r="P646" s="9" t="s">
        <v>2037</v>
      </c>
      <c r="Q646" s="9" t="s">
        <v>2038</v>
      </c>
    </row>
    <row r="647" spans="1:17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92.911504424778755</v>
      </c>
      <c r="G647" s="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s="9" t="s">
        <v>23</v>
      </c>
      <c r="P647" s="9" t="s">
        <v>2033</v>
      </c>
      <c r="Q647" s="9" t="s">
        <v>2034</v>
      </c>
    </row>
    <row r="648" spans="1:17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88.599797365754824</v>
      </c>
      <c r="G648" s="7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s="9" t="s">
        <v>89</v>
      </c>
      <c r="P648" s="9" t="s">
        <v>2048</v>
      </c>
      <c r="Q648" s="9" t="s">
        <v>2049</v>
      </c>
    </row>
    <row r="649" spans="1:17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41.4</v>
      </c>
      <c r="G649" s="7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s="9" t="s">
        <v>206</v>
      </c>
      <c r="P649" s="9" t="s">
        <v>2045</v>
      </c>
      <c r="Q649" s="9" t="s">
        <v>2057</v>
      </c>
    </row>
    <row r="650" spans="1:17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63.056795131845846</v>
      </c>
      <c r="G650" s="7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s="9" t="s">
        <v>17</v>
      </c>
      <c r="P650" s="9" t="s">
        <v>2031</v>
      </c>
      <c r="Q650" s="9" t="s">
        <v>2032</v>
      </c>
    </row>
    <row r="651" spans="1:17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48.482333607230892</v>
      </c>
      <c r="G651" s="7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s="9" t="s">
        <v>33</v>
      </c>
      <c r="P651" s="9" t="s">
        <v>2037</v>
      </c>
      <c r="Q651" s="9" t="s">
        <v>2038</v>
      </c>
    </row>
    <row r="652" spans="1:17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2</v>
      </c>
      <c r="G652" s="7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s="9" t="s">
        <v>159</v>
      </c>
      <c r="P652" s="9" t="s">
        <v>2033</v>
      </c>
      <c r="Q652" s="9" t="s">
        <v>2056</v>
      </c>
    </row>
    <row r="653" spans="1:17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88.47941026944585</v>
      </c>
      <c r="G653" s="7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s="9" t="s">
        <v>100</v>
      </c>
      <c r="P653" s="9" t="s">
        <v>2039</v>
      </c>
      <c r="Q653" s="9" t="s">
        <v>2050</v>
      </c>
    </row>
    <row r="654" spans="1:17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126.84</v>
      </c>
      <c r="G654" s="7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s="9" t="s">
        <v>28</v>
      </c>
      <c r="P654" s="9" t="s">
        <v>2035</v>
      </c>
      <c r="Q654" s="9" t="s">
        <v>2036</v>
      </c>
    </row>
    <row r="655" spans="1:17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2338.833333333333</v>
      </c>
      <c r="G655" s="7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s="9" t="s">
        <v>28</v>
      </c>
      <c r="P655" s="9" t="s">
        <v>2035</v>
      </c>
      <c r="Q655" s="9" t="s">
        <v>2036</v>
      </c>
    </row>
    <row r="656" spans="1:17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508.38857142857148</v>
      </c>
      <c r="G656" s="7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s="9" t="s">
        <v>148</v>
      </c>
      <c r="P656" s="9" t="s">
        <v>2033</v>
      </c>
      <c r="Q656" s="9" t="s">
        <v>2055</v>
      </c>
    </row>
    <row r="657" spans="1:17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191.47826086956522</v>
      </c>
      <c r="G657" s="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s="9" t="s">
        <v>122</v>
      </c>
      <c r="P657" s="9" t="s">
        <v>2052</v>
      </c>
      <c r="Q657" s="9" t="s">
        <v>2053</v>
      </c>
    </row>
    <row r="658" spans="1:17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42.127533783783782</v>
      </c>
      <c r="G658" s="7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s="9" t="s">
        <v>17</v>
      </c>
      <c r="P658" s="9" t="s">
        <v>2031</v>
      </c>
      <c r="Q658" s="9" t="s">
        <v>2032</v>
      </c>
    </row>
    <row r="659" spans="1:17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</v>
      </c>
      <c r="G659" s="7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s="9" t="s">
        <v>474</v>
      </c>
      <c r="P659" s="9" t="s">
        <v>2039</v>
      </c>
      <c r="Q659" s="9" t="s">
        <v>2061</v>
      </c>
    </row>
    <row r="660" spans="1:17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60.064638783269963</v>
      </c>
      <c r="G660" s="7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s="9" t="s">
        <v>23</v>
      </c>
      <c r="P660" s="9" t="s">
        <v>2033</v>
      </c>
      <c r="Q660" s="9" t="s">
        <v>2034</v>
      </c>
    </row>
    <row r="661" spans="1:17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47.232808616404313</v>
      </c>
      <c r="G661" s="7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s="9" t="s">
        <v>42</v>
      </c>
      <c r="P661" s="9" t="s">
        <v>2039</v>
      </c>
      <c r="Q661" s="9" t="s">
        <v>2040</v>
      </c>
    </row>
    <row r="662" spans="1:17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81.736263736263737</v>
      </c>
      <c r="G662" s="7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s="9" t="s">
        <v>33</v>
      </c>
      <c r="P662" s="9" t="s">
        <v>2037</v>
      </c>
      <c r="Q662" s="9" t="s">
        <v>2038</v>
      </c>
    </row>
    <row r="663" spans="1:17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54.187265917603</v>
      </c>
      <c r="G663" s="7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s="9" t="s">
        <v>159</v>
      </c>
      <c r="P663" s="9" t="s">
        <v>2033</v>
      </c>
      <c r="Q663" s="9" t="s">
        <v>2056</v>
      </c>
    </row>
    <row r="664" spans="1:17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97.868131868131869</v>
      </c>
      <c r="G664" s="7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s="9" t="s">
        <v>33</v>
      </c>
      <c r="P664" s="9" t="s">
        <v>2037</v>
      </c>
      <c r="Q664" s="9" t="s">
        <v>2038</v>
      </c>
    </row>
    <row r="665" spans="1:17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77.239999999999995</v>
      </c>
      <c r="G665" s="7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s="9" t="s">
        <v>33</v>
      </c>
      <c r="P665" s="9" t="s">
        <v>2037</v>
      </c>
      <c r="Q665" s="9" t="s">
        <v>2038</v>
      </c>
    </row>
    <row r="666" spans="1:17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33.464735516372798</v>
      </c>
      <c r="G666" s="7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s="9" t="s">
        <v>159</v>
      </c>
      <c r="P666" s="9" t="s">
        <v>2033</v>
      </c>
      <c r="Q666" s="9" t="s">
        <v>2056</v>
      </c>
    </row>
    <row r="667" spans="1:17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239.58823529411765</v>
      </c>
      <c r="G667" s="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s="9" t="s">
        <v>42</v>
      </c>
      <c r="P667" s="9" t="s">
        <v>2039</v>
      </c>
      <c r="Q667" s="9" t="s">
        <v>2040</v>
      </c>
    </row>
    <row r="668" spans="1:17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64.032258064516128</v>
      </c>
      <c r="G668" s="7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s="9" t="s">
        <v>33</v>
      </c>
      <c r="P668" s="9" t="s">
        <v>2037</v>
      </c>
      <c r="Q668" s="9" t="s">
        <v>2038</v>
      </c>
    </row>
    <row r="669" spans="1:17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176.15942028985506</v>
      </c>
      <c r="G669" s="7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s="9" t="s">
        <v>1029</v>
      </c>
      <c r="P669" s="9" t="s">
        <v>2062</v>
      </c>
      <c r="Q669" s="9" t="s">
        <v>2063</v>
      </c>
    </row>
    <row r="670" spans="1:17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20.33818181818182</v>
      </c>
      <c r="G670" s="7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s="9" t="s">
        <v>33</v>
      </c>
      <c r="P670" s="9" t="s">
        <v>2037</v>
      </c>
      <c r="Q670" s="9" t="s">
        <v>2038</v>
      </c>
    </row>
    <row r="671" spans="1:17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358.64754098360658</v>
      </c>
      <c r="G671" s="7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s="9" t="s">
        <v>33</v>
      </c>
      <c r="P671" s="9" t="s">
        <v>2037</v>
      </c>
      <c r="Q671" s="9" t="s">
        <v>2038</v>
      </c>
    </row>
    <row r="672" spans="1:17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468.85802469135803</v>
      </c>
      <c r="G672" s="7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s="9" t="s">
        <v>60</v>
      </c>
      <c r="P672" s="9" t="s">
        <v>2033</v>
      </c>
      <c r="Q672" s="9" t="s">
        <v>2043</v>
      </c>
    </row>
    <row r="673" spans="1:17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122.05635245901641</v>
      </c>
      <c r="G673" s="7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s="9" t="s">
        <v>33</v>
      </c>
      <c r="P673" s="9" t="s">
        <v>2037</v>
      </c>
      <c r="Q673" s="9" t="s">
        <v>2038</v>
      </c>
    </row>
    <row r="674" spans="1:17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55.931783729156137</v>
      </c>
      <c r="G674" s="7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s="9" t="s">
        <v>33</v>
      </c>
      <c r="P674" s="9" t="s">
        <v>2037</v>
      </c>
      <c r="Q674" s="9" t="s">
        <v>2038</v>
      </c>
    </row>
    <row r="675" spans="1:17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43.660714285714285</v>
      </c>
      <c r="G675" s="7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s="9" t="s">
        <v>60</v>
      </c>
      <c r="P675" s="9" t="s">
        <v>2033</v>
      </c>
      <c r="Q675" s="9" t="s">
        <v>2043</v>
      </c>
    </row>
    <row r="676" spans="1:17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33.53837141183363</v>
      </c>
      <c r="G676" s="7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s="9" t="s">
        <v>122</v>
      </c>
      <c r="P676" s="9" t="s">
        <v>2052</v>
      </c>
      <c r="Q676" s="9" t="s">
        <v>2053</v>
      </c>
    </row>
    <row r="677" spans="1:17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122.97938144329896</v>
      </c>
      <c r="G677" s="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s="9" t="s">
        <v>1029</v>
      </c>
      <c r="P677" s="9" t="s">
        <v>2062</v>
      </c>
      <c r="Q677" s="9" t="s">
        <v>2063</v>
      </c>
    </row>
    <row r="678" spans="1:17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189.74959871589084</v>
      </c>
      <c r="G678" s="7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s="9" t="s">
        <v>122</v>
      </c>
      <c r="P678" s="9" t="s">
        <v>2052</v>
      </c>
      <c r="Q678" s="9" t="s">
        <v>2053</v>
      </c>
    </row>
    <row r="679" spans="1:17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83.622641509433961</v>
      </c>
      <c r="G679" s="7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s="9" t="s">
        <v>119</v>
      </c>
      <c r="P679" s="9" t="s">
        <v>2045</v>
      </c>
      <c r="Q679" s="9" t="s">
        <v>2051</v>
      </c>
    </row>
    <row r="680" spans="1:17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17.968844221105527</v>
      </c>
      <c r="G680" s="7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s="9" t="s">
        <v>53</v>
      </c>
      <c r="P680" s="9" t="s">
        <v>2039</v>
      </c>
      <c r="Q680" s="9" t="s">
        <v>2042</v>
      </c>
    </row>
    <row r="681" spans="1:17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1036.5</v>
      </c>
      <c r="G681" s="7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s="9" t="s">
        <v>17</v>
      </c>
      <c r="P681" s="9" t="s">
        <v>2031</v>
      </c>
      <c r="Q681" s="9" t="s">
        <v>2032</v>
      </c>
    </row>
    <row r="682" spans="1:17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97.405219780219781</v>
      </c>
      <c r="G682" s="7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s="9" t="s">
        <v>292</v>
      </c>
      <c r="P682" s="9" t="s">
        <v>2048</v>
      </c>
      <c r="Q682" s="9" t="s">
        <v>2059</v>
      </c>
    </row>
    <row r="683" spans="1:17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86.386203150461711</v>
      </c>
      <c r="G683" s="7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s="9" t="s">
        <v>33</v>
      </c>
      <c r="P683" s="9" t="s">
        <v>2037</v>
      </c>
      <c r="Q683" s="9" t="s">
        <v>2038</v>
      </c>
    </row>
    <row r="684" spans="1:17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150.16666666666666</v>
      </c>
      <c r="G684" s="7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s="9" t="s">
        <v>33</v>
      </c>
      <c r="P684" s="9" t="s">
        <v>2037</v>
      </c>
      <c r="Q684" s="9" t="s">
        <v>2038</v>
      </c>
    </row>
    <row r="685" spans="1:17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358.43478260869563</v>
      </c>
      <c r="G685" s="7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s="9" t="s">
        <v>33</v>
      </c>
      <c r="P685" s="9" t="s">
        <v>2037</v>
      </c>
      <c r="Q685" s="9" t="s">
        <v>2038</v>
      </c>
    </row>
    <row r="686" spans="1:17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542.85714285714289</v>
      </c>
      <c r="G686" s="7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s="9" t="s">
        <v>68</v>
      </c>
      <c r="P686" s="9" t="s">
        <v>2045</v>
      </c>
      <c r="Q686" s="9" t="s">
        <v>2046</v>
      </c>
    </row>
    <row r="687" spans="1:17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67.500714285714281</v>
      </c>
      <c r="G687" s="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s="9" t="s">
        <v>33</v>
      </c>
      <c r="P687" s="9" t="s">
        <v>2037</v>
      </c>
      <c r="Q687" s="9" t="s">
        <v>2038</v>
      </c>
    </row>
    <row r="688" spans="1:17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191.74666666666667</v>
      </c>
      <c r="G688" s="7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s="9" t="s">
        <v>65</v>
      </c>
      <c r="P688" s="9" t="s">
        <v>2035</v>
      </c>
      <c r="Q688" s="9" t="s">
        <v>2044</v>
      </c>
    </row>
    <row r="689" spans="1:17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932</v>
      </c>
      <c r="G689" s="7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s="9" t="s">
        <v>33</v>
      </c>
      <c r="P689" s="9" t="s">
        <v>2037</v>
      </c>
      <c r="Q689" s="9" t="s">
        <v>2038</v>
      </c>
    </row>
    <row r="690" spans="1:17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429.27586206896552</v>
      </c>
      <c r="G690" s="7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s="9" t="s">
        <v>269</v>
      </c>
      <c r="P690" s="9" t="s">
        <v>2039</v>
      </c>
      <c r="Q690" s="9" t="s">
        <v>2058</v>
      </c>
    </row>
    <row r="691" spans="1:17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100.65753424657535</v>
      </c>
      <c r="G691" s="7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s="9" t="s">
        <v>28</v>
      </c>
      <c r="P691" s="9" t="s">
        <v>2035</v>
      </c>
      <c r="Q691" s="9" t="s">
        <v>2036</v>
      </c>
    </row>
    <row r="692" spans="1:17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226.61111111111109</v>
      </c>
      <c r="G692" s="7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s="9" t="s">
        <v>42</v>
      </c>
      <c r="P692" s="9" t="s">
        <v>2039</v>
      </c>
      <c r="Q692" s="9" t="s">
        <v>2040</v>
      </c>
    </row>
    <row r="693" spans="1:17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142.38</v>
      </c>
      <c r="G693" s="7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s="9" t="s">
        <v>42</v>
      </c>
      <c r="P693" s="9" t="s">
        <v>2039</v>
      </c>
      <c r="Q693" s="9" t="s">
        <v>2040</v>
      </c>
    </row>
    <row r="694" spans="1:17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90.633333333333326</v>
      </c>
      <c r="G694" s="7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s="9" t="s">
        <v>23</v>
      </c>
      <c r="P694" s="9" t="s">
        <v>2033</v>
      </c>
      <c r="Q694" s="9" t="s">
        <v>2034</v>
      </c>
    </row>
    <row r="695" spans="1:17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63.966740576496676</v>
      </c>
      <c r="G695" s="7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s="9" t="s">
        <v>33</v>
      </c>
      <c r="P695" s="9" t="s">
        <v>2037</v>
      </c>
      <c r="Q695" s="9" t="s">
        <v>2038</v>
      </c>
    </row>
    <row r="696" spans="1:17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84.131868131868131</v>
      </c>
      <c r="G696" s="7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s="9" t="s">
        <v>33</v>
      </c>
      <c r="P696" s="9" t="s">
        <v>2037</v>
      </c>
      <c r="Q696" s="9" t="s">
        <v>2038</v>
      </c>
    </row>
    <row r="697" spans="1:17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133.93478260869566</v>
      </c>
      <c r="G697" s="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s="9" t="s">
        <v>23</v>
      </c>
      <c r="P697" s="9" t="s">
        <v>2033</v>
      </c>
      <c r="Q697" s="9" t="s">
        <v>2034</v>
      </c>
    </row>
    <row r="698" spans="1:17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59.042047531992694</v>
      </c>
      <c r="G698" s="7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s="9" t="s">
        <v>33</v>
      </c>
      <c r="P698" s="9" t="s">
        <v>2037</v>
      </c>
      <c r="Q698" s="9" t="s">
        <v>2038</v>
      </c>
    </row>
    <row r="699" spans="1:17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152.80062063615205</v>
      </c>
      <c r="G699" s="7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s="9" t="s">
        <v>50</v>
      </c>
      <c r="P699" s="9" t="s">
        <v>2033</v>
      </c>
      <c r="Q699" s="9" t="s">
        <v>2041</v>
      </c>
    </row>
    <row r="700" spans="1:17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446.69121140142522</v>
      </c>
      <c r="G700" s="7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s="9" t="s">
        <v>65</v>
      </c>
      <c r="P700" s="9" t="s">
        <v>2035</v>
      </c>
      <c r="Q700" s="9" t="s">
        <v>2044</v>
      </c>
    </row>
    <row r="701" spans="1:17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84.391891891891888</v>
      </c>
      <c r="G701" s="7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s="9" t="s">
        <v>53</v>
      </c>
      <c r="P701" s="9" t="s">
        <v>2039</v>
      </c>
      <c r="Q701" s="9" t="s">
        <v>2042</v>
      </c>
    </row>
    <row r="702" spans="1:17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3</v>
      </c>
      <c r="G702" s="7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s="9" t="s">
        <v>65</v>
      </c>
      <c r="P702" s="9" t="s">
        <v>2035</v>
      </c>
      <c r="Q702" s="9" t="s">
        <v>2044</v>
      </c>
    </row>
    <row r="703" spans="1:17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175.02692307692308</v>
      </c>
      <c r="G703" s="7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s="9" t="s">
        <v>33</v>
      </c>
      <c r="P703" s="9" t="s">
        <v>2037</v>
      </c>
      <c r="Q703" s="9" t="s">
        <v>2038</v>
      </c>
    </row>
    <row r="704" spans="1:17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54.137931034482754</v>
      </c>
      <c r="G704" s="7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s="9" t="s">
        <v>65</v>
      </c>
      <c r="P704" s="9" t="s">
        <v>2035</v>
      </c>
      <c r="Q704" s="9" t="s">
        <v>2044</v>
      </c>
    </row>
    <row r="705" spans="1:17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0"/>
        <v>311.87381703470032</v>
      </c>
      <c r="G705" s="7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s="9" t="s">
        <v>206</v>
      </c>
      <c r="P705" s="9" t="s">
        <v>2045</v>
      </c>
      <c r="Q705" s="9" t="s">
        <v>2057</v>
      </c>
    </row>
    <row r="706" spans="1:17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0"/>
        <v>122.78160919540231</v>
      </c>
      <c r="G706" s="7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s="9" t="s">
        <v>71</v>
      </c>
      <c r="P706" s="9" t="s">
        <v>2039</v>
      </c>
      <c r="Q706" s="9" t="s">
        <v>2047</v>
      </c>
    </row>
    <row r="707" spans="1:17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11">E707/D707*100</f>
        <v>99.026517383618156</v>
      </c>
      <c r="G707" s="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s="9" t="s">
        <v>68</v>
      </c>
      <c r="P707" s="9" t="s">
        <v>2045</v>
      </c>
      <c r="Q707" s="9" t="s">
        <v>2046</v>
      </c>
    </row>
    <row r="708" spans="1:17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127.84686346863469</v>
      </c>
      <c r="G708" s="7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s="9" t="s">
        <v>28</v>
      </c>
      <c r="P708" s="9" t="s">
        <v>2035</v>
      </c>
      <c r="Q708" s="9" t="s">
        <v>2036</v>
      </c>
    </row>
    <row r="709" spans="1:17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158.61643835616439</v>
      </c>
      <c r="G709" s="7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s="9" t="s">
        <v>53</v>
      </c>
      <c r="P709" s="9" t="s">
        <v>2039</v>
      </c>
      <c r="Q709" s="9" t="s">
        <v>2042</v>
      </c>
    </row>
    <row r="710" spans="1:17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707.05882352941171</v>
      </c>
      <c r="G710" s="7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s="9" t="s">
        <v>33</v>
      </c>
      <c r="P710" s="9" t="s">
        <v>2037</v>
      </c>
      <c r="Q710" s="9" t="s">
        <v>2038</v>
      </c>
    </row>
    <row r="711" spans="1:17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142.38775510204081</v>
      </c>
      <c r="G711" s="7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s="9" t="s">
        <v>33</v>
      </c>
      <c r="P711" s="9" t="s">
        <v>2037</v>
      </c>
      <c r="Q711" s="9" t="s">
        <v>2038</v>
      </c>
    </row>
    <row r="712" spans="1:17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147.86046511627907</v>
      </c>
      <c r="G712" s="7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s="9" t="s">
        <v>33</v>
      </c>
      <c r="P712" s="9" t="s">
        <v>2037</v>
      </c>
      <c r="Q712" s="9" t="s">
        <v>2038</v>
      </c>
    </row>
    <row r="713" spans="1:17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20.322580645161288</v>
      </c>
      <c r="G713" s="7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s="9" t="s">
        <v>33</v>
      </c>
      <c r="P713" s="9" t="s">
        <v>2037</v>
      </c>
      <c r="Q713" s="9" t="s">
        <v>2038</v>
      </c>
    </row>
    <row r="714" spans="1:17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1840.625</v>
      </c>
      <c r="G714" s="7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s="9" t="s">
        <v>33</v>
      </c>
      <c r="P714" s="9" t="s">
        <v>2037</v>
      </c>
      <c r="Q714" s="9" t="s">
        <v>2038</v>
      </c>
    </row>
    <row r="715" spans="1:17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161.94202898550725</v>
      </c>
      <c r="G715" s="7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s="9" t="s">
        <v>133</v>
      </c>
      <c r="P715" s="9" t="s">
        <v>2045</v>
      </c>
      <c r="Q715" s="9" t="s">
        <v>2054</v>
      </c>
    </row>
    <row r="716" spans="1:17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472.82077922077923</v>
      </c>
      <c r="G716" s="7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s="9" t="s">
        <v>23</v>
      </c>
      <c r="P716" s="9" t="s">
        <v>2033</v>
      </c>
      <c r="Q716" s="9" t="s">
        <v>2034</v>
      </c>
    </row>
    <row r="717" spans="1:17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24.466101694915253</v>
      </c>
      <c r="G717" s="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s="9" t="s">
        <v>292</v>
      </c>
      <c r="P717" s="9" t="s">
        <v>2048</v>
      </c>
      <c r="Q717" s="9" t="s">
        <v>2059</v>
      </c>
    </row>
    <row r="718" spans="1:17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517.65</v>
      </c>
      <c r="G718" s="7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s="9" t="s">
        <v>33</v>
      </c>
      <c r="P718" s="9" t="s">
        <v>2037</v>
      </c>
      <c r="Q718" s="9" t="s">
        <v>2038</v>
      </c>
    </row>
    <row r="719" spans="1:17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247.64285714285714</v>
      </c>
      <c r="G719" s="7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s="9" t="s">
        <v>42</v>
      </c>
      <c r="P719" s="9" t="s">
        <v>2039</v>
      </c>
      <c r="Q719" s="9" t="s">
        <v>2040</v>
      </c>
    </row>
    <row r="720" spans="1:17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100.20481927710843</v>
      </c>
      <c r="G720" s="7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s="9" t="s">
        <v>65</v>
      </c>
      <c r="P720" s="9" t="s">
        <v>2035</v>
      </c>
      <c r="Q720" s="9" t="s">
        <v>2044</v>
      </c>
    </row>
    <row r="721" spans="1:17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153</v>
      </c>
      <c r="G721" s="7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s="9" t="s">
        <v>119</v>
      </c>
      <c r="P721" s="9" t="s">
        <v>2045</v>
      </c>
      <c r="Q721" s="9" t="s">
        <v>2051</v>
      </c>
    </row>
    <row r="722" spans="1:17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37.091954022988503</v>
      </c>
      <c r="G722" s="7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s="9" t="s">
        <v>33</v>
      </c>
      <c r="P722" s="9" t="s">
        <v>2037</v>
      </c>
      <c r="Q722" s="9" t="s">
        <v>2038</v>
      </c>
    </row>
    <row r="723" spans="1:17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4.392394822006473</v>
      </c>
      <c r="G723" s="7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s="9" t="s">
        <v>23</v>
      </c>
      <c r="P723" s="9" t="s">
        <v>2033</v>
      </c>
      <c r="Q723" s="9" t="s">
        <v>2034</v>
      </c>
    </row>
    <row r="724" spans="1:17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156.50721649484535</v>
      </c>
      <c r="G724" s="7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s="9" t="s">
        <v>42</v>
      </c>
      <c r="P724" s="9" t="s">
        <v>2039</v>
      </c>
      <c r="Q724" s="9" t="s">
        <v>2040</v>
      </c>
    </row>
    <row r="725" spans="1:17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270.40816326530609</v>
      </c>
      <c r="G725" s="7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s="9" t="s">
        <v>33</v>
      </c>
      <c r="P725" s="9" t="s">
        <v>2037</v>
      </c>
      <c r="Q725" s="9" t="s">
        <v>2038</v>
      </c>
    </row>
    <row r="726" spans="1:17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134.05952380952382</v>
      </c>
      <c r="G726" s="7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s="9" t="s">
        <v>33</v>
      </c>
      <c r="P726" s="9" t="s">
        <v>2037</v>
      </c>
      <c r="Q726" s="9" t="s">
        <v>2038</v>
      </c>
    </row>
    <row r="727" spans="1:17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50.398033126293996</v>
      </c>
      <c r="G727" s="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s="9" t="s">
        <v>292</v>
      </c>
      <c r="P727" s="9" t="s">
        <v>2048</v>
      </c>
      <c r="Q727" s="9" t="s">
        <v>2059</v>
      </c>
    </row>
    <row r="728" spans="1:17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88.815837937384899</v>
      </c>
      <c r="G728" s="7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s="9" t="s">
        <v>33</v>
      </c>
      <c r="P728" s="9" t="s">
        <v>2037</v>
      </c>
      <c r="Q728" s="9" t="s">
        <v>2038</v>
      </c>
    </row>
    <row r="729" spans="1:17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165</v>
      </c>
      <c r="G729" s="7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s="9" t="s">
        <v>28</v>
      </c>
      <c r="P729" s="9" t="s">
        <v>2035</v>
      </c>
      <c r="Q729" s="9" t="s">
        <v>2036</v>
      </c>
    </row>
    <row r="730" spans="1:17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17.5</v>
      </c>
      <c r="G730" s="7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s="9" t="s">
        <v>33</v>
      </c>
      <c r="P730" s="9" t="s">
        <v>2037</v>
      </c>
      <c r="Q730" s="9" t="s">
        <v>2038</v>
      </c>
    </row>
    <row r="731" spans="1:17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185.66071428571428</v>
      </c>
      <c r="G731" s="7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s="9" t="s">
        <v>53</v>
      </c>
      <c r="P731" s="9" t="s">
        <v>2039</v>
      </c>
      <c r="Q731" s="9" t="s">
        <v>2042</v>
      </c>
    </row>
    <row r="732" spans="1:17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412.6631944444444</v>
      </c>
      <c r="G732" s="7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s="9" t="s">
        <v>65</v>
      </c>
      <c r="P732" s="9" t="s">
        <v>2035</v>
      </c>
      <c r="Q732" s="9" t="s">
        <v>2044</v>
      </c>
    </row>
    <row r="733" spans="1:17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90.25</v>
      </c>
      <c r="G733" s="7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s="9" t="s">
        <v>28</v>
      </c>
      <c r="P733" s="9" t="s">
        <v>2035</v>
      </c>
      <c r="Q733" s="9" t="s">
        <v>2036</v>
      </c>
    </row>
    <row r="734" spans="1:17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91.984615384615381</v>
      </c>
      <c r="G734" s="7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s="9" t="s">
        <v>23</v>
      </c>
      <c r="P734" s="9" t="s">
        <v>2033</v>
      </c>
      <c r="Q734" s="9" t="s">
        <v>2034</v>
      </c>
    </row>
    <row r="735" spans="1:17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527.00632911392404</v>
      </c>
      <c r="G735" s="7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s="9" t="s">
        <v>148</v>
      </c>
      <c r="P735" s="9" t="s">
        <v>2033</v>
      </c>
      <c r="Q735" s="9" t="s">
        <v>2055</v>
      </c>
    </row>
    <row r="736" spans="1:17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319.14285714285711</v>
      </c>
      <c r="G736" s="7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s="9" t="s">
        <v>33</v>
      </c>
      <c r="P736" s="9" t="s">
        <v>2037</v>
      </c>
      <c r="Q736" s="9" t="s">
        <v>2038</v>
      </c>
    </row>
    <row r="737" spans="1:17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354.18867924528303</v>
      </c>
      <c r="G737" s="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s="9" t="s">
        <v>122</v>
      </c>
      <c r="P737" s="9" t="s">
        <v>2052</v>
      </c>
      <c r="Q737" s="9" t="s">
        <v>2053</v>
      </c>
    </row>
    <row r="738" spans="1:17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32.896103896103895</v>
      </c>
      <c r="G738" s="7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s="9" t="s">
        <v>68</v>
      </c>
      <c r="P738" s="9" t="s">
        <v>2045</v>
      </c>
      <c r="Q738" s="9" t="s">
        <v>2046</v>
      </c>
    </row>
    <row r="739" spans="1:17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135.8918918918919</v>
      </c>
      <c r="G739" s="7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s="9" t="s">
        <v>60</v>
      </c>
      <c r="P739" s="9" t="s">
        <v>2033</v>
      </c>
      <c r="Q739" s="9" t="s">
        <v>2043</v>
      </c>
    </row>
    <row r="740" spans="1:17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2.0843373493975905</v>
      </c>
      <c r="G740" s="7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s="9" t="s">
        <v>33</v>
      </c>
      <c r="P740" s="9" t="s">
        <v>2037</v>
      </c>
      <c r="Q740" s="9" t="s">
        <v>2038</v>
      </c>
    </row>
    <row r="741" spans="1:17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61</v>
      </c>
      <c r="G741" s="7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s="9" t="s">
        <v>60</v>
      </c>
      <c r="P741" s="9" t="s">
        <v>2033</v>
      </c>
      <c r="Q741" s="9" t="s">
        <v>2043</v>
      </c>
    </row>
    <row r="742" spans="1:17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30.037735849056602</v>
      </c>
      <c r="G742" s="7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s="9" t="s">
        <v>33</v>
      </c>
      <c r="P742" s="9" t="s">
        <v>2037</v>
      </c>
      <c r="Q742" s="9" t="s">
        <v>2038</v>
      </c>
    </row>
    <row r="743" spans="1:17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1179.1666666666665</v>
      </c>
      <c r="G743" s="7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s="9" t="s">
        <v>33</v>
      </c>
      <c r="P743" s="9" t="s">
        <v>2037</v>
      </c>
      <c r="Q743" s="9" t="s">
        <v>2038</v>
      </c>
    </row>
    <row r="744" spans="1:17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1126.0833333333335</v>
      </c>
      <c r="G744" s="7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s="9" t="s">
        <v>50</v>
      </c>
      <c r="P744" s="9" t="s">
        <v>2033</v>
      </c>
      <c r="Q744" s="9" t="s">
        <v>2041</v>
      </c>
    </row>
    <row r="745" spans="1:17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12.923076923076923</v>
      </c>
      <c r="G745" s="7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s="9" t="s">
        <v>33</v>
      </c>
      <c r="P745" s="9" t="s">
        <v>2037</v>
      </c>
      <c r="Q745" s="9" t="s">
        <v>2038</v>
      </c>
    </row>
    <row r="746" spans="1:17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712</v>
      </c>
      <c r="G746" s="7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s="9" t="s">
        <v>33</v>
      </c>
      <c r="P746" s="9" t="s">
        <v>2037</v>
      </c>
      <c r="Q746" s="9" t="s">
        <v>2038</v>
      </c>
    </row>
    <row r="747" spans="1:17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30.304347826086957</v>
      </c>
      <c r="G747" s="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s="9" t="s">
        <v>65</v>
      </c>
      <c r="P747" s="9" t="s">
        <v>2035</v>
      </c>
      <c r="Q747" s="9" t="s">
        <v>2044</v>
      </c>
    </row>
    <row r="748" spans="1:17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212.50896057347671</v>
      </c>
      <c r="G748" s="7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s="9" t="s">
        <v>28</v>
      </c>
      <c r="P748" s="9" t="s">
        <v>2035</v>
      </c>
      <c r="Q748" s="9" t="s">
        <v>2036</v>
      </c>
    </row>
    <row r="749" spans="1:17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228.85714285714286</v>
      </c>
      <c r="G749" s="7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s="9" t="s">
        <v>33</v>
      </c>
      <c r="P749" s="9" t="s">
        <v>2037</v>
      </c>
      <c r="Q749" s="9" t="s">
        <v>2038</v>
      </c>
    </row>
    <row r="750" spans="1:17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34.959979476654695</v>
      </c>
      <c r="G750" s="7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s="9" t="s">
        <v>71</v>
      </c>
      <c r="P750" s="9" t="s">
        <v>2039</v>
      </c>
      <c r="Q750" s="9" t="s">
        <v>2047</v>
      </c>
    </row>
    <row r="751" spans="1:17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157.29069767441862</v>
      </c>
      <c r="G751" s="7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s="9" t="s">
        <v>65</v>
      </c>
      <c r="P751" s="9" t="s">
        <v>2035</v>
      </c>
      <c r="Q751" s="9" t="s">
        <v>2044</v>
      </c>
    </row>
    <row r="752" spans="1:17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1</v>
      </c>
      <c r="G752" s="7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s="9" t="s">
        <v>50</v>
      </c>
      <c r="P752" s="9" t="s">
        <v>2033</v>
      </c>
      <c r="Q752" s="9" t="s">
        <v>2041</v>
      </c>
    </row>
    <row r="753" spans="1:17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232.30555555555554</v>
      </c>
      <c r="G753" s="7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s="9" t="s">
        <v>68</v>
      </c>
      <c r="P753" s="9" t="s">
        <v>2045</v>
      </c>
      <c r="Q753" s="9" t="s">
        <v>2046</v>
      </c>
    </row>
    <row r="754" spans="1:17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92.448275862068968</v>
      </c>
      <c r="G754" s="7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s="9" t="s">
        <v>33</v>
      </c>
      <c r="P754" s="9" t="s">
        <v>2037</v>
      </c>
      <c r="Q754" s="9" t="s">
        <v>2038</v>
      </c>
    </row>
    <row r="755" spans="1:17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256.70212765957444</v>
      </c>
      <c r="G755" s="7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s="9" t="s">
        <v>122</v>
      </c>
      <c r="P755" s="9" t="s">
        <v>2052</v>
      </c>
      <c r="Q755" s="9" t="s">
        <v>2053</v>
      </c>
    </row>
    <row r="756" spans="1:17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168.47017045454547</v>
      </c>
      <c r="G756" s="7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s="9" t="s">
        <v>33</v>
      </c>
      <c r="P756" s="9" t="s">
        <v>2037</v>
      </c>
      <c r="Q756" s="9" t="s">
        <v>2038</v>
      </c>
    </row>
    <row r="757" spans="1:17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166.57777777777778</v>
      </c>
      <c r="G757" s="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s="9" t="s">
        <v>33</v>
      </c>
      <c r="P757" s="9" t="s">
        <v>2037</v>
      </c>
      <c r="Q757" s="9" t="s">
        <v>2038</v>
      </c>
    </row>
    <row r="758" spans="1:17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772.07692307692309</v>
      </c>
      <c r="G758" s="7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s="9" t="s">
        <v>33</v>
      </c>
      <c r="P758" s="9" t="s">
        <v>2037</v>
      </c>
      <c r="Q758" s="9" t="s">
        <v>2038</v>
      </c>
    </row>
    <row r="759" spans="1:17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406.85714285714283</v>
      </c>
      <c r="G759" s="7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s="9" t="s">
        <v>53</v>
      </c>
      <c r="P759" s="9" t="s">
        <v>2039</v>
      </c>
      <c r="Q759" s="9" t="s">
        <v>2042</v>
      </c>
    </row>
    <row r="760" spans="1:17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564.20608108108115</v>
      </c>
      <c r="G760" s="7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s="9" t="s">
        <v>23</v>
      </c>
      <c r="P760" s="9" t="s">
        <v>2033</v>
      </c>
      <c r="Q760" s="9" t="s">
        <v>2034</v>
      </c>
    </row>
    <row r="761" spans="1:17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68.426865671641792</v>
      </c>
      <c r="G761" s="7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s="9" t="s">
        <v>50</v>
      </c>
      <c r="P761" s="9" t="s">
        <v>2033</v>
      </c>
      <c r="Q761" s="9" t="s">
        <v>2041</v>
      </c>
    </row>
    <row r="762" spans="1:17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34.351966873706004</v>
      </c>
      <c r="G762" s="7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s="9" t="s">
        <v>89</v>
      </c>
      <c r="P762" s="9" t="s">
        <v>2048</v>
      </c>
      <c r="Q762" s="9" t="s">
        <v>2049</v>
      </c>
    </row>
    <row r="763" spans="1:17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655.4545454545455</v>
      </c>
      <c r="G763" s="7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s="9" t="s">
        <v>23</v>
      </c>
      <c r="P763" s="9" t="s">
        <v>2033</v>
      </c>
      <c r="Q763" s="9" t="s">
        <v>2034</v>
      </c>
    </row>
    <row r="764" spans="1:17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177.25714285714284</v>
      </c>
      <c r="G764" s="7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s="9" t="s">
        <v>159</v>
      </c>
      <c r="P764" s="9" t="s">
        <v>2033</v>
      </c>
      <c r="Q764" s="9" t="s">
        <v>2056</v>
      </c>
    </row>
    <row r="765" spans="1:17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113.17857142857144</v>
      </c>
      <c r="G765" s="7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s="9" t="s">
        <v>33</v>
      </c>
      <c r="P765" s="9" t="s">
        <v>2037</v>
      </c>
      <c r="Q765" s="9" t="s">
        <v>2038</v>
      </c>
    </row>
    <row r="766" spans="1:17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728.18181818181824</v>
      </c>
      <c r="G766" s="7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s="9" t="s">
        <v>23</v>
      </c>
      <c r="P766" s="9" t="s">
        <v>2033</v>
      </c>
      <c r="Q766" s="9" t="s">
        <v>2034</v>
      </c>
    </row>
    <row r="767" spans="1:17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208.33333333333334</v>
      </c>
      <c r="G767" s="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s="9" t="s">
        <v>60</v>
      </c>
      <c r="P767" s="9" t="s">
        <v>2033</v>
      </c>
      <c r="Q767" s="9" t="s">
        <v>2043</v>
      </c>
    </row>
    <row r="768" spans="1:17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31.171232876712331</v>
      </c>
      <c r="G768" s="7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s="9" t="s">
        <v>474</v>
      </c>
      <c r="P768" s="9" t="s">
        <v>2039</v>
      </c>
      <c r="Q768" s="9" t="s">
        <v>2061</v>
      </c>
    </row>
    <row r="769" spans="1:17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1"/>
        <v>56.967078189300416</v>
      </c>
      <c r="G769" s="7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s="9" t="s">
        <v>206</v>
      </c>
      <c r="P769" s="9" t="s">
        <v>2045</v>
      </c>
      <c r="Q769" s="9" t="s">
        <v>2057</v>
      </c>
    </row>
    <row r="770" spans="1:17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1"/>
        <v>231</v>
      </c>
      <c r="G770" s="7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s="9" t="s">
        <v>33</v>
      </c>
      <c r="P770" s="9" t="s">
        <v>2037</v>
      </c>
      <c r="Q770" s="9" t="s">
        <v>2038</v>
      </c>
    </row>
    <row r="771" spans="1:17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12">E771/D771*100</f>
        <v>86.867834394904463</v>
      </c>
      <c r="G771" s="7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s="9" t="s">
        <v>89</v>
      </c>
      <c r="P771" s="9" t="s">
        <v>2048</v>
      </c>
      <c r="Q771" s="9" t="s">
        <v>2049</v>
      </c>
    </row>
    <row r="772" spans="1:17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270.74418604651163</v>
      </c>
      <c r="G772" s="7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s="9" t="s">
        <v>33</v>
      </c>
      <c r="P772" s="9" t="s">
        <v>2037</v>
      </c>
      <c r="Q772" s="9" t="s">
        <v>2038</v>
      </c>
    </row>
    <row r="773" spans="1:17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49.446428571428569</v>
      </c>
      <c r="G773" s="7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s="9" t="s">
        <v>33</v>
      </c>
      <c r="P773" s="9" t="s">
        <v>2037</v>
      </c>
      <c r="Q773" s="9" t="s">
        <v>2038</v>
      </c>
    </row>
    <row r="774" spans="1:17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113.3596256684492</v>
      </c>
      <c r="G774" s="7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s="9" t="s">
        <v>60</v>
      </c>
      <c r="P774" s="9" t="s">
        <v>2033</v>
      </c>
      <c r="Q774" s="9" t="s">
        <v>2043</v>
      </c>
    </row>
    <row r="775" spans="1:17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190.55555555555554</v>
      </c>
      <c r="G775" s="7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s="9" t="s">
        <v>33</v>
      </c>
      <c r="P775" s="9" t="s">
        <v>2037</v>
      </c>
      <c r="Q775" s="9" t="s">
        <v>2038</v>
      </c>
    </row>
    <row r="776" spans="1:17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135.5</v>
      </c>
      <c r="G776" s="7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s="9" t="s">
        <v>28</v>
      </c>
      <c r="P776" s="9" t="s">
        <v>2035</v>
      </c>
      <c r="Q776" s="9" t="s">
        <v>2036</v>
      </c>
    </row>
    <row r="777" spans="1:17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10.297872340425531</v>
      </c>
      <c r="G777" s="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s="9" t="s">
        <v>23</v>
      </c>
      <c r="P777" s="9" t="s">
        <v>2033</v>
      </c>
      <c r="Q777" s="9" t="s">
        <v>2034</v>
      </c>
    </row>
    <row r="778" spans="1:17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65.544223826714799</v>
      </c>
      <c r="G778" s="7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s="9" t="s">
        <v>33</v>
      </c>
      <c r="P778" s="9" t="s">
        <v>2037</v>
      </c>
      <c r="Q778" s="9" t="s">
        <v>2038</v>
      </c>
    </row>
    <row r="779" spans="1:17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49.026652452025587</v>
      </c>
      <c r="G779" s="7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s="9" t="s">
        <v>33</v>
      </c>
      <c r="P779" s="9" t="s">
        <v>2037</v>
      </c>
      <c r="Q779" s="9" t="s">
        <v>2038</v>
      </c>
    </row>
    <row r="780" spans="1:17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787.92307692307691</v>
      </c>
      <c r="G780" s="7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s="9" t="s">
        <v>71</v>
      </c>
      <c r="P780" s="9" t="s">
        <v>2039</v>
      </c>
      <c r="Q780" s="9" t="s">
        <v>2047</v>
      </c>
    </row>
    <row r="781" spans="1:17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80.306347746090154</v>
      </c>
      <c r="G781" s="7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s="9" t="s">
        <v>33</v>
      </c>
      <c r="P781" s="9" t="s">
        <v>2037</v>
      </c>
      <c r="Q781" s="9" t="s">
        <v>2038</v>
      </c>
    </row>
    <row r="782" spans="1:17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106.29411764705883</v>
      </c>
      <c r="G782" s="7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s="9" t="s">
        <v>53</v>
      </c>
      <c r="P782" s="9" t="s">
        <v>2039</v>
      </c>
      <c r="Q782" s="9" t="s">
        <v>2042</v>
      </c>
    </row>
    <row r="783" spans="1:17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50.735632183908038</v>
      </c>
      <c r="G783" s="7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s="9" t="s">
        <v>33</v>
      </c>
      <c r="P783" s="9" t="s">
        <v>2037</v>
      </c>
      <c r="Q783" s="9" t="s">
        <v>2038</v>
      </c>
    </row>
    <row r="784" spans="1:17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215.31372549019611</v>
      </c>
      <c r="G784" s="7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s="9" t="s">
        <v>71</v>
      </c>
      <c r="P784" s="9" t="s">
        <v>2039</v>
      </c>
      <c r="Q784" s="9" t="s">
        <v>2047</v>
      </c>
    </row>
    <row r="785" spans="1:17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141.22972972972974</v>
      </c>
      <c r="G785" s="7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s="9" t="s">
        <v>23</v>
      </c>
      <c r="P785" s="9" t="s">
        <v>2033</v>
      </c>
      <c r="Q785" s="9" t="s">
        <v>2034</v>
      </c>
    </row>
    <row r="786" spans="1:17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115.33745781777279</v>
      </c>
      <c r="G786" s="7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s="9" t="s">
        <v>28</v>
      </c>
      <c r="P786" s="9" t="s">
        <v>2035</v>
      </c>
      <c r="Q786" s="9" t="s">
        <v>2036</v>
      </c>
    </row>
    <row r="787" spans="1:17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193.11940298507463</v>
      </c>
      <c r="G787" s="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s="9" t="s">
        <v>71</v>
      </c>
      <c r="P787" s="9" t="s">
        <v>2039</v>
      </c>
      <c r="Q787" s="9" t="s">
        <v>2047</v>
      </c>
    </row>
    <row r="788" spans="1:17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729.73333333333335</v>
      </c>
      <c r="G788" s="7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s="9" t="s">
        <v>159</v>
      </c>
      <c r="P788" s="9" t="s">
        <v>2033</v>
      </c>
      <c r="Q788" s="9" t="s">
        <v>2056</v>
      </c>
    </row>
    <row r="789" spans="1:17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99.66339869281046</v>
      </c>
      <c r="G789" s="7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s="9" t="s">
        <v>23</v>
      </c>
      <c r="P789" s="9" t="s">
        <v>2033</v>
      </c>
      <c r="Q789" s="9" t="s">
        <v>2034</v>
      </c>
    </row>
    <row r="790" spans="1:17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88.166666666666671</v>
      </c>
      <c r="G790" s="7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s="9" t="s">
        <v>71</v>
      </c>
      <c r="P790" s="9" t="s">
        <v>2039</v>
      </c>
      <c r="Q790" s="9" t="s">
        <v>2047</v>
      </c>
    </row>
    <row r="791" spans="1:17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37.233333333333334</v>
      </c>
      <c r="G791" s="7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s="9" t="s">
        <v>33</v>
      </c>
      <c r="P791" s="9" t="s">
        <v>2037</v>
      </c>
      <c r="Q791" s="9" t="s">
        <v>2038</v>
      </c>
    </row>
    <row r="792" spans="1:17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30.540075309306079</v>
      </c>
      <c r="G792" s="7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s="9" t="s">
        <v>33</v>
      </c>
      <c r="P792" s="9" t="s">
        <v>2037</v>
      </c>
      <c r="Q792" s="9" t="s">
        <v>2038</v>
      </c>
    </row>
    <row r="793" spans="1:17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25.714285714285712</v>
      </c>
      <c r="G793" s="7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s="9" t="s">
        <v>17</v>
      </c>
      <c r="P793" s="9" t="s">
        <v>2031</v>
      </c>
      <c r="Q793" s="9" t="s">
        <v>2032</v>
      </c>
    </row>
    <row r="794" spans="1:17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34</v>
      </c>
      <c r="G794" s="7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s="9" t="s">
        <v>33</v>
      </c>
      <c r="P794" s="9" t="s">
        <v>2037</v>
      </c>
      <c r="Q794" s="9" t="s">
        <v>2038</v>
      </c>
    </row>
    <row r="795" spans="1:17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1185.909090909091</v>
      </c>
      <c r="G795" s="7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s="9" t="s">
        <v>68</v>
      </c>
      <c r="P795" s="9" t="s">
        <v>2045</v>
      </c>
      <c r="Q795" s="9" t="s">
        <v>2046</v>
      </c>
    </row>
    <row r="796" spans="1:17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125.39393939393939</v>
      </c>
      <c r="G796" s="7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s="9" t="s">
        <v>23</v>
      </c>
      <c r="P796" s="9" t="s">
        <v>2033</v>
      </c>
      <c r="Q796" s="9" t="s">
        <v>2034</v>
      </c>
    </row>
    <row r="797" spans="1:17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14.394366197183098</v>
      </c>
      <c r="G797" s="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s="9" t="s">
        <v>53</v>
      </c>
      <c r="P797" s="9" t="s">
        <v>2039</v>
      </c>
      <c r="Q797" s="9" t="s">
        <v>2042</v>
      </c>
    </row>
    <row r="798" spans="1:17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54.807692307692314</v>
      </c>
      <c r="G798" s="7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s="9" t="s">
        <v>292</v>
      </c>
      <c r="P798" s="9" t="s">
        <v>2048</v>
      </c>
      <c r="Q798" s="9" t="s">
        <v>2059</v>
      </c>
    </row>
    <row r="799" spans="1:17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109.63157894736841</v>
      </c>
      <c r="G799" s="7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s="9" t="s">
        <v>28</v>
      </c>
      <c r="P799" s="9" t="s">
        <v>2035</v>
      </c>
      <c r="Q799" s="9" t="s">
        <v>2036</v>
      </c>
    </row>
    <row r="800" spans="1:17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188.47058823529412</v>
      </c>
      <c r="G800" s="7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s="9" t="s">
        <v>33</v>
      </c>
      <c r="P800" s="9" t="s">
        <v>2037</v>
      </c>
      <c r="Q800" s="9" t="s">
        <v>2038</v>
      </c>
    </row>
    <row r="801" spans="1:17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87.008284023668637</v>
      </c>
      <c r="G801" s="7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s="9" t="s">
        <v>33</v>
      </c>
      <c r="P801" s="9" t="s">
        <v>2037</v>
      </c>
      <c r="Q801" s="9" t="s">
        <v>2038</v>
      </c>
    </row>
    <row r="802" spans="1:17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1</v>
      </c>
      <c r="G802" s="7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s="9" t="s">
        <v>23</v>
      </c>
      <c r="P802" s="9" t="s">
        <v>2033</v>
      </c>
      <c r="Q802" s="9" t="s">
        <v>2034</v>
      </c>
    </row>
    <row r="803" spans="1:17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202.9130434782609</v>
      </c>
      <c r="G803" s="7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s="9" t="s">
        <v>122</v>
      </c>
      <c r="P803" s="9" t="s">
        <v>2052</v>
      </c>
      <c r="Q803" s="9" t="s">
        <v>2053</v>
      </c>
    </row>
    <row r="804" spans="1:17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197.03225806451613</v>
      </c>
      <c r="G804" s="7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s="9" t="s">
        <v>122</v>
      </c>
      <c r="P804" s="9" t="s">
        <v>2052</v>
      </c>
      <c r="Q804" s="9" t="s">
        <v>2053</v>
      </c>
    </row>
    <row r="805" spans="1:17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107</v>
      </c>
      <c r="G805" s="7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s="9" t="s">
        <v>33</v>
      </c>
      <c r="P805" s="9" t="s">
        <v>2037</v>
      </c>
      <c r="Q805" s="9" t="s">
        <v>2038</v>
      </c>
    </row>
    <row r="806" spans="1:17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268.73076923076923</v>
      </c>
      <c r="G806" s="7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s="9" t="s">
        <v>23</v>
      </c>
      <c r="P806" s="9" t="s">
        <v>2033</v>
      </c>
      <c r="Q806" s="9" t="s">
        <v>2034</v>
      </c>
    </row>
    <row r="807" spans="1:17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50.845360824742272</v>
      </c>
      <c r="G807" s="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s="9" t="s">
        <v>42</v>
      </c>
      <c r="P807" s="9" t="s">
        <v>2039</v>
      </c>
      <c r="Q807" s="9" t="s">
        <v>2040</v>
      </c>
    </row>
    <row r="808" spans="1:17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1180.2857142857142</v>
      </c>
      <c r="G808" s="7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s="9" t="s">
        <v>53</v>
      </c>
      <c r="P808" s="9" t="s">
        <v>2039</v>
      </c>
      <c r="Q808" s="9" t="s">
        <v>2042</v>
      </c>
    </row>
    <row r="809" spans="1:17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264</v>
      </c>
      <c r="G809" s="7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s="9" t="s">
        <v>33</v>
      </c>
      <c r="P809" s="9" t="s">
        <v>2037</v>
      </c>
      <c r="Q809" s="9" t="s">
        <v>2038</v>
      </c>
    </row>
    <row r="810" spans="1:17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30.44230769230769</v>
      </c>
      <c r="G810" s="7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s="9" t="s">
        <v>17</v>
      </c>
      <c r="P810" s="9" t="s">
        <v>2031</v>
      </c>
      <c r="Q810" s="9" t="s">
        <v>2032</v>
      </c>
    </row>
    <row r="811" spans="1:17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62.880681818181813</v>
      </c>
      <c r="G811" s="7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s="9" t="s">
        <v>42</v>
      </c>
      <c r="P811" s="9" t="s">
        <v>2039</v>
      </c>
      <c r="Q811" s="9" t="s">
        <v>2040</v>
      </c>
    </row>
    <row r="812" spans="1:17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193.125</v>
      </c>
      <c r="G812" s="7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s="9" t="s">
        <v>33</v>
      </c>
      <c r="P812" s="9" t="s">
        <v>2037</v>
      </c>
      <c r="Q812" s="9" t="s">
        <v>2038</v>
      </c>
    </row>
    <row r="813" spans="1:17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77.102702702702715</v>
      </c>
      <c r="G813" s="7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s="9" t="s">
        <v>89</v>
      </c>
      <c r="P813" s="9" t="s">
        <v>2048</v>
      </c>
      <c r="Q813" s="9" t="s">
        <v>2049</v>
      </c>
    </row>
    <row r="814" spans="1:17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225.52763819095478</v>
      </c>
      <c r="G814" s="7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s="9" t="s">
        <v>68</v>
      </c>
      <c r="P814" s="9" t="s">
        <v>2045</v>
      </c>
      <c r="Q814" s="9" t="s">
        <v>2046</v>
      </c>
    </row>
    <row r="815" spans="1:17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239.40625</v>
      </c>
      <c r="G815" s="7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s="9" t="s">
        <v>89</v>
      </c>
      <c r="P815" s="9" t="s">
        <v>2048</v>
      </c>
      <c r="Q815" s="9" t="s">
        <v>2049</v>
      </c>
    </row>
    <row r="816" spans="1:17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92.1875</v>
      </c>
      <c r="G816" s="7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s="9" t="s">
        <v>23</v>
      </c>
      <c r="P816" s="9" t="s">
        <v>2033</v>
      </c>
      <c r="Q816" s="9" t="s">
        <v>2034</v>
      </c>
    </row>
    <row r="817" spans="1:17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130.23333333333335</v>
      </c>
      <c r="G817" s="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s="9" t="s">
        <v>23</v>
      </c>
      <c r="P817" s="9" t="s">
        <v>2033</v>
      </c>
      <c r="Q817" s="9" t="s">
        <v>2034</v>
      </c>
    </row>
    <row r="818" spans="1:17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615.21739130434787</v>
      </c>
      <c r="G818" s="7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s="9" t="s">
        <v>33</v>
      </c>
      <c r="P818" s="9" t="s">
        <v>2037</v>
      </c>
      <c r="Q818" s="9" t="s">
        <v>2038</v>
      </c>
    </row>
    <row r="819" spans="1:17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368.79532163742692</v>
      </c>
      <c r="G819" s="7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s="9" t="s">
        <v>68</v>
      </c>
      <c r="P819" s="9" t="s">
        <v>2045</v>
      </c>
      <c r="Q819" s="9" t="s">
        <v>2046</v>
      </c>
    </row>
    <row r="820" spans="1:17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1094.8571428571429</v>
      </c>
      <c r="G820" s="7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s="9" t="s">
        <v>33</v>
      </c>
      <c r="P820" s="9" t="s">
        <v>2037</v>
      </c>
      <c r="Q820" s="9" t="s">
        <v>2038</v>
      </c>
    </row>
    <row r="821" spans="1:17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50.662921348314605</v>
      </c>
      <c r="G821" s="7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s="9" t="s">
        <v>89</v>
      </c>
      <c r="P821" s="9" t="s">
        <v>2048</v>
      </c>
      <c r="Q821" s="9" t="s">
        <v>2049</v>
      </c>
    </row>
    <row r="822" spans="1:17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800.6</v>
      </c>
      <c r="G822" s="7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s="9" t="s">
        <v>23</v>
      </c>
      <c r="P822" s="9" t="s">
        <v>2033</v>
      </c>
      <c r="Q822" s="9" t="s">
        <v>2034</v>
      </c>
    </row>
    <row r="823" spans="1:17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291.28571428571428</v>
      </c>
      <c r="G823" s="7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s="9" t="s">
        <v>42</v>
      </c>
      <c r="P823" s="9" t="s">
        <v>2039</v>
      </c>
      <c r="Q823" s="9" t="s">
        <v>2040</v>
      </c>
    </row>
    <row r="824" spans="1:17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349.9666666666667</v>
      </c>
      <c r="G824" s="7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s="9" t="s">
        <v>23</v>
      </c>
      <c r="P824" s="9" t="s">
        <v>2033</v>
      </c>
      <c r="Q824" s="9" t="s">
        <v>2034</v>
      </c>
    </row>
    <row r="825" spans="1:17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357.07317073170731</v>
      </c>
      <c r="G825" s="7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s="9" t="s">
        <v>23</v>
      </c>
      <c r="P825" s="9" t="s">
        <v>2033</v>
      </c>
      <c r="Q825" s="9" t="s">
        <v>2034</v>
      </c>
    </row>
    <row r="826" spans="1:17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126.48941176470588</v>
      </c>
      <c r="G826" s="7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s="9" t="s">
        <v>68</v>
      </c>
      <c r="P826" s="9" t="s">
        <v>2045</v>
      </c>
      <c r="Q826" s="9" t="s">
        <v>2046</v>
      </c>
    </row>
    <row r="827" spans="1:17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387.5</v>
      </c>
      <c r="G827" s="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s="9" t="s">
        <v>100</v>
      </c>
      <c r="P827" s="9" t="s">
        <v>2039</v>
      </c>
      <c r="Q827" s="9" t="s">
        <v>2050</v>
      </c>
    </row>
    <row r="828" spans="1:17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457.03571428571428</v>
      </c>
      <c r="G828" s="7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s="9" t="s">
        <v>33</v>
      </c>
      <c r="P828" s="9" t="s">
        <v>2037</v>
      </c>
      <c r="Q828" s="9" t="s">
        <v>2038</v>
      </c>
    </row>
    <row r="829" spans="1:17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266.69565217391306</v>
      </c>
      <c r="G829" s="7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s="9" t="s">
        <v>53</v>
      </c>
      <c r="P829" s="9" t="s">
        <v>2039</v>
      </c>
      <c r="Q829" s="9" t="s">
        <v>2042</v>
      </c>
    </row>
    <row r="830" spans="1:17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69</v>
      </c>
      <c r="G830" s="7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s="9" t="s">
        <v>33</v>
      </c>
      <c r="P830" s="9" t="s">
        <v>2037</v>
      </c>
      <c r="Q830" s="9" t="s">
        <v>2038</v>
      </c>
    </row>
    <row r="831" spans="1:17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51.34375</v>
      </c>
      <c r="G831" s="7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s="9" t="s">
        <v>33</v>
      </c>
      <c r="P831" s="9" t="s">
        <v>2037</v>
      </c>
      <c r="Q831" s="9" t="s">
        <v>2038</v>
      </c>
    </row>
    <row r="832" spans="1:17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</v>
      </c>
      <c r="G832" s="7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s="9" t="s">
        <v>33</v>
      </c>
      <c r="P832" s="9" t="s">
        <v>2037</v>
      </c>
      <c r="Q832" s="9" t="s">
        <v>2038</v>
      </c>
    </row>
    <row r="833" spans="1:17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2"/>
        <v>108.97734294541709</v>
      </c>
      <c r="G833" s="7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s="9" t="s">
        <v>122</v>
      </c>
      <c r="P833" s="9" t="s">
        <v>2052</v>
      </c>
      <c r="Q833" s="9" t="s">
        <v>2053</v>
      </c>
    </row>
    <row r="834" spans="1:17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2"/>
        <v>315.17592592592592</v>
      </c>
      <c r="G834" s="7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s="9" t="s">
        <v>206</v>
      </c>
      <c r="P834" s="9" t="s">
        <v>2045</v>
      </c>
      <c r="Q834" s="9" t="s">
        <v>2057</v>
      </c>
    </row>
    <row r="835" spans="1:17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13">E835/D835*100</f>
        <v>157.69117647058823</v>
      </c>
      <c r="G835" s="7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s="9" t="s">
        <v>206</v>
      </c>
      <c r="P835" s="9" t="s">
        <v>2045</v>
      </c>
      <c r="Q835" s="9" t="s">
        <v>2057</v>
      </c>
    </row>
    <row r="836" spans="1:17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153.8082191780822</v>
      </c>
      <c r="G836" s="7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s="9" t="s">
        <v>33</v>
      </c>
      <c r="P836" s="9" t="s">
        <v>2037</v>
      </c>
      <c r="Q836" s="9" t="s">
        <v>2038</v>
      </c>
    </row>
    <row r="837" spans="1:17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89.738979118329468</v>
      </c>
      <c r="G837" s="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s="9" t="s">
        <v>28</v>
      </c>
      <c r="P837" s="9" t="s">
        <v>2035</v>
      </c>
      <c r="Q837" s="9" t="s">
        <v>2036</v>
      </c>
    </row>
    <row r="838" spans="1:17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75.135802469135797</v>
      </c>
      <c r="G838" s="7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s="9" t="s">
        <v>60</v>
      </c>
      <c r="P838" s="9" t="s">
        <v>2033</v>
      </c>
      <c r="Q838" s="9" t="s">
        <v>2043</v>
      </c>
    </row>
    <row r="839" spans="1:17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852.88135593220341</v>
      </c>
      <c r="G839" s="7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s="9" t="s">
        <v>159</v>
      </c>
      <c r="P839" s="9" t="s">
        <v>2033</v>
      </c>
      <c r="Q839" s="9" t="s">
        <v>2056</v>
      </c>
    </row>
    <row r="840" spans="1:17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138.90625</v>
      </c>
      <c r="G840" s="7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s="9" t="s">
        <v>33</v>
      </c>
      <c r="P840" s="9" t="s">
        <v>2037</v>
      </c>
      <c r="Q840" s="9" t="s">
        <v>2038</v>
      </c>
    </row>
    <row r="841" spans="1:17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190.18181818181819</v>
      </c>
      <c r="G841" s="7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s="9" t="s">
        <v>42</v>
      </c>
      <c r="P841" s="9" t="s">
        <v>2039</v>
      </c>
      <c r="Q841" s="9" t="s">
        <v>2040</v>
      </c>
    </row>
    <row r="842" spans="1:17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100.24333619948409</v>
      </c>
      <c r="G842" s="7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s="9" t="s">
        <v>33</v>
      </c>
      <c r="P842" s="9" t="s">
        <v>2037</v>
      </c>
      <c r="Q842" s="9" t="s">
        <v>2038</v>
      </c>
    </row>
    <row r="843" spans="1:17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142.75824175824175</v>
      </c>
      <c r="G843" s="7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s="9" t="s">
        <v>28</v>
      </c>
      <c r="P843" s="9" t="s">
        <v>2035</v>
      </c>
      <c r="Q843" s="9" t="s">
        <v>2036</v>
      </c>
    </row>
    <row r="844" spans="1:17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563.13333333333333</v>
      </c>
      <c r="G844" s="7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s="9" t="s">
        <v>65</v>
      </c>
      <c r="P844" s="9" t="s">
        <v>2035</v>
      </c>
      <c r="Q844" s="9" t="s">
        <v>2044</v>
      </c>
    </row>
    <row r="845" spans="1:17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30.715909090909086</v>
      </c>
      <c r="G845" s="7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s="9" t="s">
        <v>122</v>
      </c>
      <c r="P845" s="9" t="s">
        <v>2052</v>
      </c>
      <c r="Q845" s="9" t="s">
        <v>2053</v>
      </c>
    </row>
    <row r="846" spans="1:17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99.39772727272728</v>
      </c>
      <c r="G846" s="7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s="9" t="s">
        <v>42</v>
      </c>
      <c r="P846" s="9" t="s">
        <v>2039</v>
      </c>
      <c r="Q846" s="9" t="s">
        <v>2040</v>
      </c>
    </row>
    <row r="847" spans="1:17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197.54935622317598</v>
      </c>
      <c r="G847" s="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s="9" t="s">
        <v>28</v>
      </c>
      <c r="P847" s="9" t="s">
        <v>2035</v>
      </c>
      <c r="Q847" s="9" t="s">
        <v>2036</v>
      </c>
    </row>
    <row r="848" spans="1:17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508.5</v>
      </c>
      <c r="G848" s="7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s="9" t="s">
        <v>28</v>
      </c>
      <c r="P848" s="9" t="s">
        <v>2035</v>
      </c>
      <c r="Q848" s="9" t="s">
        <v>2036</v>
      </c>
    </row>
    <row r="849" spans="1:17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237.74468085106383</v>
      </c>
      <c r="G849" s="7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s="9" t="s">
        <v>17</v>
      </c>
      <c r="P849" s="9" t="s">
        <v>2031</v>
      </c>
      <c r="Q849" s="9" t="s">
        <v>2032</v>
      </c>
    </row>
    <row r="850" spans="1:17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338.46875</v>
      </c>
      <c r="G850" s="7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s="9" t="s">
        <v>53</v>
      </c>
      <c r="P850" s="9" t="s">
        <v>2039</v>
      </c>
      <c r="Q850" s="9" t="s">
        <v>2042</v>
      </c>
    </row>
    <row r="851" spans="1:17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133.08955223880596</v>
      </c>
      <c r="G851" s="7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s="9" t="s">
        <v>60</v>
      </c>
      <c r="P851" s="9" t="s">
        <v>2033</v>
      </c>
      <c r="Q851" s="9" t="s">
        <v>2043</v>
      </c>
    </row>
    <row r="852" spans="1:17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1</v>
      </c>
      <c r="G852" s="7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s="9" t="s">
        <v>23</v>
      </c>
      <c r="P852" s="9" t="s">
        <v>2033</v>
      </c>
      <c r="Q852" s="9" t="s">
        <v>2034</v>
      </c>
    </row>
    <row r="853" spans="1:17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207.79999999999998</v>
      </c>
      <c r="G853" s="7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s="9" t="s">
        <v>50</v>
      </c>
      <c r="P853" s="9" t="s">
        <v>2033</v>
      </c>
      <c r="Q853" s="9" t="s">
        <v>2041</v>
      </c>
    </row>
    <row r="854" spans="1:17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51.122448979591837</v>
      </c>
      <c r="G854" s="7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s="9" t="s">
        <v>89</v>
      </c>
      <c r="P854" s="9" t="s">
        <v>2048</v>
      </c>
      <c r="Q854" s="9" t="s">
        <v>2049</v>
      </c>
    </row>
    <row r="855" spans="1:17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652.05847953216369</v>
      </c>
      <c r="G855" s="7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s="9" t="s">
        <v>60</v>
      </c>
      <c r="P855" s="9" t="s">
        <v>2033</v>
      </c>
      <c r="Q855" s="9" t="s">
        <v>2043</v>
      </c>
    </row>
    <row r="856" spans="1:17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113.63099415204678</v>
      </c>
      <c r="G856" s="7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s="9" t="s">
        <v>119</v>
      </c>
      <c r="P856" s="9" t="s">
        <v>2045</v>
      </c>
      <c r="Q856" s="9" t="s">
        <v>2051</v>
      </c>
    </row>
    <row r="857" spans="1:17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102.37606837606839</v>
      </c>
      <c r="G857" s="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s="9" t="s">
        <v>33</v>
      </c>
      <c r="P857" s="9" t="s">
        <v>2037</v>
      </c>
      <c r="Q857" s="9" t="s">
        <v>2038</v>
      </c>
    </row>
    <row r="858" spans="1:17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356.58333333333331</v>
      </c>
      <c r="G858" s="7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s="9" t="s">
        <v>17</v>
      </c>
      <c r="P858" s="9" t="s">
        <v>2031</v>
      </c>
      <c r="Q858" s="9" t="s">
        <v>2032</v>
      </c>
    </row>
    <row r="859" spans="1:17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139.86792452830187</v>
      </c>
      <c r="G859" s="7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s="9" t="s">
        <v>100</v>
      </c>
      <c r="P859" s="9" t="s">
        <v>2039</v>
      </c>
      <c r="Q859" s="9" t="s">
        <v>2050</v>
      </c>
    </row>
    <row r="860" spans="1:17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69.45</v>
      </c>
      <c r="G860" s="7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s="9" t="s">
        <v>17</v>
      </c>
      <c r="P860" s="9" t="s">
        <v>2031</v>
      </c>
      <c r="Q860" s="9" t="s">
        <v>2032</v>
      </c>
    </row>
    <row r="861" spans="1:17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35.534246575342465</v>
      </c>
      <c r="G861" s="7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s="9" t="s">
        <v>33</v>
      </c>
      <c r="P861" s="9" t="s">
        <v>2037</v>
      </c>
      <c r="Q861" s="9" t="s">
        <v>2038</v>
      </c>
    </row>
    <row r="862" spans="1:17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251.65</v>
      </c>
      <c r="G862" s="7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s="9" t="s">
        <v>65</v>
      </c>
      <c r="P862" s="9" t="s">
        <v>2035</v>
      </c>
      <c r="Q862" s="9" t="s">
        <v>2044</v>
      </c>
    </row>
    <row r="863" spans="1:17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105.87500000000001</v>
      </c>
      <c r="G863" s="7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s="9" t="s">
        <v>33</v>
      </c>
      <c r="P863" s="9" t="s">
        <v>2037</v>
      </c>
      <c r="Q863" s="9" t="s">
        <v>2038</v>
      </c>
    </row>
    <row r="864" spans="1:17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187.42857142857144</v>
      </c>
      <c r="G864" s="7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s="9" t="s">
        <v>33</v>
      </c>
      <c r="P864" s="9" t="s">
        <v>2037</v>
      </c>
      <c r="Q864" s="9" t="s">
        <v>2038</v>
      </c>
    </row>
    <row r="865" spans="1:17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386.78571428571428</v>
      </c>
      <c r="G865" s="7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s="9" t="s">
        <v>269</v>
      </c>
      <c r="P865" s="9" t="s">
        <v>2039</v>
      </c>
      <c r="Q865" s="9" t="s">
        <v>2058</v>
      </c>
    </row>
    <row r="866" spans="1:17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347.07142857142856</v>
      </c>
      <c r="G866" s="7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s="9" t="s">
        <v>100</v>
      </c>
      <c r="P866" s="9" t="s">
        <v>2039</v>
      </c>
      <c r="Q866" s="9" t="s">
        <v>2050</v>
      </c>
    </row>
    <row r="867" spans="1:17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185.82098765432099</v>
      </c>
      <c r="G867" s="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s="9" t="s">
        <v>33</v>
      </c>
      <c r="P867" s="9" t="s">
        <v>2037</v>
      </c>
      <c r="Q867" s="9" t="s">
        <v>2038</v>
      </c>
    </row>
    <row r="868" spans="1:17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43.241247264770237</v>
      </c>
      <c r="G868" s="7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s="9" t="s">
        <v>122</v>
      </c>
      <c r="P868" s="9" t="s">
        <v>2052</v>
      </c>
      <c r="Q868" s="9" t="s">
        <v>2053</v>
      </c>
    </row>
    <row r="869" spans="1:17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162.4375</v>
      </c>
      <c r="G869" s="7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s="9" t="s">
        <v>17</v>
      </c>
      <c r="P869" s="9" t="s">
        <v>2031</v>
      </c>
      <c r="Q869" s="9" t="s">
        <v>2032</v>
      </c>
    </row>
    <row r="870" spans="1:17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184.84285714285716</v>
      </c>
      <c r="G870" s="7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s="9" t="s">
        <v>33</v>
      </c>
      <c r="P870" s="9" t="s">
        <v>2037</v>
      </c>
      <c r="Q870" s="9" t="s">
        <v>2038</v>
      </c>
    </row>
    <row r="871" spans="1:17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23.703520691785052</v>
      </c>
      <c r="G871" s="7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s="9" t="s">
        <v>53</v>
      </c>
      <c r="P871" s="9" t="s">
        <v>2039</v>
      </c>
      <c r="Q871" s="9" t="s">
        <v>2042</v>
      </c>
    </row>
    <row r="872" spans="1:17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89.870129870129873</v>
      </c>
      <c r="G872" s="7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s="9" t="s">
        <v>33</v>
      </c>
      <c r="P872" s="9" t="s">
        <v>2037</v>
      </c>
      <c r="Q872" s="9" t="s">
        <v>2038</v>
      </c>
    </row>
    <row r="873" spans="1:17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272.6041958041958</v>
      </c>
      <c r="G873" s="7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s="9" t="s">
        <v>33</v>
      </c>
      <c r="P873" s="9" t="s">
        <v>2037</v>
      </c>
      <c r="Q873" s="9" t="s">
        <v>2038</v>
      </c>
    </row>
    <row r="874" spans="1:17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170.04255319148936</v>
      </c>
      <c r="G874" s="7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s="9" t="s">
        <v>474</v>
      </c>
      <c r="P874" s="9" t="s">
        <v>2039</v>
      </c>
      <c r="Q874" s="9" t="s">
        <v>2061</v>
      </c>
    </row>
    <row r="875" spans="1:17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188.28503562945369</v>
      </c>
      <c r="G875" s="7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s="9" t="s">
        <v>122</v>
      </c>
      <c r="P875" s="9" t="s">
        <v>2052</v>
      </c>
      <c r="Q875" s="9" t="s">
        <v>2053</v>
      </c>
    </row>
    <row r="876" spans="1:17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346.93532338308455</v>
      </c>
      <c r="G876" s="7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s="9" t="s">
        <v>122</v>
      </c>
      <c r="P876" s="9" t="s">
        <v>2052</v>
      </c>
      <c r="Q876" s="9" t="s">
        <v>2053</v>
      </c>
    </row>
    <row r="877" spans="1:17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69.177215189873422</v>
      </c>
      <c r="G877" s="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s="9" t="s">
        <v>23</v>
      </c>
      <c r="P877" s="9" t="s">
        <v>2033</v>
      </c>
      <c r="Q877" s="9" t="s">
        <v>2034</v>
      </c>
    </row>
    <row r="878" spans="1:17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25.433734939759034</v>
      </c>
      <c r="G878" s="7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s="9" t="s">
        <v>122</v>
      </c>
      <c r="P878" s="9" t="s">
        <v>2052</v>
      </c>
      <c r="Q878" s="9" t="s">
        <v>2053</v>
      </c>
    </row>
    <row r="879" spans="1:17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77.400977995110026</v>
      </c>
      <c r="G879" s="7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s="9" t="s">
        <v>17</v>
      </c>
      <c r="P879" s="9" t="s">
        <v>2031</v>
      </c>
      <c r="Q879" s="9" t="s">
        <v>2032</v>
      </c>
    </row>
    <row r="880" spans="1:17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37.481481481481481</v>
      </c>
      <c r="G880" s="7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s="9" t="s">
        <v>148</v>
      </c>
      <c r="P880" s="9" t="s">
        <v>2033</v>
      </c>
      <c r="Q880" s="9" t="s">
        <v>2055</v>
      </c>
    </row>
    <row r="881" spans="1:17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543.79999999999995</v>
      </c>
      <c r="G881" s="7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s="9" t="s">
        <v>68</v>
      </c>
      <c r="P881" s="9" t="s">
        <v>2045</v>
      </c>
      <c r="Q881" s="9" t="s">
        <v>2046</v>
      </c>
    </row>
    <row r="882" spans="1:17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228.52189349112427</v>
      </c>
      <c r="G882" s="7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s="9" t="s">
        <v>50</v>
      </c>
      <c r="P882" s="9" t="s">
        <v>2033</v>
      </c>
      <c r="Q882" s="9" t="s">
        <v>2041</v>
      </c>
    </row>
    <row r="883" spans="1:17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38.948339483394832</v>
      </c>
      <c r="G883" s="7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s="9" t="s">
        <v>33</v>
      </c>
      <c r="P883" s="9" t="s">
        <v>2037</v>
      </c>
      <c r="Q883" s="9" t="s">
        <v>2038</v>
      </c>
    </row>
    <row r="884" spans="1:17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370</v>
      </c>
      <c r="G884" s="7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s="9" t="s">
        <v>33</v>
      </c>
      <c r="P884" s="9" t="s">
        <v>2037</v>
      </c>
      <c r="Q884" s="9" t="s">
        <v>2038</v>
      </c>
    </row>
    <row r="885" spans="1:17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237.91176470588232</v>
      </c>
      <c r="G885" s="7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s="9" t="s">
        <v>100</v>
      </c>
      <c r="P885" s="9" t="s">
        <v>2039</v>
      </c>
      <c r="Q885" s="9" t="s">
        <v>2050</v>
      </c>
    </row>
    <row r="886" spans="1:17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64.036299765807954</v>
      </c>
      <c r="G886" s="7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s="9" t="s">
        <v>33</v>
      </c>
      <c r="P886" s="9" t="s">
        <v>2037</v>
      </c>
      <c r="Q886" s="9" t="s">
        <v>2038</v>
      </c>
    </row>
    <row r="887" spans="1:17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118.27777777777777</v>
      </c>
      <c r="G887" s="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s="9" t="s">
        <v>33</v>
      </c>
      <c r="P887" s="9" t="s">
        <v>2037</v>
      </c>
      <c r="Q887" s="9" t="s">
        <v>2038</v>
      </c>
    </row>
    <row r="888" spans="1:17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84.824037184594957</v>
      </c>
      <c r="G888" s="7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s="9" t="s">
        <v>60</v>
      </c>
      <c r="P888" s="9" t="s">
        <v>2033</v>
      </c>
      <c r="Q888" s="9" t="s">
        <v>2043</v>
      </c>
    </row>
    <row r="889" spans="1:17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29.346153846153843</v>
      </c>
      <c r="G889" s="7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s="9" t="s">
        <v>33</v>
      </c>
      <c r="P889" s="9" t="s">
        <v>2037</v>
      </c>
      <c r="Q889" s="9" t="s">
        <v>2038</v>
      </c>
    </row>
    <row r="890" spans="1:17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209.89655172413794</v>
      </c>
      <c r="G890" s="7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s="9" t="s">
        <v>33</v>
      </c>
      <c r="P890" s="9" t="s">
        <v>2037</v>
      </c>
      <c r="Q890" s="9" t="s">
        <v>2038</v>
      </c>
    </row>
    <row r="891" spans="1:17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169.78571428571431</v>
      </c>
      <c r="G891" s="7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s="9" t="s">
        <v>50</v>
      </c>
      <c r="P891" s="9" t="s">
        <v>2033</v>
      </c>
      <c r="Q891" s="9" t="s">
        <v>2041</v>
      </c>
    </row>
    <row r="892" spans="1:17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115.95907738095239</v>
      </c>
      <c r="G892" s="7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s="9" t="s">
        <v>60</v>
      </c>
      <c r="P892" s="9" t="s">
        <v>2033</v>
      </c>
      <c r="Q892" s="9" t="s">
        <v>2043</v>
      </c>
    </row>
    <row r="893" spans="1:17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258.59999999999997</v>
      </c>
      <c r="G893" s="7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s="9" t="s">
        <v>42</v>
      </c>
      <c r="P893" s="9" t="s">
        <v>2039</v>
      </c>
      <c r="Q893" s="9" t="s">
        <v>2040</v>
      </c>
    </row>
    <row r="894" spans="1:17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230.58333333333331</v>
      </c>
      <c r="G894" s="7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s="9" t="s">
        <v>206</v>
      </c>
      <c r="P894" s="9" t="s">
        <v>2045</v>
      </c>
      <c r="Q894" s="9" t="s">
        <v>2057</v>
      </c>
    </row>
    <row r="895" spans="1:17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128.21428571428572</v>
      </c>
      <c r="G895" s="7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s="9" t="s">
        <v>42</v>
      </c>
      <c r="P895" s="9" t="s">
        <v>2039</v>
      </c>
      <c r="Q895" s="9" t="s">
        <v>2040</v>
      </c>
    </row>
    <row r="896" spans="1:17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188.70588235294116</v>
      </c>
      <c r="G896" s="7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s="9" t="s">
        <v>269</v>
      </c>
      <c r="P896" s="9" t="s">
        <v>2039</v>
      </c>
      <c r="Q896" s="9" t="s">
        <v>2058</v>
      </c>
    </row>
    <row r="897" spans="1:17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3"/>
        <v>6.9511889862327907</v>
      </c>
      <c r="G897" s="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s="9" t="s">
        <v>33</v>
      </c>
      <c r="P897" s="9" t="s">
        <v>2037</v>
      </c>
      <c r="Q897" s="9" t="s">
        <v>2038</v>
      </c>
    </row>
    <row r="898" spans="1:17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3"/>
        <v>774.43434343434342</v>
      </c>
      <c r="G898" s="7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s="9" t="s">
        <v>17</v>
      </c>
      <c r="P898" s="9" t="s">
        <v>2031</v>
      </c>
      <c r="Q898" s="9" t="s">
        <v>2032</v>
      </c>
    </row>
    <row r="899" spans="1:17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14">E899/D899*100</f>
        <v>27.693181818181817</v>
      </c>
      <c r="G899" s="7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s="9" t="s">
        <v>33</v>
      </c>
      <c r="P899" s="9" t="s">
        <v>2037</v>
      </c>
      <c r="Q899" s="9" t="s">
        <v>2038</v>
      </c>
    </row>
    <row r="900" spans="1:17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52.479620323841424</v>
      </c>
      <c r="G900" s="7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s="9" t="s">
        <v>42</v>
      </c>
      <c r="P900" s="9" t="s">
        <v>2039</v>
      </c>
      <c r="Q900" s="9" t="s">
        <v>2040</v>
      </c>
    </row>
    <row r="901" spans="1:17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407.09677419354841</v>
      </c>
      <c r="G901" s="7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s="9" t="s">
        <v>159</v>
      </c>
      <c r="P901" s="9" t="s">
        <v>2033</v>
      </c>
      <c r="Q901" s="9" t="s">
        <v>2056</v>
      </c>
    </row>
    <row r="902" spans="1:17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2</v>
      </c>
      <c r="G902" s="7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s="9" t="s">
        <v>28</v>
      </c>
      <c r="P902" s="9" t="s">
        <v>2035</v>
      </c>
      <c r="Q902" s="9" t="s">
        <v>2036</v>
      </c>
    </row>
    <row r="903" spans="1:17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156.17857142857144</v>
      </c>
      <c r="G903" s="7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s="9" t="s">
        <v>23</v>
      </c>
      <c r="P903" s="9" t="s">
        <v>2033</v>
      </c>
      <c r="Q903" s="9" t="s">
        <v>2034</v>
      </c>
    </row>
    <row r="904" spans="1:17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252.42857142857144</v>
      </c>
      <c r="G904" s="7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s="9" t="s">
        <v>28</v>
      </c>
      <c r="P904" s="9" t="s">
        <v>2035</v>
      </c>
      <c r="Q904" s="9" t="s">
        <v>2036</v>
      </c>
    </row>
    <row r="905" spans="1:17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</v>
      </c>
      <c r="G905" s="7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s="9" t="s">
        <v>68</v>
      </c>
      <c r="P905" s="9" t="s">
        <v>2045</v>
      </c>
      <c r="Q905" s="9" t="s">
        <v>2046</v>
      </c>
    </row>
    <row r="906" spans="1:17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12.230769230769232</v>
      </c>
      <c r="G906" s="7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s="9" t="s">
        <v>133</v>
      </c>
      <c r="P906" s="9" t="s">
        <v>2045</v>
      </c>
      <c r="Q906" s="9" t="s">
        <v>2054</v>
      </c>
    </row>
    <row r="907" spans="1:17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163.98734177215189</v>
      </c>
      <c r="G907" s="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s="9" t="s">
        <v>33</v>
      </c>
      <c r="P907" s="9" t="s">
        <v>2037</v>
      </c>
      <c r="Q907" s="9" t="s">
        <v>2038</v>
      </c>
    </row>
    <row r="908" spans="1:17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162.98181818181817</v>
      </c>
      <c r="G908" s="7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s="9" t="s">
        <v>42</v>
      </c>
      <c r="P908" s="9" t="s">
        <v>2039</v>
      </c>
      <c r="Q908" s="9" t="s">
        <v>2040</v>
      </c>
    </row>
    <row r="909" spans="1:17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20.252747252747252</v>
      </c>
      <c r="G909" s="7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s="9" t="s">
        <v>33</v>
      </c>
      <c r="P909" s="9" t="s">
        <v>2037</v>
      </c>
      <c r="Q909" s="9" t="s">
        <v>2038</v>
      </c>
    </row>
    <row r="910" spans="1:17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319.24083769633506</v>
      </c>
      <c r="G910" s="7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s="9" t="s">
        <v>89</v>
      </c>
      <c r="P910" s="9" t="s">
        <v>2048</v>
      </c>
      <c r="Q910" s="9" t="s">
        <v>2049</v>
      </c>
    </row>
    <row r="911" spans="1:17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478.94444444444446</v>
      </c>
      <c r="G911" s="7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s="9" t="s">
        <v>33</v>
      </c>
      <c r="P911" s="9" t="s">
        <v>2037</v>
      </c>
      <c r="Q911" s="9" t="s">
        <v>2038</v>
      </c>
    </row>
    <row r="912" spans="1:17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19.556634304207122</v>
      </c>
      <c r="G912" s="7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s="9" t="s">
        <v>33</v>
      </c>
      <c r="P912" s="9" t="s">
        <v>2037</v>
      </c>
      <c r="Q912" s="9" t="s">
        <v>2038</v>
      </c>
    </row>
    <row r="913" spans="1:17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198.94827586206895</v>
      </c>
      <c r="G913" s="7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s="9" t="s">
        <v>28</v>
      </c>
      <c r="P913" s="9" t="s">
        <v>2035</v>
      </c>
      <c r="Q913" s="9" t="s">
        <v>2036</v>
      </c>
    </row>
    <row r="914" spans="1:17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795</v>
      </c>
      <c r="G914" s="7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s="9" t="s">
        <v>53</v>
      </c>
      <c r="P914" s="9" t="s">
        <v>2039</v>
      </c>
      <c r="Q914" s="9" t="s">
        <v>2042</v>
      </c>
    </row>
    <row r="915" spans="1:17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50.621082621082621</v>
      </c>
      <c r="G915" s="7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s="9" t="s">
        <v>53</v>
      </c>
      <c r="P915" s="9" t="s">
        <v>2039</v>
      </c>
      <c r="Q915" s="9" t="s">
        <v>2042</v>
      </c>
    </row>
    <row r="916" spans="1:17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57.4375</v>
      </c>
      <c r="G916" s="7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s="9" t="s">
        <v>33</v>
      </c>
      <c r="P916" s="9" t="s">
        <v>2037</v>
      </c>
      <c r="Q916" s="9" t="s">
        <v>2038</v>
      </c>
    </row>
    <row r="917" spans="1:17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155.62827640984909</v>
      </c>
      <c r="G917" s="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s="9" t="s">
        <v>269</v>
      </c>
      <c r="P917" s="9" t="s">
        <v>2039</v>
      </c>
      <c r="Q917" s="9" t="s">
        <v>2058</v>
      </c>
    </row>
    <row r="918" spans="1:17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36.297297297297298</v>
      </c>
      <c r="G918" s="7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s="9" t="s">
        <v>122</v>
      </c>
      <c r="P918" s="9" t="s">
        <v>2052</v>
      </c>
      <c r="Q918" s="9" t="s">
        <v>2053</v>
      </c>
    </row>
    <row r="919" spans="1:17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58.25</v>
      </c>
      <c r="G919" s="7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s="9" t="s">
        <v>100</v>
      </c>
      <c r="P919" s="9" t="s">
        <v>2039</v>
      </c>
      <c r="Q919" s="9" t="s">
        <v>2050</v>
      </c>
    </row>
    <row r="920" spans="1:17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237.39473684210526</v>
      </c>
      <c r="G920" s="7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s="9" t="s">
        <v>133</v>
      </c>
      <c r="P920" s="9" t="s">
        <v>2045</v>
      </c>
      <c r="Q920" s="9" t="s">
        <v>2054</v>
      </c>
    </row>
    <row r="921" spans="1:17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58.75</v>
      </c>
      <c r="G921" s="7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s="9" t="s">
        <v>33</v>
      </c>
      <c r="P921" s="9" t="s">
        <v>2037</v>
      </c>
      <c r="Q921" s="9" t="s">
        <v>2038</v>
      </c>
    </row>
    <row r="922" spans="1:17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182.56603773584905</v>
      </c>
      <c r="G922" s="7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s="9" t="s">
        <v>71</v>
      </c>
      <c r="P922" s="9" t="s">
        <v>2039</v>
      </c>
      <c r="Q922" s="9" t="s">
        <v>2047</v>
      </c>
    </row>
    <row r="923" spans="1:17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0.75436408977556113</v>
      </c>
      <c r="G923" s="7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s="9" t="s">
        <v>28</v>
      </c>
      <c r="P923" s="9" t="s">
        <v>2035</v>
      </c>
      <c r="Q923" s="9" t="s">
        <v>2036</v>
      </c>
    </row>
    <row r="924" spans="1:17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175.95330739299609</v>
      </c>
      <c r="G924" s="7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s="9" t="s">
        <v>319</v>
      </c>
      <c r="P924" s="9" t="s">
        <v>2033</v>
      </c>
      <c r="Q924" s="9" t="s">
        <v>2060</v>
      </c>
    </row>
    <row r="925" spans="1:17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237.88235294117646</v>
      </c>
      <c r="G925" s="7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s="9" t="s">
        <v>33</v>
      </c>
      <c r="P925" s="9" t="s">
        <v>2037</v>
      </c>
      <c r="Q925" s="9" t="s">
        <v>2038</v>
      </c>
    </row>
    <row r="926" spans="1:17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488.05076142131981</v>
      </c>
      <c r="G926" s="7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s="9" t="s">
        <v>33</v>
      </c>
      <c r="P926" s="9" t="s">
        <v>2037</v>
      </c>
      <c r="Q926" s="9" t="s">
        <v>2038</v>
      </c>
    </row>
    <row r="927" spans="1:17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224.06666666666669</v>
      </c>
      <c r="G927" s="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s="9" t="s">
        <v>33</v>
      </c>
      <c r="P927" s="9" t="s">
        <v>2037</v>
      </c>
      <c r="Q927" s="9" t="s">
        <v>2038</v>
      </c>
    </row>
    <row r="928" spans="1:17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18.126436781609197</v>
      </c>
      <c r="G928" s="7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s="9" t="s">
        <v>17</v>
      </c>
      <c r="P928" s="9" t="s">
        <v>2031</v>
      </c>
      <c r="Q928" s="9" t="s">
        <v>2032</v>
      </c>
    </row>
    <row r="929" spans="1:17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45.847222222222221</v>
      </c>
      <c r="G929" s="7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s="9" t="s">
        <v>33</v>
      </c>
      <c r="P929" s="9" t="s">
        <v>2037</v>
      </c>
      <c r="Q929" s="9" t="s">
        <v>2038</v>
      </c>
    </row>
    <row r="930" spans="1:17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117.31541218637993</v>
      </c>
      <c r="G930" s="7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s="9" t="s">
        <v>28</v>
      </c>
      <c r="P930" s="9" t="s">
        <v>2035</v>
      </c>
      <c r="Q930" s="9" t="s">
        <v>2036</v>
      </c>
    </row>
    <row r="931" spans="1:17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217.30909090909088</v>
      </c>
      <c r="G931" s="7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s="9" t="s">
        <v>33</v>
      </c>
      <c r="P931" s="9" t="s">
        <v>2037</v>
      </c>
      <c r="Q931" s="9" t="s">
        <v>2038</v>
      </c>
    </row>
    <row r="932" spans="1:17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112.28571428571428</v>
      </c>
      <c r="G932" s="7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s="9" t="s">
        <v>33</v>
      </c>
      <c r="P932" s="9" t="s">
        <v>2037</v>
      </c>
      <c r="Q932" s="9" t="s">
        <v>2038</v>
      </c>
    </row>
    <row r="933" spans="1:17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72.51898734177216</v>
      </c>
      <c r="G933" s="7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s="9" t="s">
        <v>33</v>
      </c>
      <c r="P933" s="9" t="s">
        <v>2037</v>
      </c>
      <c r="Q933" s="9" t="s">
        <v>2038</v>
      </c>
    </row>
    <row r="934" spans="1:17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212.30434782608697</v>
      </c>
      <c r="G934" s="7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s="9" t="s">
        <v>23</v>
      </c>
      <c r="P934" s="9" t="s">
        <v>2033</v>
      </c>
      <c r="Q934" s="9" t="s">
        <v>2034</v>
      </c>
    </row>
    <row r="935" spans="1:17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239.74657534246577</v>
      </c>
      <c r="G935" s="7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s="9" t="s">
        <v>33</v>
      </c>
      <c r="P935" s="9" t="s">
        <v>2037</v>
      </c>
      <c r="Q935" s="9" t="s">
        <v>2038</v>
      </c>
    </row>
    <row r="936" spans="1:17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181.93548387096774</v>
      </c>
      <c r="G936" s="7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s="9" t="s">
        <v>33</v>
      </c>
      <c r="P936" s="9" t="s">
        <v>2037</v>
      </c>
      <c r="Q936" s="9" t="s">
        <v>2038</v>
      </c>
    </row>
    <row r="937" spans="1:17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164.13114754098362</v>
      </c>
      <c r="G937" s="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s="9" t="s">
        <v>33</v>
      </c>
      <c r="P937" s="9" t="s">
        <v>2037</v>
      </c>
      <c r="Q937" s="9" t="s">
        <v>2038</v>
      </c>
    </row>
    <row r="938" spans="1:17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1.6375968992248062</v>
      </c>
      <c r="G938" s="7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s="9" t="s">
        <v>33</v>
      </c>
      <c r="P938" s="9" t="s">
        <v>2037</v>
      </c>
      <c r="Q938" s="9" t="s">
        <v>2038</v>
      </c>
    </row>
    <row r="939" spans="1:17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49.64385964912281</v>
      </c>
      <c r="G939" s="7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s="9" t="s">
        <v>42</v>
      </c>
      <c r="P939" s="9" t="s">
        <v>2039</v>
      </c>
      <c r="Q939" s="9" t="s">
        <v>2040</v>
      </c>
    </row>
    <row r="940" spans="1:17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109.70652173913042</v>
      </c>
      <c r="G940" s="7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s="9" t="s">
        <v>119</v>
      </c>
      <c r="P940" s="9" t="s">
        <v>2045</v>
      </c>
      <c r="Q940" s="9" t="s">
        <v>2051</v>
      </c>
    </row>
    <row r="941" spans="1:17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49.217948717948715</v>
      </c>
      <c r="G941" s="7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s="9" t="s">
        <v>89</v>
      </c>
      <c r="P941" s="9" t="s">
        <v>2048</v>
      </c>
      <c r="Q941" s="9" t="s">
        <v>2049</v>
      </c>
    </row>
    <row r="942" spans="1:17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62.232323232323225</v>
      </c>
      <c r="G942" s="7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s="9" t="s">
        <v>28</v>
      </c>
      <c r="P942" s="9" t="s">
        <v>2035</v>
      </c>
      <c r="Q942" s="9" t="s">
        <v>2036</v>
      </c>
    </row>
    <row r="943" spans="1:17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13.05813953488372</v>
      </c>
      <c r="G943" s="7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s="9" t="s">
        <v>33</v>
      </c>
      <c r="P943" s="9" t="s">
        <v>2037</v>
      </c>
      <c r="Q943" s="9" t="s">
        <v>2038</v>
      </c>
    </row>
    <row r="944" spans="1:17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64.635416666666671</v>
      </c>
      <c r="G944" s="7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s="9" t="s">
        <v>33</v>
      </c>
      <c r="P944" s="9" t="s">
        <v>2037</v>
      </c>
      <c r="Q944" s="9" t="s">
        <v>2038</v>
      </c>
    </row>
    <row r="945" spans="1:17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159.58666666666667</v>
      </c>
      <c r="G945" s="7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s="9" t="s">
        <v>17</v>
      </c>
      <c r="P945" s="9" t="s">
        <v>2031</v>
      </c>
      <c r="Q945" s="9" t="s">
        <v>2032</v>
      </c>
    </row>
    <row r="946" spans="1:17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81.42</v>
      </c>
      <c r="G946" s="7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s="9" t="s">
        <v>122</v>
      </c>
      <c r="P946" s="9" t="s">
        <v>2052</v>
      </c>
      <c r="Q946" s="9" t="s">
        <v>2053</v>
      </c>
    </row>
    <row r="947" spans="1:17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32.444767441860463</v>
      </c>
      <c r="G947" s="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s="9" t="s">
        <v>122</v>
      </c>
      <c r="P947" s="9" t="s">
        <v>2052</v>
      </c>
      <c r="Q947" s="9" t="s">
        <v>2053</v>
      </c>
    </row>
    <row r="948" spans="1:17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</v>
      </c>
      <c r="G948" s="7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s="9" t="s">
        <v>33</v>
      </c>
      <c r="P948" s="9" t="s">
        <v>2037</v>
      </c>
      <c r="Q948" s="9" t="s">
        <v>2038</v>
      </c>
    </row>
    <row r="949" spans="1:17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26.694444444444443</v>
      </c>
      <c r="G949" s="7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s="9" t="s">
        <v>33</v>
      </c>
      <c r="P949" s="9" t="s">
        <v>2037</v>
      </c>
      <c r="Q949" s="9" t="s">
        <v>2038</v>
      </c>
    </row>
    <row r="950" spans="1:17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62.957446808510639</v>
      </c>
      <c r="G950" s="7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s="9" t="s">
        <v>42</v>
      </c>
      <c r="P950" s="9" t="s">
        <v>2039</v>
      </c>
      <c r="Q950" s="9" t="s">
        <v>2040</v>
      </c>
    </row>
    <row r="951" spans="1:17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161.35593220338984</v>
      </c>
      <c r="G951" s="7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s="9" t="s">
        <v>28</v>
      </c>
      <c r="P951" s="9" t="s">
        <v>2035</v>
      </c>
      <c r="Q951" s="9" t="s">
        <v>2036</v>
      </c>
    </row>
    <row r="952" spans="1:17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5</v>
      </c>
      <c r="G952" s="7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s="9" t="s">
        <v>33</v>
      </c>
      <c r="P952" s="9" t="s">
        <v>2037</v>
      </c>
      <c r="Q952" s="9" t="s">
        <v>2038</v>
      </c>
    </row>
    <row r="953" spans="1:17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1096.9379310344827</v>
      </c>
      <c r="G953" s="7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s="9" t="s">
        <v>23</v>
      </c>
      <c r="P953" s="9" t="s">
        <v>2033</v>
      </c>
      <c r="Q953" s="9" t="s">
        <v>2034</v>
      </c>
    </row>
    <row r="954" spans="1:17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70.094158075601371</v>
      </c>
      <c r="G954" s="7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s="9" t="s">
        <v>42</v>
      </c>
      <c r="P954" s="9" t="s">
        <v>2039</v>
      </c>
      <c r="Q954" s="9" t="s">
        <v>2040</v>
      </c>
    </row>
    <row r="955" spans="1:17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60</v>
      </c>
      <c r="G955" s="7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s="9" t="s">
        <v>474</v>
      </c>
      <c r="P955" s="9" t="s">
        <v>2039</v>
      </c>
      <c r="Q955" s="9" t="s">
        <v>2061</v>
      </c>
    </row>
    <row r="956" spans="1:17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367.0985915492958</v>
      </c>
      <c r="G956" s="7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s="9" t="s">
        <v>28</v>
      </c>
      <c r="P956" s="9" t="s">
        <v>2035</v>
      </c>
      <c r="Q956" s="9" t="s">
        <v>2036</v>
      </c>
    </row>
    <row r="957" spans="1:17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1109</v>
      </c>
      <c r="G957" s="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s="9" t="s">
        <v>33</v>
      </c>
      <c r="P957" s="9" t="s">
        <v>2037</v>
      </c>
      <c r="Q957" s="9" t="s">
        <v>2038</v>
      </c>
    </row>
    <row r="958" spans="1:17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19.028784648187631</v>
      </c>
      <c r="G958" s="7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s="9" t="s">
        <v>474</v>
      </c>
      <c r="P958" s="9" t="s">
        <v>2039</v>
      </c>
      <c r="Q958" s="9" t="s">
        <v>2061</v>
      </c>
    </row>
    <row r="959" spans="1:17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126.87755102040816</v>
      </c>
      <c r="G959" s="7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s="9" t="s">
        <v>33</v>
      </c>
      <c r="P959" s="9" t="s">
        <v>2037</v>
      </c>
      <c r="Q959" s="9" t="s">
        <v>2038</v>
      </c>
    </row>
    <row r="960" spans="1:17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734.63636363636363</v>
      </c>
      <c r="G960" s="7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s="9" t="s">
        <v>71</v>
      </c>
      <c r="P960" s="9" t="s">
        <v>2039</v>
      </c>
      <c r="Q960" s="9" t="s">
        <v>2047</v>
      </c>
    </row>
    <row r="961" spans="1:17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4"/>
        <v>4.5731034482758623</v>
      </c>
      <c r="G961" s="7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s="9" t="s">
        <v>206</v>
      </c>
      <c r="P961" s="9" t="s">
        <v>2045</v>
      </c>
      <c r="Q961" s="9" t="s">
        <v>2057</v>
      </c>
    </row>
    <row r="962" spans="1:17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4"/>
        <v>85.054545454545448</v>
      </c>
      <c r="G962" s="7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s="9" t="s">
        <v>28</v>
      </c>
      <c r="P962" s="9" t="s">
        <v>2035</v>
      </c>
      <c r="Q962" s="9" t="s">
        <v>2036</v>
      </c>
    </row>
    <row r="963" spans="1:17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15">E963/D963*100</f>
        <v>119.29824561403508</v>
      </c>
      <c r="G963" s="7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s="9" t="s">
        <v>206</v>
      </c>
      <c r="P963" s="9" t="s">
        <v>2045</v>
      </c>
      <c r="Q963" s="9" t="s">
        <v>2057</v>
      </c>
    </row>
    <row r="964" spans="1:17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296.02777777777777</v>
      </c>
      <c r="G964" s="7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s="9" t="s">
        <v>17</v>
      </c>
      <c r="P964" s="9" t="s">
        <v>2031</v>
      </c>
      <c r="Q964" s="9" t="s">
        <v>2032</v>
      </c>
    </row>
    <row r="965" spans="1:17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84.694915254237287</v>
      </c>
      <c r="G965" s="7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s="9" t="s">
        <v>122</v>
      </c>
      <c r="P965" s="9" t="s">
        <v>2052</v>
      </c>
      <c r="Q965" s="9" t="s">
        <v>2053</v>
      </c>
    </row>
    <row r="966" spans="1:17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355.7837837837838</v>
      </c>
      <c r="G966" s="7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s="9" t="s">
        <v>33</v>
      </c>
      <c r="P966" s="9" t="s">
        <v>2037</v>
      </c>
      <c r="Q966" s="9" t="s">
        <v>2038</v>
      </c>
    </row>
    <row r="967" spans="1:17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386.40909090909093</v>
      </c>
      <c r="G967" s="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s="9" t="s">
        <v>23</v>
      </c>
      <c r="P967" s="9" t="s">
        <v>2033</v>
      </c>
      <c r="Q967" s="9" t="s">
        <v>2034</v>
      </c>
    </row>
    <row r="968" spans="1:17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792.23529411764707</v>
      </c>
      <c r="G968" s="7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s="9" t="s">
        <v>33</v>
      </c>
      <c r="P968" s="9" t="s">
        <v>2037</v>
      </c>
      <c r="Q968" s="9" t="s">
        <v>2038</v>
      </c>
    </row>
    <row r="969" spans="1:17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137.03393665158373</v>
      </c>
      <c r="G969" s="7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s="9" t="s">
        <v>319</v>
      </c>
      <c r="P969" s="9" t="s">
        <v>2033</v>
      </c>
      <c r="Q969" s="9" t="s">
        <v>2060</v>
      </c>
    </row>
    <row r="970" spans="1:17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338.20833333333337</v>
      </c>
      <c r="G970" s="7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s="9" t="s">
        <v>17</v>
      </c>
      <c r="P970" s="9" t="s">
        <v>2031</v>
      </c>
      <c r="Q970" s="9" t="s">
        <v>2032</v>
      </c>
    </row>
    <row r="971" spans="1:17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108.22784810126582</v>
      </c>
      <c r="G971" s="7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s="9" t="s">
        <v>33</v>
      </c>
      <c r="P971" s="9" t="s">
        <v>2037</v>
      </c>
      <c r="Q971" s="9" t="s">
        <v>2038</v>
      </c>
    </row>
    <row r="972" spans="1:17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60.757639620653315</v>
      </c>
      <c r="G972" s="7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s="9" t="s">
        <v>33</v>
      </c>
      <c r="P972" s="9" t="s">
        <v>2037</v>
      </c>
      <c r="Q972" s="9" t="s">
        <v>2038</v>
      </c>
    </row>
    <row r="973" spans="1:17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27.725490196078432</v>
      </c>
      <c r="G973" s="7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s="9" t="s">
        <v>269</v>
      </c>
      <c r="P973" s="9" t="s">
        <v>2039</v>
      </c>
      <c r="Q973" s="9" t="s">
        <v>2058</v>
      </c>
    </row>
    <row r="974" spans="1:17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228.3934426229508</v>
      </c>
      <c r="G974" s="7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s="9" t="s">
        <v>28</v>
      </c>
      <c r="P974" s="9" t="s">
        <v>2035</v>
      </c>
      <c r="Q974" s="9" t="s">
        <v>2036</v>
      </c>
    </row>
    <row r="975" spans="1:17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21.615194054500414</v>
      </c>
      <c r="G975" s="7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s="9" t="s">
        <v>33</v>
      </c>
      <c r="P975" s="9" t="s">
        <v>2037</v>
      </c>
      <c r="Q975" s="9" t="s">
        <v>2038</v>
      </c>
    </row>
    <row r="976" spans="1:17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373.875</v>
      </c>
      <c r="G976" s="7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s="9" t="s">
        <v>60</v>
      </c>
      <c r="P976" s="9" t="s">
        <v>2033</v>
      </c>
      <c r="Q976" s="9" t="s">
        <v>2043</v>
      </c>
    </row>
    <row r="977" spans="1:17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154.92592592592592</v>
      </c>
      <c r="G977" s="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s="9" t="s">
        <v>33</v>
      </c>
      <c r="P977" s="9" t="s">
        <v>2037</v>
      </c>
      <c r="Q977" s="9" t="s">
        <v>2038</v>
      </c>
    </row>
    <row r="978" spans="1:17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322.14999999999998</v>
      </c>
      <c r="G978" s="7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s="9" t="s">
        <v>33</v>
      </c>
      <c r="P978" s="9" t="s">
        <v>2037</v>
      </c>
      <c r="Q978" s="9" t="s">
        <v>2038</v>
      </c>
    </row>
    <row r="979" spans="1:17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73.957142857142856</v>
      </c>
      <c r="G979" s="7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s="9" t="s">
        <v>17</v>
      </c>
      <c r="P979" s="9" t="s">
        <v>2031</v>
      </c>
      <c r="Q979" s="9" t="s">
        <v>2032</v>
      </c>
    </row>
    <row r="980" spans="1:17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864.1</v>
      </c>
      <c r="G980" s="7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s="9" t="s">
        <v>89</v>
      </c>
      <c r="P980" s="9" t="s">
        <v>2048</v>
      </c>
      <c r="Q980" s="9" t="s">
        <v>2049</v>
      </c>
    </row>
    <row r="981" spans="1:17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143.26245847176079</v>
      </c>
      <c r="G981" s="7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s="9" t="s">
        <v>33</v>
      </c>
      <c r="P981" s="9" t="s">
        <v>2037</v>
      </c>
      <c r="Q981" s="9" t="s">
        <v>2038</v>
      </c>
    </row>
    <row r="982" spans="1:17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40.281762295081968</v>
      </c>
      <c r="G982" s="7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s="9" t="s">
        <v>68</v>
      </c>
      <c r="P982" s="9" t="s">
        <v>2045</v>
      </c>
      <c r="Q982" s="9" t="s">
        <v>2046</v>
      </c>
    </row>
    <row r="983" spans="1:17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178.22388059701493</v>
      </c>
      <c r="G983" s="7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s="9" t="s">
        <v>28</v>
      </c>
      <c r="P983" s="9" t="s">
        <v>2035</v>
      </c>
      <c r="Q983" s="9" t="s">
        <v>2036</v>
      </c>
    </row>
    <row r="984" spans="1:17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84.930555555555557</v>
      </c>
      <c r="G984" s="7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s="9" t="s">
        <v>42</v>
      </c>
      <c r="P984" s="9" t="s">
        <v>2039</v>
      </c>
      <c r="Q984" s="9" t="s">
        <v>2040</v>
      </c>
    </row>
    <row r="985" spans="1:17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145.93648334624322</v>
      </c>
      <c r="G985" s="7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s="9" t="s">
        <v>42</v>
      </c>
      <c r="P985" s="9" t="s">
        <v>2039</v>
      </c>
      <c r="Q985" s="9" t="s">
        <v>2040</v>
      </c>
    </row>
    <row r="986" spans="1:17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152.46153846153848</v>
      </c>
      <c r="G986" s="7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s="9" t="s">
        <v>33</v>
      </c>
      <c r="P986" s="9" t="s">
        <v>2037</v>
      </c>
      <c r="Q986" s="9" t="s">
        <v>2038</v>
      </c>
    </row>
    <row r="987" spans="1:17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67.129542790152414</v>
      </c>
      <c r="G987" s="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s="9" t="s">
        <v>23</v>
      </c>
      <c r="P987" s="9" t="s">
        <v>2033</v>
      </c>
      <c r="Q987" s="9" t="s">
        <v>2034</v>
      </c>
    </row>
    <row r="988" spans="1:17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40.307692307692307</v>
      </c>
      <c r="G988" s="7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s="9" t="s">
        <v>23</v>
      </c>
      <c r="P988" s="9" t="s">
        <v>2033</v>
      </c>
      <c r="Q988" s="9" t="s">
        <v>2034</v>
      </c>
    </row>
    <row r="989" spans="1:17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216.79032258064518</v>
      </c>
      <c r="G989" s="7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s="9" t="s">
        <v>42</v>
      </c>
      <c r="P989" s="9" t="s">
        <v>2039</v>
      </c>
      <c r="Q989" s="9" t="s">
        <v>2040</v>
      </c>
    </row>
    <row r="990" spans="1:17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52.117021276595743</v>
      </c>
      <c r="G990" s="7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s="9" t="s">
        <v>133</v>
      </c>
      <c r="P990" s="9" t="s">
        <v>2045</v>
      </c>
      <c r="Q990" s="9" t="s">
        <v>2054</v>
      </c>
    </row>
    <row r="991" spans="1:17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499.58333333333337</v>
      </c>
      <c r="G991" s="7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s="9" t="s">
        <v>206</v>
      </c>
      <c r="P991" s="9" t="s">
        <v>2045</v>
      </c>
      <c r="Q991" s="9" t="s">
        <v>2057</v>
      </c>
    </row>
    <row r="992" spans="1:17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87.679487179487182</v>
      </c>
      <c r="G992" s="7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s="9" t="s">
        <v>53</v>
      </c>
      <c r="P992" s="9" t="s">
        <v>2039</v>
      </c>
      <c r="Q992" s="9" t="s">
        <v>2042</v>
      </c>
    </row>
    <row r="993" spans="1:17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113.17346938775511</v>
      </c>
      <c r="G993" s="7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s="9" t="s">
        <v>23</v>
      </c>
      <c r="P993" s="9" t="s">
        <v>2033</v>
      </c>
      <c r="Q993" s="9" t="s">
        <v>2034</v>
      </c>
    </row>
    <row r="994" spans="1:17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426.54838709677421</v>
      </c>
      <c r="G994" s="7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s="9" t="s">
        <v>53</v>
      </c>
      <c r="P994" s="9" t="s">
        <v>2039</v>
      </c>
      <c r="Q994" s="9" t="s">
        <v>2042</v>
      </c>
    </row>
    <row r="995" spans="1:17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77.632653061224488</v>
      </c>
      <c r="G995" s="7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s="9" t="s">
        <v>122</v>
      </c>
      <c r="P995" s="9" t="s">
        <v>2052</v>
      </c>
      <c r="Q995" s="9" t="s">
        <v>2053</v>
      </c>
    </row>
    <row r="996" spans="1:17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52.496810772501767</v>
      </c>
      <c r="G996" s="7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s="9" t="s">
        <v>206</v>
      </c>
      <c r="P996" s="9" t="s">
        <v>2045</v>
      </c>
      <c r="Q996" s="9" t="s">
        <v>2057</v>
      </c>
    </row>
    <row r="997" spans="1:17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157.46762589928059</v>
      </c>
      <c r="G997" s="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s="9" t="s">
        <v>17</v>
      </c>
      <c r="P997" s="9" t="s">
        <v>2031</v>
      </c>
      <c r="Q997" s="9" t="s">
        <v>2032</v>
      </c>
    </row>
    <row r="998" spans="1:17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72.939393939393938</v>
      </c>
      <c r="G998" s="7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s="9" t="s">
        <v>33</v>
      </c>
      <c r="P998" s="9" t="s">
        <v>2037</v>
      </c>
      <c r="Q998" s="9" t="s">
        <v>2038</v>
      </c>
    </row>
    <row r="999" spans="1:17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60.565789473684205</v>
      </c>
      <c r="G999" s="7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s="9" t="s">
        <v>33</v>
      </c>
      <c r="P999" s="9" t="s">
        <v>2037</v>
      </c>
      <c r="Q999" s="9" t="s">
        <v>2038</v>
      </c>
    </row>
    <row r="1000" spans="1:17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56.791291291291287</v>
      </c>
      <c r="G1000" s="7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s="9" t="s">
        <v>60</v>
      </c>
      <c r="P1000" s="9" t="s">
        <v>2033</v>
      </c>
      <c r="Q1000" s="9" t="s">
        <v>2043</v>
      </c>
    </row>
    <row r="1001" spans="1:17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56.542754275427541</v>
      </c>
      <c r="G1001" s="7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s="9" t="s">
        <v>17</v>
      </c>
      <c r="P1001" s="9" t="s">
        <v>2031</v>
      </c>
      <c r="Q1001" s="9" t="s">
        <v>2032</v>
      </c>
    </row>
  </sheetData>
  <autoFilter ref="P1:P1001" xr:uid="{00000000-0001-0000-0000-000000000000}"/>
  <conditionalFormatting sqref="F1:F1048576">
    <cfRule type="colorScale" priority="1">
      <colorScale>
        <cfvo type="num" val="0"/>
        <cfvo type="percentile" val="100"/>
        <cfvo type="num" val="200"/>
        <color rgb="FFEB757F"/>
        <color rgb="FF92D050"/>
        <color rgb="FF1263E6"/>
      </colorScale>
    </cfRule>
    <cfRule type="colorScale" priority="2">
      <colorScale>
        <cfvo type="num" val="0"/>
        <cfvo type="percentile" val="100"/>
        <cfvo type="num" val="200"/>
        <color rgb="FFFF1649"/>
        <color theme="9" tint="-0.249977111117893"/>
        <color rgb="FF0070C0"/>
      </colorScale>
    </cfRule>
    <cfRule type="colorScale" priority="3">
      <colorScale>
        <cfvo type="num" val="0"/>
        <cfvo type="percentile" val="50"/>
        <cfvo type="num" val="200"/>
        <color rgb="FFFF0000"/>
        <color theme="9" tint="-0.249977111117893"/>
        <color theme="4" tint="-0.249977111117893"/>
      </colorScale>
    </cfRule>
    <cfRule type="cellIs" dxfId="13" priority="4" operator="between">
      <formula>0</formula>
      <formula>200</formula>
    </cfRule>
  </conditionalFormatting>
  <conditionalFormatting sqref="G1:G1048576">
    <cfRule type="cellIs" dxfId="12" priority="5" operator="equal">
      <formula>"successful"</formula>
    </cfRule>
    <cfRule type="cellIs" dxfId="11" priority="6" operator="equal">
      <formula>"failed"</formula>
    </cfRule>
    <cfRule type="cellIs" dxfId="10" priority="7" operator="equal">
      <formula>"failed"</formula>
    </cfRule>
    <cfRule type="cellIs" dxfId="9" priority="8" operator="equal">
      <formula>"canceled"</formula>
    </cfRule>
    <cfRule type="cellIs" dxfId="8" priority="9" operator="equal">
      <formula>"live"</formula>
    </cfRule>
    <cfRule type="cellIs" dxfId="7" priority="10" operator="equal">
      <formula>"successful"</formula>
    </cfRule>
    <cfRule type="cellIs" dxfId="6" priority="11" operator="equal">
      <formula>"failed"</formula>
    </cfRule>
    <cfRule type="cellIs" dxfId="5" priority="12" operator="equal">
      <formula>"successful"</formula>
    </cfRule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num" val="0"/>
        <color theme="9" tint="0.39997558519241921"/>
        <color theme="9" tint="0.39997558519241921"/>
      </colorScale>
    </cfRule>
    <cfRule type="cellIs" dxfId="4" priority="15" operator="equal">
      <formula>"failed"</formula>
    </cfRule>
    <cfRule type="expression" dxfId="3" priority="17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7A6-8CD1-5441-9E47-81135D0B8E86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5" bestFit="1" customWidth="1"/>
    <col min="8" max="8" width="14.6640625" bestFit="1" customWidth="1"/>
    <col min="9" max="10" width="19.5" bestFit="1" customWidth="1"/>
    <col min="11" max="11" width="24.33203125" bestFit="1" customWidth="1"/>
    <col min="12" max="12" width="22" bestFit="1" customWidth="1"/>
    <col min="13" max="13" width="19.5" bestFit="1" customWidth="1"/>
    <col min="14" max="14" width="26.83203125" bestFit="1" customWidth="1"/>
    <col min="15" max="15" width="24.33203125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2067</v>
      </c>
      <c r="B3" s="10" t="s">
        <v>2065</v>
      </c>
    </row>
    <row r="4" spans="1:6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11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2062</v>
      </c>
      <c r="E8">
        <v>4</v>
      </c>
      <c r="F8">
        <v>4</v>
      </c>
    </row>
    <row r="9" spans="1:6" x14ac:dyDescent="0.2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473E-1950-2A4A-8EFF-8F6DEB235670}">
  <dimension ref="A1:E19"/>
  <sheetViews>
    <sheetView zoomScale="69" workbookViewId="0">
      <selection activeCell="A2" sqref="A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2085</v>
      </c>
      <c r="B1" t="s">
        <v>2069</v>
      </c>
    </row>
    <row r="2" spans="1:5" x14ac:dyDescent="0.2">
      <c r="A2" s="10" t="s">
        <v>2084</v>
      </c>
      <c r="B2" t="s">
        <v>2069</v>
      </c>
    </row>
    <row r="3" spans="1:5" x14ac:dyDescent="0.2">
      <c r="A3" s="10" t="s">
        <v>2083</v>
      </c>
      <c r="B3" t="s">
        <v>2069</v>
      </c>
    </row>
    <row r="5" spans="1:5" x14ac:dyDescent="0.2">
      <c r="A5" s="10" t="s">
        <v>2082</v>
      </c>
      <c r="B5" s="10" t="s">
        <v>2065</v>
      </c>
    </row>
    <row r="6" spans="1:5" x14ac:dyDescent="0.2">
      <c r="A6" s="10" t="s">
        <v>2068</v>
      </c>
      <c r="B6" t="s">
        <v>74</v>
      </c>
      <c r="C6" t="s">
        <v>14</v>
      </c>
      <c r="D6" t="s">
        <v>20</v>
      </c>
      <c r="E6" t="s">
        <v>2066</v>
      </c>
    </row>
    <row r="7" spans="1:5" x14ac:dyDescent="0.2">
      <c r="A7" s="12" t="s">
        <v>2081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2080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2079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2078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2076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2075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2074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2073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2072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2071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2070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2066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E469-3750-4643-8BFF-C9228813F53D}">
  <dimension ref="A2:F31"/>
  <sheetViews>
    <sheetView workbookViewId="0">
      <selection activeCell="A5" sqref="A5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1.83203125" bestFit="1" customWidth="1"/>
    <col min="8" max="8" width="19.83203125" bestFit="1" customWidth="1"/>
    <col min="9" max="9" width="21.83203125" bestFit="1" customWidth="1"/>
    <col min="10" max="10" width="24.6640625" bestFit="1" customWidth="1"/>
    <col min="11" max="11" width="26.6640625" bestFit="1" customWidth="1"/>
  </cols>
  <sheetData>
    <row r="2" spans="1:6" x14ac:dyDescent="0.2">
      <c r="A2" s="10" t="s">
        <v>6</v>
      </c>
      <c r="B2" t="s">
        <v>2069</v>
      </c>
    </row>
    <row r="3" spans="1:6" x14ac:dyDescent="0.2">
      <c r="A3" s="10" t="s">
        <v>2087</v>
      </c>
      <c r="B3" t="s">
        <v>2069</v>
      </c>
    </row>
    <row r="5" spans="1:6" x14ac:dyDescent="0.2">
      <c r="A5" s="10" t="s">
        <v>2086</v>
      </c>
      <c r="B5" s="10" t="s">
        <v>2065</v>
      </c>
    </row>
    <row r="6" spans="1:6" x14ac:dyDescent="0.2">
      <c r="A6" s="10" t="s">
        <v>2068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 x14ac:dyDescent="0.2">
      <c r="A7" s="11" t="s">
        <v>2047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11" t="s">
        <v>2063</v>
      </c>
      <c r="E8">
        <v>4</v>
      </c>
      <c r="F8">
        <v>4</v>
      </c>
    </row>
    <row r="9" spans="1:6" x14ac:dyDescent="0.2">
      <c r="A9" s="11" t="s">
        <v>2040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11" t="s">
        <v>2042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11" t="s">
        <v>2041</v>
      </c>
      <c r="C11">
        <v>8</v>
      </c>
      <c r="E11">
        <v>10</v>
      </c>
      <c r="F11">
        <v>18</v>
      </c>
    </row>
    <row r="12" spans="1:6" x14ac:dyDescent="0.2">
      <c r="A12" s="11" t="s">
        <v>2051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11" t="s">
        <v>2032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11" t="s">
        <v>2043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11" t="s">
        <v>2056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11" t="s">
        <v>2055</v>
      </c>
      <c r="C16">
        <v>3</v>
      </c>
      <c r="E16">
        <v>4</v>
      </c>
      <c r="F16">
        <v>7</v>
      </c>
    </row>
    <row r="17" spans="1:6" x14ac:dyDescent="0.2">
      <c r="A17" s="11" t="s">
        <v>2059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11" t="s">
        <v>2046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11" t="s">
        <v>2053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11" t="s">
        <v>2038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11" t="s">
        <v>2054</v>
      </c>
      <c r="C21">
        <v>4</v>
      </c>
      <c r="E21">
        <v>4</v>
      </c>
      <c r="F21">
        <v>8</v>
      </c>
    </row>
    <row r="22" spans="1:6" x14ac:dyDescent="0.2">
      <c r="A22" s="11" t="s">
        <v>2034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11" t="s">
        <v>2061</v>
      </c>
      <c r="C23">
        <v>9</v>
      </c>
      <c r="E23">
        <v>5</v>
      </c>
      <c r="F23">
        <v>14</v>
      </c>
    </row>
    <row r="24" spans="1:6" x14ac:dyDescent="0.2">
      <c r="A24" s="11" t="s">
        <v>2050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11" t="s">
        <v>2058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11" t="s">
        <v>2057</v>
      </c>
      <c r="C26">
        <v>7</v>
      </c>
      <c r="E26">
        <v>14</v>
      </c>
      <c r="F26">
        <v>21</v>
      </c>
    </row>
    <row r="27" spans="1:6" x14ac:dyDescent="0.2">
      <c r="A27" s="11" t="s">
        <v>2049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11" t="s">
        <v>2044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11" t="s">
        <v>2036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11" t="s">
        <v>2060</v>
      </c>
      <c r="E30">
        <v>3</v>
      </c>
      <c r="F30">
        <v>3</v>
      </c>
    </row>
    <row r="31" spans="1:6" x14ac:dyDescent="0.2">
      <c r="A31" s="11" t="s">
        <v>2066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C36-E21F-1B4A-9EC9-5434D24E197F}">
  <dimension ref="A1:P1001"/>
  <sheetViews>
    <sheetView tabSelected="1" topLeftCell="G112" workbookViewId="0">
      <selection activeCell="M57" sqref="M5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bestFit="1" customWidth="1"/>
    <col min="11" max="11" width="11.1640625" style="17" customWidth="1"/>
    <col min="12" max="12" width="11.1640625" bestFit="1" customWidth="1"/>
    <col min="13" max="13" width="11.1640625" style="17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6" t="s">
        <v>8</v>
      </c>
      <c r="L1" s="1" t="s">
        <v>9</v>
      </c>
      <c r="M1" s="16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7">
        <f>J2/864000+DATE(1970,1,1)</f>
        <v>27245.724999999999</v>
      </c>
      <c r="L2">
        <v>1450159200</v>
      </c>
      <c r="M2" s="17">
        <f>L2/864000+DATE(1970,1,1)</f>
        <v>27247.424999999999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7">
        <f t="shared" ref="K3:K66" si="0">J3/864000+DATE(1970,1,1)</f>
        <v>27199.120833333334</v>
      </c>
      <c r="L3">
        <v>1408597200</v>
      </c>
      <c r="M3" s="17">
        <f t="shared" ref="M3:M66" si="1">L3/864000+DATE(1970,1,1)</f>
        <v>27199.320833333335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7">
        <f t="shared" si="0"/>
        <v>27171.625</v>
      </c>
      <c r="L4">
        <v>1384840800</v>
      </c>
      <c r="M4" s="17">
        <f t="shared" si="1"/>
        <v>27171.825000000001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7">
        <f t="shared" si="0"/>
        <v>27380.920833333334</v>
      </c>
      <c r="L5">
        <v>1568955600</v>
      </c>
      <c r="M5" s="17">
        <f t="shared" si="1"/>
        <v>27384.920833333334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7">
        <f t="shared" si="0"/>
        <v>27360.625</v>
      </c>
      <c r="L6">
        <v>1548309600</v>
      </c>
      <c r="M6" s="17">
        <f t="shared" si="1"/>
        <v>27361.025000000001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7">
        <f t="shared" si="0"/>
        <v>27127.020833333332</v>
      </c>
      <c r="L7">
        <v>1347080400</v>
      </c>
      <c r="M7" s="17">
        <f t="shared" si="1"/>
        <v>27128.120833333334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7">
        <f t="shared" si="0"/>
        <v>27311.220833333333</v>
      </c>
      <c r="L8">
        <v>1505365200</v>
      </c>
      <c r="M8" s="17">
        <f t="shared" si="1"/>
        <v>27311.320833333335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7">
        <f t="shared" si="0"/>
        <v>27235.020833333332</v>
      </c>
      <c r="L9">
        <v>1439614800</v>
      </c>
      <c r="M9" s="17">
        <f t="shared" si="1"/>
        <v>27235.220833333333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7">
        <f t="shared" si="0"/>
        <v>27052.020833333332</v>
      </c>
      <c r="L10">
        <v>1281502800</v>
      </c>
      <c r="M10" s="17">
        <f t="shared" si="1"/>
        <v>27052.220833333333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7">
        <f t="shared" si="0"/>
        <v>27165.720833333333</v>
      </c>
      <c r="L11">
        <v>1383804000</v>
      </c>
      <c r="M11" s="17">
        <f t="shared" si="1"/>
        <v>27170.625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7">
        <f t="shared" si="0"/>
        <v>27052.520833333332</v>
      </c>
      <c r="L12">
        <v>1285909200</v>
      </c>
      <c r="M12" s="17">
        <f t="shared" si="1"/>
        <v>27057.320833333335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7">
        <f t="shared" si="0"/>
        <v>27056.320833333335</v>
      </c>
      <c r="L13">
        <v>1285563600</v>
      </c>
      <c r="M13" s="17">
        <f t="shared" si="1"/>
        <v>27056.920833333334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7">
        <f t="shared" si="0"/>
        <v>27388.120833333334</v>
      </c>
      <c r="L14">
        <v>1572411600</v>
      </c>
      <c r="M14" s="17">
        <f t="shared" si="1"/>
        <v>27388.920833333334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7">
        <f t="shared" si="0"/>
        <v>27265.320833333335</v>
      </c>
      <c r="L15">
        <v>1466658000</v>
      </c>
      <c r="M15" s="17">
        <f t="shared" si="1"/>
        <v>27266.520833333332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7">
        <f t="shared" si="0"/>
        <v>27109.525000000001</v>
      </c>
      <c r="L16">
        <v>1333342800</v>
      </c>
      <c r="M16" s="17">
        <f t="shared" si="1"/>
        <v>27112.220833333333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7">
        <f t="shared" si="0"/>
        <v>27393.025000000001</v>
      </c>
      <c r="L17">
        <v>1576303200</v>
      </c>
      <c r="M17" s="17">
        <f t="shared" si="1"/>
        <v>27393.424999999999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7">
        <f t="shared" si="0"/>
        <v>27178.224999999999</v>
      </c>
      <c r="L18">
        <v>1392271200</v>
      </c>
      <c r="M18" s="17">
        <f t="shared" si="1"/>
        <v>27180.424999999999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7">
        <f t="shared" si="0"/>
        <v>27067.625</v>
      </c>
      <c r="L19">
        <v>1294898400</v>
      </c>
      <c r="M19" s="17">
        <f t="shared" si="1"/>
        <v>27067.724999999999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7">
        <f t="shared" si="0"/>
        <v>27347.220833333333</v>
      </c>
      <c r="L20">
        <v>1537074000</v>
      </c>
      <c r="M20" s="17">
        <f t="shared" si="1"/>
        <v>27348.020833333332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7">
        <f t="shared" si="0"/>
        <v>27364.924999999999</v>
      </c>
      <c r="L21">
        <v>1553490000</v>
      </c>
      <c r="M21" s="17">
        <f t="shared" si="1"/>
        <v>27367.020833333332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7">
        <f t="shared" si="0"/>
        <v>27196.920833333334</v>
      </c>
      <c r="L22">
        <v>1406523600</v>
      </c>
      <c r="M22" s="17">
        <f t="shared" si="1"/>
        <v>27196.920833333334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7">
        <f t="shared" si="0"/>
        <v>27089.120833333334</v>
      </c>
      <c r="L23">
        <v>1316322000</v>
      </c>
      <c r="M23" s="17">
        <f t="shared" si="1"/>
        <v>27092.520833333332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7">
        <f t="shared" si="0"/>
        <v>27331.420833333334</v>
      </c>
      <c r="L24">
        <v>1524027600</v>
      </c>
      <c r="M24" s="17">
        <f t="shared" si="1"/>
        <v>27332.920833333334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7">
        <f t="shared" si="0"/>
        <v>27363.125</v>
      </c>
      <c r="L25">
        <v>1554699600</v>
      </c>
      <c r="M25" s="17">
        <f t="shared" si="1"/>
        <v>27368.420833333334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7">
        <f t="shared" si="0"/>
        <v>27193.220833333333</v>
      </c>
      <c r="L26">
        <v>1403499600</v>
      </c>
      <c r="M26" s="17">
        <f t="shared" si="1"/>
        <v>27193.420833333334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7">
        <f t="shared" si="0"/>
        <v>27080.220833333333</v>
      </c>
      <c r="L27">
        <v>1307422800</v>
      </c>
      <c r="M27" s="17">
        <f t="shared" si="1"/>
        <v>27082.220833333333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7">
        <f t="shared" si="0"/>
        <v>27343.320833333335</v>
      </c>
      <c r="L28">
        <v>1535346000</v>
      </c>
      <c r="M28" s="17">
        <f t="shared" si="1"/>
        <v>27346.020833333332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7">
        <f t="shared" si="0"/>
        <v>27240.120833333334</v>
      </c>
      <c r="L29">
        <v>1444539600</v>
      </c>
      <c r="M29" s="17">
        <f t="shared" si="1"/>
        <v>27240.920833333334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7">
        <f t="shared" si="0"/>
        <v>27033.924999999999</v>
      </c>
      <c r="L30">
        <v>1267682400</v>
      </c>
      <c r="M30" s="17">
        <f t="shared" si="1"/>
        <v>27036.224999999999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7">
        <f t="shared" si="0"/>
        <v>27342.220833333333</v>
      </c>
      <c r="L31">
        <v>1535518800</v>
      </c>
      <c r="M31" s="17">
        <f t="shared" si="1"/>
        <v>27346.220833333333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7">
        <f t="shared" si="0"/>
        <v>27373.020833333332</v>
      </c>
      <c r="L32">
        <v>1559106000</v>
      </c>
      <c r="M32" s="17">
        <f t="shared" si="1"/>
        <v>27373.520833333332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7">
        <f t="shared" si="0"/>
        <v>27249.525000000001</v>
      </c>
      <c r="L33">
        <v>1454392800</v>
      </c>
      <c r="M33" s="17">
        <f t="shared" si="1"/>
        <v>27252.325000000001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7">
        <f t="shared" si="0"/>
        <v>27323.125</v>
      </c>
      <c r="L34">
        <v>1517896800</v>
      </c>
      <c r="M34" s="17">
        <f t="shared" si="1"/>
        <v>27325.825000000001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7">
        <f t="shared" si="0"/>
        <v>27203.820833333335</v>
      </c>
      <c r="L35">
        <v>1415685600</v>
      </c>
      <c r="M35" s="17">
        <f t="shared" si="1"/>
        <v>27207.525000000001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7">
        <f t="shared" si="0"/>
        <v>27293.820833333335</v>
      </c>
      <c r="L36">
        <v>1490677200</v>
      </c>
      <c r="M36" s="17">
        <f t="shared" si="1"/>
        <v>27294.320833333335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7">
        <f t="shared" si="0"/>
        <v>27360.525000000001</v>
      </c>
      <c r="L37">
        <v>1551506400</v>
      </c>
      <c r="M37" s="17">
        <f t="shared" si="1"/>
        <v>27364.724999999999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7">
        <f t="shared" si="0"/>
        <v>27072.125</v>
      </c>
      <c r="L38">
        <v>1300856400</v>
      </c>
      <c r="M38" s="17">
        <f t="shared" si="1"/>
        <v>27074.620833333334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7">
        <f t="shared" si="0"/>
        <v>27386.520833333332</v>
      </c>
      <c r="L39">
        <v>1573192800</v>
      </c>
      <c r="M39" s="17">
        <f t="shared" si="1"/>
        <v>27389.825000000001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7">
        <f t="shared" si="0"/>
        <v>27059.020833333332</v>
      </c>
      <c r="L40">
        <v>1287810000</v>
      </c>
      <c r="M40" s="17">
        <f t="shared" si="1"/>
        <v>27059.520833333332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7">
        <f t="shared" si="0"/>
        <v>27145.125</v>
      </c>
      <c r="L41">
        <v>1362978000</v>
      </c>
      <c r="M41" s="17">
        <f t="shared" si="1"/>
        <v>27146.520833333332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7">
        <f t="shared" si="0"/>
        <v>27045.520833333332</v>
      </c>
      <c r="L42">
        <v>1277355600</v>
      </c>
      <c r="M42" s="17">
        <f t="shared" si="1"/>
        <v>27047.420833333334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7">
        <f t="shared" si="0"/>
        <v>27127.720833333333</v>
      </c>
      <c r="L43">
        <v>1348981200</v>
      </c>
      <c r="M43" s="17">
        <f t="shared" si="1"/>
        <v>27130.320833333335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7">
        <f t="shared" si="0"/>
        <v>27084.920833333334</v>
      </c>
      <c r="L44">
        <v>1310533200</v>
      </c>
      <c r="M44" s="17">
        <f t="shared" si="1"/>
        <v>27085.820833333335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7">
        <f t="shared" si="0"/>
        <v>27196.520833333332</v>
      </c>
      <c r="L45">
        <v>1407560400</v>
      </c>
      <c r="M45" s="17">
        <f t="shared" si="1"/>
        <v>27198.120833333334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7">
        <f t="shared" si="0"/>
        <v>27366.220833333333</v>
      </c>
      <c r="L46">
        <v>1552885200</v>
      </c>
      <c r="M46" s="17">
        <f t="shared" si="1"/>
        <v>27366.320833333335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7">
        <f t="shared" si="0"/>
        <v>27279.720833333333</v>
      </c>
      <c r="L47">
        <v>1479362400</v>
      </c>
      <c r="M47" s="17">
        <f t="shared" si="1"/>
        <v>27281.224999999999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7">
        <f t="shared" si="0"/>
        <v>27048.820833333335</v>
      </c>
      <c r="L48">
        <v>1280552400</v>
      </c>
      <c r="M48" s="17">
        <f t="shared" si="1"/>
        <v>27051.120833333334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7">
        <f t="shared" si="0"/>
        <v>27184.820833333335</v>
      </c>
      <c r="L49">
        <v>1398661200</v>
      </c>
      <c r="M49" s="17">
        <f t="shared" si="1"/>
        <v>27187.820833333335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7">
        <f t="shared" si="0"/>
        <v>27230.120833333334</v>
      </c>
      <c r="L50">
        <v>1436245200</v>
      </c>
      <c r="M50" s="17">
        <f t="shared" si="1"/>
        <v>27231.320833333335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7">
        <f t="shared" si="0"/>
        <v>27387.920833333334</v>
      </c>
      <c r="L51">
        <v>1575439200</v>
      </c>
      <c r="M51" s="17">
        <f t="shared" si="1"/>
        <v>27392.424999999999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7">
        <f t="shared" si="0"/>
        <v>27160.820833333335</v>
      </c>
      <c r="L52">
        <v>1377752400</v>
      </c>
      <c r="M52" s="17">
        <f t="shared" si="1"/>
        <v>27163.620833333334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7">
        <f t="shared" si="0"/>
        <v>27111.620833333334</v>
      </c>
      <c r="L53">
        <v>1334206800</v>
      </c>
      <c r="M53" s="17">
        <f t="shared" si="1"/>
        <v>27113.220833333333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7">
        <f t="shared" si="0"/>
        <v>27055.720833333333</v>
      </c>
      <c r="L54">
        <v>1284872400</v>
      </c>
      <c r="M54" s="17">
        <f t="shared" si="1"/>
        <v>27056.120833333334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7">
        <f t="shared" si="0"/>
        <v>27190.020833333332</v>
      </c>
      <c r="L55">
        <v>1403931600</v>
      </c>
      <c r="M55" s="17">
        <f t="shared" si="1"/>
        <v>27193.920833333334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7">
        <f t="shared" si="0"/>
        <v>27329.125</v>
      </c>
      <c r="L56">
        <v>1521262800</v>
      </c>
      <c r="M56" s="17">
        <f t="shared" si="1"/>
        <v>27329.720833333333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7">
        <f t="shared" si="0"/>
        <v>27343.220833333333</v>
      </c>
      <c r="L57">
        <v>1533358800</v>
      </c>
      <c r="M57" s="17">
        <f t="shared" si="1"/>
        <v>27343.720833333333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7">
        <f t="shared" si="0"/>
        <v>27213.525000000001</v>
      </c>
      <c r="L58">
        <v>1421474400</v>
      </c>
      <c r="M58" s="17">
        <f t="shared" si="1"/>
        <v>27214.224999999999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7">
        <f t="shared" si="0"/>
        <v>27310.020833333332</v>
      </c>
      <c r="L59">
        <v>1505278800</v>
      </c>
      <c r="M59" s="17">
        <f t="shared" si="1"/>
        <v>27311.220833333333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7">
        <f t="shared" si="0"/>
        <v>27238.920833333334</v>
      </c>
      <c r="L60">
        <v>1443934800</v>
      </c>
      <c r="M60" s="17">
        <f t="shared" si="1"/>
        <v>27240.220833333333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7">
        <f t="shared" si="0"/>
        <v>27301.920833333334</v>
      </c>
      <c r="L61">
        <v>1498539600</v>
      </c>
      <c r="M61" s="17">
        <f t="shared" si="1"/>
        <v>27303.420833333334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7">
        <f t="shared" si="0"/>
        <v>27122.820833333335</v>
      </c>
      <c r="L62">
        <v>1342760400</v>
      </c>
      <c r="M62" s="17">
        <f t="shared" si="1"/>
        <v>27123.120833333334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7">
        <f t="shared" si="0"/>
        <v>27071.625</v>
      </c>
      <c r="L63">
        <v>1301720400</v>
      </c>
      <c r="M63" s="17">
        <f t="shared" si="1"/>
        <v>27075.620833333334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7">
        <f t="shared" si="0"/>
        <v>27228.120833333334</v>
      </c>
      <c r="L64">
        <v>1433566800</v>
      </c>
      <c r="M64" s="17">
        <f t="shared" si="1"/>
        <v>27228.220833333333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7">
        <f t="shared" si="0"/>
        <v>27297.420833333334</v>
      </c>
      <c r="L65">
        <v>1493874000</v>
      </c>
      <c r="M65" s="17">
        <f t="shared" si="1"/>
        <v>27298.020833333332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7">
        <f t="shared" si="0"/>
        <v>27340.420833333334</v>
      </c>
      <c r="L66">
        <v>1531803600</v>
      </c>
      <c r="M66" s="17">
        <f t="shared" si="1"/>
        <v>27341.920833333334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7">
        <f t="shared" ref="K67:K130" si="2">J67/864000+DATE(1970,1,1)</f>
        <v>27069.125</v>
      </c>
      <c r="L67">
        <v>1296712800</v>
      </c>
      <c r="M67" s="17">
        <f t="shared" ref="M67:M130" si="3">L67/864000+DATE(1970,1,1)</f>
        <v>27069.825000000001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7">
        <f t="shared" si="2"/>
        <v>27222.320833333335</v>
      </c>
      <c r="L68">
        <v>1428901200</v>
      </c>
      <c r="M68" s="17">
        <f t="shared" si="3"/>
        <v>27222.820833333335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7">
        <f t="shared" si="2"/>
        <v>27032.424999999999</v>
      </c>
      <c r="L69">
        <v>1264831200</v>
      </c>
      <c r="M69" s="17">
        <f t="shared" si="3"/>
        <v>27032.924999999999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7">
        <f t="shared" si="2"/>
        <v>27306.420833333334</v>
      </c>
      <c r="L70">
        <v>1505192400</v>
      </c>
      <c r="M70" s="17">
        <f t="shared" si="3"/>
        <v>27311.120833333334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7">
        <f t="shared" si="2"/>
        <v>27065.224999999999</v>
      </c>
      <c r="L71">
        <v>1295676000</v>
      </c>
      <c r="M71" s="17">
        <f t="shared" si="3"/>
        <v>27068.625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7">
        <f t="shared" si="2"/>
        <v>27060.520833333332</v>
      </c>
      <c r="L72">
        <v>1292911200</v>
      </c>
      <c r="M72" s="17">
        <f t="shared" si="3"/>
        <v>27065.424999999999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7">
        <f t="shared" si="2"/>
        <v>27392.025000000001</v>
      </c>
      <c r="L73">
        <v>1575439200</v>
      </c>
      <c r="M73" s="17">
        <f t="shared" si="3"/>
        <v>27392.424999999999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7">
        <f t="shared" si="2"/>
        <v>27230.720833333333</v>
      </c>
      <c r="L74">
        <v>1438837200</v>
      </c>
      <c r="M74" s="17">
        <f t="shared" si="3"/>
        <v>27234.320833333335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7">
        <f t="shared" si="2"/>
        <v>27282.224999999999</v>
      </c>
      <c r="L75">
        <v>1480485600</v>
      </c>
      <c r="M75" s="17">
        <f t="shared" si="3"/>
        <v>27282.525000000001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7">
        <f t="shared" si="2"/>
        <v>27257.720833333333</v>
      </c>
      <c r="L76">
        <v>1459141200</v>
      </c>
      <c r="M76" s="17">
        <f t="shared" si="3"/>
        <v>27257.820833333335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7">
        <f t="shared" si="2"/>
        <v>27341.720833333333</v>
      </c>
      <c r="L77">
        <v>1532322000</v>
      </c>
      <c r="M77" s="17">
        <f t="shared" si="3"/>
        <v>27342.520833333332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7">
        <f t="shared" si="2"/>
        <v>27214.825000000001</v>
      </c>
      <c r="L78">
        <v>1426222800</v>
      </c>
      <c r="M78" s="17">
        <f t="shared" si="3"/>
        <v>27219.720833333333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7">
        <f t="shared" si="2"/>
        <v>27056.920833333334</v>
      </c>
      <c r="L79">
        <v>1286773200</v>
      </c>
      <c r="M79" s="17">
        <f t="shared" si="3"/>
        <v>27058.320833333335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7">
        <f t="shared" si="2"/>
        <v>27332.720833333333</v>
      </c>
      <c r="L80">
        <v>1523941200</v>
      </c>
      <c r="M80" s="17">
        <f t="shared" si="3"/>
        <v>27332.820833333335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7">
        <f t="shared" si="2"/>
        <v>27338.820833333335</v>
      </c>
      <c r="L81">
        <v>1529557200</v>
      </c>
      <c r="M81" s="17">
        <f t="shared" si="3"/>
        <v>27339.320833333335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7">
        <f t="shared" si="2"/>
        <v>27309.720833333333</v>
      </c>
      <c r="L82">
        <v>1506574800</v>
      </c>
      <c r="M82" s="17">
        <f t="shared" si="3"/>
        <v>27312.720833333333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7">
        <f t="shared" si="2"/>
        <v>27318.325000000001</v>
      </c>
      <c r="L83">
        <v>1513576800</v>
      </c>
      <c r="M83" s="17">
        <f t="shared" si="3"/>
        <v>27320.825000000001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7">
        <f t="shared" si="2"/>
        <v>27360.325000000001</v>
      </c>
      <c r="L84">
        <v>1548309600</v>
      </c>
      <c r="M84" s="17">
        <f t="shared" si="3"/>
        <v>27361.025000000001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7">
        <f t="shared" si="2"/>
        <v>27270.020833333332</v>
      </c>
      <c r="L85">
        <v>1471582800</v>
      </c>
      <c r="M85" s="17">
        <f t="shared" si="3"/>
        <v>27272.220833333333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7">
        <f t="shared" si="2"/>
        <v>27123.920833333334</v>
      </c>
      <c r="L86">
        <v>1344315600</v>
      </c>
      <c r="M86" s="17">
        <f t="shared" si="3"/>
        <v>27124.920833333334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7">
        <f t="shared" si="2"/>
        <v>27091.820833333335</v>
      </c>
      <c r="L87">
        <v>1316408400</v>
      </c>
      <c r="M87" s="17">
        <f t="shared" si="3"/>
        <v>27092.620833333334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7">
        <f t="shared" si="2"/>
        <v>27224.920833333334</v>
      </c>
      <c r="L88">
        <v>1431838800</v>
      </c>
      <c r="M88" s="17">
        <f t="shared" si="3"/>
        <v>27226.220833333333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7">
        <f t="shared" si="2"/>
        <v>27073.125</v>
      </c>
      <c r="L89">
        <v>1300510800</v>
      </c>
      <c r="M89" s="17">
        <f t="shared" si="3"/>
        <v>27074.220833333333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7">
        <f t="shared" si="2"/>
        <v>27223.120833333334</v>
      </c>
      <c r="L90">
        <v>1431061200</v>
      </c>
      <c r="M90" s="17">
        <f t="shared" si="3"/>
        <v>27225.320833333335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7">
        <f t="shared" si="2"/>
        <v>27040.420833333334</v>
      </c>
      <c r="L91">
        <v>1271480400</v>
      </c>
      <c r="M91" s="17">
        <f t="shared" si="3"/>
        <v>27040.620833333334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7">
        <f t="shared" si="2"/>
        <v>27254.625</v>
      </c>
      <c r="L92">
        <v>1456380000</v>
      </c>
      <c r="M92" s="17">
        <f t="shared" si="3"/>
        <v>27254.625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7">
        <f t="shared" si="2"/>
        <v>27270.920833333334</v>
      </c>
      <c r="L93">
        <v>1472878800</v>
      </c>
      <c r="M93" s="17">
        <f t="shared" si="3"/>
        <v>27273.720833333333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7">
        <f t="shared" si="2"/>
        <v>27047.320833333335</v>
      </c>
      <c r="L94">
        <v>1277355600</v>
      </c>
      <c r="M94" s="17">
        <f t="shared" si="3"/>
        <v>27047.420833333334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7">
        <f t="shared" si="2"/>
        <v>27132.320833333335</v>
      </c>
      <c r="L95">
        <v>1351054800</v>
      </c>
      <c r="M95" s="17">
        <f t="shared" si="3"/>
        <v>27132.720833333333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7">
        <f t="shared" si="2"/>
        <v>27368.320833333335</v>
      </c>
      <c r="L96">
        <v>1555563600</v>
      </c>
      <c r="M96" s="17">
        <f t="shared" si="3"/>
        <v>27369.420833333334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7">
        <f t="shared" si="2"/>
        <v>27387.320833333335</v>
      </c>
      <c r="L97">
        <v>1571634000</v>
      </c>
      <c r="M97" s="17">
        <f t="shared" si="3"/>
        <v>27388.020833333332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7">
        <f t="shared" si="2"/>
        <v>27073.325000000001</v>
      </c>
      <c r="L98">
        <v>1300856400</v>
      </c>
      <c r="M98" s="17">
        <f t="shared" si="3"/>
        <v>27074.620833333334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7">
        <f t="shared" si="2"/>
        <v>27230.120833333334</v>
      </c>
      <c r="L99">
        <v>1439874000</v>
      </c>
      <c r="M99" s="17">
        <f t="shared" si="3"/>
        <v>27235.520833333332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7">
        <f t="shared" si="2"/>
        <v>27233.320833333335</v>
      </c>
      <c r="L100">
        <v>1438318800</v>
      </c>
      <c r="M100" s="17">
        <f t="shared" si="3"/>
        <v>27233.720833333333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7">
        <f t="shared" si="2"/>
        <v>27208.924999999999</v>
      </c>
      <c r="L101">
        <v>1419400800</v>
      </c>
      <c r="M101" s="17">
        <f t="shared" si="3"/>
        <v>27211.825000000001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7">
        <f t="shared" si="2"/>
        <v>27095.620833333334</v>
      </c>
      <c r="L102">
        <v>1320555600</v>
      </c>
      <c r="M102" s="17">
        <f t="shared" si="3"/>
        <v>27097.420833333334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7">
        <f t="shared" si="2"/>
        <v>27217.724999999999</v>
      </c>
      <c r="L103">
        <v>1425103200</v>
      </c>
      <c r="M103" s="17">
        <f t="shared" si="3"/>
        <v>27218.424999999999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7">
        <f t="shared" si="2"/>
        <v>27335.520833333332</v>
      </c>
      <c r="L104">
        <v>1526878800</v>
      </c>
      <c r="M104" s="17">
        <f t="shared" si="3"/>
        <v>27336.220833333333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7">
        <f t="shared" si="2"/>
        <v>27059.620833333334</v>
      </c>
      <c r="L105">
        <v>1288674000</v>
      </c>
      <c r="M105" s="17">
        <f t="shared" si="3"/>
        <v>27060.520833333332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7">
        <f t="shared" si="2"/>
        <v>27299.920833333334</v>
      </c>
      <c r="L106">
        <v>1495602000</v>
      </c>
      <c r="M106" s="17">
        <f t="shared" si="3"/>
        <v>27300.020833333332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7">
        <f t="shared" si="2"/>
        <v>27148.720833333333</v>
      </c>
      <c r="L107">
        <v>1366434000</v>
      </c>
      <c r="M107" s="17">
        <f t="shared" si="3"/>
        <v>27150.520833333332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7">
        <f t="shared" si="2"/>
        <v>27383.720833333333</v>
      </c>
      <c r="L108">
        <v>1568350800</v>
      </c>
      <c r="M108" s="17">
        <f t="shared" si="3"/>
        <v>27384.220833333333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7">
        <f t="shared" si="2"/>
        <v>27333.420833333334</v>
      </c>
      <c r="L109">
        <v>1525928400</v>
      </c>
      <c r="M109" s="17">
        <f t="shared" si="3"/>
        <v>27335.120833333334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7">
        <f t="shared" si="2"/>
        <v>27112.620833333334</v>
      </c>
      <c r="L110">
        <v>1336885200</v>
      </c>
      <c r="M110" s="17">
        <f t="shared" si="3"/>
        <v>27116.320833333335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7">
        <f t="shared" si="2"/>
        <v>27177.224999999999</v>
      </c>
      <c r="L111">
        <v>1389679200</v>
      </c>
      <c r="M111" s="17">
        <f t="shared" si="3"/>
        <v>27177.424999999999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7">
        <f t="shared" si="2"/>
        <v>27347.520833333332</v>
      </c>
      <c r="L112">
        <v>1538283600</v>
      </c>
      <c r="M112" s="17">
        <f t="shared" si="3"/>
        <v>27349.420833333334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7">
        <f t="shared" si="2"/>
        <v>27129.520833333332</v>
      </c>
      <c r="L113">
        <v>1348808400</v>
      </c>
      <c r="M113" s="17">
        <f t="shared" si="3"/>
        <v>27130.120833333334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7">
        <f t="shared" si="2"/>
        <v>27199.620833333334</v>
      </c>
      <c r="L114">
        <v>1410152400</v>
      </c>
      <c r="M114" s="17">
        <f t="shared" si="3"/>
        <v>27201.120833333334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7">
        <f t="shared" si="2"/>
        <v>27311.120833333334</v>
      </c>
      <c r="L115">
        <v>1505797200</v>
      </c>
      <c r="M115" s="17">
        <f t="shared" si="3"/>
        <v>27311.820833333335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7">
        <f t="shared" si="2"/>
        <v>27368.520833333332</v>
      </c>
      <c r="L116">
        <v>1554872400</v>
      </c>
      <c r="M116" s="17">
        <f t="shared" si="3"/>
        <v>27368.620833333334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7">
        <f t="shared" si="2"/>
        <v>27317.724999999999</v>
      </c>
      <c r="L117">
        <v>1513922400</v>
      </c>
      <c r="M117" s="17">
        <f t="shared" si="3"/>
        <v>27321.224999999999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7">
        <f t="shared" si="2"/>
        <v>27238.620833333334</v>
      </c>
      <c r="L118">
        <v>1442638800</v>
      </c>
      <c r="M118" s="17">
        <f t="shared" si="3"/>
        <v>27238.720833333333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7">
        <f t="shared" si="2"/>
        <v>27092.920833333334</v>
      </c>
      <c r="L119">
        <v>1317186000</v>
      </c>
      <c r="M119" s="17">
        <f t="shared" si="3"/>
        <v>27093.520833333332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7">
        <f t="shared" si="2"/>
        <v>27178.625</v>
      </c>
      <c r="L120">
        <v>1391234400</v>
      </c>
      <c r="M120" s="17">
        <f t="shared" si="3"/>
        <v>27179.224999999999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7">
        <f t="shared" si="2"/>
        <v>27192.720833333333</v>
      </c>
      <c r="L121">
        <v>1404363600</v>
      </c>
      <c r="M121" s="17">
        <f t="shared" si="3"/>
        <v>27194.420833333334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7">
        <f t="shared" si="2"/>
        <v>27223.220833333333</v>
      </c>
      <c r="L122">
        <v>1429592400</v>
      </c>
      <c r="M122" s="17">
        <f t="shared" si="3"/>
        <v>27223.620833333334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7">
        <f t="shared" si="2"/>
        <v>27203.820833333335</v>
      </c>
      <c r="L123">
        <v>1413608400</v>
      </c>
      <c r="M123" s="17">
        <f t="shared" si="3"/>
        <v>27205.120833333334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7">
        <f t="shared" si="2"/>
        <v>27209.125</v>
      </c>
      <c r="L124">
        <v>1419400800</v>
      </c>
      <c r="M124" s="17">
        <f t="shared" si="3"/>
        <v>27211.825000000001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7">
        <f t="shared" si="2"/>
        <v>27245.325000000001</v>
      </c>
      <c r="L125">
        <v>1448604000</v>
      </c>
      <c r="M125" s="17">
        <f t="shared" si="3"/>
        <v>27245.625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7">
        <f t="shared" si="2"/>
        <v>27371.920833333334</v>
      </c>
      <c r="L126">
        <v>1562302800</v>
      </c>
      <c r="M126" s="17">
        <f t="shared" si="3"/>
        <v>27377.220833333333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7">
        <f t="shared" si="2"/>
        <v>27348.320833333335</v>
      </c>
      <c r="L127">
        <v>1537678800</v>
      </c>
      <c r="M127" s="17">
        <f t="shared" si="3"/>
        <v>27348.720833333333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7">
        <f t="shared" si="2"/>
        <v>27271.720833333333</v>
      </c>
      <c r="L128">
        <v>1473570000</v>
      </c>
      <c r="M128" s="17">
        <f t="shared" si="3"/>
        <v>27274.520833333332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7">
        <f t="shared" si="2"/>
        <v>27043.120833333334</v>
      </c>
      <c r="L129">
        <v>1273899600</v>
      </c>
      <c r="M129" s="17">
        <f t="shared" si="3"/>
        <v>27043.420833333334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7">
        <f t="shared" si="2"/>
        <v>27053.820833333335</v>
      </c>
      <c r="L130">
        <v>1284008400</v>
      </c>
      <c r="M130" s="17">
        <f t="shared" si="3"/>
        <v>27055.120833333334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7">
        <f t="shared" ref="K131:K194" si="4">J131/864000+DATE(1970,1,1)</f>
        <v>27215.924999999999</v>
      </c>
      <c r="L131">
        <v>1425103200</v>
      </c>
      <c r="M131" s="17">
        <f t="shared" ref="M131:M194" si="5">L131/864000+DATE(1970,1,1)</f>
        <v>27218.424999999999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7">
        <f t="shared" si="4"/>
        <v>27096.320833333335</v>
      </c>
      <c r="L132">
        <v>1320991200</v>
      </c>
      <c r="M132" s="17">
        <f t="shared" si="5"/>
        <v>27097.924999999999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7">
        <f t="shared" si="4"/>
        <v>27172.825000000001</v>
      </c>
      <c r="L133">
        <v>1386828000</v>
      </c>
      <c r="M133" s="17">
        <f t="shared" si="5"/>
        <v>27174.125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7">
        <f t="shared" si="4"/>
        <v>27323.325000000001</v>
      </c>
      <c r="L134">
        <v>1517119200</v>
      </c>
      <c r="M134" s="17">
        <f t="shared" si="5"/>
        <v>27324.924999999999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7">
        <f t="shared" si="4"/>
        <v>27088.820833333335</v>
      </c>
      <c r="L135">
        <v>1315026000</v>
      </c>
      <c r="M135" s="17">
        <f t="shared" si="5"/>
        <v>27091.020833333332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7">
        <f t="shared" si="4"/>
        <v>27083.420833333334</v>
      </c>
      <c r="L136">
        <v>1312693200</v>
      </c>
      <c r="M136" s="17">
        <f t="shared" si="5"/>
        <v>27088.320833333335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7">
        <f t="shared" si="4"/>
        <v>27146.125</v>
      </c>
      <c r="L137">
        <v>1363064400</v>
      </c>
      <c r="M137" s="17">
        <f t="shared" si="5"/>
        <v>27146.620833333334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7">
        <f t="shared" si="4"/>
        <v>27191.820833333335</v>
      </c>
      <c r="L138">
        <v>1403154000</v>
      </c>
      <c r="M138" s="17">
        <f t="shared" si="5"/>
        <v>27193.020833333332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7">
        <f t="shared" si="4"/>
        <v>27057.820833333335</v>
      </c>
      <c r="L139">
        <v>1286859600</v>
      </c>
      <c r="M139" s="17">
        <f t="shared" si="5"/>
        <v>27058.420833333334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7">
        <f t="shared" si="4"/>
        <v>27130.120833333334</v>
      </c>
      <c r="L140">
        <v>1349326800</v>
      </c>
      <c r="M140" s="17">
        <f t="shared" si="5"/>
        <v>27130.720833333333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7">
        <f t="shared" si="4"/>
        <v>27223.620833333334</v>
      </c>
      <c r="L141">
        <v>1430974800</v>
      </c>
      <c r="M141" s="17">
        <f t="shared" si="5"/>
        <v>27225.220833333333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7">
        <f t="shared" si="4"/>
        <v>27327.724999999999</v>
      </c>
      <c r="L142">
        <v>1519970400</v>
      </c>
      <c r="M142" s="17">
        <f t="shared" si="5"/>
        <v>27328.224999999999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7">
        <f t="shared" si="4"/>
        <v>27228.820833333335</v>
      </c>
      <c r="L143">
        <v>1434603600</v>
      </c>
      <c r="M143" s="17">
        <f t="shared" si="5"/>
        <v>27229.420833333334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7">
        <f t="shared" si="4"/>
        <v>27112.620833333334</v>
      </c>
      <c r="L144">
        <v>1337230800</v>
      </c>
      <c r="M144" s="17">
        <f t="shared" si="5"/>
        <v>27116.720833333333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7">
        <f t="shared" si="4"/>
        <v>27047.820833333335</v>
      </c>
      <c r="L145">
        <v>1279429200</v>
      </c>
      <c r="M145" s="17">
        <f t="shared" si="5"/>
        <v>27049.820833333335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7">
        <f t="shared" si="4"/>
        <v>27375.420833333334</v>
      </c>
      <c r="L146">
        <v>1561438800</v>
      </c>
      <c r="M146" s="17">
        <f t="shared" si="5"/>
        <v>27376.220833333333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7">
        <f t="shared" si="4"/>
        <v>27201.020833333332</v>
      </c>
      <c r="L147">
        <v>1410498000</v>
      </c>
      <c r="M147" s="17">
        <f t="shared" si="5"/>
        <v>27201.520833333332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7">
        <f t="shared" si="4"/>
        <v>27097.625</v>
      </c>
      <c r="L148">
        <v>1322460000</v>
      </c>
      <c r="M148" s="17">
        <f t="shared" si="5"/>
        <v>27099.625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7">
        <f t="shared" si="4"/>
        <v>27265.520833333332</v>
      </c>
      <c r="L149">
        <v>1466312400</v>
      </c>
      <c r="M149" s="17">
        <f t="shared" si="5"/>
        <v>27266.120833333334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7">
        <f t="shared" si="4"/>
        <v>27306.220833333333</v>
      </c>
      <c r="L150">
        <v>1501736400</v>
      </c>
      <c r="M150" s="17">
        <f t="shared" si="5"/>
        <v>27307.120833333334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7">
        <f t="shared" si="4"/>
        <v>27139.625</v>
      </c>
      <c r="L151">
        <v>1361512800</v>
      </c>
      <c r="M151" s="17">
        <f t="shared" si="5"/>
        <v>27144.825000000001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7">
        <f t="shared" si="4"/>
        <v>27357.125</v>
      </c>
      <c r="L152">
        <v>1545026400</v>
      </c>
      <c r="M152" s="17">
        <f t="shared" si="5"/>
        <v>27357.224999999999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7">
        <f t="shared" si="4"/>
        <v>27192.020833333332</v>
      </c>
      <c r="L153">
        <v>1406696400</v>
      </c>
      <c r="M153" s="17">
        <f t="shared" si="5"/>
        <v>27197.120833333334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7">
        <f t="shared" si="4"/>
        <v>27290.424999999999</v>
      </c>
      <c r="L154">
        <v>1487916000</v>
      </c>
      <c r="M154" s="17">
        <f t="shared" si="5"/>
        <v>27291.125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7">
        <f t="shared" si="4"/>
        <v>27132.220833333333</v>
      </c>
      <c r="L155">
        <v>1351141200</v>
      </c>
      <c r="M155" s="17">
        <f t="shared" si="5"/>
        <v>27132.820833333335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7">
        <f t="shared" si="4"/>
        <v>27262.320833333335</v>
      </c>
      <c r="L156">
        <v>1465016400</v>
      </c>
      <c r="M156" s="17">
        <f t="shared" si="5"/>
        <v>27264.620833333334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7">
        <f t="shared" si="4"/>
        <v>27038.320833333335</v>
      </c>
      <c r="L157">
        <v>1270789200</v>
      </c>
      <c r="M157" s="17">
        <f t="shared" si="5"/>
        <v>27039.820833333335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7">
        <f t="shared" si="4"/>
        <v>27386.420833333334</v>
      </c>
      <c r="L158">
        <v>1572325200</v>
      </c>
      <c r="M158" s="17">
        <f t="shared" si="5"/>
        <v>27388.820833333335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7">
        <f t="shared" si="4"/>
        <v>27175.924999999999</v>
      </c>
      <c r="L159">
        <v>1389420000</v>
      </c>
      <c r="M159" s="17">
        <f t="shared" si="5"/>
        <v>27177.125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7">
        <f t="shared" si="4"/>
        <v>27246.724999999999</v>
      </c>
      <c r="L160">
        <v>1449640800</v>
      </c>
      <c r="M160" s="17">
        <f t="shared" si="5"/>
        <v>27246.825000000001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7">
        <f t="shared" si="4"/>
        <v>27367.220833333333</v>
      </c>
      <c r="L161">
        <v>1555218000</v>
      </c>
      <c r="M161" s="17">
        <f t="shared" si="5"/>
        <v>27369.020833333332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7">
        <f t="shared" si="4"/>
        <v>27370.320833333335</v>
      </c>
      <c r="L162">
        <v>1557723600</v>
      </c>
      <c r="M162" s="17">
        <f t="shared" si="5"/>
        <v>27371.920833333334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7">
        <f t="shared" si="4"/>
        <v>27239.120833333334</v>
      </c>
      <c r="L163">
        <v>1443502800</v>
      </c>
      <c r="M163" s="17">
        <f t="shared" si="5"/>
        <v>27239.720833333333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7">
        <f t="shared" si="4"/>
        <v>27356.325000000001</v>
      </c>
      <c r="L164">
        <v>1546840800</v>
      </c>
      <c r="M164" s="17">
        <f t="shared" si="5"/>
        <v>27359.325000000001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7">
        <f t="shared" si="4"/>
        <v>27314.920833333334</v>
      </c>
      <c r="L165">
        <v>1512712800</v>
      </c>
      <c r="M165" s="17">
        <f t="shared" si="5"/>
        <v>27319.825000000001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7">
        <f t="shared" si="4"/>
        <v>27313.720833333333</v>
      </c>
      <c r="L166">
        <v>1507525200</v>
      </c>
      <c r="M166" s="17">
        <f t="shared" si="5"/>
        <v>27313.820833333335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7">
        <f t="shared" si="4"/>
        <v>27306.920833333334</v>
      </c>
      <c r="L167">
        <v>1504328400</v>
      </c>
      <c r="M167" s="17">
        <f t="shared" si="5"/>
        <v>27310.120833333334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7">
        <f t="shared" si="4"/>
        <v>27065.525000000001</v>
      </c>
      <c r="L168">
        <v>1293343200</v>
      </c>
      <c r="M168" s="17">
        <f t="shared" si="5"/>
        <v>27065.924999999999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7">
        <f t="shared" si="4"/>
        <v>27155.620833333334</v>
      </c>
      <c r="L169">
        <v>1371704400</v>
      </c>
      <c r="M169" s="17">
        <f t="shared" si="5"/>
        <v>27156.620833333334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7">
        <f t="shared" si="4"/>
        <v>27363.924999999999</v>
      </c>
      <c r="L170">
        <v>1552798800</v>
      </c>
      <c r="M170" s="17">
        <f t="shared" si="5"/>
        <v>27366.220833333333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7">
        <f t="shared" si="4"/>
        <v>27119.820833333335</v>
      </c>
      <c r="L171">
        <v>1342328400</v>
      </c>
      <c r="M171" s="17">
        <f t="shared" si="5"/>
        <v>27122.620833333334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7">
        <f t="shared" si="4"/>
        <v>27307.120833333334</v>
      </c>
      <c r="L172">
        <v>1502341200</v>
      </c>
      <c r="M172" s="17">
        <f t="shared" si="5"/>
        <v>27307.820833333335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7">
        <f t="shared" si="4"/>
        <v>27183.920833333334</v>
      </c>
      <c r="L173">
        <v>1397192400</v>
      </c>
      <c r="M173" s="17">
        <f t="shared" si="5"/>
        <v>27186.120833333334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7">
        <f t="shared" si="4"/>
        <v>27196.020833333332</v>
      </c>
      <c r="L174">
        <v>1407042000</v>
      </c>
      <c r="M174" s="17">
        <f t="shared" si="5"/>
        <v>27197.520833333332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7">
        <f t="shared" si="4"/>
        <v>27153.320833333335</v>
      </c>
      <c r="L175">
        <v>1369371600</v>
      </c>
      <c r="M175" s="17">
        <f t="shared" si="5"/>
        <v>27153.920833333334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7">
        <f t="shared" si="4"/>
        <v>27240.320833333335</v>
      </c>
      <c r="L176">
        <v>1444107600</v>
      </c>
      <c r="M176" s="17">
        <f t="shared" si="5"/>
        <v>27240.420833333334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7">
        <f t="shared" si="4"/>
        <v>27273.420833333334</v>
      </c>
      <c r="L177">
        <v>1474261200</v>
      </c>
      <c r="M177" s="17">
        <f t="shared" si="5"/>
        <v>27275.320833333335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7">
        <f t="shared" si="4"/>
        <v>27273.720833333333</v>
      </c>
      <c r="L178">
        <v>1473656400</v>
      </c>
      <c r="M178" s="17">
        <f t="shared" si="5"/>
        <v>27274.620833333334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7">
        <f t="shared" si="4"/>
        <v>27061.825000000001</v>
      </c>
      <c r="L179">
        <v>1291960800</v>
      </c>
      <c r="M179" s="17">
        <f t="shared" si="5"/>
        <v>27064.325000000001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7">
        <f t="shared" si="4"/>
        <v>27312.020833333332</v>
      </c>
      <c r="L180">
        <v>1506747600</v>
      </c>
      <c r="M180" s="17">
        <f t="shared" si="5"/>
        <v>27312.920833333334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7">
        <f t="shared" si="4"/>
        <v>27147.120833333334</v>
      </c>
      <c r="L181">
        <v>1363582800</v>
      </c>
      <c r="M181" s="17">
        <f t="shared" si="5"/>
        <v>27147.220833333333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7">
        <f t="shared" si="4"/>
        <v>27038.020833333332</v>
      </c>
      <c r="L182">
        <v>1269666000</v>
      </c>
      <c r="M182" s="17">
        <f t="shared" si="5"/>
        <v>27038.520833333332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7">
        <f t="shared" si="4"/>
        <v>27313.320833333335</v>
      </c>
      <c r="L183">
        <v>1508648400</v>
      </c>
      <c r="M183" s="17">
        <f t="shared" si="5"/>
        <v>27315.120833333334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7">
        <f t="shared" si="4"/>
        <v>27375.220833333333</v>
      </c>
      <c r="L184">
        <v>1561957200</v>
      </c>
      <c r="M184" s="17">
        <f t="shared" si="5"/>
        <v>27376.820833333335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7">
        <f t="shared" si="4"/>
        <v>27055.120833333334</v>
      </c>
      <c r="L185">
        <v>1285131600</v>
      </c>
      <c r="M185" s="17">
        <f t="shared" si="5"/>
        <v>27056.420833333334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7">
        <f t="shared" si="4"/>
        <v>27370.920833333334</v>
      </c>
      <c r="L186">
        <v>1556946000</v>
      </c>
      <c r="M186" s="17">
        <f t="shared" si="5"/>
        <v>27371.020833333332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7">
        <f t="shared" si="4"/>
        <v>27335.420833333334</v>
      </c>
      <c r="L187">
        <v>1527138000</v>
      </c>
      <c r="M187" s="17">
        <f t="shared" si="5"/>
        <v>27336.520833333332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7">
        <f t="shared" si="4"/>
        <v>27190.320833333335</v>
      </c>
      <c r="L188">
        <v>1402117200</v>
      </c>
      <c r="M188" s="17">
        <f t="shared" si="5"/>
        <v>27191.820833333335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7">
        <f t="shared" si="4"/>
        <v>27144.924999999999</v>
      </c>
      <c r="L189">
        <v>1364014800</v>
      </c>
      <c r="M189" s="17">
        <f t="shared" si="5"/>
        <v>27147.720833333333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7">
        <f t="shared" si="4"/>
        <v>27209.625</v>
      </c>
      <c r="L190">
        <v>1417586400</v>
      </c>
      <c r="M190" s="17">
        <f t="shared" si="5"/>
        <v>27209.724999999999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7">
        <f t="shared" si="4"/>
        <v>27255.424999999999</v>
      </c>
      <c r="L191">
        <v>1457071200</v>
      </c>
      <c r="M191" s="17">
        <f t="shared" si="5"/>
        <v>27255.424999999999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7">
        <f t="shared" si="4"/>
        <v>27155.020833333332</v>
      </c>
      <c r="L192">
        <v>1370408400</v>
      </c>
      <c r="M192" s="17">
        <f t="shared" si="5"/>
        <v>27155.120833333334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7">
        <f t="shared" si="4"/>
        <v>27365.720833333333</v>
      </c>
      <c r="L193">
        <v>1552626000</v>
      </c>
      <c r="M193" s="17">
        <f t="shared" si="5"/>
        <v>27366.020833333332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7">
        <f t="shared" si="4"/>
        <v>27193.820833333335</v>
      </c>
      <c r="L194">
        <v>1404190800</v>
      </c>
      <c r="M194" s="17">
        <f t="shared" si="5"/>
        <v>27194.220833333333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7">
        <f t="shared" ref="K195:K258" si="6">J195/864000+DATE(1970,1,1)</f>
        <v>27331.920833333334</v>
      </c>
      <c r="L195">
        <v>1523509200</v>
      </c>
      <c r="M195" s="17">
        <f t="shared" ref="M195:M258" si="7">L195/864000+DATE(1970,1,1)</f>
        <v>27332.320833333335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7">
        <f t="shared" si="6"/>
        <v>27238.220833333333</v>
      </c>
      <c r="L196">
        <v>1443589200</v>
      </c>
      <c r="M196" s="17">
        <f t="shared" si="7"/>
        <v>27239.820833333335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7">
        <f t="shared" si="6"/>
        <v>27343.120833333334</v>
      </c>
      <c r="L197">
        <v>1533445200</v>
      </c>
      <c r="M197" s="17">
        <f t="shared" si="7"/>
        <v>27343.820833333335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7">
        <f t="shared" si="6"/>
        <v>27273.720833333333</v>
      </c>
      <c r="L198">
        <v>1474520400</v>
      </c>
      <c r="M198" s="17">
        <f t="shared" si="7"/>
        <v>27275.620833333334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7">
        <f t="shared" si="6"/>
        <v>27303.020833333332</v>
      </c>
      <c r="L199">
        <v>1499403600</v>
      </c>
      <c r="M199" s="17">
        <f t="shared" si="7"/>
        <v>27304.420833333334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7">
        <f t="shared" si="6"/>
        <v>27051.720833333333</v>
      </c>
      <c r="L200">
        <v>1283576400</v>
      </c>
      <c r="M200" s="17">
        <f t="shared" si="7"/>
        <v>27054.620833333334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7">
        <f t="shared" si="6"/>
        <v>27231.320833333335</v>
      </c>
      <c r="L201">
        <v>1436590800</v>
      </c>
      <c r="M201" s="17">
        <f t="shared" si="7"/>
        <v>27231.720833333333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7">
        <f t="shared" si="6"/>
        <v>27038.320833333335</v>
      </c>
      <c r="L202">
        <v>1270443600</v>
      </c>
      <c r="M202" s="17">
        <f t="shared" si="7"/>
        <v>27039.420833333334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7">
        <f t="shared" si="6"/>
        <v>27196.620833333334</v>
      </c>
      <c r="L203">
        <v>1407819600</v>
      </c>
      <c r="M203" s="17">
        <f t="shared" si="7"/>
        <v>27198.420833333334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7">
        <f t="shared" si="6"/>
        <v>27093.920833333334</v>
      </c>
      <c r="L204">
        <v>1317877200</v>
      </c>
      <c r="M204" s="17">
        <f t="shared" si="7"/>
        <v>27094.320833333335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7">
        <f t="shared" si="6"/>
        <v>27287.325000000001</v>
      </c>
      <c r="L205">
        <v>1484805600</v>
      </c>
      <c r="M205" s="17">
        <f t="shared" si="7"/>
        <v>27287.525000000001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7">
        <f t="shared" si="6"/>
        <v>27075.720833333333</v>
      </c>
      <c r="L206">
        <v>1302670800</v>
      </c>
      <c r="M206" s="17">
        <f t="shared" si="7"/>
        <v>27076.720833333333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7">
        <f t="shared" si="6"/>
        <v>27351.120833333334</v>
      </c>
      <c r="L207">
        <v>1540789200</v>
      </c>
      <c r="M207" s="17">
        <f t="shared" si="7"/>
        <v>27352.320833333335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7">
        <f t="shared" si="6"/>
        <v>27035.724999999999</v>
      </c>
      <c r="L208">
        <v>1268028000</v>
      </c>
      <c r="M208" s="17">
        <f t="shared" si="7"/>
        <v>27036.625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7">
        <f t="shared" si="6"/>
        <v>27346.120833333334</v>
      </c>
      <c r="L209">
        <v>1537160400</v>
      </c>
      <c r="M209" s="17">
        <f t="shared" si="7"/>
        <v>27348.120833333334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7">
        <f t="shared" si="6"/>
        <v>27316.924999999999</v>
      </c>
      <c r="L210">
        <v>1512280800</v>
      </c>
      <c r="M210" s="17">
        <f t="shared" si="7"/>
        <v>27319.325000000001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7">
        <f t="shared" si="6"/>
        <v>27261.720833333333</v>
      </c>
      <c r="L211">
        <v>1463115600</v>
      </c>
      <c r="M211" s="17">
        <f t="shared" si="7"/>
        <v>27262.420833333334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7">
        <f t="shared" si="6"/>
        <v>27291.825000000001</v>
      </c>
      <c r="L212">
        <v>1490850000</v>
      </c>
      <c r="M212" s="17">
        <f t="shared" si="7"/>
        <v>27294.520833333332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7">
        <f t="shared" si="6"/>
        <v>27163.420833333334</v>
      </c>
      <c r="L213">
        <v>1379653200</v>
      </c>
      <c r="M213" s="17">
        <f t="shared" si="7"/>
        <v>27165.820833333335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7">
        <f t="shared" si="6"/>
        <v>27393.525000000001</v>
      </c>
      <c r="L214">
        <v>1580364000</v>
      </c>
      <c r="M214" s="17">
        <f t="shared" si="7"/>
        <v>27398.125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7">
        <f t="shared" si="6"/>
        <v>27060.920833333334</v>
      </c>
      <c r="L215">
        <v>1289714400</v>
      </c>
      <c r="M215" s="17">
        <f t="shared" si="7"/>
        <v>27061.724999999999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7">
        <f t="shared" si="6"/>
        <v>27053.020833333332</v>
      </c>
      <c r="L216">
        <v>1282712400</v>
      </c>
      <c r="M216" s="17">
        <f t="shared" si="7"/>
        <v>27053.620833333334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7">
        <f t="shared" si="6"/>
        <v>27363.025000000001</v>
      </c>
      <c r="L217">
        <v>1550210400</v>
      </c>
      <c r="M217" s="17">
        <f t="shared" si="7"/>
        <v>27363.224999999999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7">
        <f t="shared" si="6"/>
        <v>27099.025000000001</v>
      </c>
      <c r="L218">
        <v>1322114400</v>
      </c>
      <c r="M218" s="17">
        <f t="shared" si="7"/>
        <v>27099.224999999999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7">
        <f t="shared" si="6"/>
        <v>27370.420833333334</v>
      </c>
      <c r="L219">
        <v>1557205200</v>
      </c>
      <c r="M219" s="17">
        <f t="shared" si="7"/>
        <v>27371.320833333335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7">
        <f t="shared" si="6"/>
        <v>27097.924999999999</v>
      </c>
      <c r="L220">
        <v>1323928800</v>
      </c>
      <c r="M220" s="17">
        <f t="shared" si="7"/>
        <v>27101.325000000001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7">
        <f t="shared" si="6"/>
        <v>27125.820833333335</v>
      </c>
      <c r="L221">
        <v>1346130000</v>
      </c>
      <c r="M221" s="17">
        <f t="shared" si="7"/>
        <v>27127.020833333332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7">
        <f t="shared" si="6"/>
        <v>27084.620833333334</v>
      </c>
      <c r="L222">
        <v>1311051600</v>
      </c>
      <c r="M222" s="17">
        <f t="shared" si="7"/>
        <v>27086.420833333334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7">
        <f t="shared" si="6"/>
        <v>27120.220833333333</v>
      </c>
      <c r="L223">
        <v>1340427600</v>
      </c>
      <c r="M223" s="17">
        <f t="shared" si="7"/>
        <v>27120.420833333334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7">
        <f t="shared" si="6"/>
        <v>27203.520833333332</v>
      </c>
      <c r="L224">
        <v>1412312400</v>
      </c>
      <c r="M224" s="17">
        <f t="shared" si="7"/>
        <v>27203.620833333334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7">
        <f t="shared" si="6"/>
        <v>27256.620833333334</v>
      </c>
      <c r="L225">
        <v>1459314000</v>
      </c>
      <c r="M225" s="17">
        <f t="shared" si="7"/>
        <v>27258.020833333332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7">
        <f t="shared" si="6"/>
        <v>27202.720833333333</v>
      </c>
      <c r="L226">
        <v>1415426400</v>
      </c>
      <c r="M226" s="17">
        <f t="shared" si="7"/>
        <v>27207.224999999999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7">
        <f t="shared" si="6"/>
        <v>27188.320833333335</v>
      </c>
      <c r="L227">
        <v>1399093200</v>
      </c>
      <c r="M227" s="17">
        <f t="shared" si="7"/>
        <v>27188.320833333335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7">
        <f t="shared" si="6"/>
        <v>27039.720833333333</v>
      </c>
      <c r="L228">
        <v>1273899600</v>
      </c>
      <c r="M228" s="17">
        <f t="shared" si="7"/>
        <v>27043.420833333334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7">
        <f t="shared" si="6"/>
        <v>27226.020833333332</v>
      </c>
      <c r="L229">
        <v>1432184400</v>
      </c>
      <c r="M229" s="17">
        <f t="shared" si="7"/>
        <v>27226.620833333334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7">
        <f t="shared" si="6"/>
        <v>27273.420833333334</v>
      </c>
      <c r="L230">
        <v>1474779600</v>
      </c>
      <c r="M230" s="17">
        <f t="shared" si="7"/>
        <v>27275.920833333334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7">
        <f t="shared" si="6"/>
        <v>27300.820833333335</v>
      </c>
      <c r="L231">
        <v>1500440400</v>
      </c>
      <c r="M231" s="17">
        <f t="shared" si="7"/>
        <v>27305.620833333334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7">
        <f t="shared" si="6"/>
        <v>27392.625</v>
      </c>
      <c r="L232">
        <v>1575612000</v>
      </c>
      <c r="M232" s="17">
        <f t="shared" si="7"/>
        <v>27392.625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7">
        <f t="shared" si="6"/>
        <v>27153.620833333334</v>
      </c>
      <c r="L233">
        <v>1374123600</v>
      </c>
      <c r="M233" s="17">
        <f t="shared" si="7"/>
        <v>27159.420833333334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7">
        <f t="shared" si="6"/>
        <v>27269.720833333333</v>
      </c>
      <c r="L234">
        <v>1469509200</v>
      </c>
      <c r="M234" s="17">
        <f t="shared" si="7"/>
        <v>27269.820833333335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7">
        <f t="shared" si="6"/>
        <v>27082.720833333333</v>
      </c>
      <c r="L235">
        <v>1309237200</v>
      </c>
      <c r="M235" s="17">
        <f t="shared" si="7"/>
        <v>27084.320833333335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7">
        <f t="shared" si="6"/>
        <v>27309.020833333332</v>
      </c>
      <c r="L236">
        <v>1503982800</v>
      </c>
      <c r="M236" s="17">
        <f t="shared" si="7"/>
        <v>27309.720833333333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7">
        <f t="shared" si="6"/>
        <v>27290.025000000001</v>
      </c>
      <c r="L237">
        <v>1487397600</v>
      </c>
      <c r="M237" s="17">
        <f t="shared" si="7"/>
        <v>27290.525000000001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7">
        <f t="shared" si="6"/>
        <v>27376.220833333333</v>
      </c>
      <c r="L238">
        <v>1562043600</v>
      </c>
      <c r="M238" s="17">
        <f t="shared" si="7"/>
        <v>27376.920833333334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7">
        <f t="shared" si="6"/>
        <v>27187.520833333332</v>
      </c>
      <c r="L239">
        <v>1398574800</v>
      </c>
      <c r="M239" s="17">
        <f t="shared" si="7"/>
        <v>27187.720833333333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7">
        <f t="shared" si="6"/>
        <v>27320.424999999999</v>
      </c>
      <c r="L240">
        <v>1515391200</v>
      </c>
      <c r="M240" s="17">
        <f t="shared" si="7"/>
        <v>27322.924999999999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7">
        <f t="shared" si="6"/>
        <v>27236.620833333334</v>
      </c>
      <c r="L241">
        <v>1441170000</v>
      </c>
      <c r="M241" s="17">
        <f t="shared" si="7"/>
        <v>27237.020833333332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7">
        <f t="shared" si="6"/>
        <v>27051.720833333333</v>
      </c>
      <c r="L242">
        <v>1281157200</v>
      </c>
      <c r="M242" s="17">
        <f t="shared" si="7"/>
        <v>27051.820833333335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7">
        <f t="shared" si="6"/>
        <v>27186.320833333335</v>
      </c>
      <c r="L243">
        <v>1398229200</v>
      </c>
      <c r="M243" s="17">
        <f t="shared" si="7"/>
        <v>27187.320833333335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7">
        <f t="shared" si="6"/>
        <v>27298.620833333334</v>
      </c>
      <c r="L244">
        <v>1495256400</v>
      </c>
      <c r="M244" s="17">
        <f t="shared" si="7"/>
        <v>27299.620833333334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7">
        <f t="shared" si="6"/>
        <v>27328.424999999999</v>
      </c>
      <c r="L245">
        <v>1520402400</v>
      </c>
      <c r="M245" s="17">
        <f t="shared" si="7"/>
        <v>27328.724999999999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7">
        <f t="shared" si="6"/>
        <v>27195.520833333332</v>
      </c>
      <c r="L246">
        <v>1409806800</v>
      </c>
      <c r="M246" s="17">
        <f t="shared" si="7"/>
        <v>27200.720833333333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7">
        <f t="shared" si="6"/>
        <v>27185.720833333333</v>
      </c>
      <c r="L247">
        <v>1396933200</v>
      </c>
      <c r="M247" s="17">
        <f t="shared" si="7"/>
        <v>27185.820833333335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7">
        <f t="shared" si="6"/>
        <v>27161.220833333333</v>
      </c>
      <c r="L248">
        <v>1376024400</v>
      </c>
      <c r="M248" s="17">
        <f t="shared" si="7"/>
        <v>27161.620833333334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7">
        <f t="shared" si="6"/>
        <v>27284.724999999999</v>
      </c>
      <c r="L249">
        <v>1483682400</v>
      </c>
      <c r="M249" s="17">
        <f t="shared" si="7"/>
        <v>27286.224999999999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7">
        <f t="shared" si="6"/>
        <v>27212.525000000001</v>
      </c>
      <c r="L250">
        <v>1420437600</v>
      </c>
      <c r="M250" s="17">
        <f t="shared" si="7"/>
        <v>27213.025000000001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7">
        <f t="shared" si="6"/>
        <v>27212.724999999999</v>
      </c>
      <c r="L251">
        <v>1420783200</v>
      </c>
      <c r="M251" s="17">
        <f t="shared" si="7"/>
        <v>27213.424999999999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7">
        <f t="shared" si="6"/>
        <v>27032.424999999999</v>
      </c>
      <c r="L252">
        <v>1267423200</v>
      </c>
      <c r="M252" s="17">
        <f t="shared" si="7"/>
        <v>27035.924999999999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7">
        <f t="shared" si="6"/>
        <v>27137.325000000001</v>
      </c>
      <c r="L253">
        <v>1355205600</v>
      </c>
      <c r="M253" s="17">
        <f t="shared" si="7"/>
        <v>27137.525000000001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7">
        <f t="shared" si="6"/>
        <v>27169.320833333335</v>
      </c>
      <c r="L254">
        <v>1383109200</v>
      </c>
      <c r="M254" s="17">
        <f t="shared" si="7"/>
        <v>27169.820833333335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7">
        <f t="shared" si="6"/>
        <v>27076.220833333333</v>
      </c>
      <c r="L255">
        <v>1303275600</v>
      </c>
      <c r="M255" s="17">
        <f t="shared" si="7"/>
        <v>27077.420833333334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7">
        <f t="shared" si="6"/>
        <v>27290.825000000001</v>
      </c>
      <c r="L256">
        <v>1487829600</v>
      </c>
      <c r="M256" s="17">
        <f t="shared" si="7"/>
        <v>27291.025000000001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7">
        <f t="shared" si="6"/>
        <v>27071.125</v>
      </c>
      <c r="L257">
        <v>1298268000</v>
      </c>
      <c r="M257" s="17">
        <f t="shared" si="7"/>
        <v>27071.625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7">
        <f t="shared" si="6"/>
        <v>27251.424999999999</v>
      </c>
      <c r="L258">
        <v>1456812000</v>
      </c>
      <c r="M258" s="17">
        <f t="shared" si="7"/>
        <v>27255.125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7">
        <f t="shared" ref="K259:K322" si="8">J259/864000+DATE(1970,1,1)</f>
        <v>27145.924999999999</v>
      </c>
      <c r="L259">
        <v>1363669200</v>
      </c>
      <c r="M259" s="17">
        <f t="shared" ref="M259:M322" si="9">L259/864000+DATE(1970,1,1)</f>
        <v>27147.320833333335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7">
        <f t="shared" si="8"/>
        <v>27283.325000000001</v>
      </c>
      <c r="L260">
        <v>1482904800</v>
      </c>
      <c r="M260" s="17">
        <f t="shared" si="9"/>
        <v>27285.325000000001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7">
        <f t="shared" si="8"/>
        <v>27137.224999999999</v>
      </c>
      <c r="L261">
        <v>1356588000</v>
      </c>
      <c r="M261" s="17">
        <f t="shared" si="9"/>
        <v>27139.125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7">
        <f t="shared" si="8"/>
        <v>27130.120833333334</v>
      </c>
      <c r="L262">
        <v>1349845200</v>
      </c>
      <c r="M262" s="17">
        <f t="shared" si="9"/>
        <v>27131.320833333335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7">
        <f t="shared" si="8"/>
        <v>27053.620833333334</v>
      </c>
      <c r="L263">
        <v>1283058000</v>
      </c>
      <c r="M263" s="17">
        <f t="shared" si="9"/>
        <v>27054.020833333332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7">
        <f t="shared" si="8"/>
        <v>27075.920833333334</v>
      </c>
      <c r="L264">
        <v>1304226000</v>
      </c>
      <c r="M264" s="17">
        <f t="shared" si="9"/>
        <v>27078.520833333332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7">
        <f t="shared" si="8"/>
        <v>27030.825000000001</v>
      </c>
      <c r="L265">
        <v>1263016800</v>
      </c>
      <c r="M265" s="17">
        <f t="shared" si="9"/>
        <v>27030.825000000001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7">
        <f t="shared" si="8"/>
        <v>27143.825000000001</v>
      </c>
      <c r="L266">
        <v>1362031200</v>
      </c>
      <c r="M266" s="17">
        <f t="shared" si="9"/>
        <v>27145.424999999999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7">
        <f t="shared" si="8"/>
        <v>27249.325000000001</v>
      </c>
      <c r="L267">
        <v>1455602400</v>
      </c>
      <c r="M267" s="17">
        <f t="shared" si="9"/>
        <v>27253.724999999999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7">
        <f t="shared" si="8"/>
        <v>27207.125</v>
      </c>
      <c r="L268">
        <v>1418191200</v>
      </c>
      <c r="M268" s="17">
        <f t="shared" si="9"/>
        <v>27210.424999999999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7">
        <f t="shared" si="8"/>
        <v>27132.720833333333</v>
      </c>
      <c r="L269">
        <v>1352440800</v>
      </c>
      <c r="M269" s="17">
        <f t="shared" si="9"/>
        <v>27134.325000000001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7">
        <f t="shared" si="8"/>
        <v>27130.720833333333</v>
      </c>
      <c r="L270">
        <v>1353304800</v>
      </c>
      <c r="M270" s="17">
        <f t="shared" si="9"/>
        <v>27135.325000000001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7">
        <f t="shared" si="8"/>
        <v>27361.724999999999</v>
      </c>
      <c r="L271">
        <v>1550728800</v>
      </c>
      <c r="M271" s="17">
        <f t="shared" si="9"/>
        <v>27363.825000000001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7">
        <f t="shared" si="8"/>
        <v>27063.525000000001</v>
      </c>
      <c r="L272">
        <v>1291442400</v>
      </c>
      <c r="M272" s="17">
        <f t="shared" si="9"/>
        <v>27063.724999999999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7">
        <f t="shared" si="8"/>
        <v>27246.625</v>
      </c>
      <c r="L273">
        <v>1452146400</v>
      </c>
      <c r="M273" s="17">
        <f t="shared" si="9"/>
        <v>27249.724999999999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7">
        <f t="shared" si="8"/>
        <v>27377.720833333333</v>
      </c>
      <c r="L274">
        <v>1564894800</v>
      </c>
      <c r="M274" s="17">
        <f t="shared" si="9"/>
        <v>27380.220833333333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7">
        <f t="shared" si="8"/>
        <v>27311.620833333334</v>
      </c>
      <c r="L275">
        <v>1505883600</v>
      </c>
      <c r="M275" s="17">
        <f t="shared" si="9"/>
        <v>27311.920833333334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7">
        <f t="shared" si="8"/>
        <v>27316.625</v>
      </c>
      <c r="L276">
        <v>1510380000</v>
      </c>
      <c r="M276" s="17">
        <f t="shared" si="9"/>
        <v>27317.125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7">
        <f t="shared" si="8"/>
        <v>27368.220833333333</v>
      </c>
      <c r="L277">
        <v>1555218000</v>
      </c>
      <c r="M277" s="17">
        <f t="shared" si="9"/>
        <v>27369.020833333332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7">
        <f t="shared" si="8"/>
        <v>27113.920833333334</v>
      </c>
      <c r="L278">
        <v>1335243600</v>
      </c>
      <c r="M278" s="17">
        <f t="shared" si="9"/>
        <v>27114.420833333334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7">
        <f t="shared" si="8"/>
        <v>27049.920833333334</v>
      </c>
      <c r="L279">
        <v>1279688400</v>
      </c>
      <c r="M279" s="17">
        <f t="shared" si="9"/>
        <v>27050.120833333334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7">
        <f t="shared" si="8"/>
        <v>27136.025000000001</v>
      </c>
      <c r="L280">
        <v>1356069600</v>
      </c>
      <c r="M280" s="17">
        <f t="shared" si="9"/>
        <v>27138.525000000001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7">
        <f t="shared" si="8"/>
        <v>27346.720833333333</v>
      </c>
      <c r="L281">
        <v>1536210000</v>
      </c>
      <c r="M281" s="17">
        <f t="shared" si="9"/>
        <v>27347.020833333332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7">
        <f t="shared" si="8"/>
        <v>27318.125</v>
      </c>
      <c r="L282">
        <v>1511762400</v>
      </c>
      <c r="M282" s="17">
        <f t="shared" si="9"/>
        <v>27318.724999999999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7">
        <f t="shared" si="8"/>
        <v>27110.025000000001</v>
      </c>
      <c r="L283">
        <v>1333256400</v>
      </c>
      <c r="M283" s="17">
        <f t="shared" si="9"/>
        <v>27112.120833333334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7">
        <f t="shared" si="8"/>
        <v>27282.224999999999</v>
      </c>
      <c r="L284">
        <v>1480744800</v>
      </c>
      <c r="M284" s="17">
        <f t="shared" si="9"/>
        <v>27282.825000000001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7">
        <f t="shared" si="8"/>
        <v>27264.120833333334</v>
      </c>
      <c r="L285">
        <v>1465016400</v>
      </c>
      <c r="M285" s="17">
        <f t="shared" si="9"/>
        <v>27264.620833333334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7">
        <f t="shared" si="8"/>
        <v>27115.120833333334</v>
      </c>
      <c r="L286">
        <v>1336280400</v>
      </c>
      <c r="M286" s="17">
        <f t="shared" si="9"/>
        <v>27115.620833333334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7">
        <f t="shared" si="8"/>
        <v>27274.420833333334</v>
      </c>
      <c r="L287">
        <v>1476766800</v>
      </c>
      <c r="M287" s="17">
        <f t="shared" si="9"/>
        <v>27278.220833333333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7">
        <f t="shared" si="8"/>
        <v>27281.825000000001</v>
      </c>
      <c r="L288">
        <v>1480485600</v>
      </c>
      <c r="M288" s="17">
        <f t="shared" si="9"/>
        <v>27282.525000000001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7">
        <f t="shared" si="8"/>
        <v>27224.320833333335</v>
      </c>
      <c r="L289">
        <v>1430197200</v>
      </c>
      <c r="M289" s="17">
        <f t="shared" si="9"/>
        <v>27224.320833333335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7">
        <f t="shared" si="8"/>
        <v>27110.320833333335</v>
      </c>
      <c r="L290">
        <v>1331787600</v>
      </c>
      <c r="M290" s="17">
        <f t="shared" si="9"/>
        <v>27110.420833333334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7">
        <f t="shared" si="8"/>
        <v>27234.020833333332</v>
      </c>
      <c r="L291">
        <v>1438837200</v>
      </c>
      <c r="M291" s="17">
        <f t="shared" si="9"/>
        <v>27234.320833333335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7">
        <f t="shared" si="8"/>
        <v>27152.520833333332</v>
      </c>
      <c r="L292">
        <v>1370926800</v>
      </c>
      <c r="M292" s="17">
        <f t="shared" si="9"/>
        <v>27155.720833333333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7">
        <f t="shared" si="8"/>
        <v>27095.220833333333</v>
      </c>
      <c r="L293">
        <v>1319000400</v>
      </c>
      <c r="M293" s="17">
        <f t="shared" si="9"/>
        <v>27095.620833333334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7">
        <f t="shared" si="8"/>
        <v>27110.520833333332</v>
      </c>
      <c r="L294">
        <v>1333429200</v>
      </c>
      <c r="M294" s="17">
        <f t="shared" si="9"/>
        <v>27112.320833333335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7">
        <f t="shared" si="8"/>
        <v>27057.720833333333</v>
      </c>
      <c r="L295">
        <v>1287032400</v>
      </c>
      <c r="M295" s="17">
        <f t="shared" si="9"/>
        <v>27058.620833333334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7">
        <f t="shared" si="8"/>
        <v>27352.020833333332</v>
      </c>
      <c r="L296">
        <v>1541570400</v>
      </c>
      <c r="M296" s="17">
        <f t="shared" si="9"/>
        <v>27353.224999999999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7">
        <f t="shared" si="8"/>
        <v>27168.320833333335</v>
      </c>
      <c r="L297">
        <v>1383976800</v>
      </c>
      <c r="M297" s="17">
        <f t="shared" si="9"/>
        <v>27170.825000000001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7">
        <f t="shared" si="8"/>
        <v>27361.424999999999</v>
      </c>
      <c r="L298">
        <v>1550556000</v>
      </c>
      <c r="M298" s="17">
        <f t="shared" si="9"/>
        <v>27363.625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7">
        <f t="shared" si="8"/>
        <v>27177.424999999999</v>
      </c>
      <c r="L299">
        <v>1390456800</v>
      </c>
      <c r="M299" s="17">
        <f t="shared" si="9"/>
        <v>27178.325000000001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7">
        <f t="shared" si="8"/>
        <v>27254.724999999999</v>
      </c>
      <c r="L300">
        <v>1458018000</v>
      </c>
      <c r="M300" s="17">
        <f t="shared" si="9"/>
        <v>27256.520833333332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7">
        <f t="shared" si="8"/>
        <v>27255.325000000001</v>
      </c>
      <c r="L301">
        <v>1461819600</v>
      </c>
      <c r="M301" s="17">
        <f t="shared" si="9"/>
        <v>27260.920833333334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7">
        <f t="shared" si="8"/>
        <v>27309.820833333335</v>
      </c>
      <c r="L302">
        <v>1504155600</v>
      </c>
      <c r="M302" s="17">
        <f t="shared" si="9"/>
        <v>27309.920833333334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7">
        <f t="shared" si="8"/>
        <v>27218.224999999999</v>
      </c>
      <c r="L303">
        <v>1426395600</v>
      </c>
      <c r="M303" s="17">
        <f t="shared" si="9"/>
        <v>27219.920833333334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7">
        <f t="shared" si="8"/>
        <v>27346.620833333334</v>
      </c>
      <c r="L304">
        <v>1537074000</v>
      </c>
      <c r="M304" s="17">
        <f t="shared" si="9"/>
        <v>27348.020833333332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7">
        <f t="shared" si="8"/>
        <v>27249.724999999999</v>
      </c>
      <c r="L305">
        <v>1452578400</v>
      </c>
      <c r="M305" s="17">
        <f t="shared" si="9"/>
        <v>27250.224999999999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7">
        <f t="shared" si="8"/>
        <v>27271.020833333332</v>
      </c>
      <c r="L306">
        <v>1474088400</v>
      </c>
      <c r="M306" s="17">
        <f t="shared" si="9"/>
        <v>27275.120833333334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7">
        <f t="shared" si="8"/>
        <v>27256.920833333334</v>
      </c>
      <c r="L307">
        <v>1461906000</v>
      </c>
      <c r="M307" s="17">
        <f t="shared" si="9"/>
        <v>27261.020833333332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7">
        <f t="shared" si="8"/>
        <v>27305.120833333334</v>
      </c>
      <c r="L308">
        <v>1500267600</v>
      </c>
      <c r="M308" s="17">
        <f t="shared" si="9"/>
        <v>27305.420833333334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7">
        <f t="shared" si="8"/>
        <v>27118.720833333333</v>
      </c>
      <c r="L309">
        <v>1340686800</v>
      </c>
      <c r="M309" s="17">
        <f t="shared" si="9"/>
        <v>27120.720833333333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7">
        <f t="shared" si="8"/>
        <v>27077.220833333333</v>
      </c>
      <c r="L310">
        <v>1303189200</v>
      </c>
      <c r="M310" s="17">
        <f t="shared" si="9"/>
        <v>27077.320833333335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7">
        <f t="shared" si="8"/>
        <v>27092.820833333335</v>
      </c>
      <c r="L311">
        <v>1318309200</v>
      </c>
      <c r="M311" s="17">
        <f t="shared" si="9"/>
        <v>27094.820833333335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7">
        <f t="shared" si="8"/>
        <v>27039.820833333335</v>
      </c>
      <c r="L312">
        <v>1272171600</v>
      </c>
      <c r="M312" s="17">
        <f t="shared" si="9"/>
        <v>27041.420833333334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7">
        <f t="shared" si="8"/>
        <v>27071.125</v>
      </c>
      <c r="L313">
        <v>1298872800</v>
      </c>
      <c r="M313" s="17">
        <f t="shared" si="9"/>
        <v>27072.325000000001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7">
        <f t="shared" si="8"/>
        <v>27169.320833333335</v>
      </c>
      <c r="L314">
        <v>1383282000</v>
      </c>
      <c r="M314" s="17">
        <f t="shared" si="9"/>
        <v>27170.020833333332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7">
        <f t="shared" si="8"/>
        <v>27108.724999999999</v>
      </c>
      <c r="L315">
        <v>1330495200</v>
      </c>
      <c r="M315" s="17">
        <f t="shared" si="9"/>
        <v>27108.924999999999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7">
        <f t="shared" si="8"/>
        <v>27365.720833333333</v>
      </c>
      <c r="L316">
        <v>1552798800</v>
      </c>
      <c r="M316" s="17">
        <f t="shared" si="9"/>
        <v>27366.220833333333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7">
        <f t="shared" si="8"/>
        <v>27190.420833333334</v>
      </c>
      <c r="L317">
        <v>1403413200</v>
      </c>
      <c r="M317" s="17">
        <f t="shared" si="9"/>
        <v>27193.320833333335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7">
        <f t="shared" si="8"/>
        <v>27390.924999999999</v>
      </c>
      <c r="L318">
        <v>1574229600</v>
      </c>
      <c r="M318" s="17">
        <f t="shared" si="9"/>
        <v>27391.025000000001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7">
        <f t="shared" si="8"/>
        <v>27299.020833333332</v>
      </c>
      <c r="L319">
        <v>1495861200</v>
      </c>
      <c r="M319" s="17">
        <f t="shared" si="9"/>
        <v>27300.320833333335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7">
        <f t="shared" si="8"/>
        <v>27180.525000000001</v>
      </c>
      <c r="L320">
        <v>1392530400</v>
      </c>
      <c r="M320" s="17">
        <f t="shared" si="9"/>
        <v>27180.724999999999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7">
        <f t="shared" si="8"/>
        <v>27052.320833333335</v>
      </c>
      <c r="L321">
        <v>1283662800</v>
      </c>
      <c r="M321" s="17">
        <f t="shared" si="9"/>
        <v>27054.720833333333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7">
        <f t="shared" si="8"/>
        <v>27079.420833333334</v>
      </c>
      <c r="L322">
        <v>1305781200</v>
      </c>
      <c r="M322" s="17">
        <f t="shared" si="9"/>
        <v>27080.320833333335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7">
        <f t="shared" ref="K323:K386" si="10">J323/864000+DATE(1970,1,1)</f>
        <v>27075.520833333332</v>
      </c>
      <c r="L323">
        <v>1302325200</v>
      </c>
      <c r="M323" s="17">
        <f t="shared" ref="M323:M386" si="11">L323/864000+DATE(1970,1,1)</f>
        <v>27076.320833333335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7">
        <f t="shared" si="10"/>
        <v>27062.825000000001</v>
      </c>
      <c r="L324">
        <v>1291788000</v>
      </c>
      <c r="M324" s="17">
        <f t="shared" si="11"/>
        <v>27064.125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7">
        <f t="shared" si="10"/>
        <v>27184.620833333334</v>
      </c>
      <c r="L325">
        <v>1396069200</v>
      </c>
      <c r="M325" s="17">
        <f t="shared" si="11"/>
        <v>27184.820833333335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7">
        <f t="shared" si="10"/>
        <v>27229.720833333333</v>
      </c>
      <c r="L326">
        <v>1435899600</v>
      </c>
      <c r="M326" s="17">
        <f t="shared" si="11"/>
        <v>27230.920833333334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7">
        <f t="shared" si="10"/>
        <v>27338.820833333335</v>
      </c>
      <c r="L327">
        <v>1531112400</v>
      </c>
      <c r="M327" s="17">
        <f t="shared" si="11"/>
        <v>27341.120833333334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7">
        <f t="shared" si="10"/>
        <v>27248.525000000001</v>
      </c>
      <c r="L328">
        <v>1451628000</v>
      </c>
      <c r="M328" s="17">
        <f t="shared" si="11"/>
        <v>27249.125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7">
        <f t="shared" si="10"/>
        <v>27382.620833333334</v>
      </c>
      <c r="L329">
        <v>1567314000</v>
      </c>
      <c r="M329" s="17">
        <f t="shared" si="11"/>
        <v>27383.020833333332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7">
        <f t="shared" si="10"/>
        <v>27355.525000000001</v>
      </c>
      <c r="L330">
        <v>1544508000</v>
      </c>
      <c r="M330" s="17">
        <f t="shared" si="11"/>
        <v>27356.625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7">
        <f t="shared" si="10"/>
        <v>27283.724999999999</v>
      </c>
      <c r="L331">
        <v>1482472800</v>
      </c>
      <c r="M331" s="17">
        <f t="shared" si="11"/>
        <v>27284.825000000001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7">
        <f t="shared" si="10"/>
        <v>27319.825000000001</v>
      </c>
      <c r="L332">
        <v>1512799200</v>
      </c>
      <c r="M332" s="17">
        <f t="shared" si="11"/>
        <v>27319.924999999999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7">
        <f t="shared" si="10"/>
        <v>27101.724999999999</v>
      </c>
      <c r="L333">
        <v>1324360800</v>
      </c>
      <c r="M333" s="17">
        <f t="shared" si="11"/>
        <v>27101.825000000001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7">
        <f t="shared" si="10"/>
        <v>27148.220833333333</v>
      </c>
      <c r="L334">
        <v>1364533200</v>
      </c>
      <c r="M334" s="17">
        <f t="shared" si="11"/>
        <v>27148.320833333335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7">
        <f t="shared" si="10"/>
        <v>27354.525000000001</v>
      </c>
      <c r="L335">
        <v>1545112800</v>
      </c>
      <c r="M335" s="17">
        <f t="shared" si="11"/>
        <v>27357.325000000001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7">
        <f t="shared" si="10"/>
        <v>27323.125</v>
      </c>
      <c r="L336">
        <v>1516168800</v>
      </c>
      <c r="M336" s="17">
        <f t="shared" si="11"/>
        <v>27323.825000000001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7">
        <f t="shared" si="10"/>
        <v>27390.525000000001</v>
      </c>
      <c r="L337">
        <v>1574920800</v>
      </c>
      <c r="M337" s="17">
        <f t="shared" si="11"/>
        <v>27391.825000000001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7">
        <f t="shared" si="10"/>
        <v>27064.825000000001</v>
      </c>
      <c r="L338">
        <v>1292479200</v>
      </c>
      <c r="M338" s="17">
        <f t="shared" si="11"/>
        <v>27064.924999999999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7">
        <f t="shared" si="10"/>
        <v>27390.125</v>
      </c>
      <c r="L339">
        <v>1573538400</v>
      </c>
      <c r="M339" s="17">
        <f t="shared" si="11"/>
        <v>27390.224999999999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7">
        <f t="shared" si="10"/>
        <v>27094.220833333333</v>
      </c>
      <c r="L340">
        <v>1320382800</v>
      </c>
      <c r="M340" s="17">
        <f t="shared" si="11"/>
        <v>27097.220833333333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7">
        <f t="shared" si="10"/>
        <v>27307.020833333332</v>
      </c>
      <c r="L341">
        <v>1502859600</v>
      </c>
      <c r="M341" s="17">
        <f t="shared" si="11"/>
        <v>27308.420833333334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7">
        <f t="shared" si="10"/>
        <v>27101.025000000001</v>
      </c>
      <c r="L342">
        <v>1323756000</v>
      </c>
      <c r="M342" s="17">
        <f t="shared" si="11"/>
        <v>27101.125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7">
        <f t="shared" si="10"/>
        <v>27236.520833333332</v>
      </c>
      <c r="L343">
        <v>1441342800</v>
      </c>
      <c r="M343" s="17">
        <f t="shared" si="11"/>
        <v>27237.220833333333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7">
        <f t="shared" si="10"/>
        <v>27159.620833333334</v>
      </c>
      <c r="L344">
        <v>1375333200</v>
      </c>
      <c r="M344" s="17">
        <f t="shared" si="11"/>
        <v>27160.820833333335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7">
        <f t="shared" si="10"/>
        <v>27171.825000000001</v>
      </c>
      <c r="L345">
        <v>1389420000</v>
      </c>
      <c r="M345" s="17">
        <f t="shared" si="11"/>
        <v>27177.125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7">
        <f t="shared" si="10"/>
        <v>27324.325000000001</v>
      </c>
      <c r="L346">
        <v>1520056800</v>
      </c>
      <c r="M346" s="17">
        <f t="shared" si="11"/>
        <v>27328.325000000001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7">
        <f t="shared" si="10"/>
        <v>27231.520833333332</v>
      </c>
      <c r="L347">
        <v>1436504400</v>
      </c>
      <c r="M347" s="17">
        <f t="shared" si="11"/>
        <v>27231.620833333334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7">
        <f t="shared" si="10"/>
        <v>27309.220833333333</v>
      </c>
      <c r="L348">
        <v>1508302800</v>
      </c>
      <c r="M348" s="17">
        <f t="shared" si="11"/>
        <v>27314.720833333333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7">
        <f t="shared" si="10"/>
        <v>27216.724999999999</v>
      </c>
      <c r="L349">
        <v>1425708000</v>
      </c>
      <c r="M349" s="17">
        <f t="shared" si="11"/>
        <v>27219.125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7">
        <f t="shared" si="10"/>
        <v>27290.325000000001</v>
      </c>
      <c r="L350">
        <v>1488348000</v>
      </c>
      <c r="M350" s="17">
        <f t="shared" si="11"/>
        <v>27291.625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7">
        <f t="shared" si="10"/>
        <v>27305.120833333334</v>
      </c>
      <c r="L351">
        <v>1502600400</v>
      </c>
      <c r="M351" s="17">
        <f t="shared" si="11"/>
        <v>27308.120833333334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7">
        <f t="shared" si="10"/>
        <v>27226.520833333332</v>
      </c>
      <c r="L352">
        <v>1433653200</v>
      </c>
      <c r="M352" s="17">
        <f t="shared" si="11"/>
        <v>27228.320833333335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7">
        <f t="shared" si="10"/>
        <v>27236.120833333334</v>
      </c>
      <c r="L353">
        <v>1441602000</v>
      </c>
      <c r="M353" s="17">
        <f t="shared" si="11"/>
        <v>27237.520833333332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7">
        <f t="shared" si="10"/>
        <v>27243.625</v>
      </c>
      <c r="L354">
        <v>1447567200</v>
      </c>
      <c r="M354" s="17">
        <f t="shared" si="11"/>
        <v>27244.424999999999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7">
        <f t="shared" si="10"/>
        <v>27377.220833333333</v>
      </c>
      <c r="L355">
        <v>1562389200</v>
      </c>
      <c r="M355" s="17">
        <f t="shared" si="11"/>
        <v>27377.320833333335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7">
        <f t="shared" si="10"/>
        <v>27164.120833333334</v>
      </c>
      <c r="L356">
        <v>1378789200</v>
      </c>
      <c r="M356" s="17">
        <f t="shared" si="11"/>
        <v>27164.820833333335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7">
        <f t="shared" si="10"/>
        <v>27287.825000000001</v>
      </c>
      <c r="L357">
        <v>1488520800</v>
      </c>
      <c r="M357" s="17">
        <f t="shared" si="11"/>
        <v>27291.825000000001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7">
        <f t="shared" si="10"/>
        <v>27104.325000000001</v>
      </c>
      <c r="L358">
        <v>1327298400</v>
      </c>
      <c r="M358" s="17">
        <f t="shared" si="11"/>
        <v>27105.224999999999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7">
        <f t="shared" si="10"/>
        <v>27237.120833333334</v>
      </c>
      <c r="L359">
        <v>1443416400</v>
      </c>
      <c r="M359" s="17">
        <f t="shared" si="11"/>
        <v>27239.620833333334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7">
        <f t="shared" si="10"/>
        <v>27344.320833333335</v>
      </c>
      <c r="L360">
        <v>1534136400</v>
      </c>
      <c r="M360" s="17">
        <f t="shared" si="11"/>
        <v>27344.620833333334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7">
        <f t="shared" si="10"/>
        <v>27090.320833333335</v>
      </c>
      <c r="L361">
        <v>1315026000</v>
      </c>
      <c r="M361" s="17">
        <f t="shared" si="11"/>
        <v>27091.020833333332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7">
        <f t="shared" si="10"/>
        <v>27066.525000000001</v>
      </c>
      <c r="L362">
        <v>1295071200</v>
      </c>
      <c r="M362" s="17">
        <f t="shared" si="11"/>
        <v>27067.924999999999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7">
        <f t="shared" si="10"/>
        <v>27313.620833333334</v>
      </c>
      <c r="L363">
        <v>1509426000</v>
      </c>
      <c r="M363" s="17">
        <f t="shared" si="11"/>
        <v>27316.020833333332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7">
        <f t="shared" si="10"/>
        <v>27069.125</v>
      </c>
      <c r="L364">
        <v>1299391200</v>
      </c>
      <c r="M364" s="17">
        <f t="shared" si="11"/>
        <v>27072.924999999999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7">
        <f t="shared" si="10"/>
        <v>27102.525000000001</v>
      </c>
      <c r="L365">
        <v>1325052000</v>
      </c>
      <c r="M365" s="17">
        <f t="shared" si="11"/>
        <v>27102.625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7">
        <f t="shared" si="10"/>
        <v>27328.525000000001</v>
      </c>
      <c r="L366">
        <v>1522818000</v>
      </c>
      <c r="M366" s="17">
        <f t="shared" si="11"/>
        <v>27331.520833333332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7">
        <f t="shared" si="10"/>
        <v>27285.424999999999</v>
      </c>
      <c r="L367">
        <v>1485324000</v>
      </c>
      <c r="M367" s="17">
        <f t="shared" si="11"/>
        <v>27288.125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7">
        <f t="shared" si="10"/>
        <v>27066.724999999999</v>
      </c>
      <c r="L368">
        <v>1294120800</v>
      </c>
      <c r="M368" s="17">
        <f t="shared" si="11"/>
        <v>27066.825000000001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7">
        <f t="shared" si="10"/>
        <v>27205.120833333334</v>
      </c>
      <c r="L369">
        <v>1415685600</v>
      </c>
      <c r="M369" s="17">
        <f t="shared" si="11"/>
        <v>27207.525000000001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7">
        <f t="shared" si="10"/>
        <v>27058.520833333332</v>
      </c>
      <c r="L370">
        <v>1288933200</v>
      </c>
      <c r="M370" s="17">
        <f t="shared" si="11"/>
        <v>27060.820833333335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7">
        <f t="shared" si="10"/>
        <v>27142.924999999999</v>
      </c>
      <c r="L371">
        <v>1363237200</v>
      </c>
      <c r="M371" s="17">
        <f t="shared" si="11"/>
        <v>27146.820833333335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7">
        <f t="shared" si="10"/>
        <v>27369.120833333334</v>
      </c>
      <c r="L372">
        <v>1555822800</v>
      </c>
      <c r="M372" s="17">
        <f t="shared" si="11"/>
        <v>27369.720833333333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7">
        <f t="shared" si="10"/>
        <v>27216.424999999999</v>
      </c>
      <c r="L373">
        <v>1427778000</v>
      </c>
      <c r="M373" s="17">
        <f t="shared" si="11"/>
        <v>27221.520833333332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7">
        <f t="shared" si="10"/>
        <v>27213.325000000001</v>
      </c>
      <c r="L374">
        <v>1422424800</v>
      </c>
      <c r="M374" s="17">
        <f t="shared" si="11"/>
        <v>27215.325000000001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7">
        <f t="shared" si="10"/>
        <v>27308.520833333332</v>
      </c>
      <c r="L375">
        <v>1503637200</v>
      </c>
      <c r="M375" s="17">
        <f t="shared" si="11"/>
        <v>27309.320833333335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7">
        <f t="shared" si="10"/>
        <v>27359.724999999999</v>
      </c>
      <c r="L376">
        <v>1547618400</v>
      </c>
      <c r="M376" s="17">
        <f t="shared" si="11"/>
        <v>27360.224999999999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7">
        <f t="shared" si="10"/>
        <v>27241.420833333334</v>
      </c>
      <c r="L377">
        <v>1449900000</v>
      </c>
      <c r="M377" s="17">
        <f t="shared" si="11"/>
        <v>27247.125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7">
        <f t="shared" si="10"/>
        <v>27194.720833333333</v>
      </c>
      <c r="L378">
        <v>1405141200</v>
      </c>
      <c r="M378" s="17">
        <f t="shared" si="11"/>
        <v>27195.320833333335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7">
        <f t="shared" si="10"/>
        <v>27388.120833333334</v>
      </c>
      <c r="L379">
        <v>1572933600</v>
      </c>
      <c r="M379" s="17">
        <f t="shared" si="11"/>
        <v>27389.525000000001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7">
        <f t="shared" si="10"/>
        <v>27336.220833333333</v>
      </c>
      <c r="L380">
        <v>1530162000</v>
      </c>
      <c r="M380" s="17">
        <f t="shared" si="11"/>
        <v>27340.020833333332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7">
        <f t="shared" si="10"/>
        <v>27096.420833333334</v>
      </c>
      <c r="L381">
        <v>1320904800</v>
      </c>
      <c r="M381" s="17">
        <f t="shared" si="11"/>
        <v>27097.825000000001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7">
        <f t="shared" si="10"/>
        <v>27156.920833333334</v>
      </c>
      <c r="L382">
        <v>1372395600</v>
      </c>
      <c r="M382" s="17">
        <f t="shared" si="11"/>
        <v>27157.420833333334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7">
        <f t="shared" si="10"/>
        <v>27228.420833333334</v>
      </c>
      <c r="L383">
        <v>1437714000</v>
      </c>
      <c r="M383" s="17">
        <f t="shared" si="11"/>
        <v>27233.020833333332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7">
        <f t="shared" si="10"/>
        <v>27314.520833333332</v>
      </c>
      <c r="L384">
        <v>1509771600</v>
      </c>
      <c r="M384" s="17">
        <f t="shared" si="11"/>
        <v>27316.420833333334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7">
        <f t="shared" si="10"/>
        <v>27363.025000000001</v>
      </c>
      <c r="L385">
        <v>1550556000</v>
      </c>
      <c r="M385" s="17">
        <f t="shared" si="11"/>
        <v>27363.625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7">
        <f t="shared" si="10"/>
        <v>27289.724999999999</v>
      </c>
      <c r="L386">
        <v>1489039200</v>
      </c>
      <c r="M386" s="17">
        <f t="shared" si="11"/>
        <v>27292.424999999999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7">
        <f t="shared" ref="K387:K450" si="12">J387/864000+DATE(1970,1,1)</f>
        <v>27367.420833333334</v>
      </c>
      <c r="L387">
        <v>1556600400</v>
      </c>
      <c r="M387" s="17">
        <f t="shared" ref="M387:M450" si="13">L387/864000+DATE(1970,1,1)</f>
        <v>27370.620833333334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7">
        <f t="shared" si="12"/>
        <v>27047.620833333334</v>
      </c>
      <c r="L388">
        <v>1278565200</v>
      </c>
      <c r="M388" s="17">
        <f t="shared" si="13"/>
        <v>27048.820833333335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7">
        <f t="shared" si="12"/>
        <v>27119.320833333335</v>
      </c>
      <c r="L389">
        <v>1339909200</v>
      </c>
      <c r="M389" s="17">
        <f t="shared" si="13"/>
        <v>27119.820833333335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7">
        <f t="shared" si="12"/>
        <v>27103.325000000001</v>
      </c>
      <c r="L390">
        <v>1325829600</v>
      </c>
      <c r="M390" s="17">
        <f t="shared" si="13"/>
        <v>27103.525000000001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7">
        <f t="shared" si="12"/>
        <v>27060.020833333332</v>
      </c>
      <c r="L391">
        <v>1290578400</v>
      </c>
      <c r="M391" s="17">
        <f t="shared" si="13"/>
        <v>27062.724999999999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7">
        <f t="shared" si="12"/>
        <v>27165.120833333334</v>
      </c>
      <c r="L392">
        <v>1380344400</v>
      </c>
      <c r="M392" s="17">
        <f t="shared" si="13"/>
        <v>27166.620833333334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7">
        <f t="shared" si="12"/>
        <v>27177.424999999999</v>
      </c>
      <c r="L393">
        <v>1389852000</v>
      </c>
      <c r="M393" s="17">
        <f t="shared" si="13"/>
        <v>27177.625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7">
        <f t="shared" si="12"/>
        <v>27067.025000000001</v>
      </c>
      <c r="L394">
        <v>1294466400</v>
      </c>
      <c r="M394" s="17">
        <f t="shared" si="13"/>
        <v>27067.224999999999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7">
        <f t="shared" si="12"/>
        <v>27305.420833333334</v>
      </c>
      <c r="L395">
        <v>1500354000</v>
      </c>
      <c r="M395" s="17">
        <f t="shared" si="13"/>
        <v>27305.520833333332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7">
        <f t="shared" si="12"/>
        <v>27160.520833333332</v>
      </c>
      <c r="L396">
        <v>1375938000</v>
      </c>
      <c r="M396" s="17">
        <f t="shared" si="13"/>
        <v>27161.520833333332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7">
        <f t="shared" si="12"/>
        <v>27100.625</v>
      </c>
      <c r="L397">
        <v>1323410400</v>
      </c>
      <c r="M397" s="17">
        <f t="shared" si="13"/>
        <v>27100.724999999999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7">
        <f t="shared" si="12"/>
        <v>27349.920833333334</v>
      </c>
      <c r="L398">
        <v>1539406800</v>
      </c>
      <c r="M398" s="17">
        <f t="shared" si="13"/>
        <v>27350.720833333333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7">
        <f t="shared" si="12"/>
        <v>27153.820833333335</v>
      </c>
      <c r="L399">
        <v>1369803600</v>
      </c>
      <c r="M399" s="17">
        <f t="shared" si="13"/>
        <v>27154.420833333334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7">
        <f t="shared" si="12"/>
        <v>27334.920833333334</v>
      </c>
      <c r="L400">
        <v>1525928400</v>
      </c>
      <c r="M400" s="17">
        <f t="shared" si="13"/>
        <v>27335.120833333334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7">
        <f t="shared" si="12"/>
        <v>27069.724999999999</v>
      </c>
      <c r="L401">
        <v>1297231200</v>
      </c>
      <c r="M401" s="17">
        <f t="shared" si="13"/>
        <v>27070.424999999999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7">
        <f t="shared" si="12"/>
        <v>27162.320833333335</v>
      </c>
      <c r="L402">
        <v>1378530000</v>
      </c>
      <c r="M402" s="17">
        <f t="shared" si="13"/>
        <v>27164.520833333332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7">
        <f t="shared" si="12"/>
        <v>27388.620833333334</v>
      </c>
      <c r="L403">
        <v>1572152400</v>
      </c>
      <c r="M403" s="17">
        <f t="shared" si="13"/>
        <v>27388.620833333334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7">
        <f t="shared" si="12"/>
        <v>27103.525000000001</v>
      </c>
      <c r="L404">
        <v>1329890400</v>
      </c>
      <c r="M404" s="17">
        <f t="shared" si="13"/>
        <v>27108.224999999999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7">
        <f t="shared" si="12"/>
        <v>27043.120833333334</v>
      </c>
      <c r="L405">
        <v>1276750800</v>
      </c>
      <c r="M405" s="17">
        <f t="shared" si="13"/>
        <v>27046.720833333333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7">
        <f t="shared" si="12"/>
        <v>27317.424999999999</v>
      </c>
      <c r="L406">
        <v>1510898400</v>
      </c>
      <c r="M406" s="17">
        <f t="shared" si="13"/>
        <v>27317.724999999999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7">
        <f t="shared" si="12"/>
        <v>27337.620833333334</v>
      </c>
      <c r="L407">
        <v>1532408400</v>
      </c>
      <c r="M407" s="17">
        <f t="shared" si="13"/>
        <v>27342.620833333334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7">
        <f t="shared" si="12"/>
        <v>27142.525000000001</v>
      </c>
      <c r="L408">
        <v>1360562400</v>
      </c>
      <c r="M408" s="17">
        <f t="shared" si="13"/>
        <v>27143.724999999999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7">
        <f t="shared" si="12"/>
        <v>27387.220833333333</v>
      </c>
      <c r="L409">
        <v>1571547600</v>
      </c>
      <c r="M409" s="17">
        <f t="shared" si="13"/>
        <v>27387.920833333334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7">
        <f t="shared" si="12"/>
        <v>27266.220833333333</v>
      </c>
      <c r="L410">
        <v>1468126800</v>
      </c>
      <c r="M410" s="17">
        <f t="shared" si="13"/>
        <v>27268.220833333333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7">
        <f t="shared" si="12"/>
        <v>27296.420833333334</v>
      </c>
      <c r="L411">
        <v>1492837200</v>
      </c>
      <c r="M411" s="17">
        <f t="shared" si="13"/>
        <v>27296.820833333335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7">
        <f t="shared" si="12"/>
        <v>27224.320833333335</v>
      </c>
      <c r="L412">
        <v>1430197200</v>
      </c>
      <c r="M412" s="17">
        <f t="shared" si="13"/>
        <v>27224.320833333335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7">
        <f t="shared" si="12"/>
        <v>27300.520833333332</v>
      </c>
      <c r="L413">
        <v>1496206800</v>
      </c>
      <c r="M413" s="17">
        <f t="shared" si="13"/>
        <v>27300.720833333333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7">
        <f t="shared" si="12"/>
        <v>27176.325000000001</v>
      </c>
      <c r="L414">
        <v>1389592800</v>
      </c>
      <c r="M414" s="17">
        <f t="shared" si="13"/>
        <v>27177.325000000001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7">
        <f t="shared" si="12"/>
        <v>27355.224999999999</v>
      </c>
      <c r="L415">
        <v>1545631200</v>
      </c>
      <c r="M415" s="17">
        <f t="shared" si="13"/>
        <v>27357.924999999999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7">
        <f t="shared" si="12"/>
        <v>27040.920833333334</v>
      </c>
      <c r="L416">
        <v>1272430800</v>
      </c>
      <c r="M416" s="17">
        <f t="shared" si="13"/>
        <v>27041.720833333333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7">
        <f t="shared" si="12"/>
        <v>27104.224999999999</v>
      </c>
      <c r="L417">
        <v>1327903200</v>
      </c>
      <c r="M417" s="17">
        <f t="shared" si="13"/>
        <v>27105.924999999999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7">
        <f t="shared" si="12"/>
        <v>27068.125</v>
      </c>
      <c r="L418">
        <v>1296021600</v>
      </c>
      <c r="M418" s="17">
        <f t="shared" si="13"/>
        <v>27069.025000000001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7">
        <f t="shared" si="12"/>
        <v>27352.820833333335</v>
      </c>
      <c r="L419">
        <v>1543298400</v>
      </c>
      <c r="M419" s="17">
        <f t="shared" si="13"/>
        <v>27355.224999999999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7">
        <f t="shared" si="12"/>
        <v>27115.620833333334</v>
      </c>
      <c r="L420">
        <v>1336366800</v>
      </c>
      <c r="M420" s="17">
        <f t="shared" si="13"/>
        <v>27115.720833333333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7">
        <f t="shared" si="12"/>
        <v>27102.025000000001</v>
      </c>
      <c r="L421">
        <v>1325052000</v>
      </c>
      <c r="M421" s="17">
        <f t="shared" si="13"/>
        <v>27102.625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7">
        <f t="shared" si="12"/>
        <v>27303.220833333333</v>
      </c>
      <c r="L422">
        <v>1499576400</v>
      </c>
      <c r="M422" s="17">
        <f t="shared" si="13"/>
        <v>27304.620833333334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7">
        <f t="shared" si="12"/>
        <v>27303.620833333334</v>
      </c>
      <c r="L423">
        <v>1501304400</v>
      </c>
      <c r="M423" s="17">
        <f t="shared" si="13"/>
        <v>27306.620833333334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7">
        <f t="shared" si="12"/>
        <v>27040.620833333334</v>
      </c>
      <c r="L424">
        <v>1273208400</v>
      </c>
      <c r="M424" s="17">
        <f t="shared" si="13"/>
        <v>27042.620833333334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7">
        <f t="shared" si="12"/>
        <v>27092.920833333334</v>
      </c>
      <c r="L425">
        <v>1316840400</v>
      </c>
      <c r="M425" s="17">
        <f t="shared" si="13"/>
        <v>27093.120833333334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7">
        <f t="shared" si="12"/>
        <v>27332.920833333334</v>
      </c>
      <c r="L426">
        <v>1524546000</v>
      </c>
      <c r="M426" s="17">
        <f t="shared" si="13"/>
        <v>27333.520833333332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7">
        <f t="shared" si="12"/>
        <v>27233.420833333334</v>
      </c>
      <c r="L427">
        <v>1438578000</v>
      </c>
      <c r="M427" s="17">
        <f t="shared" si="13"/>
        <v>27234.020833333332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7">
        <f t="shared" si="12"/>
        <v>27145.325000000001</v>
      </c>
      <c r="L428">
        <v>1362549600</v>
      </c>
      <c r="M428" s="17">
        <f t="shared" si="13"/>
        <v>27146.025000000001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7">
        <f t="shared" si="12"/>
        <v>27201.620833333334</v>
      </c>
      <c r="L429">
        <v>1413349200</v>
      </c>
      <c r="M429" s="17">
        <f t="shared" si="13"/>
        <v>27204.820833333335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7">
        <f t="shared" si="12"/>
        <v>27070.625</v>
      </c>
      <c r="L430">
        <v>1298008800</v>
      </c>
      <c r="M430" s="17">
        <f t="shared" si="13"/>
        <v>27071.325000000001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7">
        <f t="shared" si="12"/>
        <v>27180.125</v>
      </c>
      <c r="L431">
        <v>1394427600</v>
      </c>
      <c r="M431" s="17">
        <f t="shared" si="13"/>
        <v>27182.920833333334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7">
        <f t="shared" si="12"/>
        <v>27385.820833333335</v>
      </c>
      <c r="L432">
        <v>1572670800</v>
      </c>
      <c r="M432" s="17">
        <f t="shared" si="13"/>
        <v>27389.220833333333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7">
        <f t="shared" si="12"/>
        <v>27339.420833333334</v>
      </c>
      <c r="L433">
        <v>1531112400</v>
      </c>
      <c r="M433" s="17">
        <f t="shared" si="13"/>
        <v>27341.120833333334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7">
        <f t="shared" si="12"/>
        <v>27188.220833333333</v>
      </c>
      <c r="L434">
        <v>1400734800</v>
      </c>
      <c r="M434" s="17">
        <f t="shared" si="13"/>
        <v>27190.220833333333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7">
        <f t="shared" si="12"/>
        <v>27172.424999999999</v>
      </c>
      <c r="L435">
        <v>1386741600</v>
      </c>
      <c r="M435" s="17">
        <f t="shared" si="13"/>
        <v>27174.025000000001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7">
        <f t="shared" si="12"/>
        <v>27282.625</v>
      </c>
      <c r="L436">
        <v>1481781600</v>
      </c>
      <c r="M436" s="17">
        <f t="shared" si="13"/>
        <v>27284.025000000001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7">
        <f t="shared" si="12"/>
        <v>27210.924999999999</v>
      </c>
      <c r="L437">
        <v>1419660000</v>
      </c>
      <c r="M437" s="17">
        <f t="shared" si="13"/>
        <v>27212.125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7">
        <f t="shared" si="12"/>
        <v>27369.620833333334</v>
      </c>
      <c r="L438">
        <v>1555822800</v>
      </c>
      <c r="M438" s="17">
        <f t="shared" si="13"/>
        <v>27369.720833333333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7">
        <f t="shared" si="12"/>
        <v>27238.120833333334</v>
      </c>
      <c r="L439">
        <v>1442379600</v>
      </c>
      <c r="M439" s="17">
        <f t="shared" si="13"/>
        <v>27238.420833333334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7">
        <f t="shared" si="12"/>
        <v>27145.825000000001</v>
      </c>
      <c r="L440">
        <v>1364965200</v>
      </c>
      <c r="M440" s="17">
        <f t="shared" si="13"/>
        <v>27148.820833333335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7">
        <f t="shared" si="12"/>
        <v>27280.120833333334</v>
      </c>
      <c r="L441">
        <v>1479016800</v>
      </c>
      <c r="M441" s="17">
        <f t="shared" si="13"/>
        <v>27280.825000000001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7">
        <f t="shared" si="12"/>
        <v>27303.720833333333</v>
      </c>
      <c r="L442">
        <v>1499662800</v>
      </c>
      <c r="M442" s="17">
        <f t="shared" si="13"/>
        <v>27304.720833333333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7">
        <f t="shared" si="12"/>
        <v>27114.620833333334</v>
      </c>
      <c r="L443">
        <v>1337835600</v>
      </c>
      <c r="M443" s="17">
        <f t="shared" si="13"/>
        <v>27117.420833333334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7">
        <f t="shared" si="12"/>
        <v>27310.120833333334</v>
      </c>
      <c r="L444">
        <v>1505710800</v>
      </c>
      <c r="M444" s="17">
        <f t="shared" si="13"/>
        <v>27311.720833333333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7">
        <f t="shared" si="12"/>
        <v>27057.220833333333</v>
      </c>
      <c r="L445">
        <v>1287464400</v>
      </c>
      <c r="M445" s="17">
        <f t="shared" si="13"/>
        <v>27059.120833333334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7">
        <f t="shared" si="12"/>
        <v>27086.920833333334</v>
      </c>
      <c r="L446">
        <v>1311656400</v>
      </c>
      <c r="M446" s="17">
        <f t="shared" si="13"/>
        <v>27087.120833333334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7">
        <f t="shared" si="12"/>
        <v>27063.625</v>
      </c>
      <c r="L447">
        <v>1293170400</v>
      </c>
      <c r="M447" s="17">
        <f t="shared" si="13"/>
        <v>27065.724999999999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7">
        <f t="shared" si="12"/>
        <v>27138.224999999999</v>
      </c>
      <c r="L448">
        <v>1355983200</v>
      </c>
      <c r="M448" s="17">
        <f t="shared" si="13"/>
        <v>27138.424999999999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7">
        <f t="shared" si="12"/>
        <v>27320.924999999999</v>
      </c>
      <c r="L449">
        <v>1515045600</v>
      </c>
      <c r="M449" s="17">
        <f t="shared" si="13"/>
        <v>27322.525000000001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7">
        <f t="shared" si="12"/>
        <v>27149.920833333334</v>
      </c>
      <c r="L450">
        <v>1366088400</v>
      </c>
      <c r="M450" s="17">
        <f t="shared" si="13"/>
        <v>27150.120833333334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7">
        <f t="shared" ref="K451:K514" si="14">J451/864000+DATE(1970,1,1)</f>
        <v>27365.125</v>
      </c>
      <c r="L451">
        <v>1553317200</v>
      </c>
      <c r="M451" s="17">
        <f t="shared" ref="M451:M514" si="15">L451/864000+DATE(1970,1,1)</f>
        <v>27366.820833333335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7">
        <f t="shared" si="14"/>
        <v>27351.520833333332</v>
      </c>
      <c r="L452">
        <v>1542088800</v>
      </c>
      <c r="M452" s="17">
        <f t="shared" si="15"/>
        <v>27353.825000000001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7">
        <f t="shared" si="14"/>
        <v>27305.620833333334</v>
      </c>
      <c r="L453">
        <v>1503118800</v>
      </c>
      <c r="M453" s="17">
        <f t="shared" si="15"/>
        <v>27308.720833333333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7">
        <f t="shared" si="14"/>
        <v>27048.620833333334</v>
      </c>
      <c r="L454">
        <v>1278478800</v>
      </c>
      <c r="M454" s="17">
        <f t="shared" si="15"/>
        <v>27048.720833333333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7">
        <f t="shared" si="14"/>
        <v>27282.625</v>
      </c>
      <c r="L455">
        <v>1484114400</v>
      </c>
      <c r="M455" s="17">
        <f t="shared" si="15"/>
        <v>27286.724999999999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7">
        <f t="shared" si="14"/>
        <v>27168.920833333334</v>
      </c>
      <c r="L456">
        <v>1385445600</v>
      </c>
      <c r="M456" s="17">
        <f t="shared" si="15"/>
        <v>27172.525000000001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7">
        <f t="shared" si="14"/>
        <v>27093.020833333332</v>
      </c>
      <c r="L457">
        <v>1318741200</v>
      </c>
      <c r="M457" s="17">
        <f t="shared" si="15"/>
        <v>27095.320833333335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7">
        <f t="shared" si="14"/>
        <v>27326.224999999999</v>
      </c>
      <c r="L458">
        <v>1518242400</v>
      </c>
      <c r="M458" s="17">
        <f t="shared" si="15"/>
        <v>27326.224999999999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7">
        <f t="shared" si="14"/>
        <v>27277.820833333335</v>
      </c>
      <c r="L459">
        <v>1476594000</v>
      </c>
      <c r="M459" s="17">
        <f t="shared" si="15"/>
        <v>27278.020833333332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7">
        <f t="shared" si="14"/>
        <v>27038.620833333334</v>
      </c>
      <c r="L460">
        <v>1273554000</v>
      </c>
      <c r="M460" s="17">
        <f t="shared" si="15"/>
        <v>27043.020833333332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7">
        <f t="shared" si="14"/>
        <v>27212.224999999999</v>
      </c>
      <c r="L461">
        <v>1421906400</v>
      </c>
      <c r="M461" s="17">
        <f t="shared" si="15"/>
        <v>27214.724999999999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7">
        <f t="shared" si="14"/>
        <v>27052.020833333332</v>
      </c>
      <c r="L462">
        <v>1281589200</v>
      </c>
      <c r="M462" s="17">
        <f t="shared" si="15"/>
        <v>27052.320833333335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7">
        <f t="shared" si="14"/>
        <v>27187.820833333335</v>
      </c>
      <c r="L463">
        <v>1400389200</v>
      </c>
      <c r="M463" s="17">
        <f t="shared" si="15"/>
        <v>27189.820833333335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7">
        <f t="shared" si="14"/>
        <v>27142.525000000001</v>
      </c>
      <c r="L464">
        <v>1362808800</v>
      </c>
      <c r="M464" s="17">
        <f t="shared" si="15"/>
        <v>27146.325000000001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7">
        <f t="shared" si="14"/>
        <v>27176.025000000001</v>
      </c>
      <c r="L465">
        <v>1388815200</v>
      </c>
      <c r="M465" s="17">
        <f t="shared" si="15"/>
        <v>27176.424999999999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7">
        <f t="shared" si="14"/>
        <v>27326.325000000001</v>
      </c>
      <c r="L466">
        <v>1519538400</v>
      </c>
      <c r="M466" s="17">
        <f t="shared" si="15"/>
        <v>27327.724999999999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7">
        <f t="shared" si="14"/>
        <v>27324.825000000001</v>
      </c>
      <c r="L467">
        <v>1517810400</v>
      </c>
      <c r="M467" s="17">
        <f t="shared" si="15"/>
        <v>27325.724999999999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7">
        <f t="shared" si="14"/>
        <v>27153.020833333332</v>
      </c>
      <c r="L468">
        <v>1370581200</v>
      </c>
      <c r="M468" s="17">
        <f t="shared" si="15"/>
        <v>27155.320833333335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7">
        <f t="shared" si="14"/>
        <v>27245.224999999999</v>
      </c>
      <c r="L469">
        <v>1448863200</v>
      </c>
      <c r="M469" s="17">
        <f t="shared" si="15"/>
        <v>27245.924999999999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7">
        <f t="shared" si="14"/>
        <v>27369.020833333332</v>
      </c>
      <c r="L470">
        <v>1556600400</v>
      </c>
      <c r="M470" s="17">
        <f t="shared" si="15"/>
        <v>27370.620833333334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7">
        <f t="shared" si="14"/>
        <v>27226.320833333335</v>
      </c>
      <c r="L471">
        <v>1432098000</v>
      </c>
      <c r="M471" s="17">
        <f t="shared" si="15"/>
        <v>27226.520833333332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7">
        <f t="shared" si="14"/>
        <v>27283.724999999999</v>
      </c>
      <c r="L472">
        <v>1482127200</v>
      </c>
      <c r="M472" s="17">
        <f t="shared" si="15"/>
        <v>27284.424999999999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7">
        <f t="shared" si="14"/>
        <v>27115.220833333333</v>
      </c>
      <c r="L473">
        <v>1335934800</v>
      </c>
      <c r="M473" s="17">
        <f t="shared" si="15"/>
        <v>27115.220833333333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7">
        <f t="shared" si="14"/>
        <v>27365.620833333334</v>
      </c>
      <c r="L474">
        <v>1556946000</v>
      </c>
      <c r="M474" s="17">
        <f t="shared" si="15"/>
        <v>27371.020833333332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7">
        <f t="shared" si="14"/>
        <v>27339.820833333335</v>
      </c>
      <c r="L475">
        <v>1530075600</v>
      </c>
      <c r="M475" s="17">
        <f t="shared" si="15"/>
        <v>27339.920833333334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7">
        <f t="shared" si="14"/>
        <v>27211.025000000001</v>
      </c>
      <c r="L476">
        <v>1418796000</v>
      </c>
      <c r="M476" s="17">
        <f t="shared" si="15"/>
        <v>27211.125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7">
        <f t="shared" si="14"/>
        <v>27157.120833333334</v>
      </c>
      <c r="L477">
        <v>1372482000</v>
      </c>
      <c r="M477" s="17">
        <f t="shared" si="15"/>
        <v>27157.520833333332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7">
        <f t="shared" si="14"/>
        <v>27344.320833333335</v>
      </c>
      <c r="L478">
        <v>1534395600</v>
      </c>
      <c r="M478" s="17">
        <f t="shared" si="15"/>
        <v>27344.920833333334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7">
        <f t="shared" si="14"/>
        <v>27084.120833333334</v>
      </c>
      <c r="L479">
        <v>1311397200</v>
      </c>
      <c r="M479" s="17">
        <f t="shared" si="15"/>
        <v>27086.820833333335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7">
        <f t="shared" si="14"/>
        <v>27219.320833333335</v>
      </c>
      <c r="L480">
        <v>1426914000</v>
      </c>
      <c r="M480" s="17">
        <f t="shared" si="15"/>
        <v>27220.520833333332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7">
        <f t="shared" si="14"/>
        <v>27306.620833333334</v>
      </c>
      <c r="L481">
        <v>1501477200</v>
      </c>
      <c r="M481" s="17">
        <f t="shared" si="15"/>
        <v>27306.820833333335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7">
        <f t="shared" si="14"/>
        <v>27036.924999999999</v>
      </c>
      <c r="L482">
        <v>1269061200</v>
      </c>
      <c r="M482" s="17">
        <f t="shared" si="15"/>
        <v>27037.820833333335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7">
        <f t="shared" si="14"/>
        <v>27203.420833333334</v>
      </c>
      <c r="L483">
        <v>1415772000</v>
      </c>
      <c r="M483" s="17">
        <f t="shared" si="15"/>
        <v>27207.625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7">
        <f t="shared" si="14"/>
        <v>27108.424999999999</v>
      </c>
      <c r="L484">
        <v>1331013600</v>
      </c>
      <c r="M484" s="17">
        <f t="shared" si="15"/>
        <v>27109.525000000001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7">
        <f t="shared" si="14"/>
        <v>27393.224999999999</v>
      </c>
      <c r="L485">
        <v>1576735200</v>
      </c>
      <c r="M485" s="17">
        <f t="shared" si="15"/>
        <v>27393.924999999999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7">
        <f t="shared" si="14"/>
        <v>27197.620833333334</v>
      </c>
      <c r="L486">
        <v>1411362000</v>
      </c>
      <c r="M486" s="17">
        <f t="shared" si="15"/>
        <v>27202.520833333332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7">
        <f t="shared" si="14"/>
        <v>27374.720833333333</v>
      </c>
      <c r="L487">
        <v>1563685200</v>
      </c>
      <c r="M487" s="17">
        <f t="shared" si="15"/>
        <v>27378.820833333335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7">
        <f t="shared" si="14"/>
        <v>27328.924999999999</v>
      </c>
      <c r="L488">
        <v>1521867600</v>
      </c>
      <c r="M488" s="17">
        <f t="shared" si="15"/>
        <v>27330.420833333334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7">
        <f t="shared" si="14"/>
        <v>27296.620833333334</v>
      </c>
      <c r="L489">
        <v>1495515600</v>
      </c>
      <c r="M489" s="17">
        <f t="shared" si="15"/>
        <v>27299.920833333334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7">
        <f t="shared" si="14"/>
        <v>27252.424999999999</v>
      </c>
      <c r="L490">
        <v>1455948000</v>
      </c>
      <c r="M490" s="17">
        <f t="shared" si="15"/>
        <v>27254.125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7">
        <f t="shared" si="14"/>
        <v>27052.720833333333</v>
      </c>
      <c r="L491">
        <v>1282366800</v>
      </c>
      <c r="M491" s="17">
        <f t="shared" si="15"/>
        <v>27053.220833333333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7">
        <f t="shared" si="14"/>
        <v>27390.724999999999</v>
      </c>
      <c r="L492">
        <v>1574575200</v>
      </c>
      <c r="M492" s="17">
        <f t="shared" si="15"/>
        <v>27391.424999999999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7">
        <f t="shared" si="14"/>
        <v>27157.720833333333</v>
      </c>
      <c r="L493">
        <v>1374901200</v>
      </c>
      <c r="M493" s="17">
        <f t="shared" si="15"/>
        <v>27160.320833333335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7">
        <f t="shared" si="14"/>
        <v>27045.720833333333</v>
      </c>
      <c r="L494">
        <v>1278910800</v>
      </c>
      <c r="M494" s="17">
        <f t="shared" si="15"/>
        <v>27049.220833333333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7">
        <f t="shared" si="14"/>
        <v>27376.620833333334</v>
      </c>
      <c r="L495">
        <v>1562907600</v>
      </c>
      <c r="M495" s="17">
        <f t="shared" si="15"/>
        <v>27377.920833333334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7">
        <f t="shared" si="14"/>
        <v>27111.120833333334</v>
      </c>
      <c r="L496">
        <v>1332478800</v>
      </c>
      <c r="M496" s="17">
        <f t="shared" si="15"/>
        <v>27111.220833333333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7">
        <f t="shared" si="14"/>
        <v>27192.120833333334</v>
      </c>
      <c r="L497">
        <v>1402722000</v>
      </c>
      <c r="M497" s="17">
        <f t="shared" si="15"/>
        <v>27192.520833333332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7">
        <f t="shared" si="14"/>
        <v>27299.720833333333</v>
      </c>
      <c r="L498">
        <v>1496811600</v>
      </c>
      <c r="M498" s="17">
        <f t="shared" si="15"/>
        <v>27301.420833333334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7">
        <f t="shared" si="14"/>
        <v>27284.525000000001</v>
      </c>
      <c r="L499">
        <v>1482213600</v>
      </c>
      <c r="M499" s="17">
        <f t="shared" si="15"/>
        <v>27284.525000000001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7">
        <f t="shared" si="14"/>
        <v>27212.625</v>
      </c>
      <c r="L500">
        <v>1420264800</v>
      </c>
      <c r="M500" s="17">
        <f t="shared" si="15"/>
        <v>27212.825000000001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7">
        <f t="shared" si="14"/>
        <v>27256.520833333332</v>
      </c>
      <c r="L501">
        <v>1458450000</v>
      </c>
      <c r="M501" s="17">
        <f t="shared" si="15"/>
        <v>27257.020833333332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7">
        <f t="shared" si="14"/>
        <v>27151.620833333334</v>
      </c>
      <c r="L502">
        <v>1369803600</v>
      </c>
      <c r="M502" s="17">
        <f t="shared" si="15"/>
        <v>27154.420833333334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7">
        <f t="shared" si="14"/>
        <v>27146.620833333334</v>
      </c>
      <c r="L503">
        <v>1363237200</v>
      </c>
      <c r="M503" s="17">
        <f t="shared" si="15"/>
        <v>27146.820833333335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7">
        <f t="shared" si="14"/>
        <v>27123.820833333335</v>
      </c>
      <c r="L504">
        <v>1345870800</v>
      </c>
      <c r="M504" s="17">
        <f t="shared" si="15"/>
        <v>27126.720833333333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7">
        <f t="shared" si="14"/>
        <v>27230.720833333333</v>
      </c>
      <c r="L505">
        <v>1437454800</v>
      </c>
      <c r="M505" s="17">
        <f t="shared" si="15"/>
        <v>27232.720833333333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7">
        <f t="shared" si="14"/>
        <v>27226.320833333335</v>
      </c>
      <c r="L506">
        <v>1432011600</v>
      </c>
      <c r="M506" s="17">
        <f t="shared" si="15"/>
        <v>27226.420833333334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7">
        <f t="shared" si="14"/>
        <v>27146.224999999999</v>
      </c>
      <c r="L507">
        <v>1366347600</v>
      </c>
      <c r="M507" s="17">
        <f t="shared" si="15"/>
        <v>27150.420833333334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7">
        <f t="shared" si="14"/>
        <v>27318.325000000001</v>
      </c>
      <c r="L508">
        <v>1512885600</v>
      </c>
      <c r="M508" s="17">
        <f t="shared" si="15"/>
        <v>27320.025000000001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7">
        <f t="shared" si="14"/>
        <v>27149.420833333334</v>
      </c>
      <c r="L509">
        <v>1369717200</v>
      </c>
      <c r="M509" s="17">
        <f t="shared" si="15"/>
        <v>27154.320833333335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7">
        <f t="shared" si="14"/>
        <v>27343.120833333334</v>
      </c>
      <c r="L510">
        <v>1534654800</v>
      </c>
      <c r="M510" s="17">
        <f t="shared" si="15"/>
        <v>27345.220833333333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7">
        <f t="shared" si="14"/>
        <v>27115.520833333332</v>
      </c>
      <c r="L511">
        <v>1337058000</v>
      </c>
      <c r="M511" s="17">
        <f t="shared" si="15"/>
        <v>27116.520833333332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7">
        <f t="shared" si="14"/>
        <v>27337.220833333333</v>
      </c>
      <c r="L512">
        <v>1529816400</v>
      </c>
      <c r="M512" s="17">
        <f t="shared" si="15"/>
        <v>27339.620833333334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7">
        <f t="shared" si="14"/>
        <v>27379.220833333333</v>
      </c>
      <c r="L513">
        <v>1564894800</v>
      </c>
      <c r="M513" s="17">
        <f t="shared" si="15"/>
        <v>27380.220833333333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7">
        <f t="shared" si="14"/>
        <v>27194.620833333334</v>
      </c>
      <c r="L514">
        <v>1404622800</v>
      </c>
      <c r="M514" s="17">
        <f t="shared" si="15"/>
        <v>27194.720833333333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7">
        <f t="shared" ref="K515:K578" si="16">J515/864000+DATE(1970,1,1)</f>
        <v>27055.120833333334</v>
      </c>
      <c r="L515">
        <v>1284181200</v>
      </c>
      <c r="M515" s="17">
        <f t="shared" ref="M515:M578" si="17">L515/864000+DATE(1970,1,1)</f>
        <v>27055.320833333335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7">
        <f t="shared" si="16"/>
        <v>27173.525000000001</v>
      </c>
      <c r="L516">
        <v>1386741600</v>
      </c>
      <c r="M516" s="17">
        <f t="shared" si="17"/>
        <v>27174.025000000001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7">
        <f t="shared" si="16"/>
        <v>27102.125</v>
      </c>
      <c r="L517">
        <v>1324792800</v>
      </c>
      <c r="M517" s="17">
        <f t="shared" si="17"/>
        <v>27102.325000000001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7">
        <f t="shared" si="16"/>
        <v>27051.720833333333</v>
      </c>
      <c r="L518">
        <v>1284354000</v>
      </c>
      <c r="M518" s="17">
        <f t="shared" si="17"/>
        <v>27055.520833333332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7">
        <f t="shared" si="16"/>
        <v>27298.120833333334</v>
      </c>
      <c r="L519">
        <v>1494392400</v>
      </c>
      <c r="M519" s="17">
        <f t="shared" si="17"/>
        <v>27298.620833333334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7">
        <f t="shared" si="16"/>
        <v>27327.525000000001</v>
      </c>
      <c r="L520">
        <v>1519538400</v>
      </c>
      <c r="M520" s="17">
        <f t="shared" si="17"/>
        <v>27327.724999999999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7">
        <f t="shared" si="16"/>
        <v>27213.325000000001</v>
      </c>
      <c r="L521">
        <v>1421906400</v>
      </c>
      <c r="M521" s="17">
        <f t="shared" si="17"/>
        <v>27214.724999999999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7">
        <f t="shared" si="16"/>
        <v>27369.520833333332</v>
      </c>
      <c r="L522">
        <v>1555909200</v>
      </c>
      <c r="M522" s="17">
        <f t="shared" si="17"/>
        <v>27369.820833333335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7">
        <f t="shared" si="16"/>
        <v>27272.620833333334</v>
      </c>
      <c r="L523">
        <v>1472446800</v>
      </c>
      <c r="M523" s="17">
        <f t="shared" si="17"/>
        <v>27273.220833333333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7">
        <f t="shared" si="16"/>
        <v>27121.420833333334</v>
      </c>
      <c r="L524">
        <v>1342328400</v>
      </c>
      <c r="M524" s="17">
        <f t="shared" si="17"/>
        <v>27122.620833333334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7">
        <f t="shared" si="16"/>
        <v>27036.224999999999</v>
      </c>
      <c r="L525">
        <v>1268114400</v>
      </c>
      <c r="M525" s="17">
        <f t="shared" si="17"/>
        <v>27036.724999999999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7">
        <f t="shared" si="16"/>
        <v>27041.520833333332</v>
      </c>
      <c r="L526">
        <v>1273381200</v>
      </c>
      <c r="M526" s="17">
        <f t="shared" si="17"/>
        <v>27042.820833333335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7">
        <f t="shared" si="16"/>
        <v>27062.625</v>
      </c>
      <c r="L527">
        <v>1290837600</v>
      </c>
      <c r="M527" s="17">
        <f t="shared" si="17"/>
        <v>27063.025000000001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7">
        <f t="shared" si="16"/>
        <v>27248.525000000001</v>
      </c>
      <c r="L528">
        <v>1454306400</v>
      </c>
      <c r="M528" s="17">
        <f t="shared" si="17"/>
        <v>27252.224999999999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7">
        <f t="shared" si="16"/>
        <v>27252.625</v>
      </c>
      <c r="L529">
        <v>1457762400</v>
      </c>
      <c r="M529" s="17">
        <f t="shared" si="17"/>
        <v>27256.224999999999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7">
        <f t="shared" si="16"/>
        <v>27172.224999999999</v>
      </c>
      <c r="L530">
        <v>1389074400</v>
      </c>
      <c r="M530" s="17">
        <f t="shared" si="17"/>
        <v>27176.724999999999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7">
        <f t="shared" si="16"/>
        <v>27189.020833333332</v>
      </c>
      <c r="L531">
        <v>1402117200</v>
      </c>
      <c r="M531" s="17">
        <f t="shared" si="17"/>
        <v>27191.820833333335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7">
        <f t="shared" si="16"/>
        <v>27054.220833333333</v>
      </c>
      <c r="L532">
        <v>1284440400</v>
      </c>
      <c r="M532" s="17">
        <f t="shared" si="17"/>
        <v>27055.620833333334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7">
        <f t="shared" si="16"/>
        <v>27171.025000000001</v>
      </c>
      <c r="L533">
        <v>1388988000</v>
      </c>
      <c r="M533" s="17">
        <f t="shared" si="17"/>
        <v>27176.625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7">
        <f t="shared" si="16"/>
        <v>27324.625</v>
      </c>
      <c r="L534">
        <v>1516946400</v>
      </c>
      <c r="M534" s="17">
        <f t="shared" si="17"/>
        <v>27324.724999999999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7">
        <f t="shared" si="16"/>
        <v>27160.020833333332</v>
      </c>
      <c r="L535">
        <v>1377752400</v>
      </c>
      <c r="M535" s="17">
        <f t="shared" si="17"/>
        <v>27163.620833333334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7">
        <f t="shared" si="16"/>
        <v>27345.020833333332</v>
      </c>
      <c r="L536">
        <v>1534568400</v>
      </c>
      <c r="M536" s="17">
        <f t="shared" si="17"/>
        <v>27345.120833333334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7">
        <f t="shared" si="16"/>
        <v>27338.020833333332</v>
      </c>
      <c r="L537">
        <v>1528606800</v>
      </c>
      <c r="M537" s="17">
        <f t="shared" si="17"/>
        <v>27338.220833333333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7">
        <f t="shared" si="16"/>
        <v>27053.520833333332</v>
      </c>
      <c r="L538">
        <v>1284872400</v>
      </c>
      <c r="M538" s="17">
        <f t="shared" si="17"/>
        <v>27056.120833333334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7">
        <f t="shared" si="16"/>
        <v>27346.320833333335</v>
      </c>
      <c r="L539">
        <v>1537592400</v>
      </c>
      <c r="M539" s="17">
        <f t="shared" si="17"/>
        <v>27348.620833333334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7">
        <f t="shared" si="16"/>
        <v>27166.020833333332</v>
      </c>
      <c r="L540">
        <v>1381208400</v>
      </c>
      <c r="M540" s="17">
        <f t="shared" si="17"/>
        <v>27167.620833333334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7">
        <f t="shared" si="16"/>
        <v>27376.820833333335</v>
      </c>
      <c r="L541">
        <v>1562475600</v>
      </c>
      <c r="M541" s="17">
        <f t="shared" si="17"/>
        <v>27377.420833333334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7">
        <f t="shared" si="16"/>
        <v>27334.620833333334</v>
      </c>
      <c r="L542">
        <v>1527397200</v>
      </c>
      <c r="M542" s="17">
        <f t="shared" si="17"/>
        <v>27336.820833333335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7">
        <f t="shared" si="16"/>
        <v>27228.620833333334</v>
      </c>
      <c r="L543">
        <v>1436158800</v>
      </c>
      <c r="M543" s="17">
        <f t="shared" si="17"/>
        <v>27231.220833333333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7">
        <f t="shared" si="16"/>
        <v>27251.224999999999</v>
      </c>
      <c r="L544">
        <v>1456034400</v>
      </c>
      <c r="M544" s="17">
        <f t="shared" si="17"/>
        <v>27254.224999999999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7">
        <f t="shared" si="16"/>
        <v>27164.920833333334</v>
      </c>
      <c r="L545">
        <v>1380171600</v>
      </c>
      <c r="M545" s="17">
        <f t="shared" si="17"/>
        <v>27166.420833333334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7">
        <f t="shared" si="16"/>
        <v>27249.825000000001</v>
      </c>
      <c r="L546">
        <v>1453356000</v>
      </c>
      <c r="M546" s="17">
        <f t="shared" si="17"/>
        <v>27251.125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7">
        <f t="shared" si="16"/>
        <v>27394.525000000001</v>
      </c>
      <c r="L547">
        <v>1578981600</v>
      </c>
      <c r="M547" s="17">
        <f t="shared" si="17"/>
        <v>27396.525000000001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7">
        <f t="shared" si="16"/>
        <v>27348.120833333334</v>
      </c>
      <c r="L548">
        <v>1537419600</v>
      </c>
      <c r="M548" s="17">
        <f t="shared" si="17"/>
        <v>27348.420833333334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7">
        <f t="shared" si="16"/>
        <v>27215.025000000001</v>
      </c>
      <c r="L549">
        <v>1423202400</v>
      </c>
      <c r="M549" s="17">
        <f t="shared" si="17"/>
        <v>27216.224999999999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7">
        <f t="shared" si="16"/>
        <v>27258.220833333333</v>
      </c>
      <c r="L550">
        <v>1460610000</v>
      </c>
      <c r="M550" s="17">
        <f t="shared" si="17"/>
        <v>27259.520833333332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7">
        <f t="shared" si="16"/>
        <v>27154.320833333335</v>
      </c>
      <c r="L551">
        <v>1370494800</v>
      </c>
      <c r="M551" s="17">
        <f t="shared" si="17"/>
        <v>27155.220833333333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7">
        <f t="shared" si="16"/>
        <v>27108.924999999999</v>
      </c>
      <c r="L552">
        <v>1332306000</v>
      </c>
      <c r="M552" s="17">
        <f t="shared" si="17"/>
        <v>27111.020833333332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7">
        <f t="shared" si="16"/>
        <v>27211.424999999999</v>
      </c>
      <c r="L553">
        <v>1422511200</v>
      </c>
      <c r="M553" s="17">
        <f t="shared" si="17"/>
        <v>27215.424999999999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7">
        <f t="shared" si="16"/>
        <v>27282.125</v>
      </c>
      <c r="L554">
        <v>1480312800</v>
      </c>
      <c r="M554" s="17">
        <f t="shared" si="17"/>
        <v>27282.325000000001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7">
        <f t="shared" si="16"/>
        <v>27066.625</v>
      </c>
      <c r="L555">
        <v>1294034400</v>
      </c>
      <c r="M555" s="17">
        <f t="shared" si="17"/>
        <v>27066.724999999999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7">
        <f t="shared" si="16"/>
        <v>27284.424999999999</v>
      </c>
      <c r="L556">
        <v>1482645600</v>
      </c>
      <c r="M556" s="17">
        <f t="shared" si="17"/>
        <v>27285.025000000001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7">
        <f t="shared" si="16"/>
        <v>27185.220833333333</v>
      </c>
      <c r="L557">
        <v>1399093200</v>
      </c>
      <c r="M557" s="17">
        <f t="shared" si="17"/>
        <v>27188.320833333335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7">
        <f t="shared" si="16"/>
        <v>27091.320833333335</v>
      </c>
      <c r="L558">
        <v>1315890000</v>
      </c>
      <c r="M558" s="17">
        <f t="shared" si="17"/>
        <v>27092.020833333332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7">
        <f t="shared" si="16"/>
        <v>27240.020833333332</v>
      </c>
      <c r="L559">
        <v>1444021200</v>
      </c>
      <c r="M559" s="17">
        <f t="shared" si="17"/>
        <v>27240.320833333335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7">
        <f t="shared" si="16"/>
        <v>27254.525000000001</v>
      </c>
      <c r="L560">
        <v>1460005200</v>
      </c>
      <c r="M560" s="17">
        <f t="shared" si="17"/>
        <v>27258.820833333335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7">
        <f t="shared" si="16"/>
        <v>27270.520833333332</v>
      </c>
      <c r="L561">
        <v>1470718800</v>
      </c>
      <c r="M561" s="17">
        <f t="shared" si="17"/>
        <v>27271.220833333333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7">
        <f t="shared" si="16"/>
        <v>27098.625</v>
      </c>
      <c r="L562">
        <v>1325052000</v>
      </c>
      <c r="M562" s="17">
        <f t="shared" si="17"/>
        <v>27102.625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7">
        <f t="shared" si="16"/>
        <v>27095.420833333334</v>
      </c>
      <c r="L563">
        <v>1319000400</v>
      </c>
      <c r="M563" s="17">
        <f t="shared" si="17"/>
        <v>27095.620833333334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7">
        <f t="shared" si="16"/>
        <v>27365.720833333333</v>
      </c>
      <c r="L564">
        <v>1552539600</v>
      </c>
      <c r="M564" s="17">
        <f t="shared" si="17"/>
        <v>27365.920833333334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7">
        <f t="shared" si="16"/>
        <v>27353.825000000001</v>
      </c>
      <c r="L565">
        <v>1543816800</v>
      </c>
      <c r="M565" s="17">
        <f t="shared" si="17"/>
        <v>27355.825000000001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7">
        <f t="shared" si="16"/>
        <v>27219.920833333334</v>
      </c>
      <c r="L566">
        <v>1427086800</v>
      </c>
      <c r="M566" s="17">
        <f t="shared" si="17"/>
        <v>27220.720833333333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7">
        <f t="shared" si="16"/>
        <v>27098.325000000001</v>
      </c>
      <c r="L567">
        <v>1323064800</v>
      </c>
      <c r="M567" s="17">
        <f t="shared" si="17"/>
        <v>27100.325000000001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7">
        <f t="shared" si="16"/>
        <v>27254.525000000001</v>
      </c>
      <c r="L568">
        <v>1458277200</v>
      </c>
      <c r="M568" s="17">
        <f t="shared" si="17"/>
        <v>27256.820833333335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7">
        <f t="shared" si="16"/>
        <v>27195.120833333334</v>
      </c>
      <c r="L569">
        <v>1405141200</v>
      </c>
      <c r="M569" s="17">
        <f t="shared" si="17"/>
        <v>27195.320833333335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7">
        <f t="shared" si="16"/>
        <v>27049.520833333332</v>
      </c>
      <c r="L570">
        <v>1283058000</v>
      </c>
      <c r="M570" s="17">
        <f t="shared" si="17"/>
        <v>27054.020833333332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7">
        <f t="shared" si="16"/>
        <v>27067.525000000001</v>
      </c>
      <c r="L571">
        <v>1295762400</v>
      </c>
      <c r="M571" s="17">
        <f t="shared" si="17"/>
        <v>27068.724999999999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7">
        <f t="shared" si="16"/>
        <v>27211.424999999999</v>
      </c>
      <c r="L572">
        <v>1419573600</v>
      </c>
      <c r="M572" s="17">
        <f t="shared" si="17"/>
        <v>27212.025000000001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7">
        <f t="shared" si="16"/>
        <v>27229.520833333332</v>
      </c>
      <c r="L573">
        <v>1438750800</v>
      </c>
      <c r="M573" s="17">
        <f t="shared" si="17"/>
        <v>27234.220833333333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7">
        <f t="shared" si="16"/>
        <v>27239.620833333334</v>
      </c>
      <c r="L574">
        <v>1444798800</v>
      </c>
      <c r="M574" s="17">
        <f t="shared" si="17"/>
        <v>27241.220833333333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7">
        <f t="shared" si="16"/>
        <v>27188.220833333333</v>
      </c>
      <c r="L575">
        <v>1399179600</v>
      </c>
      <c r="M575" s="17">
        <f t="shared" si="17"/>
        <v>27188.420833333334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7">
        <f t="shared" si="16"/>
        <v>27392.724999999999</v>
      </c>
      <c r="L576">
        <v>1576562400</v>
      </c>
      <c r="M576" s="17">
        <f t="shared" si="17"/>
        <v>27393.724999999999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7">
        <f t="shared" si="16"/>
        <v>27190.020833333332</v>
      </c>
      <c r="L577">
        <v>1400821200</v>
      </c>
      <c r="M577" s="17">
        <f t="shared" si="17"/>
        <v>27190.320833333335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7">
        <f t="shared" si="16"/>
        <v>27316.120833333334</v>
      </c>
      <c r="L578">
        <v>1510984800</v>
      </c>
      <c r="M578" s="17">
        <f t="shared" si="17"/>
        <v>27317.825000000001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7">
        <f t="shared" ref="K579:K642" si="18">J579/864000+DATE(1970,1,1)</f>
        <v>27073.424999999999</v>
      </c>
      <c r="L579">
        <v>1302066000</v>
      </c>
      <c r="M579" s="17">
        <f t="shared" ref="M579:M642" si="19">L579/864000+DATE(1970,1,1)</f>
        <v>27076.020833333332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7">
        <f t="shared" si="18"/>
        <v>27099.924999999999</v>
      </c>
      <c r="L580">
        <v>1322978400</v>
      </c>
      <c r="M580" s="17">
        <f t="shared" si="19"/>
        <v>27100.224999999999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7">
        <f t="shared" si="18"/>
        <v>27088.320833333335</v>
      </c>
      <c r="L581">
        <v>1313730000</v>
      </c>
      <c r="M581" s="17">
        <f t="shared" si="19"/>
        <v>27089.520833333332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7">
        <f t="shared" si="18"/>
        <v>27181.724999999999</v>
      </c>
      <c r="L582">
        <v>1394085600</v>
      </c>
      <c r="M582" s="17">
        <f t="shared" si="19"/>
        <v>27182.525000000001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7">
        <f t="shared" si="18"/>
        <v>27078.320833333335</v>
      </c>
      <c r="L583">
        <v>1305349200</v>
      </c>
      <c r="M583" s="17">
        <f t="shared" si="19"/>
        <v>27079.820833333335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7">
        <f t="shared" si="18"/>
        <v>27228.620833333334</v>
      </c>
      <c r="L584">
        <v>1434344400</v>
      </c>
      <c r="M584" s="17">
        <f t="shared" si="19"/>
        <v>27229.120833333334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7">
        <f t="shared" si="18"/>
        <v>27108.025000000001</v>
      </c>
      <c r="L585">
        <v>1331186400</v>
      </c>
      <c r="M585" s="17">
        <f t="shared" si="19"/>
        <v>27109.724999999999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7">
        <f t="shared" si="18"/>
        <v>27114.520833333332</v>
      </c>
      <c r="L586">
        <v>1336539600</v>
      </c>
      <c r="M586" s="17">
        <f t="shared" si="19"/>
        <v>27115.920833333334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7">
        <f t="shared" si="18"/>
        <v>27037.620833333334</v>
      </c>
      <c r="L587">
        <v>1269752400</v>
      </c>
      <c r="M587" s="17">
        <f t="shared" si="19"/>
        <v>27038.620833333334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7">
        <f t="shared" si="18"/>
        <v>27062.025000000001</v>
      </c>
      <c r="L588">
        <v>1291615200</v>
      </c>
      <c r="M588" s="17">
        <f t="shared" si="19"/>
        <v>27063.924999999999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7">
        <f t="shared" si="18"/>
        <v>27360.525000000001</v>
      </c>
      <c r="L589">
        <v>1552366800</v>
      </c>
      <c r="M589" s="17">
        <f t="shared" si="19"/>
        <v>27365.720833333333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7">
        <f t="shared" si="18"/>
        <v>27038.320833333335</v>
      </c>
      <c r="L590">
        <v>1272171600</v>
      </c>
      <c r="M590" s="17">
        <f t="shared" si="19"/>
        <v>27041.420833333334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7">
        <f t="shared" si="18"/>
        <v>27231.120833333334</v>
      </c>
      <c r="L591">
        <v>1436677200</v>
      </c>
      <c r="M591" s="17">
        <f t="shared" si="19"/>
        <v>27231.820833333335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7">
        <f t="shared" si="18"/>
        <v>27211.525000000001</v>
      </c>
      <c r="L592">
        <v>1420092000</v>
      </c>
      <c r="M592" s="17">
        <f t="shared" si="19"/>
        <v>27212.625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7">
        <f t="shared" si="18"/>
        <v>27049.420833333334</v>
      </c>
      <c r="L593">
        <v>1279947600</v>
      </c>
      <c r="M593" s="17">
        <f t="shared" si="19"/>
        <v>27050.420833333334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7">
        <f t="shared" si="18"/>
        <v>27191.020833333332</v>
      </c>
      <c r="L594">
        <v>1402203600</v>
      </c>
      <c r="M594" s="17">
        <f t="shared" si="19"/>
        <v>27191.920833333334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7">
        <f t="shared" si="18"/>
        <v>27184.520833333332</v>
      </c>
      <c r="L595">
        <v>1396933200</v>
      </c>
      <c r="M595" s="17">
        <f t="shared" si="19"/>
        <v>27185.820833333335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7">
        <f t="shared" si="18"/>
        <v>27266.920833333334</v>
      </c>
      <c r="L596">
        <v>1467262800</v>
      </c>
      <c r="M596" s="17">
        <f t="shared" si="19"/>
        <v>27267.220833333333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7">
        <f t="shared" si="18"/>
        <v>27037.420833333334</v>
      </c>
      <c r="L597">
        <v>1270530000</v>
      </c>
      <c r="M597" s="17">
        <f t="shared" si="19"/>
        <v>27039.520833333332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7">
        <f t="shared" si="18"/>
        <v>27255.525000000001</v>
      </c>
      <c r="L598">
        <v>1457762400</v>
      </c>
      <c r="M598" s="17">
        <f t="shared" si="19"/>
        <v>27256.224999999999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7">
        <f t="shared" si="18"/>
        <v>27390.724999999999</v>
      </c>
      <c r="L599">
        <v>1575525600</v>
      </c>
      <c r="M599" s="17">
        <f t="shared" si="19"/>
        <v>27392.525000000001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7">
        <f t="shared" si="18"/>
        <v>27046.520833333332</v>
      </c>
      <c r="L600">
        <v>1279083600</v>
      </c>
      <c r="M600" s="17">
        <f t="shared" si="19"/>
        <v>27049.420833333334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7">
        <f t="shared" si="18"/>
        <v>27216.825000000001</v>
      </c>
      <c r="L601">
        <v>1424412000</v>
      </c>
      <c r="M601" s="17">
        <f t="shared" si="19"/>
        <v>27217.625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7">
        <f t="shared" si="18"/>
        <v>27160.620833333334</v>
      </c>
      <c r="L602">
        <v>1376197200</v>
      </c>
      <c r="M602" s="17">
        <f t="shared" si="19"/>
        <v>27161.820833333335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7">
        <f t="shared" si="18"/>
        <v>27191.020833333332</v>
      </c>
      <c r="L603">
        <v>1402894800</v>
      </c>
      <c r="M603" s="17">
        <f t="shared" si="19"/>
        <v>27192.720833333333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7">
        <f t="shared" si="18"/>
        <v>27228.120833333334</v>
      </c>
      <c r="L604">
        <v>1434430800</v>
      </c>
      <c r="M604" s="17">
        <f t="shared" si="19"/>
        <v>27229.220833333333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7">
        <f t="shared" si="18"/>
        <v>27369.420833333334</v>
      </c>
      <c r="L605">
        <v>1557896400</v>
      </c>
      <c r="M605" s="17">
        <f t="shared" si="19"/>
        <v>27372.120833333334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7">
        <f t="shared" si="18"/>
        <v>27068.625</v>
      </c>
      <c r="L606">
        <v>1297490400</v>
      </c>
      <c r="M606" s="17">
        <f t="shared" si="19"/>
        <v>27070.724999999999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7">
        <f t="shared" si="18"/>
        <v>27240.120833333334</v>
      </c>
      <c r="L607">
        <v>1447394400</v>
      </c>
      <c r="M607" s="17">
        <f t="shared" si="19"/>
        <v>27244.224999999999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7">
        <f t="shared" si="18"/>
        <v>27255.724999999999</v>
      </c>
      <c r="L608">
        <v>1458277200</v>
      </c>
      <c r="M608" s="17">
        <f t="shared" si="19"/>
        <v>27256.820833333335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7">
        <f t="shared" si="18"/>
        <v>27184.220833333333</v>
      </c>
      <c r="L609">
        <v>1395723600</v>
      </c>
      <c r="M609" s="17">
        <f t="shared" si="19"/>
        <v>27184.420833333334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7">
        <f t="shared" si="18"/>
        <v>27365.125</v>
      </c>
      <c r="L610">
        <v>1552197600</v>
      </c>
      <c r="M610" s="17">
        <f t="shared" si="19"/>
        <v>27365.525000000001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7">
        <f t="shared" si="18"/>
        <v>27360.224999999999</v>
      </c>
      <c r="L611">
        <v>1549087200</v>
      </c>
      <c r="M611" s="17">
        <f t="shared" si="19"/>
        <v>27361.924999999999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7">
        <f t="shared" si="18"/>
        <v>27138.025000000001</v>
      </c>
      <c r="L612">
        <v>1356847200</v>
      </c>
      <c r="M612" s="17">
        <f t="shared" si="19"/>
        <v>27139.424999999999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7">
        <f t="shared" si="18"/>
        <v>27160.120833333334</v>
      </c>
      <c r="L613">
        <v>1375765200</v>
      </c>
      <c r="M613" s="17">
        <f t="shared" si="19"/>
        <v>27161.320833333335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7">
        <f t="shared" si="18"/>
        <v>27059.520833333332</v>
      </c>
      <c r="L614">
        <v>1289800800</v>
      </c>
      <c r="M614" s="17">
        <f t="shared" si="19"/>
        <v>27061.825000000001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7">
        <f t="shared" si="18"/>
        <v>27309.420833333334</v>
      </c>
      <c r="L615">
        <v>1504501200</v>
      </c>
      <c r="M615" s="17">
        <f t="shared" si="19"/>
        <v>27310.320833333335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7">
        <f t="shared" si="18"/>
        <v>27286.724999999999</v>
      </c>
      <c r="L616">
        <v>1485669600</v>
      </c>
      <c r="M616" s="17">
        <f t="shared" si="19"/>
        <v>27288.525000000001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7">
        <f t="shared" si="18"/>
        <v>27261.020833333332</v>
      </c>
      <c r="L617">
        <v>1462770000</v>
      </c>
      <c r="M617" s="17">
        <f t="shared" si="19"/>
        <v>27262.020833333332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7">
        <f t="shared" si="18"/>
        <v>27165.820833333335</v>
      </c>
      <c r="L618">
        <v>1379739600</v>
      </c>
      <c r="M618" s="17">
        <f t="shared" si="19"/>
        <v>27165.920833333334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7">
        <f t="shared" si="18"/>
        <v>27191.520833333332</v>
      </c>
      <c r="L619">
        <v>1402722000</v>
      </c>
      <c r="M619" s="17">
        <f t="shared" si="19"/>
        <v>27192.520833333332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7">
        <f t="shared" si="18"/>
        <v>27151.720833333333</v>
      </c>
      <c r="L620">
        <v>1369285200</v>
      </c>
      <c r="M620" s="17">
        <f t="shared" si="19"/>
        <v>27153.820833333335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7">
        <f t="shared" si="18"/>
        <v>27079.020833333332</v>
      </c>
      <c r="L621">
        <v>1304744400</v>
      </c>
      <c r="M621" s="17">
        <f t="shared" si="19"/>
        <v>27079.120833333334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7">
        <f t="shared" si="18"/>
        <v>27268.020833333332</v>
      </c>
      <c r="L622">
        <v>1468299600</v>
      </c>
      <c r="M622" s="17">
        <f t="shared" si="19"/>
        <v>27268.420833333334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7">
        <f t="shared" si="18"/>
        <v>27274.720833333333</v>
      </c>
      <c r="L623">
        <v>1474174800</v>
      </c>
      <c r="M623" s="17">
        <f t="shared" si="19"/>
        <v>27275.220833333333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7">
        <f t="shared" si="18"/>
        <v>27332.620833333334</v>
      </c>
      <c r="L624">
        <v>1526014800</v>
      </c>
      <c r="M624" s="17">
        <f t="shared" si="19"/>
        <v>27335.220833333333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7">
        <f t="shared" si="18"/>
        <v>27232.220833333333</v>
      </c>
      <c r="L625">
        <v>1437454800</v>
      </c>
      <c r="M625" s="17">
        <f t="shared" si="19"/>
        <v>27232.720833333333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7">
        <f t="shared" si="18"/>
        <v>27215.025000000001</v>
      </c>
      <c r="L626">
        <v>1422684000</v>
      </c>
      <c r="M626" s="17">
        <f t="shared" si="19"/>
        <v>27215.625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7">
        <f t="shared" si="18"/>
        <v>27397.825000000001</v>
      </c>
      <c r="L627">
        <v>1581314400</v>
      </c>
      <c r="M627" s="17">
        <f t="shared" si="19"/>
        <v>27399.224999999999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7">
        <f t="shared" si="18"/>
        <v>27057.020833333332</v>
      </c>
      <c r="L628">
        <v>1286427600</v>
      </c>
      <c r="M628" s="17">
        <f t="shared" si="19"/>
        <v>27057.920833333334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7">
        <f t="shared" si="18"/>
        <v>27046.620833333334</v>
      </c>
      <c r="L629">
        <v>1278738000</v>
      </c>
      <c r="M629" s="17">
        <f t="shared" si="19"/>
        <v>27049.020833333332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7">
        <f t="shared" si="18"/>
        <v>27057.620833333334</v>
      </c>
      <c r="L630">
        <v>1286427600</v>
      </c>
      <c r="M630" s="17">
        <f t="shared" si="19"/>
        <v>27057.920833333334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7">
        <f t="shared" si="18"/>
        <v>27267.820833333335</v>
      </c>
      <c r="L631">
        <v>1467954000</v>
      </c>
      <c r="M631" s="17">
        <f t="shared" si="19"/>
        <v>27268.020833333332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7">
        <f t="shared" si="18"/>
        <v>27370.720833333333</v>
      </c>
      <c r="L632">
        <v>1557637200</v>
      </c>
      <c r="M632" s="17">
        <f t="shared" si="19"/>
        <v>27371.820833333335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7">
        <f t="shared" si="18"/>
        <v>27367.120833333334</v>
      </c>
      <c r="L633">
        <v>1553922000</v>
      </c>
      <c r="M633" s="17">
        <f t="shared" si="19"/>
        <v>27367.520833333332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7">
        <f t="shared" si="18"/>
        <v>27206.620833333334</v>
      </c>
      <c r="L634">
        <v>1416463200</v>
      </c>
      <c r="M634" s="17">
        <f t="shared" si="19"/>
        <v>27208.424999999999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7">
        <f t="shared" si="18"/>
        <v>27243.625</v>
      </c>
      <c r="L635">
        <v>1447221600</v>
      </c>
      <c r="M635" s="17">
        <f t="shared" si="19"/>
        <v>27244.025000000001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7">
        <f t="shared" si="18"/>
        <v>27294.020833333332</v>
      </c>
      <c r="L636">
        <v>1491627600</v>
      </c>
      <c r="M636" s="17">
        <f t="shared" si="19"/>
        <v>27295.420833333334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7">
        <f t="shared" si="18"/>
        <v>27143.525000000001</v>
      </c>
      <c r="L637">
        <v>1363150800</v>
      </c>
      <c r="M637" s="17">
        <f t="shared" si="19"/>
        <v>27146.720833333333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7">
        <f t="shared" si="18"/>
        <v>27104.724999999999</v>
      </c>
      <c r="L638">
        <v>1330754400</v>
      </c>
      <c r="M638" s="17">
        <f t="shared" si="19"/>
        <v>27109.224999999999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7">
        <f t="shared" si="18"/>
        <v>27280.924999999999</v>
      </c>
      <c r="L639">
        <v>1479794400</v>
      </c>
      <c r="M639" s="17">
        <f t="shared" si="19"/>
        <v>27281.724999999999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7">
        <f t="shared" si="18"/>
        <v>27050.720833333333</v>
      </c>
      <c r="L640">
        <v>1281243600</v>
      </c>
      <c r="M640" s="17">
        <f t="shared" si="19"/>
        <v>27051.920833333334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7">
        <f t="shared" si="18"/>
        <v>27343.020833333332</v>
      </c>
      <c r="L641">
        <v>1532754000</v>
      </c>
      <c r="M641" s="17">
        <f t="shared" si="19"/>
        <v>27343.020833333332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7">
        <f t="shared" si="18"/>
        <v>27250.825000000001</v>
      </c>
      <c r="L642">
        <v>1453356000</v>
      </c>
      <c r="M642" s="17">
        <f t="shared" si="19"/>
        <v>27251.125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7">
        <f t="shared" ref="K643:K706" si="20">J643/864000+DATE(1970,1,1)</f>
        <v>27290.724999999999</v>
      </c>
      <c r="L643">
        <v>1489986000</v>
      </c>
      <c r="M643" s="17">
        <f t="shared" ref="M643:M706" si="21">L643/864000+DATE(1970,1,1)</f>
        <v>27293.520833333332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7">
        <f t="shared" si="20"/>
        <v>27357.224999999999</v>
      </c>
      <c r="L644">
        <v>1545804000</v>
      </c>
      <c r="M644" s="17">
        <f t="shared" si="21"/>
        <v>27358.125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7">
        <f t="shared" si="20"/>
        <v>27291.625</v>
      </c>
      <c r="L645">
        <v>1489899600</v>
      </c>
      <c r="M645" s="17">
        <f t="shared" si="21"/>
        <v>27293.420833333334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7">
        <f t="shared" si="20"/>
        <v>27357.325000000001</v>
      </c>
      <c r="L646">
        <v>1546495200</v>
      </c>
      <c r="M646" s="17">
        <f t="shared" si="21"/>
        <v>27358.924999999999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7">
        <f t="shared" si="20"/>
        <v>27349.020833333332</v>
      </c>
      <c r="L647">
        <v>1539752400</v>
      </c>
      <c r="M647" s="17">
        <f t="shared" si="21"/>
        <v>27351.120833333334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7">
        <f t="shared" si="20"/>
        <v>27146.720833333333</v>
      </c>
      <c r="L648">
        <v>1364101200</v>
      </c>
      <c r="M648" s="17">
        <f t="shared" si="21"/>
        <v>27147.820833333335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7">
        <f t="shared" si="20"/>
        <v>27332.020833333332</v>
      </c>
      <c r="L649">
        <v>1525323600</v>
      </c>
      <c r="M649" s="17">
        <f t="shared" si="21"/>
        <v>27334.420833333334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7">
        <f t="shared" si="20"/>
        <v>27304.320833333335</v>
      </c>
      <c r="L650">
        <v>1500872400</v>
      </c>
      <c r="M650" s="17">
        <f t="shared" si="21"/>
        <v>27306.120833333334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7">
        <f t="shared" si="20"/>
        <v>27059.220833333333</v>
      </c>
      <c r="L651">
        <v>1288501200</v>
      </c>
      <c r="M651" s="17">
        <f t="shared" si="21"/>
        <v>27060.320833333335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7">
        <f t="shared" si="20"/>
        <v>27194.920833333334</v>
      </c>
      <c r="L652">
        <v>1407128400</v>
      </c>
      <c r="M652" s="17">
        <f t="shared" si="21"/>
        <v>27197.620833333334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7">
        <f t="shared" si="20"/>
        <v>27181.325000000001</v>
      </c>
      <c r="L653">
        <v>1394344800</v>
      </c>
      <c r="M653" s="17">
        <f t="shared" si="21"/>
        <v>27182.825000000001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7">
        <f t="shared" si="20"/>
        <v>27270.820833333335</v>
      </c>
      <c r="L654">
        <v>1474088400</v>
      </c>
      <c r="M654" s="17">
        <f t="shared" si="21"/>
        <v>27275.120833333334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7">
        <f t="shared" si="20"/>
        <v>27258.920833333334</v>
      </c>
      <c r="L655">
        <v>1460264400</v>
      </c>
      <c r="M655" s="17">
        <f t="shared" si="21"/>
        <v>27259.120833333334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7">
        <f t="shared" si="20"/>
        <v>27236.120833333334</v>
      </c>
      <c r="L656">
        <v>1440824400</v>
      </c>
      <c r="M656" s="17">
        <f t="shared" si="21"/>
        <v>27236.620833333334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7">
        <f t="shared" si="20"/>
        <v>27291.724999999999</v>
      </c>
      <c r="L657">
        <v>1489554000</v>
      </c>
      <c r="M657" s="17">
        <f t="shared" si="21"/>
        <v>27293.020833333332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7">
        <f t="shared" si="20"/>
        <v>27321.825000000001</v>
      </c>
      <c r="L658">
        <v>1514872800</v>
      </c>
      <c r="M658" s="17">
        <f t="shared" si="21"/>
        <v>27322.325000000001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7">
        <f t="shared" si="20"/>
        <v>27321.724999999999</v>
      </c>
      <c r="L659">
        <v>1515736800</v>
      </c>
      <c r="M659" s="17">
        <f t="shared" si="21"/>
        <v>27323.325000000001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7">
        <f t="shared" si="20"/>
        <v>27236.720833333333</v>
      </c>
      <c r="L660">
        <v>1442898000</v>
      </c>
      <c r="M660" s="17">
        <f t="shared" si="21"/>
        <v>27239.020833333332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7">
        <f t="shared" si="20"/>
        <v>27069.125</v>
      </c>
      <c r="L661">
        <v>1296194400</v>
      </c>
      <c r="M661" s="17">
        <f t="shared" si="21"/>
        <v>27069.224999999999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7">
        <f t="shared" si="20"/>
        <v>27235.820833333335</v>
      </c>
      <c r="L662">
        <v>1440910800</v>
      </c>
      <c r="M662" s="17">
        <f t="shared" si="21"/>
        <v>27236.720833333333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7">
        <f t="shared" si="20"/>
        <v>27111.720833333333</v>
      </c>
      <c r="L663">
        <v>1335502800</v>
      </c>
      <c r="M663" s="17">
        <f t="shared" si="21"/>
        <v>27114.720833333333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7">
        <f t="shared" si="20"/>
        <v>27356.424999999999</v>
      </c>
      <c r="L664">
        <v>1544680800</v>
      </c>
      <c r="M664" s="17">
        <f t="shared" si="21"/>
        <v>27356.825000000001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7">
        <f t="shared" si="20"/>
        <v>27057.920833333334</v>
      </c>
      <c r="L665">
        <v>1288414800</v>
      </c>
      <c r="M665" s="17">
        <f t="shared" si="21"/>
        <v>27060.220833333333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7">
        <f t="shared" si="20"/>
        <v>27108.025000000001</v>
      </c>
      <c r="L666">
        <v>1330581600</v>
      </c>
      <c r="M666" s="17">
        <f t="shared" si="21"/>
        <v>27109.025000000001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7">
        <f t="shared" si="20"/>
        <v>27085.420833333334</v>
      </c>
      <c r="L667">
        <v>1311397200</v>
      </c>
      <c r="M667" s="17">
        <f t="shared" si="21"/>
        <v>27086.820833333335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7">
        <f t="shared" si="20"/>
        <v>27163.720833333333</v>
      </c>
      <c r="L668">
        <v>1378357200</v>
      </c>
      <c r="M668" s="17">
        <f t="shared" si="21"/>
        <v>27164.320833333335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7">
        <f t="shared" si="20"/>
        <v>27201.320833333335</v>
      </c>
      <c r="L669">
        <v>1411102800</v>
      </c>
      <c r="M669" s="17">
        <f t="shared" si="21"/>
        <v>27202.220833333333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7">
        <f t="shared" si="20"/>
        <v>27124.320833333335</v>
      </c>
      <c r="L670">
        <v>1344834000</v>
      </c>
      <c r="M670" s="17">
        <f t="shared" si="21"/>
        <v>27125.520833333332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7">
        <f t="shared" si="20"/>
        <v>27303.320833333335</v>
      </c>
      <c r="L671">
        <v>1499230800</v>
      </c>
      <c r="M671" s="17">
        <f t="shared" si="21"/>
        <v>27304.220833333333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7">
        <f t="shared" si="20"/>
        <v>27254.625</v>
      </c>
      <c r="L672">
        <v>1457416800</v>
      </c>
      <c r="M672" s="17">
        <f t="shared" si="21"/>
        <v>27255.825000000001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7">
        <f t="shared" si="20"/>
        <v>27051.120833333334</v>
      </c>
      <c r="L673">
        <v>1280898000</v>
      </c>
      <c r="M673" s="17">
        <f t="shared" si="21"/>
        <v>27051.520833333332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7">
        <f t="shared" si="20"/>
        <v>27330.120833333334</v>
      </c>
      <c r="L674">
        <v>1522472400</v>
      </c>
      <c r="M674" s="17">
        <f t="shared" si="21"/>
        <v>27331.120833333334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7">
        <f t="shared" si="20"/>
        <v>27259.620833333334</v>
      </c>
      <c r="L675">
        <v>1462510800</v>
      </c>
      <c r="M675" s="17">
        <f t="shared" si="21"/>
        <v>27261.720833333333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7">
        <f t="shared" si="20"/>
        <v>27089.520833333332</v>
      </c>
      <c r="L676">
        <v>1317790800</v>
      </c>
      <c r="M676" s="17">
        <f t="shared" si="21"/>
        <v>27094.220833333333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7">
        <f t="shared" si="20"/>
        <v>27384.020833333332</v>
      </c>
      <c r="L677">
        <v>1568782800</v>
      </c>
      <c r="M677" s="17">
        <f t="shared" si="21"/>
        <v>27384.720833333333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7">
        <f t="shared" si="20"/>
        <v>27129.920833333334</v>
      </c>
      <c r="L678">
        <v>1349413200</v>
      </c>
      <c r="M678" s="17">
        <f t="shared" si="21"/>
        <v>27130.820833333335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7">
        <f t="shared" si="20"/>
        <v>27268.220833333333</v>
      </c>
      <c r="L679">
        <v>1472446800</v>
      </c>
      <c r="M679" s="17">
        <f t="shared" si="21"/>
        <v>27273.220833333333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7">
        <f t="shared" si="20"/>
        <v>27360.525000000001</v>
      </c>
      <c r="L680">
        <v>1548050400</v>
      </c>
      <c r="M680" s="17">
        <f t="shared" si="21"/>
        <v>27360.724999999999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7">
        <f t="shared" si="20"/>
        <v>27387.720833333333</v>
      </c>
      <c r="L681">
        <v>1571806800</v>
      </c>
      <c r="M681" s="17">
        <f t="shared" si="21"/>
        <v>27388.220833333333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7">
        <f t="shared" si="20"/>
        <v>27393.424999999999</v>
      </c>
      <c r="L682">
        <v>1576476000</v>
      </c>
      <c r="M682" s="17">
        <f t="shared" si="21"/>
        <v>27393.625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7">
        <f t="shared" si="20"/>
        <v>27101.924999999999</v>
      </c>
      <c r="L683">
        <v>1324965600</v>
      </c>
      <c r="M683" s="17">
        <f t="shared" si="21"/>
        <v>27102.525000000001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7">
        <f t="shared" si="20"/>
        <v>27174.025000000001</v>
      </c>
      <c r="L684">
        <v>1387519200</v>
      </c>
      <c r="M684" s="17">
        <f t="shared" si="21"/>
        <v>27174.924999999999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7">
        <f t="shared" si="20"/>
        <v>27348.020833333332</v>
      </c>
      <c r="L685">
        <v>1537246800</v>
      </c>
      <c r="M685" s="17">
        <f t="shared" si="21"/>
        <v>27348.220833333333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7">
        <f t="shared" si="20"/>
        <v>27047.920833333334</v>
      </c>
      <c r="L686">
        <v>1279515600</v>
      </c>
      <c r="M686" s="17">
        <f t="shared" si="21"/>
        <v>27049.920833333334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7">
        <f t="shared" si="20"/>
        <v>27236.020833333332</v>
      </c>
      <c r="L687">
        <v>1442379600</v>
      </c>
      <c r="M687" s="17">
        <f t="shared" si="21"/>
        <v>27238.420833333334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7">
        <f t="shared" si="20"/>
        <v>27330.720833333333</v>
      </c>
      <c r="L688">
        <v>1523077200</v>
      </c>
      <c r="M688" s="17">
        <f t="shared" si="21"/>
        <v>27331.820833333335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7">
        <f t="shared" si="20"/>
        <v>27292.724999999999</v>
      </c>
      <c r="L689">
        <v>1489554000</v>
      </c>
      <c r="M689" s="17">
        <f t="shared" si="21"/>
        <v>27293.020833333332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7">
        <f t="shared" si="20"/>
        <v>27359.625</v>
      </c>
      <c r="L690">
        <v>1548482400</v>
      </c>
      <c r="M690" s="17">
        <f t="shared" si="21"/>
        <v>27361.224999999999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7">
        <f t="shared" si="20"/>
        <v>27169.720833333333</v>
      </c>
      <c r="L691">
        <v>1384063200</v>
      </c>
      <c r="M691" s="17">
        <f t="shared" si="21"/>
        <v>27170.924999999999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7">
        <f t="shared" si="20"/>
        <v>27099.525000000001</v>
      </c>
      <c r="L692">
        <v>1322892000</v>
      </c>
      <c r="M692" s="17">
        <f t="shared" si="21"/>
        <v>27100.125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7">
        <f t="shared" si="20"/>
        <v>27130.620833333334</v>
      </c>
      <c r="L693">
        <v>1350709200</v>
      </c>
      <c r="M693" s="17">
        <f t="shared" si="21"/>
        <v>27132.320833333335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7">
        <f t="shared" si="20"/>
        <v>27377.620833333334</v>
      </c>
      <c r="L694">
        <v>1564203600</v>
      </c>
      <c r="M694" s="17">
        <f t="shared" si="21"/>
        <v>27379.420833333334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7">
        <f t="shared" si="20"/>
        <v>27314.620833333334</v>
      </c>
      <c r="L695">
        <v>1509685200</v>
      </c>
      <c r="M695" s="17">
        <f t="shared" si="21"/>
        <v>27316.320833333335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7">
        <f t="shared" si="20"/>
        <v>27318.724999999999</v>
      </c>
      <c r="L696">
        <v>1514959200</v>
      </c>
      <c r="M696" s="17">
        <f t="shared" si="21"/>
        <v>27322.424999999999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7">
        <f t="shared" si="20"/>
        <v>27244.325000000001</v>
      </c>
      <c r="L697">
        <v>1448863200</v>
      </c>
      <c r="M697" s="17">
        <f t="shared" si="21"/>
        <v>27245.924999999999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7">
        <f t="shared" si="20"/>
        <v>27223.520833333332</v>
      </c>
      <c r="L698">
        <v>1429592400</v>
      </c>
      <c r="M698" s="17">
        <f t="shared" si="21"/>
        <v>27223.620833333334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7">
        <f t="shared" si="20"/>
        <v>27331.120833333334</v>
      </c>
      <c r="L699">
        <v>1522645200</v>
      </c>
      <c r="M699" s="17">
        <f t="shared" si="21"/>
        <v>27331.320833333335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7">
        <f t="shared" si="20"/>
        <v>27099.224999999999</v>
      </c>
      <c r="L700">
        <v>1323324000</v>
      </c>
      <c r="M700" s="17">
        <f t="shared" si="21"/>
        <v>27100.625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7">
        <f t="shared" si="20"/>
        <v>27376.220833333333</v>
      </c>
      <c r="L701">
        <v>1561525200</v>
      </c>
      <c r="M701" s="17">
        <f t="shared" si="21"/>
        <v>27376.320833333335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7">
        <f t="shared" si="20"/>
        <v>27032.424999999999</v>
      </c>
      <c r="L702">
        <v>1265695200</v>
      </c>
      <c r="M702" s="17">
        <f t="shared" si="21"/>
        <v>27033.924999999999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7">
        <f t="shared" si="20"/>
        <v>27075.020833333332</v>
      </c>
      <c r="L703">
        <v>1301806800</v>
      </c>
      <c r="M703" s="17">
        <f t="shared" si="21"/>
        <v>27075.720833333333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7">
        <f t="shared" si="20"/>
        <v>27159.820833333335</v>
      </c>
      <c r="L704">
        <v>1374901200</v>
      </c>
      <c r="M704" s="17">
        <f t="shared" si="21"/>
        <v>27160.320833333335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7">
        <f t="shared" si="20"/>
        <v>27114.120833333334</v>
      </c>
      <c r="L705">
        <v>1336453200</v>
      </c>
      <c r="M705" s="17">
        <f t="shared" si="21"/>
        <v>27115.820833333335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7">
        <f t="shared" si="20"/>
        <v>27267.620833333334</v>
      </c>
      <c r="L706">
        <v>1468904400</v>
      </c>
      <c r="M706" s="17">
        <f t="shared" si="21"/>
        <v>27269.120833333334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7">
        <f t="shared" ref="K707:K770" si="22">J707/864000+DATE(1970,1,1)</f>
        <v>27174.025000000001</v>
      </c>
      <c r="L707">
        <v>1387087200</v>
      </c>
      <c r="M707" s="17">
        <f t="shared" ref="M707:M770" si="23">L707/864000+DATE(1970,1,1)</f>
        <v>27174.424999999999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7">
        <f t="shared" si="22"/>
        <v>27359.224999999999</v>
      </c>
      <c r="L708">
        <v>1547445600</v>
      </c>
      <c r="M708" s="17">
        <f t="shared" si="23"/>
        <v>27360.025000000001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7">
        <f t="shared" si="22"/>
        <v>27356.325000000001</v>
      </c>
      <c r="L709">
        <v>1547359200</v>
      </c>
      <c r="M709" s="17">
        <f t="shared" si="23"/>
        <v>27359.924999999999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7">
        <f t="shared" si="22"/>
        <v>27299.820833333335</v>
      </c>
      <c r="L710">
        <v>1496293200</v>
      </c>
      <c r="M710" s="17">
        <f t="shared" si="23"/>
        <v>27300.820833333335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7">
        <f t="shared" si="22"/>
        <v>27113.920833333334</v>
      </c>
      <c r="L711">
        <v>1335416400</v>
      </c>
      <c r="M711" s="17">
        <f t="shared" si="23"/>
        <v>27114.620833333334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7">
        <f t="shared" si="22"/>
        <v>27341.620833333334</v>
      </c>
      <c r="L712">
        <v>1532149200</v>
      </c>
      <c r="M712" s="17">
        <f t="shared" si="23"/>
        <v>27342.320833333335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7">
        <f t="shared" si="22"/>
        <v>27251.424999999999</v>
      </c>
      <c r="L713">
        <v>1453788000</v>
      </c>
      <c r="M713" s="17">
        <f t="shared" si="23"/>
        <v>27251.625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7">
        <f t="shared" si="22"/>
        <v>27268.020833333332</v>
      </c>
      <c r="L714">
        <v>1471496400</v>
      </c>
      <c r="M714" s="17">
        <f t="shared" si="23"/>
        <v>27272.120833333334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7">
        <f t="shared" si="22"/>
        <v>27272.520833333332</v>
      </c>
      <c r="L715">
        <v>1472878800</v>
      </c>
      <c r="M715" s="17">
        <f t="shared" si="23"/>
        <v>27273.720833333333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7">
        <f t="shared" si="22"/>
        <v>27199.120833333334</v>
      </c>
      <c r="L716">
        <v>1408510800</v>
      </c>
      <c r="M716" s="17">
        <f t="shared" si="23"/>
        <v>27199.220833333333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7">
        <f t="shared" si="22"/>
        <v>27051.820833333335</v>
      </c>
      <c r="L717">
        <v>1281589200</v>
      </c>
      <c r="M717" s="17">
        <f t="shared" si="23"/>
        <v>27052.320833333335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7">
        <f t="shared" si="22"/>
        <v>27158.620833333334</v>
      </c>
      <c r="L718">
        <v>1375851600</v>
      </c>
      <c r="M718" s="17">
        <f t="shared" si="23"/>
        <v>27161.420833333334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7">
        <f t="shared" si="22"/>
        <v>27089.820833333335</v>
      </c>
      <c r="L719">
        <v>1315803600</v>
      </c>
      <c r="M719" s="17">
        <f t="shared" si="23"/>
        <v>27091.920833333334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7">
        <f t="shared" si="22"/>
        <v>27156.320833333335</v>
      </c>
      <c r="L720">
        <v>1373691600</v>
      </c>
      <c r="M720" s="17">
        <f t="shared" si="23"/>
        <v>27158.920833333334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7">
        <f t="shared" si="22"/>
        <v>27117.920833333334</v>
      </c>
      <c r="L721">
        <v>1339218000</v>
      </c>
      <c r="M721" s="17">
        <f t="shared" si="23"/>
        <v>27119.020833333332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7">
        <f t="shared" si="22"/>
        <v>27327.325000000001</v>
      </c>
      <c r="L722">
        <v>1520402400</v>
      </c>
      <c r="M722" s="17">
        <f t="shared" si="23"/>
        <v>27328.724999999999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7">
        <f t="shared" si="22"/>
        <v>27331.520833333332</v>
      </c>
      <c r="L723">
        <v>1523336400</v>
      </c>
      <c r="M723" s="17">
        <f t="shared" si="23"/>
        <v>27332.120833333334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7">
        <f t="shared" si="22"/>
        <v>27316.625</v>
      </c>
      <c r="L724">
        <v>1512280800</v>
      </c>
      <c r="M724" s="17">
        <f t="shared" si="23"/>
        <v>27319.325000000001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7">
        <f t="shared" si="22"/>
        <v>27255.224999999999</v>
      </c>
      <c r="L725">
        <v>1458709200</v>
      </c>
      <c r="M725" s="17">
        <f t="shared" si="23"/>
        <v>27257.320833333335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7">
        <f t="shared" si="22"/>
        <v>27205.520833333332</v>
      </c>
      <c r="L726">
        <v>1414126800</v>
      </c>
      <c r="M726" s="17">
        <f t="shared" si="23"/>
        <v>27205.720833333333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7">
        <f t="shared" si="22"/>
        <v>27207.924999999999</v>
      </c>
      <c r="L727">
        <v>1416204000</v>
      </c>
      <c r="M727" s="17">
        <f t="shared" si="23"/>
        <v>27208.125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7">
        <f t="shared" si="22"/>
        <v>27059.720833333333</v>
      </c>
      <c r="L728">
        <v>1288501200</v>
      </c>
      <c r="M728" s="17">
        <f t="shared" si="23"/>
        <v>27060.320833333335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7">
        <f t="shared" si="22"/>
        <v>27360.625</v>
      </c>
      <c r="L729">
        <v>1552971600</v>
      </c>
      <c r="M729" s="17">
        <f t="shared" si="23"/>
        <v>27366.420833333334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7">
        <f t="shared" si="22"/>
        <v>27263.620833333334</v>
      </c>
      <c r="L730">
        <v>1465102800</v>
      </c>
      <c r="M730" s="17">
        <f t="shared" si="23"/>
        <v>27264.720833333333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7">
        <f t="shared" si="22"/>
        <v>27143.025000000001</v>
      </c>
      <c r="L731">
        <v>1360130400</v>
      </c>
      <c r="M731" s="17">
        <f t="shared" si="23"/>
        <v>27143.224999999999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7">
        <f t="shared" si="22"/>
        <v>27226.820833333335</v>
      </c>
      <c r="L732">
        <v>1432875600</v>
      </c>
      <c r="M732" s="17">
        <f t="shared" si="23"/>
        <v>27227.420833333334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7">
        <f t="shared" si="22"/>
        <v>27306.020833333332</v>
      </c>
      <c r="L733">
        <v>1500872400</v>
      </c>
      <c r="M733" s="17">
        <f t="shared" si="23"/>
        <v>27306.120833333334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7">
        <f t="shared" si="22"/>
        <v>27293.720833333333</v>
      </c>
      <c r="L734">
        <v>1492146000</v>
      </c>
      <c r="M734" s="17">
        <f t="shared" si="23"/>
        <v>27296.020833333332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7">
        <f t="shared" si="22"/>
        <v>27196.520833333332</v>
      </c>
      <c r="L735">
        <v>1407301200</v>
      </c>
      <c r="M735" s="17">
        <f t="shared" si="23"/>
        <v>27197.820833333335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7">
        <f t="shared" si="22"/>
        <v>27288.424999999999</v>
      </c>
      <c r="L736">
        <v>1486620000</v>
      </c>
      <c r="M736" s="17">
        <f t="shared" si="23"/>
        <v>27289.625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7">
        <f t="shared" si="22"/>
        <v>27258.020833333332</v>
      </c>
      <c r="L737">
        <v>1459918800</v>
      </c>
      <c r="M737" s="17">
        <f t="shared" si="23"/>
        <v>27258.720833333333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7">
        <f t="shared" si="22"/>
        <v>27217.625</v>
      </c>
      <c r="L738">
        <v>1424757600</v>
      </c>
      <c r="M738" s="17">
        <f t="shared" si="23"/>
        <v>27218.025000000001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7">
        <f t="shared" si="22"/>
        <v>27280.625</v>
      </c>
      <c r="L739">
        <v>1479880800</v>
      </c>
      <c r="M739" s="17">
        <f t="shared" si="23"/>
        <v>27281.825000000001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7">
        <f t="shared" si="22"/>
        <v>27208.025000000001</v>
      </c>
      <c r="L740">
        <v>1418018400</v>
      </c>
      <c r="M740" s="17">
        <f t="shared" si="23"/>
        <v>27210.224999999999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7">
        <f t="shared" si="22"/>
        <v>27121.020833333332</v>
      </c>
      <c r="L741">
        <v>1341032400</v>
      </c>
      <c r="M741" s="17">
        <f t="shared" si="23"/>
        <v>27121.120833333334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7">
        <f t="shared" si="22"/>
        <v>27289.025000000001</v>
      </c>
      <c r="L742">
        <v>1486360800</v>
      </c>
      <c r="M742" s="17">
        <f t="shared" si="23"/>
        <v>27289.325000000001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7">
        <f t="shared" si="22"/>
        <v>27044.220833333333</v>
      </c>
      <c r="L743">
        <v>1274677200</v>
      </c>
      <c r="M743" s="17">
        <f t="shared" si="23"/>
        <v>27044.320833333335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7">
        <f t="shared" si="22"/>
        <v>27031.825000000001</v>
      </c>
      <c r="L744">
        <v>1267509600</v>
      </c>
      <c r="M744" s="17">
        <f t="shared" si="23"/>
        <v>27036.025000000001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7">
        <f t="shared" si="22"/>
        <v>27241.920833333334</v>
      </c>
      <c r="L745">
        <v>1445922000</v>
      </c>
      <c r="M745" s="17">
        <f t="shared" si="23"/>
        <v>27242.520833333332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7">
        <f t="shared" si="22"/>
        <v>27344.320833333335</v>
      </c>
      <c r="L746">
        <v>1534050000</v>
      </c>
      <c r="M746" s="17">
        <f t="shared" si="23"/>
        <v>27344.520833333332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7">
        <f t="shared" si="22"/>
        <v>27044.920833333334</v>
      </c>
      <c r="L747">
        <v>1277528400</v>
      </c>
      <c r="M747" s="17">
        <f t="shared" si="23"/>
        <v>27047.620833333334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7">
        <f t="shared" si="22"/>
        <v>27094.620833333334</v>
      </c>
      <c r="L748">
        <v>1318568400</v>
      </c>
      <c r="M748" s="17">
        <f t="shared" si="23"/>
        <v>27095.120833333334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7">
        <f t="shared" si="22"/>
        <v>27054.420833333334</v>
      </c>
      <c r="L749">
        <v>1284354000</v>
      </c>
      <c r="M749" s="17">
        <f t="shared" si="23"/>
        <v>27055.520833333332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7">
        <f t="shared" si="22"/>
        <v>27035.924999999999</v>
      </c>
      <c r="L750">
        <v>1269579600</v>
      </c>
      <c r="M750" s="17">
        <f t="shared" si="23"/>
        <v>27038.420833333334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7">
        <f t="shared" si="22"/>
        <v>27204.120833333334</v>
      </c>
      <c r="L751">
        <v>1413781200</v>
      </c>
      <c r="M751" s="17">
        <f t="shared" si="23"/>
        <v>27205.320833333335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7">
        <f t="shared" si="22"/>
        <v>27048.120833333334</v>
      </c>
      <c r="L752">
        <v>1280120400</v>
      </c>
      <c r="M752" s="17">
        <f t="shared" si="23"/>
        <v>27050.620833333334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7">
        <f t="shared" si="22"/>
        <v>27256.720833333333</v>
      </c>
      <c r="L753">
        <v>1459486800</v>
      </c>
      <c r="M753" s="17">
        <f t="shared" si="23"/>
        <v>27258.220833333333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7">
        <f t="shared" si="22"/>
        <v>27051.620833333334</v>
      </c>
      <c r="L754">
        <v>1282539600</v>
      </c>
      <c r="M754" s="17">
        <f t="shared" si="23"/>
        <v>27053.420833333334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7">
        <f t="shared" si="22"/>
        <v>27044.220833333333</v>
      </c>
      <c r="L755">
        <v>1275886800</v>
      </c>
      <c r="M755" s="17">
        <f t="shared" si="23"/>
        <v>27045.720833333333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7">
        <f t="shared" si="22"/>
        <v>27133.120833333334</v>
      </c>
      <c r="L756">
        <v>1355983200</v>
      </c>
      <c r="M756" s="17">
        <f t="shared" si="23"/>
        <v>27138.424999999999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7">
        <f t="shared" si="22"/>
        <v>27321.724999999999</v>
      </c>
      <c r="L757">
        <v>1515391200</v>
      </c>
      <c r="M757" s="17">
        <f t="shared" si="23"/>
        <v>27322.924999999999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7">
        <f t="shared" si="22"/>
        <v>27214.525000000001</v>
      </c>
      <c r="L758">
        <v>1422252000</v>
      </c>
      <c r="M758" s="17">
        <f t="shared" si="23"/>
        <v>27215.125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7">
        <f t="shared" si="22"/>
        <v>27079.620833333334</v>
      </c>
      <c r="L759">
        <v>1305522000</v>
      </c>
      <c r="M759" s="17">
        <f t="shared" si="23"/>
        <v>27080.020833333332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7">
        <f t="shared" si="22"/>
        <v>27205.720833333333</v>
      </c>
      <c r="L760">
        <v>1414904400</v>
      </c>
      <c r="M760" s="17">
        <f t="shared" si="23"/>
        <v>27206.620833333334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7">
        <f t="shared" si="22"/>
        <v>27325.724999999999</v>
      </c>
      <c r="L761">
        <v>1520402400</v>
      </c>
      <c r="M761" s="17">
        <f t="shared" si="23"/>
        <v>27328.724999999999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7">
        <f t="shared" si="22"/>
        <v>27379.920833333334</v>
      </c>
      <c r="L762">
        <v>1567141200</v>
      </c>
      <c r="M762" s="17">
        <f t="shared" si="23"/>
        <v>27382.820833333335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7">
        <f t="shared" si="22"/>
        <v>27305.920833333334</v>
      </c>
      <c r="L763">
        <v>1501131600</v>
      </c>
      <c r="M763" s="17">
        <f t="shared" si="23"/>
        <v>27306.420833333334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7">
        <f t="shared" si="22"/>
        <v>27136.224999999999</v>
      </c>
      <c r="L764">
        <v>1355032800</v>
      </c>
      <c r="M764" s="17">
        <f t="shared" si="23"/>
        <v>27137.325000000001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7">
        <f t="shared" si="22"/>
        <v>27115.820833333335</v>
      </c>
      <c r="L765">
        <v>1339477200</v>
      </c>
      <c r="M765" s="17">
        <f t="shared" si="23"/>
        <v>27119.320833333335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7">
        <f t="shared" si="22"/>
        <v>27079.720833333333</v>
      </c>
      <c r="L766">
        <v>1305954000</v>
      </c>
      <c r="M766" s="17">
        <f t="shared" si="23"/>
        <v>27080.520833333332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7">
        <f t="shared" si="22"/>
        <v>27296.120833333334</v>
      </c>
      <c r="L767">
        <v>1494392400</v>
      </c>
      <c r="M767" s="17">
        <f t="shared" si="23"/>
        <v>27298.620833333334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7">
        <f t="shared" si="22"/>
        <v>27348.320833333335</v>
      </c>
      <c r="L768">
        <v>1537419600</v>
      </c>
      <c r="M768" s="17">
        <f t="shared" si="23"/>
        <v>27348.420833333334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7">
        <f t="shared" si="22"/>
        <v>27240.420833333334</v>
      </c>
      <c r="L769">
        <v>1447999200</v>
      </c>
      <c r="M769" s="17">
        <f t="shared" si="23"/>
        <v>27244.924999999999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7">
        <f t="shared" si="22"/>
        <v>27174.025000000001</v>
      </c>
      <c r="L770">
        <v>1388037600</v>
      </c>
      <c r="M770" s="17">
        <f t="shared" si="23"/>
        <v>27175.525000000001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7">
        <f t="shared" ref="K771:K834" si="24">J771/864000+DATE(1970,1,1)</f>
        <v>27162.220833333333</v>
      </c>
      <c r="L771">
        <v>1378789200</v>
      </c>
      <c r="M771" s="17">
        <f t="shared" ref="M771:M834" si="25">L771/864000+DATE(1970,1,1)</f>
        <v>27164.820833333335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7">
        <f t="shared" si="24"/>
        <v>27186.420833333334</v>
      </c>
      <c r="L772">
        <v>1398056400</v>
      </c>
      <c r="M772" s="17">
        <f t="shared" si="25"/>
        <v>27187.120833333334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7">
        <f t="shared" si="24"/>
        <v>27361.224999999999</v>
      </c>
      <c r="L773">
        <v>1550815200</v>
      </c>
      <c r="M773" s="17">
        <f t="shared" si="25"/>
        <v>27363.924999999999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7">
        <f t="shared" si="24"/>
        <v>27362.625</v>
      </c>
      <c r="L774">
        <v>1550037600</v>
      </c>
      <c r="M774" s="17">
        <f t="shared" si="25"/>
        <v>27363.025000000001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7">
        <f t="shared" si="24"/>
        <v>27295.920833333334</v>
      </c>
      <c r="L775">
        <v>1492923600</v>
      </c>
      <c r="M775" s="17">
        <f t="shared" si="25"/>
        <v>27296.920833333334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7">
        <f t="shared" si="24"/>
        <v>27263.420833333334</v>
      </c>
      <c r="L776">
        <v>1467522000</v>
      </c>
      <c r="M776" s="17">
        <f t="shared" si="25"/>
        <v>27267.520833333332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7">
        <f t="shared" si="24"/>
        <v>27207.025000000001</v>
      </c>
      <c r="L777">
        <v>1416117600</v>
      </c>
      <c r="M777" s="17">
        <f t="shared" si="25"/>
        <v>27208.025000000001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7">
        <f t="shared" si="24"/>
        <v>27377.120833333334</v>
      </c>
      <c r="L778">
        <v>1563771600</v>
      </c>
      <c r="M778" s="17">
        <f t="shared" si="25"/>
        <v>27378.920833333334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7">
        <f t="shared" si="24"/>
        <v>27093.020833333332</v>
      </c>
      <c r="L779">
        <v>1319259600</v>
      </c>
      <c r="M779" s="17">
        <f t="shared" si="25"/>
        <v>27095.920833333334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7">
        <f t="shared" si="24"/>
        <v>27088.920833333334</v>
      </c>
      <c r="L780">
        <v>1313643600</v>
      </c>
      <c r="M780" s="17">
        <f t="shared" si="25"/>
        <v>27089.420833333334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7">
        <f t="shared" si="24"/>
        <v>27235.120833333334</v>
      </c>
      <c r="L781">
        <v>1440306000</v>
      </c>
      <c r="M781" s="17">
        <f t="shared" si="25"/>
        <v>27236.020833333332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7">
        <f t="shared" si="24"/>
        <v>27269.420833333334</v>
      </c>
      <c r="L782">
        <v>1470805200</v>
      </c>
      <c r="M782" s="17">
        <f t="shared" si="25"/>
        <v>27271.320833333335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7">
        <f t="shared" si="24"/>
        <v>27060.320833333335</v>
      </c>
      <c r="L783">
        <v>1292911200</v>
      </c>
      <c r="M783" s="17">
        <f t="shared" si="25"/>
        <v>27065.424999999999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7">
        <f t="shared" si="24"/>
        <v>27072.424999999999</v>
      </c>
      <c r="L784">
        <v>1301374800</v>
      </c>
      <c r="M784" s="17">
        <f t="shared" si="25"/>
        <v>27075.220833333333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7">
        <f t="shared" si="24"/>
        <v>27174.625</v>
      </c>
      <c r="L785">
        <v>1387864800</v>
      </c>
      <c r="M785" s="17">
        <f t="shared" si="25"/>
        <v>27175.325000000001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7">
        <f t="shared" si="24"/>
        <v>27255.625</v>
      </c>
      <c r="L786">
        <v>1458190800</v>
      </c>
      <c r="M786" s="17">
        <f t="shared" si="25"/>
        <v>27256.720833333333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7">
        <f t="shared" si="24"/>
        <v>27370.320833333335</v>
      </c>
      <c r="L787">
        <v>1559278800</v>
      </c>
      <c r="M787" s="17">
        <f t="shared" si="25"/>
        <v>27373.720833333333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7">
        <f t="shared" si="24"/>
        <v>27330.720833333333</v>
      </c>
      <c r="L788">
        <v>1522731600</v>
      </c>
      <c r="M788" s="17">
        <f t="shared" si="25"/>
        <v>27331.420833333334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7">
        <f t="shared" si="24"/>
        <v>27080.520833333332</v>
      </c>
      <c r="L789">
        <v>1306731600</v>
      </c>
      <c r="M789" s="17">
        <f t="shared" si="25"/>
        <v>27081.420833333334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7">
        <f t="shared" si="24"/>
        <v>27132.320833333335</v>
      </c>
      <c r="L790">
        <v>1352527200</v>
      </c>
      <c r="M790" s="17">
        <f t="shared" si="25"/>
        <v>27134.424999999999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7">
        <f t="shared" si="24"/>
        <v>27190.720833333333</v>
      </c>
      <c r="L791">
        <v>1404363600</v>
      </c>
      <c r="M791" s="17">
        <f t="shared" si="25"/>
        <v>27194.420833333334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7">
        <f t="shared" si="24"/>
        <v>27034.424999999999</v>
      </c>
      <c r="L792">
        <v>1266645600</v>
      </c>
      <c r="M792" s="17">
        <f t="shared" si="25"/>
        <v>27035.025000000001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7">
        <f t="shared" si="24"/>
        <v>27283.625</v>
      </c>
      <c r="L793">
        <v>1482818400</v>
      </c>
      <c r="M793" s="17">
        <f t="shared" si="25"/>
        <v>27285.224999999999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7">
        <f t="shared" si="24"/>
        <v>27157.220833333333</v>
      </c>
      <c r="L794">
        <v>1374642000</v>
      </c>
      <c r="M794" s="17">
        <f t="shared" si="25"/>
        <v>27160.020833333332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7">
        <f t="shared" si="24"/>
        <v>27157.120833333334</v>
      </c>
      <c r="L795">
        <v>1372482000</v>
      </c>
      <c r="M795" s="17">
        <f t="shared" si="25"/>
        <v>27157.520833333332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7">
        <f t="shared" si="24"/>
        <v>27321.224999999999</v>
      </c>
      <c r="L796">
        <v>1514959200</v>
      </c>
      <c r="M796" s="17">
        <f t="shared" si="25"/>
        <v>27322.424999999999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7">
        <f t="shared" si="24"/>
        <v>27279.620833333334</v>
      </c>
      <c r="L797">
        <v>1478235600</v>
      </c>
      <c r="M797" s="17">
        <f t="shared" si="25"/>
        <v>27279.920833333334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7">
        <f t="shared" si="24"/>
        <v>27198.020833333332</v>
      </c>
      <c r="L798">
        <v>1408078800</v>
      </c>
      <c r="M798" s="17">
        <f t="shared" si="25"/>
        <v>27198.720833333333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7">
        <f t="shared" si="24"/>
        <v>27358.525000000001</v>
      </c>
      <c r="L799">
        <v>1548136800</v>
      </c>
      <c r="M799" s="17">
        <f t="shared" si="25"/>
        <v>27360.825000000001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7">
        <f t="shared" si="24"/>
        <v>27118.120833333334</v>
      </c>
      <c r="L800">
        <v>1340859600</v>
      </c>
      <c r="M800" s="17">
        <f t="shared" si="25"/>
        <v>27120.920833333334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7">
        <f t="shared" si="24"/>
        <v>27252.025000000001</v>
      </c>
      <c r="L801">
        <v>1454479200</v>
      </c>
      <c r="M801" s="17">
        <f t="shared" si="25"/>
        <v>27252.424999999999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7">
        <f t="shared" si="24"/>
        <v>27228.820833333335</v>
      </c>
      <c r="L802">
        <v>1434430800</v>
      </c>
      <c r="M802" s="17">
        <f t="shared" si="25"/>
        <v>27229.220833333333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7">
        <f t="shared" si="24"/>
        <v>27395.125</v>
      </c>
      <c r="L803">
        <v>1579672800</v>
      </c>
      <c r="M803" s="17">
        <f t="shared" si="25"/>
        <v>27397.325000000001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7">
        <f t="shared" si="24"/>
        <v>27377.120833333334</v>
      </c>
      <c r="L804">
        <v>1562389200</v>
      </c>
      <c r="M804" s="17">
        <f t="shared" si="25"/>
        <v>27377.320833333335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7">
        <f t="shared" si="24"/>
        <v>27361.325000000001</v>
      </c>
      <c r="L805">
        <v>1551506400</v>
      </c>
      <c r="M805" s="17">
        <f t="shared" si="25"/>
        <v>27364.724999999999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7">
        <f t="shared" si="24"/>
        <v>27322.325000000001</v>
      </c>
      <c r="L806">
        <v>1516600800</v>
      </c>
      <c r="M806" s="17">
        <f t="shared" si="25"/>
        <v>27324.325000000001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7">
        <f t="shared" si="24"/>
        <v>27207.924999999999</v>
      </c>
      <c r="L807">
        <v>1420437600</v>
      </c>
      <c r="M807" s="17">
        <f t="shared" si="25"/>
        <v>27213.025000000001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7">
        <f t="shared" si="24"/>
        <v>27109.424999999999</v>
      </c>
      <c r="L808">
        <v>1332997200</v>
      </c>
      <c r="M808" s="17">
        <f t="shared" si="25"/>
        <v>27111.820833333335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7">
        <f t="shared" si="24"/>
        <v>27387.420833333334</v>
      </c>
      <c r="L809">
        <v>1574920800</v>
      </c>
      <c r="M809" s="17">
        <f t="shared" si="25"/>
        <v>27391.825000000001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7">
        <f t="shared" si="24"/>
        <v>27262.820833333335</v>
      </c>
      <c r="L810">
        <v>1464930000</v>
      </c>
      <c r="M810" s="17">
        <f t="shared" si="25"/>
        <v>27264.520833333332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7">
        <f t="shared" si="24"/>
        <v>27125.620833333334</v>
      </c>
      <c r="L811">
        <v>1345006800</v>
      </c>
      <c r="M811" s="17">
        <f t="shared" si="25"/>
        <v>27125.720833333333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7">
        <f t="shared" si="24"/>
        <v>27318.825000000001</v>
      </c>
      <c r="L812">
        <v>1512712800</v>
      </c>
      <c r="M812" s="17">
        <f t="shared" si="25"/>
        <v>27319.825000000001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7">
        <f t="shared" si="24"/>
        <v>27249.924999999999</v>
      </c>
      <c r="L813">
        <v>1452492000</v>
      </c>
      <c r="M813" s="17">
        <f t="shared" si="25"/>
        <v>27250.125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7">
        <f t="shared" si="24"/>
        <v>27332.720833333333</v>
      </c>
      <c r="L814">
        <v>1524286800</v>
      </c>
      <c r="M814" s="17">
        <f t="shared" si="25"/>
        <v>27333.220833333333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7">
        <f t="shared" si="24"/>
        <v>27126.920833333334</v>
      </c>
      <c r="L815">
        <v>1346907600</v>
      </c>
      <c r="M815" s="17">
        <f t="shared" si="25"/>
        <v>27127.920833333334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7">
        <f t="shared" si="24"/>
        <v>27263.820833333335</v>
      </c>
      <c r="L816">
        <v>1464498000</v>
      </c>
      <c r="M816" s="17">
        <f t="shared" si="25"/>
        <v>27264.020833333332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7">
        <f t="shared" si="24"/>
        <v>27318.924999999999</v>
      </c>
      <c r="L817">
        <v>1514181600</v>
      </c>
      <c r="M817" s="17">
        <f t="shared" si="25"/>
        <v>27321.525000000001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7">
        <f t="shared" si="24"/>
        <v>27180.125</v>
      </c>
      <c r="L818">
        <v>1392184800</v>
      </c>
      <c r="M818" s="17">
        <f t="shared" si="25"/>
        <v>27180.325000000001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7">
        <f t="shared" si="24"/>
        <v>27371.020833333332</v>
      </c>
      <c r="L819">
        <v>1559365200</v>
      </c>
      <c r="M819" s="17">
        <f t="shared" si="25"/>
        <v>27373.820833333335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7">
        <f t="shared" si="24"/>
        <v>27360.724999999999</v>
      </c>
      <c r="L820">
        <v>1549173600</v>
      </c>
      <c r="M820" s="17">
        <f t="shared" si="25"/>
        <v>27362.025000000001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7">
        <f t="shared" si="24"/>
        <v>27135.825000000001</v>
      </c>
      <c r="L821">
        <v>1355032800</v>
      </c>
      <c r="M821" s="17">
        <f t="shared" si="25"/>
        <v>27137.325000000001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7">
        <f t="shared" si="24"/>
        <v>27343.120833333334</v>
      </c>
      <c r="L822">
        <v>1533963600</v>
      </c>
      <c r="M822" s="17">
        <f t="shared" si="25"/>
        <v>27344.420833333334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7">
        <f t="shared" si="24"/>
        <v>27291.525000000001</v>
      </c>
      <c r="L823">
        <v>1489381200</v>
      </c>
      <c r="M823" s="17">
        <f t="shared" si="25"/>
        <v>27292.820833333335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7">
        <f t="shared" si="24"/>
        <v>27181.924999999999</v>
      </c>
      <c r="L824">
        <v>1395032400</v>
      </c>
      <c r="M824" s="17">
        <f t="shared" si="25"/>
        <v>27183.620833333334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7">
        <f t="shared" si="24"/>
        <v>27201.320833333335</v>
      </c>
      <c r="L825">
        <v>1412485200</v>
      </c>
      <c r="M825" s="17">
        <f t="shared" si="25"/>
        <v>27203.820833333335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7">
        <f t="shared" si="24"/>
        <v>27046.920833333334</v>
      </c>
      <c r="L826">
        <v>1279688400</v>
      </c>
      <c r="M826" s="17">
        <f t="shared" si="25"/>
        <v>27050.120833333334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7">
        <f t="shared" si="24"/>
        <v>27306.220833333333</v>
      </c>
      <c r="L827">
        <v>1501995600</v>
      </c>
      <c r="M827" s="17">
        <f t="shared" si="25"/>
        <v>27307.420833333334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7">
        <f t="shared" si="24"/>
        <v>27064.625</v>
      </c>
      <c r="L828">
        <v>1294639200</v>
      </c>
      <c r="M828" s="17">
        <f t="shared" si="25"/>
        <v>27067.424999999999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7">
        <f t="shared" si="24"/>
        <v>27078.720833333333</v>
      </c>
      <c r="L829">
        <v>1305435600</v>
      </c>
      <c r="M829" s="17">
        <f t="shared" si="25"/>
        <v>27079.920833333334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7">
        <f t="shared" si="24"/>
        <v>27346.120833333334</v>
      </c>
      <c r="L830">
        <v>1537592400</v>
      </c>
      <c r="M830" s="17">
        <f t="shared" si="25"/>
        <v>27348.620833333334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7">
        <f t="shared" si="24"/>
        <v>27228.520833333332</v>
      </c>
      <c r="L831">
        <v>1435122000</v>
      </c>
      <c r="M831" s="17">
        <f t="shared" si="25"/>
        <v>27230.020833333332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7">
        <f t="shared" si="24"/>
        <v>27322.424999999999</v>
      </c>
      <c r="L832">
        <v>1520056800</v>
      </c>
      <c r="M832" s="17">
        <f t="shared" si="25"/>
        <v>27328.325000000001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7">
        <f t="shared" si="24"/>
        <v>27111.520833333332</v>
      </c>
      <c r="L833">
        <v>1335675600</v>
      </c>
      <c r="M833" s="17">
        <f t="shared" si="25"/>
        <v>27114.920833333334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7">
        <f t="shared" si="24"/>
        <v>27242.020833333332</v>
      </c>
      <c r="L834">
        <v>1448431200</v>
      </c>
      <c r="M834" s="17">
        <f t="shared" si="25"/>
        <v>27245.424999999999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7">
        <f t="shared" ref="K835:K898" si="26">J835/864000+DATE(1970,1,1)</f>
        <v>27070.924999999999</v>
      </c>
      <c r="L835">
        <v>1298613600</v>
      </c>
      <c r="M835" s="17">
        <f t="shared" ref="M835:M898" si="27">L835/864000+DATE(1970,1,1)</f>
        <v>27072.025000000001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7">
        <f t="shared" si="26"/>
        <v>27156.920833333334</v>
      </c>
      <c r="L836">
        <v>1372482000</v>
      </c>
      <c r="M836" s="17">
        <f t="shared" si="27"/>
        <v>27157.520833333332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7">
        <f t="shared" si="26"/>
        <v>27218.424999999999</v>
      </c>
      <c r="L837">
        <v>1425621600</v>
      </c>
      <c r="M837" s="17">
        <f t="shared" si="27"/>
        <v>27219.025000000001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7">
        <f t="shared" si="26"/>
        <v>27033.525000000001</v>
      </c>
      <c r="L838">
        <v>1266300000</v>
      </c>
      <c r="M838" s="17">
        <f t="shared" si="27"/>
        <v>27034.625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7">
        <f t="shared" si="26"/>
        <v>27075.020833333332</v>
      </c>
      <c r="L839">
        <v>1305867600</v>
      </c>
      <c r="M839" s="17">
        <f t="shared" si="27"/>
        <v>27080.420833333334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7">
        <f t="shared" si="26"/>
        <v>27349.120833333334</v>
      </c>
      <c r="L840">
        <v>1538802000</v>
      </c>
      <c r="M840" s="17">
        <f t="shared" si="27"/>
        <v>27350.020833333332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7">
        <f t="shared" si="26"/>
        <v>27183.620833333334</v>
      </c>
      <c r="L841">
        <v>1398920400</v>
      </c>
      <c r="M841" s="17">
        <f t="shared" si="27"/>
        <v>27188.120833333334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7">
        <f t="shared" si="26"/>
        <v>27195.720833333333</v>
      </c>
      <c r="L842">
        <v>1405659600</v>
      </c>
      <c r="M842" s="17">
        <f t="shared" si="27"/>
        <v>27195.920833333334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7">
        <f t="shared" si="26"/>
        <v>27254.025000000001</v>
      </c>
      <c r="L843">
        <v>1457244000</v>
      </c>
      <c r="M843" s="17">
        <f t="shared" si="27"/>
        <v>27255.625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7">
        <f t="shared" si="26"/>
        <v>27338.720833333333</v>
      </c>
      <c r="L844">
        <v>1529298000</v>
      </c>
      <c r="M844" s="17">
        <f t="shared" si="27"/>
        <v>27339.020833333332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7">
        <f t="shared" si="26"/>
        <v>27345.920833333334</v>
      </c>
      <c r="L845">
        <v>1535778000</v>
      </c>
      <c r="M845" s="17">
        <f t="shared" si="27"/>
        <v>27346.520833333332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7">
        <f t="shared" si="26"/>
        <v>27105.125</v>
      </c>
      <c r="L846">
        <v>1327471200</v>
      </c>
      <c r="M846" s="17">
        <f t="shared" si="27"/>
        <v>27105.424999999999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7">
        <f t="shared" si="26"/>
        <v>27335.620833333334</v>
      </c>
      <c r="L847">
        <v>1529557200</v>
      </c>
      <c r="M847" s="17">
        <f t="shared" si="27"/>
        <v>27339.320833333335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7">
        <f t="shared" si="26"/>
        <v>27342.320833333335</v>
      </c>
      <c r="L848">
        <v>1535259600</v>
      </c>
      <c r="M848" s="17">
        <f t="shared" si="27"/>
        <v>27345.920833333334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7">
        <f t="shared" si="26"/>
        <v>27322.825000000001</v>
      </c>
      <c r="L849">
        <v>1515564000</v>
      </c>
      <c r="M849" s="17">
        <f t="shared" si="27"/>
        <v>27323.125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7">
        <f t="shared" si="26"/>
        <v>27046.220833333333</v>
      </c>
      <c r="L850">
        <v>1277096400</v>
      </c>
      <c r="M850" s="17">
        <f t="shared" si="27"/>
        <v>27047.120833333334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7">
        <f t="shared" si="26"/>
        <v>27106.924999999999</v>
      </c>
      <c r="L851">
        <v>1329026400</v>
      </c>
      <c r="M851" s="17">
        <f t="shared" si="27"/>
        <v>27107.224999999999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7">
        <f t="shared" si="26"/>
        <v>27098.724999999999</v>
      </c>
      <c r="L852">
        <v>1322978400</v>
      </c>
      <c r="M852" s="17">
        <f t="shared" si="27"/>
        <v>27100.224999999999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7">
        <f t="shared" si="26"/>
        <v>27115.220833333333</v>
      </c>
      <c r="L853">
        <v>1338786000</v>
      </c>
      <c r="M853" s="17">
        <f t="shared" si="27"/>
        <v>27118.520833333332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7">
        <f t="shared" si="26"/>
        <v>27086.120833333334</v>
      </c>
      <c r="L854">
        <v>1311656400</v>
      </c>
      <c r="M854" s="17">
        <f t="shared" si="27"/>
        <v>27087.120833333334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7">
        <f t="shared" si="26"/>
        <v>27083.520833333332</v>
      </c>
      <c r="L855">
        <v>1308978000</v>
      </c>
      <c r="M855" s="17">
        <f t="shared" si="27"/>
        <v>27084.020833333332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7">
        <f t="shared" si="26"/>
        <v>27390.825000000001</v>
      </c>
      <c r="L856">
        <v>1576389600</v>
      </c>
      <c r="M856" s="17">
        <f t="shared" si="27"/>
        <v>27393.525000000001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7">
        <f t="shared" si="26"/>
        <v>27083.320833333335</v>
      </c>
      <c r="L857">
        <v>1311051600</v>
      </c>
      <c r="M857" s="17">
        <f t="shared" si="27"/>
        <v>27086.420833333334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7">
        <f t="shared" si="26"/>
        <v>27114.420833333334</v>
      </c>
      <c r="L858">
        <v>1336712400</v>
      </c>
      <c r="M858" s="17">
        <f t="shared" si="27"/>
        <v>27116.120833333334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7">
        <f t="shared" si="26"/>
        <v>27106.525000000001</v>
      </c>
      <c r="L859">
        <v>1330408800</v>
      </c>
      <c r="M859" s="17">
        <f t="shared" si="27"/>
        <v>27108.825000000001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7">
        <f t="shared" si="26"/>
        <v>27333.220833333333</v>
      </c>
      <c r="L860">
        <v>1524891600</v>
      </c>
      <c r="M860" s="17">
        <f t="shared" si="27"/>
        <v>27333.920833333334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7">
        <f t="shared" si="26"/>
        <v>27145.525000000001</v>
      </c>
      <c r="L861">
        <v>1363669200</v>
      </c>
      <c r="M861" s="17">
        <f t="shared" si="27"/>
        <v>27147.320833333335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7">
        <f t="shared" si="26"/>
        <v>27363.625</v>
      </c>
      <c r="L862">
        <v>1551420000</v>
      </c>
      <c r="M862" s="17">
        <f t="shared" si="27"/>
        <v>27364.625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7">
        <f t="shared" si="26"/>
        <v>27037.920833333334</v>
      </c>
      <c r="L863">
        <v>1269838800</v>
      </c>
      <c r="M863" s="17">
        <f t="shared" si="27"/>
        <v>27038.720833333333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7">
        <f t="shared" si="26"/>
        <v>27087.720833333333</v>
      </c>
      <c r="L864">
        <v>1312520400</v>
      </c>
      <c r="M864" s="17">
        <f t="shared" si="27"/>
        <v>27088.120833333334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7">
        <f t="shared" si="26"/>
        <v>27229.320833333335</v>
      </c>
      <c r="L865">
        <v>1436504400</v>
      </c>
      <c r="M865" s="17">
        <f t="shared" si="27"/>
        <v>27231.620833333334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7">
        <f t="shared" si="26"/>
        <v>27272.220833333333</v>
      </c>
      <c r="L866">
        <v>1472014800</v>
      </c>
      <c r="M866" s="17">
        <f t="shared" si="27"/>
        <v>27272.720833333333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7">
        <f t="shared" si="26"/>
        <v>27201.820833333335</v>
      </c>
      <c r="L867">
        <v>1411534800</v>
      </c>
      <c r="M867" s="17">
        <f t="shared" si="27"/>
        <v>27202.720833333333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7">
        <f t="shared" si="26"/>
        <v>27079.220833333333</v>
      </c>
      <c r="L868">
        <v>1304917200</v>
      </c>
      <c r="M868" s="17">
        <f t="shared" si="27"/>
        <v>27079.320833333335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7">
        <f t="shared" si="26"/>
        <v>27350.320833333335</v>
      </c>
      <c r="L869">
        <v>1539579600</v>
      </c>
      <c r="M869" s="17">
        <f t="shared" si="27"/>
        <v>27350.920833333334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7">
        <f t="shared" si="26"/>
        <v>27168.020833333332</v>
      </c>
      <c r="L870">
        <v>1382504400</v>
      </c>
      <c r="M870" s="17">
        <f t="shared" si="27"/>
        <v>27169.120833333334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7">
        <f t="shared" si="26"/>
        <v>27047.120833333334</v>
      </c>
      <c r="L871">
        <v>1278306000</v>
      </c>
      <c r="M871" s="17">
        <f t="shared" si="27"/>
        <v>27048.520833333332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7">
        <f t="shared" si="26"/>
        <v>27236.120833333334</v>
      </c>
      <c r="L872">
        <v>1442552400</v>
      </c>
      <c r="M872" s="17">
        <f t="shared" si="27"/>
        <v>27238.620833333334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7">
        <f t="shared" si="26"/>
        <v>27316.120833333334</v>
      </c>
      <c r="L873">
        <v>1511071200</v>
      </c>
      <c r="M873" s="17">
        <f t="shared" si="27"/>
        <v>27317.924999999999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7">
        <f t="shared" si="26"/>
        <v>27346.720833333333</v>
      </c>
      <c r="L874">
        <v>1536382800</v>
      </c>
      <c r="M874" s="17">
        <f t="shared" si="27"/>
        <v>27347.220833333333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7">
        <f t="shared" si="26"/>
        <v>27176.825000000001</v>
      </c>
      <c r="L875">
        <v>1389592800</v>
      </c>
      <c r="M875" s="17">
        <f t="shared" si="27"/>
        <v>27177.325000000001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7">
        <f t="shared" si="26"/>
        <v>27041.220833333333</v>
      </c>
      <c r="L876">
        <v>1275282000</v>
      </c>
      <c r="M876" s="17">
        <f t="shared" si="27"/>
        <v>27045.020833333332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7">
        <f t="shared" si="26"/>
        <v>27067.724999999999</v>
      </c>
      <c r="L877">
        <v>1294984800</v>
      </c>
      <c r="M877" s="17">
        <f t="shared" si="27"/>
        <v>27067.825000000001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7">
        <f t="shared" si="26"/>
        <v>27374.520833333332</v>
      </c>
      <c r="L878">
        <v>1562043600</v>
      </c>
      <c r="M878" s="17">
        <f t="shared" si="27"/>
        <v>27376.920833333334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7">
        <f t="shared" si="26"/>
        <v>27269.820833333335</v>
      </c>
      <c r="L879">
        <v>1469595600</v>
      </c>
      <c r="M879" s="17">
        <f t="shared" si="27"/>
        <v>27269.920833333334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7">
        <f t="shared" si="26"/>
        <v>27396.625</v>
      </c>
      <c r="L880">
        <v>1581141600</v>
      </c>
      <c r="M880" s="17">
        <f t="shared" si="27"/>
        <v>27399.025000000001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7">
        <f t="shared" si="26"/>
        <v>27290.924999999999</v>
      </c>
      <c r="L881">
        <v>1488520800</v>
      </c>
      <c r="M881" s="17">
        <f t="shared" si="27"/>
        <v>27291.825000000001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7">
        <f t="shared" si="26"/>
        <v>27378.820833333335</v>
      </c>
      <c r="L882">
        <v>1563858000</v>
      </c>
      <c r="M882" s="17">
        <f t="shared" si="27"/>
        <v>27379.020833333332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7">
        <f t="shared" si="26"/>
        <v>27231.520833333332</v>
      </c>
      <c r="L883">
        <v>1438923600</v>
      </c>
      <c r="M883" s="17">
        <f t="shared" si="27"/>
        <v>27234.420833333334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7">
        <f t="shared" si="26"/>
        <v>27214.625</v>
      </c>
      <c r="L884">
        <v>1422165600</v>
      </c>
      <c r="M884" s="17">
        <f t="shared" si="27"/>
        <v>27215.025000000001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7">
        <f t="shared" si="26"/>
        <v>27044.420833333334</v>
      </c>
      <c r="L885">
        <v>1277874000</v>
      </c>
      <c r="M885" s="17">
        <f t="shared" si="27"/>
        <v>27048.020833333332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7">
        <f t="shared" si="26"/>
        <v>27188.420833333334</v>
      </c>
      <c r="L886">
        <v>1399352400</v>
      </c>
      <c r="M886" s="17">
        <f t="shared" si="27"/>
        <v>27188.620833333334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7">
        <f t="shared" si="26"/>
        <v>27045.620833333334</v>
      </c>
      <c r="L887">
        <v>1279083600</v>
      </c>
      <c r="M887" s="17">
        <f t="shared" si="27"/>
        <v>27049.420833333334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7">
        <f t="shared" si="26"/>
        <v>27053.720833333333</v>
      </c>
      <c r="L888">
        <v>1284354000</v>
      </c>
      <c r="M888" s="17">
        <f t="shared" si="27"/>
        <v>27055.520833333332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7">
        <f t="shared" si="26"/>
        <v>27232.320833333335</v>
      </c>
      <c r="L889">
        <v>1441170000</v>
      </c>
      <c r="M889" s="17">
        <f t="shared" si="27"/>
        <v>27237.020833333332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7">
        <f t="shared" si="26"/>
        <v>27295.720833333333</v>
      </c>
      <c r="L890">
        <v>1493528400</v>
      </c>
      <c r="M890" s="17">
        <f t="shared" si="27"/>
        <v>27297.620833333334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7">
        <f t="shared" si="26"/>
        <v>27183.120833333334</v>
      </c>
      <c r="L891">
        <v>1395205200</v>
      </c>
      <c r="M891" s="17">
        <f t="shared" si="27"/>
        <v>27183.820833333335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7">
        <f t="shared" si="26"/>
        <v>27376.120833333334</v>
      </c>
      <c r="L892">
        <v>1561438800</v>
      </c>
      <c r="M892" s="17">
        <f t="shared" si="27"/>
        <v>27376.220833333333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7">
        <f t="shared" si="26"/>
        <v>27100.125</v>
      </c>
      <c r="L893">
        <v>1326693600</v>
      </c>
      <c r="M893" s="17">
        <f t="shared" si="27"/>
        <v>27104.525000000001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7">
        <f t="shared" si="26"/>
        <v>27044.020833333332</v>
      </c>
      <c r="L894">
        <v>1277960400</v>
      </c>
      <c r="M894" s="17">
        <f t="shared" si="27"/>
        <v>27048.120833333334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7">
        <f t="shared" si="26"/>
        <v>27229.120833333334</v>
      </c>
      <c r="L895">
        <v>1434690000</v>
      </c>
      <c r="M895" s="17">
        <f t="shared" si="27"/>
        <v>27229.520833333332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7">
        <f t="shared" si="26"/>
        <v>27158.720833333333</v>
      </c>
      <c r="L896">
        <v>1376110800</v>
      </c>
      <c r="M896" s="17">
        <f t="shared" si="27"/>
        <v>27161.720833333333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7">
        <f t="shared" si="26"/>
        <v>27325.525000000001</v>
      </c>
      <c r="L897">
        <v>1518415200</v>
      </c>
      <c r="M897" s="17">
        <f t="shared" si="27"/>
        <v>27326.424999999999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7">
        <f t="shared" si="26"/>
        <v>27085.920833333334</v>
      </c>
      <c r="L898">
        <v>1310878800</v>
      </c>
      <c r="M898" s="17">
        <f t="shared" si="27"/>
        <v>27086.220833333333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7">
        <f t="shared" ref="K899:K962" si="28">J899/864000+DATE(1970,1,1)</f>
        <v>27370.420833333334</v>
      </c>
      <c r="L899">
        <v>1556600400</v>
      </c>
      <c r="M899" s="17">
        <f t="shared" ref="M899:M962" si="29">L899/864000+DATE(1970,1,1)</f>
        <v>27370.620833333334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7">
        <f t="shared" si="28"/>
        <v>27393.625</v>
      </c>
      <c r="L900">
        <v>1576994400</v>
      </c>
      <c r="M900" s="17">
        <f t="shared" si="29"/>
        <v>27394.224999999999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7">
        <f t="shared" si="28"/>
        <v>27167.520833333332</v>
      </c>
      <c r="L901">
        <v>1382677200</v>
      </c>
      <c r="M901" s="17">
        <f t="shared" si="29"/>
        <v>27169.320833333335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7">
        <f t="shared" si="28"/>
        <v>27202.220833333333</v>
      </c>
      <c r="L902">
        <v>1411189200</v>
      </c>
      <c r="M902" s="17">
        <f t="shared" si="29"/>
        <v>27202.320833333335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7">
        <f t="shared" si="28"/>
        <v>27341.920833333334</v>
      </c>
      <c r="L903">
        <v>1534654800</v>
      </c>
      <c r="M903" s="17">
        <f t="shared" si="29"/>
        <v>27345.220833333333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7">
        <f t="shared" si="28"/>
        <v>27252.025000000001</v>
      </c>
      <c r="L904">
        <v>1457762400</v>
      </c>
      <c r="M904" s="17">
        <f t="shared" si="29"/>
        <v>27256.224999999999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7">
        <f t="shared" si="28"/>
        <v>27115.520833333332</v>
      </c>
      <c r="L905">
        <v>1337490000</v>
      </c>
      <c r="M905" s="17">
        <f t="shared" si="29"/>
        <v>27117.020833333332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7">
        <f t="shared" si="28"/>
        <v>27130.720833333333</v>
      </c>
      <c r="L906">
        <v>1349672400</v>
      </c>
      <c r="M906" s="17">
        <f t="shared" si="29"/>
        <v>27131.120833333334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7">
        <f t="shared" si="28"/>
        <v>27165.720833333333</v>
      </c>
      <c r="L907">
        <v>1379826000</v>
      </c>
      <c r="M907" s="17">
        <f t="shared" si="29"/>
        <v>27166.020833333332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7">
        <f t="shared" si="28"/>
        <v>27298.920833333334</v>
      </c>
      <c r="L908">
        <v>1497762000</v>
      </c>
      <c r="M908" s="17">
        <f t="shared" si="29"/>
        <v>27302.520833333332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7">
        <f t="shared" si="28"/>
        <v>27078.120833333334</v>
      </c>
      <c r="L909">
        <v>1304485200</v>
      </c>
      <c r="M909" s="17">
        <f t="shared" si="29"/>
        <v>27078.820833333335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7">
        <f t="shared" si="28"/>
        <v>27115.220833333333</v>
      </c>
      <c r="L910">
        <v>1336885200</v>
      </c>
      <c r="M910" s="17">
        <f t="shared" si="29"/>
        <v>27116.320833333335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7">
        <f t="shared" si="28"/>
        <v>27337.620833333334</v>
      </c>
      <c r="L911">
        <v>1530421200</v>
      </c>
      <c r="M911" s="17">
        <f t="shared" si="29"/>
        <v>27340.320833333335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7">
        <f t="shared" si="28"/>
        <v>27214.724999999999</v>
      </c>
      <c r="L912">
        <v>1421992800</v>
      </c>
      <c r="M912" s="17">
        <f t="shared" si="29"/>
        <v>27214.825000000001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7">
        <f t="shared" si="28"/>
        <v>27383.820833333335</v>
      </c>
      <c r="L913">
        <v>1568178000</v>
      </c>
      <c r="M913" s="17">
        <f t="shared" si="29"/>
        <v>27384.020833333332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7">
        <f t="shared" si="28"/>
        <v>27127.820833333335</v>
      </c>
      <c r="L914">
        <v>1347944400</v>
      </c>
      <c r="M914" s="17">
        <f t="shared" si="29"/>
        <v>27129.120833333334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7">
        <f t="shared" si="28"/>
        <v>27371.820833333335</v>
      </c>
      <c r="L915">
        <v>1558760400</v>
      </c>
      <c r="M915" s="17">
        <f t="shared" si="29"/>
        <v>27373.120833333334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7">
        <f t="shared" si="28"/>
        <v>27161.120833333334</v>
      </c>
      <c r="L916">
        <v>1376629200</v>
      </c>
      <c r="M916" s="17">
        <f t="shared" si="29"/>
        <v>27162.320833333335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7">
        <f t="shared" si="28"/>
        <v>27309.720833333333</v>
      </c>
      <c r="L917">
        <v>1504760400</v>
      </c>
      <c r="M917" s="17">
        <f t="shared" si="29"/>
        <v>27310.620833333334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7">
        <f t="shared" si="28"/>
        <v>27211.224999999999</v>
      </c>
      <c r="L918">
        <v>1419660000</v>
      </c>
      <c r="M918" s="17">
        <f t="shared" si="29"/>
        <v>27212.125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7">
        <f t="shared" si="28"/>
        <v>27084.320833333335</v>
      </c>
      <c r="L919">
        <v>1311310800</v>
      </c>
      <c r="M919" s="17">
        <f t="shared" si="29"/>
        <v>27086.720833333333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7">
        <f t="shared" si="28"/>
        <v>27123.820833333335</v>
      </c>
      <c r="L920">
        <v>1344315600</v>
      </c>
      <c r="M920" s="17">
        <f t="shared" si="29"/>
        <v>27124.920833333334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7">
        <f t="shared" si="28"/>
        <v>27314.320833333335</v>
      </c>
      <c r="L921">
        <v>1510725600</v>
      </c>
      <c r="M921" s="17">
        <f t="shared" si="29"/>
        <v>27317.525000000001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7">
        <f t="shared" si="28"/>
        <v>27362.424999999999</v>
      </c>
      <c r="L922">
        <v>1551247200</v>
      </c>
      <c r="M922" s="17">
        <f t="shared" si="29"/>
        <v>27364.424999999999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7">
        <f t="shared" si="28"/>
        <v>27107.224999999999</v>
      </c>
      <c r="L923">
        <v>1330236000</v>
      </c>
      <c r="M923" s="17">
        <f t="shared" si="29"/>
        <v>27108.625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7">
        <f t="shared" si="28"/>
        <v>27356.424999999999</v>
      </c>
      <c r="L924">
        <v>1545112800</v>
      </c>
      <c r="M924" s="17">
        <f t="shared" si="29"/>
        <v>27357.325000000001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7">
        <f t="shared" si="28"/>
        <v>27049.420833333334</v>
      </c>
      <c r="L925">
        <v>1279170000</v>
      </c>
      <c r="M925" s="17">
        <f t="shared" si="29"/>
        <v>27049.520833333332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7">
        <f t="shared" si="28"/>
        <v>27389.020833333332</v>
      </c>
      <c r="L926">
        <v>1573452000</v>
      </c>
      <c r="M926" s="17">
        <f t="shared" si="29"/>
        <v>27390.125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7">
        <f t="shared" si="28"/>
        <v>27312.120833333334</v>
      </c>
      <c r="L927">
        <v>1507093200</v>
      </c>
      <c r="M927" s="17">
        <f t="shared" si="29"/>
        <v>27313.320833333335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7">
        <f t="shared" si="28"/>
        <v>27262.320833333335</v>
      </c>
      <c r="L928">
        <v>1463374800</v>
      </c>
      <c r="M928" s="17">
        <f t="shared" si="29"/>
        <v>27262.720833333333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7">
        <f t="shared" si="28"/>
        <v>27122.320833333335</v>
      </c>
      <c r="L929">
        <v>1344574800</v>
      </c>
      <c r="M929" s="17">
        <f t="shared" si="29"/>
        <v>27125.220833333333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7">
        <f t="shared" si="28"/>
        <v>27175.825000000001</v>
      </c>
      <c r="L930">
        <v>1389074400</v>
      </c>
      <c r="M930" s="17">
        <f t="shared" si="29"/>
        <v>27176.724999999999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7">
        <f t="shared" si="28"/>
        <v>27297.920833333334</v>
      </c>
      <c r="L931">
        <v>1494997200</v>
      </c>
      <c r="M931" s="17">
        <f t="shared" si="29"/>
        <v>27299.320833333335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7">
        <f t="shared" si="28"/>
        <v>27218.125</v>
      </c>
      <c r="L932">
        <v>1425448800</v>
      </c>
      <c r="M932" s="17">
        <f t="shared" si="29"/>
        <v>27218.825000000001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7">
        <f t="shared" si="28"/>
        <v>27193.920833333334</v>
      </c>
      <c r="L933">
        <v>1404104400</v>
      </c>
      <c r="M933" s="17">
        <f t="shared" si="29"/>
        <v>27194.120833333334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7">
        <f t="shared" si="28"/>
        <v>27183.020833333332</v>
      </c>
      <c r="L934">
        <v>1394773200</v>
      </c>
      <c r="M934" s="17">
        <f t="shared" si="29"/>
        <v>27183.320833333335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7">
        <f t="shared" si="28"/>
        <v>27149.320833333335</v>
      </c>
      <c r="L935">
        <v>1366520400</v>
      </c>
      <c r="M935" s="17">
        <f t="shared" si="29"/>
        <v>27150.620833333334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7">
        <f t="shared" si="28"/>
        <v>27254.325000000001</v>
      </c>
      <c r="L936">
        <v>1456639200</v>
      </c>
      <c r="M936" s="17">
        <f t="shared" si="29"/>
        <v>27254.924999999999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7">
        <f t="shared" si="28"/>
        <v>27233.020833333332</v>
      </c>
      <c r="L937">
        <v>1438318800</v>
      </c>
      <c r="M937" s="17">
        <f t="shared" si="29"/>
        <v>27233.720833333333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7">
        <f t="shared" si="28"/>
        <v>27378.920833333334</v>
      </c>
      <c r="L938">
        <v>1564030800</v>
      </c>
      <c r="M938" s="17">
        <f t="shared" si="29"/>
        <v>27379.220833333333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7">
        <f t="shared" si="28"/>
        <v>27245.525000000001</v>
      </c>
      <c r="L939">
        <v>1449295200</v>
      </c>
      <c r="M939" s="17">
        <f t="shared" si="29"/>
        <v>27246.424999999999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7">
        <f t="shared" si="28"/>
        <v>27338.420833333334</v>
      </c>
      <c r="L940">
        <v>1531890000</v>
      </c>
      <c r="M940" s="17">
        <f t="shared" si="29"/>
        <v>27342.020833333332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7">
        <f t="shared" si="28"/>
        <v>27079.120833333334</v>
      </c>
      <c r="L941">
        <v>1306213200</v>
      </c>
      <c r="M941" s="17">
        <f t="shared" si="29"/>
        <v>27080.820833333335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7">
        <f t="shared" si="28"/>
        <v>27136.525000000001</v>
      </c>
      <c r="L942">
        <v>1356242400</v>
      </c>
      <c r="M942" s="17">
        <f t="shared" si="29"/>
        <v>27138.724999999999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7">
        <f t="shared" si="28"/>
        <v>27067.325000000001</v>
      </c>
      <c r="L943">
        <v>1297576800</v>
      </c>
      <c r="M943" s="17">
        <f t="shared" si="29"/>
        <v>27070.825000000001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7">
        <f t="shared" si="28"/>
        <v>27068.924999999999</v>
      </c>
      <c r="L944">
        <v>1296194400</v>
      </c>
      <c r="M944" s="17">
        <f t="shared" si="29"/>
        <v>27069.224999999999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7">
        <f t="shared" si="28"/>
        <v>27202.720833333333</v>
      </c>
      <c r="L945">
        <v>1414558800</v>
      </c>
      <c r="M945" s="17">
        <f t="shared" si="29"/>
        <v>27206.220833333333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7">
        <f t="shared" si="28"/>
        <v>27289.724999999999</v>
      </c>
      <c r="L946">
        <v>1488348000</v>
      </c>
      <c r="M946" s="17">
        <f t="shared" si="29"/>
        <v>27291.625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7">
        <f t="shared" si="28"/>
        <v>27112.520833333332</v>
      </c>
      <c r="L947">
        <v>1334898000</v>
      </c>
      <c r="M947" s="17">
        <f t="shared" si="29"/>
        <v>27114.020833333332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7">
        <f t="shared" si="28"/>
        <v>27083.120833333334</v>
      </c>
      <c r="L948">
        <v>1308373200</v>
      </c>
      <c r="M948" s="17">
        <f t="shared" si="29"/>
        <v>27083.320833333335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7">
        <f t="shared" si="28"/>
        <v>27202.920833333334</v>
      </c>
      <c r="L949">
        <v>1412312400</v>
      </c>
      <c r="M949" s="17">
        <f t="shared" si="29"/>
        <v>27203.620833333334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7">
        <f t="shared" si="28"/>
        <v>27210.625</v>
      </c>
      <c r="L950">
        <v>1419228000</v>
      </c>
      <c r="M950" s="17">
        <f t="shared" si="29"/>
        <v>27211.625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7">
        <f t="shared" si="28"/>
        <v>27223.320833333335</v>
      </c>
      <c r="L951">
        <v>1430974800</v>
      </c>
      <c r="M951" s="17">
        <f t="shared" si="29"/>
        <v>27225.220833333333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7">
        <f t="shared" si="28"/>
        <v>27369.220833333333</v>
      </c>
      <c r="L952">
        <v>1555822800</v>
      </c>
      <c r="M952" s="17">
        <f t="shared" si="29"/>
        <v>27369.720833333333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7">
        <f t="shared" si="28"/>
        <v>27285.125</v>
      </c>
      <c r="L953">
        <v>1482818400</v>
      </c>
      <c r="M953" s="17">
        <f t="shared" si="29"/>
        <v>27285.224999999999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7">
        <f t="shared" si="28"/>
        <v>27271.220833333333</v>
      </c>
      <c r="L954">
        <v>1471928400</v>
      </c>
      <c r="M954" s="17">
        <f t="shared" si="29"/>
        <v>27272.620833333334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7">
        <f t="shared" si="28"/>
        <v>27247.924999999999</v>
      </c>
      <c r="L955">
        <v>1453701600</v>
      </c>
      <c r="M955" s="17">
        <f t="shared" si="29"/>
        <v>27251.525000000001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7">
        <f t="shared" si="28"/>
        <v>27129.520833333332</v>
      </c>
      <c r="L956">
        <v>1350363600</v>
      </c>
      <c r="M956" s="17">
        <f t="shared" si="29"/>
        <v>27131.920833333334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7">
        <f t="shared" si="28"/>
        <v>27135.924999999999</v>
      </c>
      <c r="L957">
        <v>1353996000</v>
      </c>
      <c r="M957" s="17">
        <f t="shared" si="29"/>
        <v>27136.125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7">
        <f t="shared" si="28"/>
        <v>27248.125</v>
      </c>
      <c r="L958">
        <v>1451109600</v>
      </c>
      <c r="M958" s="17">
        <f t="shared" si="29"/>
        <v>27248.525000000001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7">
        <f t="shared" si="28"/>
        <v>27107.625</v>
      </c>
      <c r="L959">
        <v>1329631200</v>
      </c>
      <c r="M959" s="17">
        <f t="shared" si="29"/>
        <v>27107.924999999999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7">
        <f t="shared" si="28"/>
        <v>27047.120833333334</v>
      </c>
      <c r="L960">
        <v>1278997200</v>
      </c>
      <c r="M960" s="17">
        <f t="shared" si="29"/>
        <v>27049.320833333335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7">
        <f t="shared" si="28"/>
        <v>27047.820833333335</v>
      </c>
      <c r="L961">
        <v>1280120400</v>
      </c>
      <c r="M961" s="17">
        <f t="shared" si="29"/>
        <v>27050.620833333334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7">
        <f t="shared" si="28"/>
        <v>27252.924999999999</v>
      </c>
      <c r="L962">
        <v>1458104400</v>
      </c>
      <c r="M962" s="17">
        <f t="shared" si="29"/>
        <v>27256.620833333334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7">
        <f t="shared" ref="K963:K1001" si="30">J963/864000+DATE(1970,1,1)</f>
        <v>27071.224999999999</v>
      </c>
      <c r="L963">
        <v>1298268000</v>
      </c>
      <c r="M963" s="17">
        <f t="shared" ref="M963:M1001" si="31">L963/864000+DATE(1970,1,1)</f>
        <v>27071.625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7">
        <f t="shared" si="30"/>
        <v>27171.325000000001</v>
      </c>
      <c r="L964">
        <v>1386223200</v>
      </c>
      <c r="M964" s="17">
        <f t="shared" si="31"/>
        <v>27173.424999999999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7">
        <f t="shared" si="30"/>
        <v>27072.825000000001</v>
      </c>
      <c r="L965">
        <v>1299823200</v>
      </c>
      <c r="M965" s="17">
        <f t="shared" si="31"/>
        <v>27073.424999999999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7">
        <f t="shared" si="30"/>
        <v>27225.620833333334</v>
      </c>
      <c r="L966">
        <v>1431752400</v>
      </c>
      <c r="M966" s="17">
        <f t="shared" si="31"/>
        <v>27226.120833333334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7">
        <f t="shared" si="30"/>
        <v>27032.424999999999</v>
      </c>
      <c r="L967">
        <v>1267855200</v>
      </c>
      <c r="M967" s="17">
        <f t="shared" si="31"/>
        <v>27036.424999999999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7">
        <f t="shared" si="30"/>
        <v>27302.220833333333</v>
      </c>
      <c r="L968">
        <v>1497675600</v>
      </c>
      <c r="M968" s="17">
        <f t="shared" si="31"/>
        <v>27302.420833333334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7">
        <f t="shared" si="30"/>
        <v>27112.620833333334</v>
      </c>
      <c r="L969">
        <v>1336885200</v>
      </c>
      <c r="M969" s="17">
        <f t="shared" si="31"/>
        <v>27116.320833333335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7">
        <f t="shared" si="30"/>
        <v>27066.525000000001</v>
      </c>
      <c r="L970">
        <v>1295157600</v>
      </c>
      <c r="M970" s="17">
        <f t="shared" si="31"/>
        <v>27068.025000000001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7">
        <f t="shared" si="30"/>
        <v>27394.224999999999</v>
      </c>
      <c r="L971">
        <v>1577599200</v>
      </c>
      <c r="M971" s="17">
        <f t="shared" si="31"/>
        <v>27394.924999999999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7">
        <f t="shared" si="30"/>
        <v>27079.320833333335</v>
      </c>
      <c r="L972">
        <v>1305003600</v>
      </c>
      <c r="M972" s="17">
        <f t="shared" si="31"/>
        <v>27079.420833333334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7">
        <f t="shared" si="30"/>
        <v>27167.620833333334</v>
      </c>
      <c r="L973">
        <v>1381726800</v>
      </c>
      <c r="M973" s="17">
        <f t="shared" si="31"/>
        <v>27168.220833333333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7">
        <f t="shared" si="30"/>
        <v>27191.320833333335</v>
      </c>
      <c r="L974">
        <v>1402462800</v>
      </c>
      <c r="M974" s="17">
        <f t="shared" si="31"/>
        <v>27192.220833333333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7">
        <f t="shared" si="30"/>
        <v>27064.325000000001</v>
      </c>
      <c r="L975">
        <v>1292133600</v>
      </c>
      <c r="M975" s="17">
        <f t="shared" si="31"/>
        <v>27064.525000000001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7">
        <f t="shared" si="30"/>
        <v>27153.320833333335</v>
      </c>
      <c r="L976">
        <v>1368939600</v>
      </c>
      <c r="M976" s="17">
        <f t="shared" si="31"/>
        <v>27153.420833333334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7">
        <f t="shared" si="30"/>
        <v>27245.825000000001</v>
      </c>
      <c r="L977">
        <v>1452146400</v>
      </c>
      <c r="M977" s="17">
        <f t="shared" si="31"/>
        <v>27249.724999999999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7">
        <f t="shared" si="30"/>
        <v>27069.224999999999</v>
      </c>
      <c r="L978">
        <v>1296712800</v>
      </c>
      <c r="M978" s="17">
        <f t="shared" si="31"/>
        <v>27069.825000000001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7">
        <f t="shared" si="30"/>
        <v>27325.924999999999</v>
      </c>
      <c r="L979">
        <v>1520748000</v>
      </c>
      <c r="M979" s="17">
        <f t="shared" si="31"/>
        <v>27329.125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7">
        <f t="shared" si="30"/>
        <v>27280.724999999999</v>
      </c>
      <c r="L980">
        <v>1480831200</v>
      </c>
      <c r="M980" s="17">
        <f t="shared" si="31"/>
        <v>27282.924999999999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7">
        <f t="shared" si="30"/>
        <v>27219.920833333334</v>
      </c>
      <c r="L981">
        <v>1426914000</v>
      </c>
      <c r="M981" s="17">
        <f t="shared" si="31"/>
        <v>27220.520833333332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7">
        <f t="shared" si="30"/>
        <v>27242.820833333335</v>
      </c>
      <c r="L982">
        <v>1446616800</v>
      </c>
      <c r="M982" s="17">
        <f t="shared" si="31"/>
        <v>27243.325000000001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7">
        <f t="shared" si="30"/>
        <v>27321.525000000001</v>
      </c>
      <c r="L983">
        <v>1517032800</v>
      </c>
      <c r="M983" s="17">
        <f t="shared" si="31"/>
        <v>27324.825000000001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7">
        <f t="shared" si="30"/>
        <v>27086.420833333334</v>
      </c>
      <c r="L984">
        <v>1311224400</v>
      </c>
      <c r="M984" s="17">
        <f t="shared" si="31"/>
        <v>27086.620833333334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7">
        <f t="shared" si="30"/>
        <v>27380.220833333333</v>
      </c>
      <c r="L985">
        <v>1566190800</v>
      </c>
      <c r="M985" s="17">
        <f t="shared" si="31"/>
        <v>27381.720833333333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7">
        <f t="shared" si="30"/>
        <v>27383.720833333333</v>
      </c>
      <c r="L986">
        <v>1570165200</v>
      </c>
      <c r="M986" s="17">
        <f t="shared" si="31"/>
        <v>27386.320833333335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7">
        <f t="shared" si="30"/>
        <v>27173.525000000001</v>
      </c>
      <c r="L987">
        <v>1388556000</v>
      </c>
      <c r="M987" s="17">
        <f t="shared" si="31"/>
        <v>27176.125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7">
        <f t="shared" si="30"/>
        <v>27075.920833333334</v>
      </c>
      <c r="L988">
        <v>1303189200</v>
      </c>
      <c r="M988" s="17">
        <f t="shared" si="31"/>
        <v>27077.320833333335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7">
        <f t="shared" si="30"/>
        <v>27297.320833333335</v>
      </c>
      <c r="L989">
        <v>1494478800</v>
      </c>
      <c r="M989" s="17">
        <f t="shared" si="31"/>
        <v>27298.720833333333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7">
        <f t="shared" si="30"/>
        <v>27280.724999999999</v>
      </c>
      <c r="L990">
        <v>1480744800</v>
      </c>
      <c r="M990" s="17">
        <f t="shared" si="31"/>
        <v>27282.825000000001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7">
        <f t="shared" si="30"/>
        <v>27369.220833333333</v>
      </c>
      <c r="L991">
        <v>1555822800</v>
      </c>
      <c r="M991" s="17">
        <f t="shared" si="31"/>
        <v>27369.720833333333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7">
        <f t="shared" si="30"/>
        <v>27255.325000000001</v>
      </c>
      <c r="L992">
        <v>1458882000</v>
      </c>
      <c r="M992" s="17">
        <f t="shared" si="31"/>
        <v>27257.520833333332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7">
        <f t="shared" si="30"/>
        <v>27202.820833333335</v>
      </c>
      <c r="L993">
        <v>1411966800</v>
      </c>
      <c r="M993" s="17">
        <f t="shared" si="31"/>
        <v>27203.220833333333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7">
        <f t="shared" si="30"/>
        <v>27334.820833333335</v>
      </c>
      <c r="L994">
        <v>1526878800</v>
      </c>
      <c r="M994" s="17">
        <f t="shared" si="31"/>
        <v>27336.220833333333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7">
        <f t="shared" si="30"/>
        <v>27248.325000000001</v>
      </c>
      <c r="L995">
        <v>1452405600</v>
      </c>
      <c r="M995" s="17">
        <f t="shared" si="31"/>
        <v>27250.025000000001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7">
        <f t="shared" si="30"/>
        <v>27205.020833333332</v>
      </c>
      <c r="L996">
        <v>1414040400</v>
      </c>
      <c r="M996" s="17">
        <f t="shared" si="31"/>
        <v>27205.620833333334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7">
        <f t="shared" si="30"/>
        <v>27352.920833333334</v>
      </c>
      <c r="L997">
        <v>1543816800</v>
      </c>
      <c r="M997" s="17">
        <f t="shared" si="31"/>
        <v>27355.825000000001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7">
        <f t="shared" si="30"/>
        <v>27139.724999999999</v>
      </c>
      <c r="L998">
        <v>1359698400</v>
      </c>
      <c r="M998" s="17">
        <f t="shared" si="31"/>
        <v>27142.724999999999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7">
        <f t="shared" si="30"/>
        <v>27178.025000000001</v>
      </c>
      <c r="L999">
        <v>1390629600</v>
      </c>
      <c r="M999" s="17">
        <f t="shared" si="31"/>
        <v>27178.525000000001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7">
        <f t="shared" si="30"/>
        <v>27034.125</v>
      </c>
      <c r="L1000">
        <v>1267077600</v>
      </c>
      <c r="M1000" s="17">
        <f t="shared" si="31"/>
        <v>27035.525000000001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7">
        <f t="shared" si="30"/>
        <v>27267.120833333334</v>
      </c>
      <c r="L1001">
        <v>1467781200</v>
      </c>
      <c r="M1001" s="17">
        <f t="shared" si="31"/>
        <v>27267.820833333335</v>
      </c>
      <c r="N1001" t="b">
        <v>0</v>
      </c>
      <c r="O1001" t="b">
        <v>0</v>
      </c>
      <c r="P1001" t="s">
        <v>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763C-9DB9-1D4F-94B0-83527015C7DD}">
  <dimension ref="A1:H13"/>
  <sheetViews>
    <sheetView topLeftCell="B3" zoomScale="87" zoomScaleNormal="87" workbookViewId="0">
      <selection activeCell="A40" sqref="A40"/>
    </sheetView>
  </sheetViews>
  <sheetFormatPr baseColWidth="10" defaultRowHeight="16" x14ac:dyDescent="0.2"/>
  <cols>
    <col min="1" max="1" width="26.1640625" customWidth="1"/>
    <col min="2" max="2" width="17.5" customWidth="1"/>
    <col min="3" max="3" width="17" customWidth="1"/>
    <col min="4" max="4" width="18.83203125" customWidth="1"/>
    <col min="5" max="5" width="13.33203125" customWidth="1"/>
    <col min="6" max="6" width="19.33203125" customWidth="1"/>
    <col min="7" max="7" width="17" customWidth="1"/>
    <col min="8" max="8" width="17.6640625" customWidth="1"/>
  </cols>
  <sheetData>
    <row r="1" spans="1:8" x14ac:dyDescent="0.2">
      <c r="A1" t="s">
        <v>2</v>
      </c>
      <c r="B1" t="s">
        <v>2106</v>
      </c>
      <c r="C1" t="s">
        <v>2105</v>
      </c>
      <c r="D1" t="s">
        <v>2104</v>
      </c>
      <c r="E1" t="s">
        <v>2103</v>
      </c>
      <c r="F1" t="s">
        <v>2102</v>
      </c>
      <c r="G1" t="s">
        <v>2101</v>
      </c>
      <c r="H1" t="s">
        <v>2100</v>
      </c>
    </row>
    <row r="2" spans="1:8" x14ac:dyDescent="0.2">
      <c r="A2" t="s">
        <v>2099</v>
      </c>
      <c r="B2">
        <f>COUNTIFS('Crowdfunding (2)'!D2:D1001,"&lt;1000",'Crowdfunding (2)'!F2:F1001,"successful")</f>
        <v>30</v>
      </c>
      <c r="C2">
        <f>COUNTIFS('Crowdfunding (2)'!D2:D1001,"&lt;1000",'Crowdfunding (2)'!F2:F1001,"failed")</f>
        <v>20</v>
      </c>
      <c r="D2">
        <f>COUNTIFS('Crowdfunding (2)'!D2:D1001,"&lt;1000",'Crowdfunding (2)'!F2:F1001,"canceled")</f>
        <v>1</v>
      </c>
      <c r="E2">
        <f t="shared" ref="E2:E13" si="0">SUM(B2:D2)</f>
        <v>51</v>
      </c>
      <c r="F2" s="14">
        <f t="shared" ref="F2:F13" si="1">(B2/E2*100)</f>
        <v>58.82352941176471</v>
      </c>
      <c r="G2" s="14">
        <f t="shared" ref="G2:G13" si="2">C2/E2*100</f>
        <v>39.215686274509807</v>
      </c>
      <c r="H2" s="13">
        <f t="shared" ref="H2:H13" si="3">D2/E2*100</f>
        <v>1.9607843137254901</v>
      </c>
    </row>
    <row r="3" spans="1:8" x14ac:dyDescent="0.2">
      <c r="A3" t="s">
        <v>2098</v>
      </c>
      <c r="B3">
        <f>COUNTIFS('Crowdfunding (2)'!D2:D1001,"&gt;=1000",'Crowdfunding (2)'!D2:D1001,"&lt;=4999",'Crowdfunding (2)'!F2:F1001,"successful")</f>
        <v>191</v>
      </c>
      <c r="C3">
        <f>COUNTIFS('Crowdfunding (2)'!D2:D1001,"&gt;=1000",'Crowdfunding (2)'!D2:D1001,"&lt;=4999",'Crowdfunding (2)'!F2:F1001,"failed")</f>
        <v>38</v>
      </c>
      <c r="D3">
        <f>COUNTIFS('Crowdfunding (2)'!D2:D1001,"&gt;=1000",'Crowdfunding (2)'!D2:D1001,"&lt;=4999",'Crowdfunding (2)'!F2:F1001,"canceled")</f>
        <v>2</v>
      </c>
      <c r="E3">
        <f t="shared" si="0"/>
        <v>231</v>
      </c>
      <c r="F3" s="15">
        <f t="shared" si="1"/>
        <v>82.683982683982677</v>
      </c>
      <c r="G3" s="14">
        <f t="shared" si="2"/>
        <v>16.450216450216452</v>
      </c>
      <c r="H3" s="13">
        <f t="shared" si="3"/>
        <v>0.86580086580086579</v>
      </c>
    </row>
    <row r="4" spans="1:8" x14ac:dyDescent="0.2">
      <c r="A4" t="s">
        <v>2097</v>
      </c>
      <c r="B4">
        <f>COUNTIFS('Crowdfunding (2)'!D2:D1001,"&gt;=5000",'Crowdfunding (2)'!D2:D1001,"&lt;=9999",'Crowdfunding (2)'!F2:F1001,"successful")</f>
        <v>164</v>
      </c>
      <c r="C4">
        <f>COUNTIFS('Crowdfunding (2)'!D2:D1001,"&gt;=5000",'Crowdfunding (2)'!D2:D1001,"&lt;=9999",'Crowdfunding (2)'!F2:F1001,"failed")</f>
        <v>126</v>
      </c>
      <c r="D4">
        <f>COUNTIFS('Crowdfunding (2)'!D2:D1001,"&gt;=5000",'Crowdfunding (2)'!D2:D1001,"&lt;=9999",'Crowdfunding (2)'!F2:F1001,"faile")</f>
        <v>0</v>
      </c>
      <c r="E4">
        <f t="shared" si="0"/>
        <v>290</v>
      </c>
      <c r="F4" s="15">
        <f t="shared" si="1"/>
        <v>56.551724137931039</v>
      </c>
      <c r="G4" s="14">
        <f t="shared" si="2"/>
        <v>43.448275862068961</v>
      </c>
      <c r="H4" s="13">
        <f t="shared" si="3"/>
        <v>0</v>
      </c>
    </row>
    <row r="5" spans="1:8" x14ac:dyDescent="0.2">
      <c r="A5" t="s">
        <v>2096</v>
      </c>
      <c r="B5">
        <f>COUNTIFS('Crowdfunding (2)'!D2:D1001,"&gt;=10000",'Crowdfunding (2)'!D2:D1001,"&lt;=14999",'Crowdfunding (2)'!F2:F1001,"successful")</f>
        <v>4</v>
      </c>
      <c r="C5">
        <f>COUNTIFS('Crowdfunding (2)'!D2:D1001,"&gt;=10000",'Crowdfunding (2)'!D2:D1001,"&lt;=14999",'Crowdfunding (2)'!F2:F1001,"failed")</f>
        <v>5</v>
      </c>
      <c r="D5">
        <f>COUNTIFS('Crowdfunding (2)'!D2:D1001,"&gt;=10000",'Crowdfunding (2)'!D2:D1001,"&lt;=14999",'Crowdfunding (2)'!F2:F1001,"canceled")</f>
        <v>0</v>
      </c>
      <c r="E5">
        <f t="shared" si="0"/>
        <v>9</v>
      </c>
      <c r="F5" s="15">
        <f t="shared" si="1"/>
        <v>44.444444444444443</v>
      </c>
      <c r="G5" s="14">
        <f t="shared" si="2"/>
        <v>55.555555555555557</v>
      </c>
      <c r="H5" s="13">
        <f t="shared" si="3"/>
        <v>0</v>
      </c>
    </row>
    <row r="6" spans="1:8" x14ac:dyDescent="0.2">
      <c r="A6" t="s">
        <v>2095</v>
      </c>
      <c r="B6">
        <f>COUNTIFS('Crowdfunding (2)'!D2:D1001,"&gt;=15000",'Crowdfunding (2)'!D2:D1001,"&lt;=19999",'Crowdfunding (2)'!F2:F1001,"successful")</f>
        <v>10</v>
      </c>
      <c r="C6">
        <f>COUNTIFS('Crowdfunding (2)'!D2:D1001,"&gt;=15000",'Crowdfunding (2)'!D2:D1001,"&lt;=19999",'Crowdfunding (2)'!F2:F1001,"failed")</f>
        <v>0</v>
      </c>
      <c r="D6">
        <f>COUNTIFS('Crowdfunding (2)'!D2:D1001,"&gt;=15000",'Crowdfunding (2)'!D2:D1001,"&lt;=19999",'Crowdfunding (2)'!F2:F1001,"canceled")</f>
        <v>0</v>
      </c>
      <c r="E6">
        <f t="shared" si="0"/>
        <v>10</v>
      </c>
      <c r="F6" s="15">
        <f t="shared" si="1"/>
        <v>100</v>
      </c>
      <c r="G6" s="14">
        <f t="shared" si="2"/>
        <v>0</v>
      </c>
      <c r="H6" s="13">
        <f t="shared" si="3"/>
        <v>0</v>
      </c>
    </row>
    <row r="7" spans="1:8" x14ac:dyDescent="0.2">
      <c r="A7" t="s">
        <v>2094</v>
      </c>
      <c r="B7">
        <f>COUNTIFS('Crowdfunding (2)'!D2:D1001,"&gt;=20000",'Crowdfunding (2)'!D2:D1001,"&lt;=24999",'Crowdfunding (2)'!F2:F1001,"successful")</f>
        <v>7</v>
      </c>
      <c r="C7">
        <f>COUNTIFS('Crowdfunding (2)'!D2:D1001,"&gt;=20000",'Crowdfunding (2)'!D2:D1001,"&lt;=24999",'Crowdfunding (2)'!F2:F1001,"failed")</f>
        <v>0</v>
      </c>
      <c r="D7">
        <f>COUNTIFS('Crowdfunding (2)'!D2:D1001,"&gt;=20000",'Crowdfunding (2)'!D2:D1001,"&lt;=24999",'Crowdfunding (2)'!F2:F1001,"canceled")</f>
        <v>0</v>
      </c>
      <c r="E7">
        <f t="shared" si="0"/>
        <v>7</v>
      </c>
      <c r="F7" s="15">
        <f t="shared" si="1"/>
        <v>100</v>
      </c>
      <c r="G7" s="14">
        <f t="shared" si="2"/>
        <v>0</v>
      </c>
      <c r="H7" s="13">
        <f t="shared" si="3"/>
        <v>0</v>
      </c>
    </row>
    <row r="8" spans="1:8" x14ac:dyDescent="0.2">
      <c r="A8" t="s">
        <v>2093</v>
      </c>
      <c r="B8">
        <f>COUNTIFS('Crowdfunding (2)'!D2:D1001,"&gt;=25000",'Crowdfunding (2)'!D2:D1001,"&lt;=29999",'Crowdfunding (2)'!F2:F1001,"successful")</f>
        <v>11</v>
      </c>
      <c r="C8">
        <f>COUNTIFS('Crowdfunding (2)'!D2:D1001,"&gt;=25000",'Crowdfunding (2)'!D2:D1001,"&lt;=29999",'Crowdfunding (2)'!F2:F1001,"failed")</f>
        <v>3</v>
      </c>
      <c r="D8">
        <f>COUNTIFS('Crowdfunding (2)'!D2:D1001,"&gt;=20000",'Crowdfunding (2)'!D2:D1001,"&lt;=24999",'Crowdfunding (2)'!F2:F1001,"canceled")</f>
        <v>0</v>
      </c>
      <c r="E8">
        <f t="shared" si="0"/>
        <v>14</v>
      </c>
      <c r="F8" s="15">
        <f t="shared" si="1"/>
        <v>78.571428571428569</v>
      </c>
      <c r="G8" s="14">
        <f t="shared" si="2"/>
        <v>21.428571428571427</v>
      </c>
      <c r="H8" s="13">
        <f t="shared" si="3"/>
        <v>0</v>
      </c>
    </row>
    <row r="9" spans="1:8" x14ac:dyDescent="0.2">
      <c r="A9" t="s">
        <v>2092</v>
      </c>
      <c r="B9">
        <f>COUNTIFS('Crowdfunding (2)'!D2:D1001,"&gt;=30000",'Crowdfunding (2)'!D2:D1001,"&lt;=34999",'Crowdfunding (2)'!F2:F1001,"successful")</f>
        <v>7</v>
      </c>
      <c r="C9">
        <f>COUNTIFS('Crowdfunding (2)'!D2:D1001,"&gt;=30000",'Crowdfunding (2)'!D2:D1001,"&lt;=34999",'Crowdfunding (2)'!F2:F1001,"failed")</f>
        <v>0</v>
      </c>
      <c r="D9">
        <f>COUNTIFS('Crowdfunding (2)'!D2:D1001,"&gt;=30000",'Crowdfunding (2)'!D2:D1001,"&lt;=34999",'Crowdfunding (2)'!F2:F1001,"canceled")</f>
        <v>0</v>
      </c>
      <c r="E9">
        <f t="shared" si="0"/>
        <v>7</v>
      </c>
      <c r="F9" s="15">
        <f t="shared" si="1"/>
        <v>100</v>
      </c>
      <c r="G9" s="14">
        <f t="shared" si="2"/>
        <v>0</v>
      </c>
      <c r="H9" s="13">
        <f t="shared" si="3"/>
        <v>0</v>
      </c>
    </row>
    <row r="10" spans="1:8" x14ac:dyDescent="0.2">
      <c r="A10" t="s">
        <v>2091</v>
      </c>
      <c r="B10">
        <f>COUNTIFS('Crowdfunding (2)'!D2:D1001,"&gt;=35000",'Crowdfunding (2)'!D2:D1001,"&lt;=39999",'Crowdfunding (2)'!F2:F1001,"successful")</f>
        <v>8</v>
      </c>
      <c r="C10">
        <f>COUNTIFS('Crowdfunding (2)'!D2:D1001,"&gt;=35000",'Crowdfunding (2)'!D2:D1001,"&lt;=39999",'Crowdfunding (2)'!F2:F1001,"failed")</f>
        <v>3</v>
      </c>
      <c r="D10">
        <f>COUNTIFS('Crowdfunding (2)'!D2:D1001,"&gt;=35000",'Crowdfunding (2)'!D2:D1001,"&lt;=39999",'Crowdfunding (2)'!F2:F1001,"canceled")</f>
        <v>1</v>
      </c>
      <c r="E10">
        <f t="shared" si="0"/>
        <v>12</v>
      </c>
      <c r="F10" s="15">
        <f t="shared" si="1"/>
        <v>66.666666666666657</v>
      </c>
      <c r="G10" s="14">
        <f t="shared" si="2"/>
        <v>25</v>
      </c>
      <c r="H10" s="13">
        <f t="shared" si="3"/>
        <v>8.3333333333333321</v>
      </c>
    </row>
    <row r="11" spans="1:8" x14ac:dyDescent="0.2">
      <c r="A11" t="s">
        <v>2090</v>
      </c>
      <c r="B11">
        <f>COUNTIFS('Crowdfunding (2)'!D2:D1001,"&gt;=40000",'Crowdfunding (2)'!D2:D1001,"&lt;=44999",'Crowdfunding (2)'!F2:F1001,"successful")</f>
        <v>11</v>
      </c>
      <c r="C11">
        <f>COUNTIFS('Crowdfunding (2)'!D2:D1001,"&gt;=40000",'Crowdfunding (2)'!D2:D1001,"&lt;=44999",'Crowdfunding (2)'!F2:F1001,"failed")</f>
        <v>3</v>
      </c>
      <c r="D11">
        <f>COUNTIFS('Crowdfunding (2)'!D2:D1001,"&gt;=40000",'Crowdfunding (2)'!D2:D1001,"&lt;=44999",'Crowdfunding (2)'!F2:F1001,"canceled")</f>
        <v>0</v>
      </c>
      <c r="E11">
        <f t="shared" si="0"/>
        <v>14</v>
      </c>
      <c r="F11" s="15">
        <f t="shared" si="1"/>
        <v>78.571428571428569</v>
      </c>
      <c r="G11" s="14">
        <f t="shared" si="2"/>
        <v>21.428571428571427</v>
      </c>
      <c r="H11" s="13">
        <f t="shared" si="3"/>
        <v>0</v>
      </c>
    </row>
    <row r="12" spans="1:8" x14ac:dyDescent="0.2">
      <c r="A12" t="s">
        <v>2089</v>
      </c>
      <c r="B12">
        <f>COUNTIFS('Crowdfunding (2)'!D2:D1001,"&gt;45000",'Crowdfunding (2)'!D2:D1001,"&lt;49999",'Crowdfunding (2)'!F2:F1001,"successful")</f>
        <v>8</v>
      </c>
      <c r="C12">
        <f>COUNTIFS('Crowdfunding (2)'!D2:D1001,"&gt;45000",'Crowdfunding (2)'!D2:D1001,"&lt;49999",'Crowdfunding (2)'!F2:F1001,"failed")</f>
        <v>3</v>
      </c>
      <c r="E12">
        <f t="shared" si="0"/>
        <v>11</v>
      </c>
      <c r="F12" s="15">
        <f t="shared" si="1"/>
        <v>72.727272727272734</v>
      </c>
      <c r="G12" s="14">
        <f t="shared" si="2"/>
        <v>27.27272727272727</v>
      </c>
      <c r="H12" s="13">
        <f t="shared" si="3"/>
        <v>0</v>
      </c>
    </row>
    <row r="13" spans="1:8" x14ac:dyDescent="0.2">
      <c r="A13" t="s">
        <v>2088</v>
      </c>
      <c r="B13">
        <f>COUNTIFS('Crowdfunding (2)'!D2:D1001,"&gt;=50000",'Crowdfunding (2)'!F2:F1001,"successful")</f>
        <v>114</v>
      </c>
      <c r="C13">
        <f>COUNTIFS('Crowdfunding (2)'!D2:D1001,"&gt;=50000",'Crowdfunding (2)'!F2:F1001,"failed")</f>
        <v>163</v>
      </c>
      <c r="D13">
        <f>COUNTIFS('Crowdfunding (2)'!D2:D1001,"&gt;=50000",'Crowdfunding (2)'!F2:F1001,"canceled")</f>
        <v>28</v>
      </c>
      <c r="E13">
        <f t="shared" si="0"/>
        <v>305</v>
      </c>
      <c r="F13" s="15">
        <f t="shared" si="1"/>
        <v>37.377049180327873</v>
      </c>
      <c r="G13" s="14">
        <f t="shared" si="2"/>
        <v>53.442622950819676</v>
      </c>
      <c r="H13" s="13">
        <f t="shared" si="3"/>
        <v>9.1803278688524586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A6E0-2658-3C4A-9BEE-07765D9267E3}">
  <sheetPr filterMode="1"/>
  <dimension ref="A1:K1001"/>
  <sheetViews>
    <sheetView topLeftCell="F1" workbookViewId="0">
      <selection activeCell="I12" sqref="I12"/>
    </sheetView>
  </sheetViews>
  <sheetFormatPr baseColWidth="10" defaultRowHeight="16" x14ac:dyDescent="0.2"/>
  <cols>
    <col min="1" max="1" width="10.83203125" style="5"/>
    <col min="2" max="2" width="13" bestFit="1" customWidth="1"/>
    <col min="8" max="8" width="16.1640625" customWidth="1"/>
    <col min="9" max="9" width="19.6640625" customWidth="1"/>
    <col min="10" max="10" width="16.33203125" customWidth="1"/>
  </cols>
  <sheetData>
    <row r="1" spans="1:11" x14ac:dyDescent="0.2">
      <c r="A1" s="4" t="s">
        <v>4</v>
      </c>
      <c r="B1" s="1" t="s">
        <v>5</v>
      </c>
      <c r="D1" s="1" t="s">
        <v>4</v>
      </c>
      <c r="E1" s="1" t="s">
        <v>5</v>
      </c>
      <c r="H1" t="s">
        <v>2116</v>
      </c>
      <c r="J1" t="s">
        <v>2115</v>
      </c>
    </row>
    <row r="2" spans="1:11" hidden="1" x14ac:dyDescent="0.2">
      <c r="A2" t="s">
        <v>14</v>
      </c>
      <c r="B2">
        <v>0</v>
      </c>
      <c r="D2" t="s">
        <v>14</v>
      </c>
      <c r="E2">
        <v>0</v>
      </c>
    </row>
    <row r="3" spans="1:11" x14ac:dyDescent="0.2">
      <c r="A3" s="5" t="s">
        <v>20</v>
      </c>
      <c r="B3">
        <v>158</v>
      </c>
      <c r="D3" t="s">
        <v>14</v>
      </c>
      <c r="E3">
        <v>24</v>
      </c>
      <c r="H3" t="s">
        <v>2114</v>
      </c>
      <c r="I3">
        <f>AVERAGE(B3:B1001)</f>
        <v>727.73273273273276</v>
      </c>
      <c r="J3" t="s">
        <v>2114</v>
      </c>
      <c r="K3">
        <f>AVERAGE(E3:E365)</f>
        <v>587.22865013774106</v>
      </c>
    </row>
    <row r="4" spans="1:11" x14ac:dyDescent="0.2">
      <c r="A4" s="5" t="s">
        <v>20</v>
      </c>
      <c r="B4">
        <v>1425</v>
      </c>
      <c r="D4" t="s">
        <v>14</v>
      </c>
      <c r="E4">
        <v>53</v>
      </c>
      <c r="H4" t="s">
        <v>2113</v>
      </c>
      <c r="I4">
        <f>MEDIAN(B3:B997)</f>
        <v>185</v>
      </c>
      <c r="J4" t="s">
        <v>2113</v>
      </c>
      <c r="K4">
        <f>MEDIAN(E3:E365)</f>
        <v>115</v>
      </c>
    </row>
    <row r="5" spans="1:11" hidden="1" x14ac:dyDescent="0.2">
      <c r="A5" t="s">
        <v>14</v>
      </c>
      <c r="B5">
        <v>24</v>
      </c>
      <c r="D5" t="s">
        <v>14</v>
      </c>
      <c r="E5">
        <v>18</v>
      </c>
    </row>
    <row r="6" spans="1:11" hidden="1" x14ac:dyDescent="0.2">
      <c r="A6" t="s">
        <v>14</v>
      </c>
      <c r="B6">
        <v>53</v>
      </c>
      <c r="D6" t="s">
        <v>14</v>
      </c>
      <c r="E6">
        <v>44</v>
      </c>
    </row>
    <row r="7" spans="1:11" x14ac:dyDescent="0.2">
      <c r="A7" s="5" t="s">
        <v>20</v>
      </c>
      <c r="B7">
        <v>174</v>
      </c>
      <c r="D7" t="s">
        <v>14</v>
      </c>
      <c r="E7">
        <v>27</v>
      </c>
      <c r="H7" t="s">
        <v>2112</v>
      </c>
      <c r="I7">
        <f>MIN(B3:B997)</f>
        <v>0</v>
      </c>
      <c r="J7" t="s">
        <v>2112</v>
      </c>
      <c r="K7">
        <f>MIN(E3:E365)</f>
        <v>0</v>
      </c>
    </row>
    <row r="8" spans="1:11" hidden="1" x14ac:dyDescent="0.2">
      <c r="A8" t="s">
        <v>14</v>
      </c>
      <c r="B8">
        <v>18</v>
      </c>
      <c r="D8" t="s">
        <v>14</v>
      </c>
      <c r="E8">
        <v>55</v>
      </c>
    </row>
    <row r="9" spans="1:11" x14ac:dyDescent="0.2">
      <c r="A9" s="5" t="s">
        <v>20</v>
      </c>
      <c r="B9">
        <v>227</v>
      </c>
      <c r="D9" t="s">
        <v>14</v>
      </c>
      <c r="E9">
        <v>200</v>
      </c>
      <c r="H9" t="s">
        <v>2111</v>
      </c>
      <c r="I9">
        <f>MAX(B3:B997)</f>
        <v>7295</v>
      </c>
      <c r="J9" t="s">
        <v>2110</v>
      </c>
      <c r="K9">
        <f>MAX(E3:E365)</f>
        <v>6080</v>
      </c>
    </row>
    <row r="10" spans="1:11" hidden="1" x14ac:dyDescent="0.2">
      <c r="A10" t="s">
        <v>47</v>
      </c>
      <c r="B10">
        <v>708</v>
      </c>
      <c r="D10" t="s">
        <v>14</v>
      </c>
      <c r="E10">
        <v>452</v>
      </c>
    </row>
    <row r="11" spans="1:11" hidden="1" x14ac:dyDescent="0.2">
      <c r="A11" t="s">
        <v>14</v>
      </c>
      <c r="B11">
        <v>44</v>
      </c>
      <c r="D11" t="s">
        <v>14</v>
      </c>
      <c r="E11">
        <v>674</v>
      </c>
    </row>
    <row r="12" spans="1:11" x14ac:dyDescent="0.2">
      <c r="A12" s="5" t="s">
        <v>20</v>
      </c>
      <c r="B12">
        <v>220</v>
      </c>
      <c r="D12" t="s">
        <v>14</v>
      </c>
      <c r="E12">
        <v>558</v>
      </c>
      <c r="H12" t="s">
        <v>2109</v>
      </c>
      <c r="I12">
        <f>_xlfn.VAR.P(B3:B997)</f>
        <v>1298073.1513002196</v>
      </c>
      <c r="J12" t="s">
        <v>2109</v>
      </c>
      <c r="K12">
        <f>VAR(E3:E365)</f>
        <v>925716.28182883584</v>
      </c>
    </row>
    <row r="13" spans="1:11" hidden="1" x14ac:dyDescent="0.2">
      <c r="A13" t="s">
        <v>14</v>
      </c>
      <c r="B13">
        <v>27</v>
      </c>
      <c r="D13" t="s">
        <v>14</v>
      </c>
      <c r="E13">
        <v>15</v>
      </c>
    </row>
    <row r="14" spans="1:11" hidden="1" x14ac:dyDescent="0.2">
      <c r="A14" t="s">
        <v>14</v>
      </c>
      <c r="B14">
        <v>55</v>
      </c>
      <c r="D14" t="s">
        <v>14</v>
      </c>
      <c r="E14">
        <v>2307</v>
      </c>
    </row>
    <row r="15" spans="1:11" x14ac:dyDescent="0.2">
      <c r="A15" s="5" t="s">
        <v>20</v>
      </c>
      <c r="B15">
        <v>98</v>
      </c>
      <c r="D15" t="s">
        <v>14</v>
      </c>
      <c r="E15">
        <v>88</v>
      </c>
      <c r="H15" t="s">
        <v>2108</v>
      </c>
      <c r="I15">
        <f>STDEV(B3:B997)</f>
        <v>1139.9030923298424</v>
      </c>
      <c r="J15" t="s">
        <v>2107</v>
      </c>
      <c r="K15">
        <f>STDEV(E3:E365)</f>
        <v>962.1415082142729</v>
      </c>
    </row>
    <row r="16" spans="1:11" hidden="1" x14ac:dyDescent="0.2">
      <c r="A16" t="s">
        <v>14</v>
      </c>
      <c r="B16">
        <v>200</v>
      </c>
      <c r="D16" t="s">
        <v>14</v>
      </c>
      <c r="E16">
        <v>48</v>
      </c>
    </row>
    <row r="17" spans="1:5" hidden="1" x14ac:dyDescent="0.2">
      <c r="A17" t="s">
        <v>14</v>
      </c>
      <c r="B17">
        <v>452</v>
      </c>
      <c r="D17" t="s">
        <v>14</v>
      </c>
      <c r="E17">
        <v>1</v>
      </c>
    </row>
    <row r="18" spans="1:5" x14ac:dyDescent="0.2">
      <c r="A18" s="5" t="s">
        <v>20</v>
      </c>
      <c r="B18">
        <v>100</v>
      </c>
      <c r="D18" t="s">
        <v>14</v>
      </c>
      <c r="E18">
        <v>1467</v>
      </c>
    </row>
    <row r="19" spans="1:5" x14ac:dyDescent="0.2">
      <c r="A19" s="5" t="s">
        <v>20</v>
      </c>
      <c r="B19">
        <v>1249</v>
      </c>
      <c r="D19" t="s">
        <v>14</v>
      </c>
      <c r="E19">
        <v>75</v>
      </c>
    </row>
    <row r="20" spans="1:5" hidden="1" x14ac:dyDescent="0.2">
      <c r="A20" t="s">
        <v>74</v>
      </c>
      <c r="B20">
        <v>135</v>
      </c>
      <c r="D20" t="s">
        <v>14</v>
      </c>
      <c r="E20">
        <v>120</v>
      </c>
    </row>
    <row r="21" spans="1:5" hidden="1" x14ac:dyDescent="0.2">
      <c r="A21" t="s">
        <v>14</v>
      </c>
      <c r="B21">
        <v>674</v>
      </c>
      <c r="D21" t="s">
        <v>14</v>
      </c>
      <c r="E21">
        <v>2253</v>
      </c>
    </row>
    <row r="22" spans="1:5" x14ac:dyDescent="0.2">
      <c r="A22" s="5" t="s">
        <v>20</v>
      </c>
      <c r="B22">
        <v>1396</v>
      </c>
      <c r="D22" t="s">
        <v>14</v>
      </c>
      <c r="E22">
        <v>5</v>
      </c>
    </row>
    <row r="23" spans="1:5" hidden="1" x14ac:dyDescent="0.2">
      <c r="A23" t="s">
        <v>14</v>
      </c>
      <c r="B23">
        <v>558</v>
      </c>
      <c r="D23" t="s">
        <v>14</v>
      </c>
      <c r="E23">
        <v>38</v>
      </c>
    </row>
    <row r="24" spans="1:5" x14ac:dyDescent="0.2">
      <c r="A24" s="5" t="s">
        <v>20</v>
      </c>
      <c r="B24">
        <v>890</v>
      </c>
      <c r="D24" t="s">
        <v>14</v>
      </c>
      <c r="E24">
        <v>12</v>
      </c>
    </row>
    <row r="25" spans="1:5" x14ac:dyDescent="0.2">
      <c r="A25" s="5" t="s">
        <v>20</v>
      </c>
      <c r="B25">
        <v>142</v>
      </c>
      <c r="D25" t="s">
        <v>14</v>
      </c>
      <c r="E25">
        <v>1684</v>
      </c>
    </row>
    <row r="26" spans="1:5" x14ac:dyDescent="0.2">
      <c r="A26" s="5" t="s">
        <v>20</v>
      </c>
      <c r="B26">
        <v>2673</v>
      </c>
      <c r="D26" t="s">
        <v>14</v>
      </c>
      <c r="E26">
        <v>56</v>
      </c>
    </row>
    <row r="27" spans="1:5" x14ac:dyDescent="0.2">
      <c r="A27" s="5" t="s">
        <v>20</v>
      </c>
      <c r="B27">
        <v>163</v>
      </c>
      <c r="D27" t="s">
        <v>14</v>
      </c>
      <c r="E27">
        <v>838</v>
      </c>
    </row>
    <row r="28" spans="1:5" hidden="1" x14ac:dyDescent="0.2">
      <c r="A28" t="s">
        <v>74</v>
      </c>
      <c r="B28">
        <v>1480</v>
      </c>
      <c r="D28" t="s">
        <v>14</v>
      </c>
      <c r="E28">
        <v>1000</v>
      </c>
    </row>
    <row r="29" spans="1:5" hidden="1" x14ac:dyDescent="0.2">
      <c r="A29" t="s">
        <v>14</v>
      </c>
      <c r="B29">
        <v>15</v>
      </c>
      <c r="D29" t="s">
        <v>14</v>
      </c>
      <c r="E29">
        <v>1482</v>
      </c>
    </row>
    <row r="30" spans="1:5" x14ac:dyDescent="0.2">
      <c r="A30" s="5" t="s">
        <v>20</v>
      </c>
      <c r="B30">
        <v>2220</v>
      </c>
      <c r="D30" t="s">
        <v>14</v>
      </c>
      <c r="E30">
        <v>106</v>
      </c>
    </row>
    <row r="31" spans="1:5" x14ac:dyDescent="0.2">
      <c r="A31" s="5" t="s">
        <v>20</v>
      </c>
      <c r="B31">
        <v>1606</v>
      </c>
      <c r="D31" t="s">
        <v>14</v>
      </c>
      <c r="E31">
        <v>679</v>
      </c>
    </row>
    <row r="32" spans="1:5" x14ac:dyDescent="0.2">
      <c r="A32" s="5" t="s">
        <v>20</v>
      </c>
      <c r="B32">
        <v>129</v>
      </c>
      <c r="D32" t="s">
        <v>14</v>
      </c>
      <c r="E32">
        <v>1220</v>
      </c>
    </row>
    <row r="33" spans="1:5" x14ac:dyDescent="0.2">
      <c r="A33" s="5" t="s">
        <v>20</v>
      </c>
      <c r="B33">
        <v>226</v>
      </c>
      <c r="D33" t="s">
        <v>14</v>
      </c>
      <c r="E33">
        <v>1</v>
      </c>
    </row>
    <row r="34" spans="1:5" hidden="1" x14ac:dyDescent="0.2">
      <c r="A34" t="s">
        <v>14</v>
      </c>
      <c r="B34">
        <v>2307</v>
      </c>
      <c r="D34" t="s">
        <v>14</v>
      </c>
      <c r="E34">
        <v>37</v>
      </c>
    </row>
    <row r="35" spans="1:5" x14ac:dyDescent="0.2">
      <c r="A35" s="5" t="s">
        <v>20</v>
      </c>
      <c r="B35">
        <v>5419</v>
      </c>
      <c r="D35" t="s">
        <v>14</v>
      </c>
      <c r="E35">
        <v>60</v>
      </c>
    </row>
    <row r="36" spans="1:5" x14ac:dyDescent="0.2">
      <c r="A36" s="5" t="s">
        <v>20</v>
      </c>
      <c r="B36">
        <v>165</v>
      </c>
      <c r="D36" t="s">
        <v>14</v>
      </c>
      <c r="E36">
        <v>296</v>
      </c>
    </row>
    <row r="37" spans="1:5" x14ac:dyDescent="0.2">
      <c r="A37" s="5" t="s">
        <v>20</v>
      </c>
      <c r="B37">
        <v>1965</v>
      </c>
      <c r="D37" t="s">
        <v>14</v>
      </c>
      <c r="E37">
        <v>3304</v>
      </c>
    </row>
    <row r="38" spans="1:5" x14ac:dyDescent="0.2">
      <c r="A38" s="5" t="s">
        <v>20</v>
      </c>
      <c r="B38">
        <v>16</v>
      </c>
      <c r="D38" t="s">
        <v>14</v>
      </c>
      <c r="E38">
        <v>73</v>
      </c>
    </row>
    <row r="39" spans="1:5" x14ac:dyDescent="0.2">
      <c r="A39" s="5" t="s">
        <v>20</v>
      </c>
      <c r="B39">
        <v>107</v>
      </c>
      <c r="D39" t="s">
        <v>14</v>
      </c>
      <c r="E39">
        <v>3387</v>
      </c>
    </row>
    <row r="40" spans="1:5" x14ac:dyDescent="0.2">
      <c r="A40" s="5" t="s">
        <v>20</v>
      </c>
      <c r="B40">
        <v>134</v>
      </c>
      <c r="D40" t="s">
        <v>14</v>
      </c>
      <c r="E40">
        <v>662</v>
      </c>
    </row>
    <row r="41" spans="1:5" hidden="1" x14ac:dyDescent="0.2">
      <c r="A41" t="s">
        <v>14</v>
      </c>
      <c r="B41">
        <v>88</v>
      </c>
      <c r="D41" t="s">
        <v>14</v>
      </c>
      <c r="E41">
        <v>774</v>
      </c>
    </row>
    <row r="42" spans="1:5" x14ac:dyDescent="0.2">
      <c r="A42" s="5" t="s">
        <v>20</v>
      </c>
      <c r="B42">
        <v>198</v>
      </c>
      <c r="D42" t="s">
        <v>14</v>
      </c>
      <c r="E42">
        <v>672</v>
      </c>
    </row>
    <row r="43" spans="1:5" x14ac:dyDescent="0.2">
      <c r="A43" s="5" t="s">
        <v>20</v>
      </c>
      <c r="B43">
        <v>111</v>
      </c>
      <c r="D43" t="s">
        <v>14</v>
      </c>
      <c r="E43">
        <v>940</v>
      </c>
    </row>
    <row r="44" spans="1:5" x14ac:dyDescent="0.2">
      <c r="A44" s="5" t="s">
        <v>20</v>
      </c>
      <c r="B44">
        <v>222</v>
      </c>
      <c r="D44" t="s">
        <v>14</v>
      </c>
      <c r="E44">
        <v>117</v>
      </c>
    </row>
    <row r="45" spans="1:5" x14ac:dyDescent="0.2">
      <c r="A45" s="5" t="s">
        <v>20</v>
      </c>
      <c r="B45">
        <v>6212</v>
      </c>
      <c r="D45" t="s">
        <v>14</v>
      </c>
      <c r="E45">
        <v>115</v>
      </c>
    </row>
    <row r="46" spans="1:5" x14ac:dyDescent="0.2">
      <c r="A46" s="5" t="s">
        <v>20</v>
      </c>
      <c r="B46">
        <v>98</v>
      </c>
      <c r="D46" t="s">
        <v>14</v>
      </c>
      <c r="E46">
        <v>326</v>
      </c>
    </row>
    <row r="47" spans="1:5" hidden="1" x14ac:dyDescent="0.2">
      <c r="A47" t="s">
        <v>14</v>
      </c>
      <c r="B47">
        <v>48</v>
      </c>
      <c r="D47" t="s">
        <v>14</v>
      </c>
      <c r="E47">
        <v>1</v>
      </c>
    </row>
    <row r="48" spans="1:5" x14ac:dyDescent="0.2">
      <c r="A48" s="5" t="s">
        <v>20</v>
      </c>
      <c r="B48">
        <v>92</v>
      </c>
      <c r="D48" t="s">
        <v>14</v>
      </c>
      <c r="E48">
        <v>1467</v>
      </c>
    </row>
    <row r="49" spans="1:5" x14ac:dyDescent="0.2">
      <c r="A49" s="5" t="s">
        <v>20</v>
      </c>
      <c r="B49">
        <v>149</v>
      </c>
      <c r="D49" t="s">
        <v>14</v>
      </c>
      <c r="E49">
        <v>5681</v>
      </c>
    </row>
    <row r="50" spans="1:5" x14ac:dyDescent="0.2">
      <c r="A50" s="5" t="s">
        <v>20</v>
      </c>
      <c r="B50">
        <v>2431</v>
      </c>
      <c r="D50" t="s">
        <v>14</v>
      </c>
      <c r="E50">
        <v>1059</v>
      </c>
    </row>
    <row r="51" spans="1:5" x14ac:dyDescent="0.2">
      <c r="A51" s="5" t="s">
        <v>20</v>
      </c>
      <c r="B51">
        <v>303</v>
      </c>
      <c r="D51" t="s">
        <v>14</v>
      </c>
      <c r="E51">
        <v>1194</v>
      </c>
    </row>
    <row r="52" spans="1:5" hidden="1" x14ac:dyDescent="0.2">
      <c r="A52" t="s">
        <v>14</v>
      </c>
      <c r="B52">
        <v>1</v>
      </c>
      <c r="D52" t="s">
        <v>14</v>
      </c>
      <c r="E52">
        <v>30</v>
      </c>
    </row>
    <row r="53" spans="1:5" hidden="1" x14ac:dyDescent="0.2">
      <c r="A53" t="s">
        <v>14</v>
      </c>
      <c r="B53">
        <v>1467</v>
      </c>
      <c r="D53" t="s">
        <v>14</v>
      </c>
      <c r="E53">
        <v>75</v>
      </c>
    </row>
    <row r="54" spans="1:5" hidden="1" x14ac:dyDescent="0.2">
      <c r="A54" t="s">
        <v>14</v>
      </c>
      <c r="B54">
        <v>75</v>
      </c>
      <c r="D54" t="s">
        <v>14</v>
      </c>
      <c r="E54">
        <v>955</v>
      </c>
    </row>
    <row r="55" spans="1:5" x14ac:dyDescent="0.2">
      <c r="A55" s="5" t="s">
        <v>20</v>
      </c>
      <c r="B55">
        <v>209</v>
      </c>
      <c r="D55" t="s">
        <v>14</v>
      </c>
      <c r="E55">
        <v>67</v>
      </c>
    </row>
    <row r="56" spans="1:5" hidden="1" x14ac:dyDescent="0.2">
      <c r="A56" t="s">
        <v>14</v>
      </c>
      <c r="B56">
        <v>120</v>
      </c>
      <c r="D56" t="s">
        <v>14</v>
      </c>
      <c r="E56">
        <v>5</v>
      </c>
    </row>
    <row r="57" spans="1:5" x14ac:dyDescent="0.2">
      <c r="A57" s="5" t="s">
        <v>20</v>
      </c>
      <c r="B57">
        <v>131</v>
      </c>
      <c r="D57" t="s">
        <v>14</v>
      </c>
      <c r="E57">
        <v>26</v>
      </c>
    </row>
    <row r="58" spans="1:5" x14ac:dyDescent="0.2">
      <c r="A58" s="5" t="s">
        <v>20</v>
      </c>
      <c r="B58">
        <v>164</v>
      </c>
      <c r="D58" t="s">
        <v>14</v>
      </c>
      <c r="E58">
        <v>1130</v>
      </c>
    </row>
    <row r="59" spans="1:5" x14ac:dyDescent="0.2">
      <c r="A59" s="5" t="s">
        <v>20</v>
      </c>
      <c r="B59">
        <v>201</v>
      </c>
      <c r="D59" t="s">
        <v>14</v>
      </c>
      <c r="E59">
        <v>782</v>
      </c>
    </row>
    <row r="60" spans="1:5" x14ac:dyDescent="0.2">
      <c r="A60" s="5" t="s">
        <v>20</v>
      </c>
      <c r="B60">
        <v>211</v>
      </c>
      <c r="D60" t="s">
        <v>14</v>
      </c>
      <c r="E60">
        <v>210</v>
      </c>
    </row>
    <row r="61" spans="1:5" x14ac:dyDescent="0.2">
      <c r="A61" s="5" t="s">
        <v>20</v>
      </c>
      <c r="B61">
        <v>128</v>
      </c>
      <c r="D61" t="s">
        <v>14</v>
      </c>
      <c r="E61">
        <v>136</v>
      </c>
    </row>
    <row r="62" spans="1:5" x14ac:dyDescent="0.2">
      <c r="A62" s="5" t="s">
        <v>20</v>
      </c>
      <c r="B62">
        <v>1600</v>
      </c>
      <c r="D62" t="s">
        <v>14</v>
      </c>
      <c r="E62">
        <v>86</v>
      </c>
    </row>
    <row r="63" spans="1:5" hidden="1" x14ac:dyDescent="0.2">
      <c r="A63" t="s">
        <v>14</v>
      </c>
      <c r="B63">
        <v>2253</v>
      </c>
      <c r="D63" t="s">
        <v>14</v>
      </c>
      <c r="E63">
        <v>19</v>
      </c>
    </row>
    <row r="64" spans="1:5" x14ac:dyDescent="0.2">
      <c r="A64" s="5" t="s">
        <v>20</v>
      </c>
      <c r="B64">
        <v>249</v>
      </c>
      <c r="D64" t="s">
        <v>14</v>
      </c>
      <c r="E64">
        <v>886</v>
      </c>
    </row>
    <row r="65" spans="1:5" hidden="1" x14ac:dyDescent="0.2">
      <c r="A65" t="s">
        <v>14</v>
      </c>
      <c r="B65">
        <v>5</v>
      </c>
      <c r="D65" t="s">
        <v>14</v>
      </c>
      <c r="E65">
        <v>35</v>
      </c>
    </row>
    <row r="66" spans="1:5" hidden="1" x14ac:dyDescent="0.2">
      <c r="A66" t="s">
        <v>14</v>
      </c>
      <c r="B66">
        <v>38</v>
      </c>
      <c r="D66" t="s">
        <v>14</v>
      </c>
      <c r="E66">
        <v>24</v>
      </c>
    </row>
    <row r="67" spans="1:5" x14ac:dyDescent="0.2">
      <c r="A67" s="5" t="s">
        <v>20</v>
      </c>
      <c r="B67">
        <v>236</v>
      </c>
      <c r="D67" t="s">
        <v>14</v>
      </c>
      <c r="E67">
        <v>86</v>
      </c>
    </row>
    <row r="68" spans="1:5" hidden="1" x14ac:dyDescent="0.2">
      <c r="A68" t="s">
        <v>14</v>
      </c>
      <c r="B68">
        <v>12</v>
      </c>
      <c r="D68" t="s">
        <v>14</v>
      </c>
      <c r="E68">
        <v>243</v>
      </c>
    </row>
    <row r="69" spans="1:5" x14ac:dyDescent="0.2">
      <c r="A69" s="5" t="s">
        <v>20</v>
      </c>
      <c r="B69">
        <v>4065</v>
      </c>
      <c r="D69" t="s">
        <v>14</v>
      </c>
      <c r="E69">
        <v>65</v>
      </c>
    </row>
    <row r="70" spans="1:5" x14ac:dyDescent="0.2">
      <c r="A70" s="5" t="s">
        <v>20</v>
      </c>
      <c r="B70">
        <v>246</v>
      </c>
      <c r="D70" t="s">
        <v>14</v>
      </c>
      <c r="E70">
        <v>100</v>
      </c>
    </row>
    <row r="71" spans="1:5" hidden="1" x14ac:dyDescent="0.2">
      <c r="A71" t="s">
        <v>74</v>
      </c>
      <c r="B71">
        <v>17</v>
      </c>
      <c r="D71" t="s">
        <v>14</v>
      </c>
      <c r="E71">
        <v>168</v>
      </c>
    </row>
    <row r="72" spans="1:5" x14ac:dyDescent="0.2">
      <c r="A72" s="5" t="s">
        <v>20</v>
      </c>
      <c r="B72">
        <v>2475</v>
      </c>
      <c r="D72" t="s">
        <v>14</v>
      </c>
      <c r="E72">
        <v>13</v>
      </c>
    </row>
    <row r="73" spans="1:5" x14ac:dyDescent="0.2">
      <c r="A73" s="5" t="s">
        <v>20</v>
      </c>
      <c r="B73">
        <v>76</v>
      </c>
      <c r="D73" t="s">
        <v>14</v>
      </c>
      <c r="E73">
        <v>1</v>
      </c>
    </row>
    <row r="74" spans="1:5" x14ac:dyDescent="0.2">
      <c r="A74" s="5" t="s">
        <v>20</v>
      </c>
      <c r="B74">
        <v>54</v>
      </c>
      <c r="D74" t="s">
        <v>14</v>
      </c>
      <c r="E74">
        <v>40</v>
      </c>
    </row>
    <row r="75" spans="1:5" x14ac:dyDescent="0.2">
      <c r="A75" s="5" t="s">
        <v>20</v>
      </c>
      <c r="B75">
        <v>88</v>
      </c>
      <c r="D75" t="s">
        <v>14</v>
      </c>
      <c r="E75">
        <v>226</v>
      </c>
    </row>
    <row r="76" spans="1:5" x14ac:dyDescent="0.2">
      <c r="A76" s="5" t="s">
        <v>20</v>
      </c>
      <c r="B76">
        <v>85</v>
      </c>
      <c r="D76" t="s">
        <v>14</v>
      </c>
      <c r="E76">
        <v>1625</v>
      </c>
    </row>
    <row r="77" spans="1:5" x14ac:dyDescent="0.2">
      <c r="A77" s="5" t="s">
        <v>20</v>
      </c>
      <c r="B77">
        <v>170</v>
      </c>
      <c r="D77" t="s">
        <v>14</v>
      </c>
      <c r="E77">
        <v>143</v>
      </c>
    </row>
    <row r="78" spans="1:5" hidden="1" x14ac:dyDescent="0.2">
      <c r="A78" t="s">
        <v>14</v>
      </c>
      <c r="B78">
        <v>1684</v>
      </c>
      <c r="D78" t="s">
        <v>14</v>
      </c>
      <c r="E78">
        <v>934</v>
      </c>
    </row>
    <row r="79" spans="1:5" hidden="1" x14ac:dyDescent="0.2">
      <c r="A79" t="s">
        <v>14</v>
      </c>
      <c r="B79">
        <v>56</v>
      </c>
      <c r="D79" t="s">
        <v>14</v>
      </c>
      <c r="E79">
        <v>17</v>
      </c>
    </row>
    <row r="80" spans="1:5" x14ac:dyDescent="0.2">
      <c r="A80" s="5" t="s">
        <v>20</v>
      </c>
      <c r="B80">
        <v>330</v>
      </c>
      <c r="D80" t="s">
        <v>14</v>
      </c>
      <c r="E80">
        <v>2179</v>
      </c>
    </row>
    <row r="81" spans="1:5" hidden="1" x14ac:dyDescent="0.2">
      <c r="A81" t="s">
        <v>14</v>
      </c>
      <c r="B81">
        <v>838</v>
      </c>
      <c r="D81" t="s">
        <v>14</v>
      </c>
      <c r="E81">
        <v>931</v>
      </c>
    </row>
    <row r="82" spans="1:5" x14ac:dyDescent="0.2">
      <c r="A82" s="5" t="s">
        <v>20</v>
      </c>
      <c r="B82">
        <v>127</v>
      </c>
      <c r="D82" t="s">
        <v>14</v>
      </c>
      <c r="E82">
        <v>92</v>
      </c>
    </row>
    <row r="83" spans="1:5" x14ac:dyDescent="0.2">
      <c r="A83" s="5" t="s">
        <v>20</v>
      </c>
      <c r="B83">
        <v>411</v>
      </c>
      <c r="D83" t="s">
        <v>14</v>
      </c>
      <c r="E83">
        <v>57</v>
      </c>
    </row>
    <row r="84" spans="1:5" x14ac:dyDescent="0.2">
      <c r="A84" s="5" t="s">
        <v>20</v>
      </c>
      <c r="B84">
        <v>180</v>
      </c>
      <c r="D84" t="s">
        <v>14</v>
      </c>
      <c r="E84">
        <v>41</v>
      </c>
    </row>
    <row r="85" spans="1:5" hidden="1" x14ac:dyDescent="0.2">
      <c r="A85" t="s">
        <v>14</v>
      </c>
      <c r="B85">
        <v>1000</v>
      </c>
      <c r="D85" t="s">
        <v>14</v>
      </c>
      <c r="E85">
        <v>1</v>
      </c>
    </row>
    <row r="86" spans="1:5" x14ac:dyDescent="0.2">
      <c r="A86" s="5" t="s">
        <v>20</v>
      </c>
      <c r="B86">
        <v>374</v>
      </c>
      <c r="D86" t="s">
        <v>14</v>
      </c>
      <c r="E86">
        <v>101</v>
      </c>
    </row>
    <row r="87" spans="1:5" x14ac:dyDescent="0.2">
      <c r="A87" s="5" t="s">
        <v>20</v>
      </c>
      <c r="B87">
        <v>71</v>
      </c>
      <c r="D87" t="s">
        <v>14</v>
      </c>
      <c r="E87">
        <v>1335</v>
      </c>
    </row>
    <row r="88" spans="1:5" x14ac:dyDescent="0.2">
      <c r="A88" s="5" t="s">
        <v>20</v>
      </c>
      <c r="B88">
        <v>203</v>
      </c>
      <c r="D88" t="s">
        <v>14</v>
      </c>
      <c r="E88">
        <v>15</v>
      </c>
    </row>
    <row r="89" spans="1:5" hidden="1" x14ac:dyDescent="0.2">
      <c r="A89" t="s">
        <v>14</v>
      </c>
      <c r="B89">
        <v>1482</v>
      </c>
      <c r="D89" t="s">
        <v>14</v>
      </c>
      <c r="E89">
        <v>454</v>
      </c>
    </row>
    <row r="90" spans="1:5" x14ac:dyDescent="0.2">
      <c r="A90" s="5" t="s">
        <v>20</v>
      </c>
      <c r="B90">
        <v>113</v>
      </c>
      <c r="D90" t="s">
        <v>14</v>
      </c>
      <c r="E90">
        <v>3182</v>
      </c>
    </row>
    <row r="91" spans="1:5" x14ac:dyDescent="0.2">
      <c r="A91" s="5" t="s">
        <v>20</v>
      </c>
      <c r="B91">
        <v>96</v>
      </c>
      <c r="D91" t="s">
        <v>14</v>
      </c>
      <c r="E91">
        <v>15</v>
      </c>
    </row>
    <row r="92" spans="1:5" hidden="1" x14ac:dyDescent="0.2">
      <c r="A92" t="s">
        <v>14</v>
      </c>
      <c r="B92">
        <v>106</v>
      </c>
      <c r="D92" t="s">
        <v>14</v>
      </c>
      <c r="E92">
        <v>133</v>
      </c>
    </row>
    <row r="93" spans="1:5" hidden="1" x14ac:dyDescent="0.2">
      <c r="A93" t="s">
        <v>14</v>
      </c>
      <c r="B93">
        <v>679</v>
      </c>
      <c r="D93" t="s">
        <v>14</v>
      </c>
      <c r="E93">
        <v>2062</v>
      </c>
    </row>
    <row r="94" spans="1:5" x14ac:dyDescent="0.2">
      <c r="A94" s="5" t="s">
        <v>20</v>
      </c>
      <c r="B94">
        <v>498</v>
      </c>
      <c r="D94" t="s">
        <v>14</v>
      </c>
      <c r="E94">
        <v>29</v>
      </c>
    </row>
    <row r="95" spans="1:5" hidden="1" x14ac:dyDescent="0.2">
      <c r="A95" t="s">
        <v>74</v>
      </c>
      <c r="B95">
        <v>610</v>
      </c>
      <c r="D95" t="s">
        <v>14</v>
      </c>
      <c r="E95">
        <v>132</v>
      </c>
    </row>
    <row r="96" spans="1:5" x14ac:dyDescent="0.2">
      <c r="A96" s="5" t="s">
        <v>20</v>
      </c>
      <c r="B96">
        <v>180</v>
      </c>
      <c r="D96" t="s">
        <v>14</v>
      </c>
      <c r="E96">
        <v>137</v>
      </c>
    </row>
    <row r="97" spans="1:5" x14ac:dyDescent="0.2">
      <c r="A97" s="5" t="s">
        <v>20</v>
      </c>
      <c r="B97">
        <v>27</v>
      </c>
      <c r="D97" t="s">
        <v>14</v>
      </c>
      <c r="E97">
        <v>908</v>
      </c>
    </row>
    <row r="98" spans="1:5" x14ac:dyDescent="0.2">
      <c r="A98" s="5" t="s">
        <v>20</v>
      </c>
      <c r="B98">
        <v>2331</v>
      </c>
      <c r="D98" t="s">
        <v>14</v>
      </c>
      <c r="E98">
        <v>10</v>
      </c>
    </row>
    <row r="99" spans="1:5" x14ac:dyDescent="0.2">
      <c r="A99" s="5" t="s">
        <v>20</v>
      </c>
      <c r="B99">
        <v>113</v>
      </c>
      <c r="D99" t="s">
        <v>14</v>
      </c>
      <c r="E99">
        <v>1910</v>
      </c>
    </row>
    <row r="100" spans="1:5" hidden="1" x14ac:dyDescent="0.2">
      <c r="A100" t="s">
        <v>14</v>
      </c>
      <c r="B100">
        <v>1220</v>
      </c>
      <c r="D100" t="s">
        <v>14</v>
      </c>
      <c r="E100">
        <v>38</v>
      </c>
    </row>
    <row r="101" spans="1:5" x14ac:dyDescent="0.2">
      <c r="A101" s="5" t="s">
        <v>20</v>
      </c>
      <c r="B101">
        <v>164</v>
      </c>
      <c r="D101" t="s">
        <v>14</v>
      </c>
      <c r="E101">
        <v>104</v>
      </c>
    </row>
    <row r="102" spans="1:5" hidden="1" x14ac:dyDescent="0.2">
      <c r="A102" t="s">
        <v>14</v>
      </c>
      <c r="B102">
        <v>1</v>
      </c>
      <c r="D102" t="s">
        <v>14</v>
      </c>
      <c r="E102">
        <v>49</v>
      </c>
    </row>
    <row r="103" spans="1:5" x14ac:dyDescent="0.2">
      <c r="A103" s="5" t="s">
        <v>20</v>
      </c>
      <c r="B103">
        <v>164</v>
      </c>
      <c r="D103" t="s">
        <v>14</v>
      </c>
      <c r="E103">
        <v>1</v>
      </c>
    </row>
    <row r="104" spans="1:5" x14ac:dyDescent="0.2">
      <c r="A104" s="5" t="s">
        <v>20</v>
      </c>
      <c r="B104">
        <v>336</v>
      </c>
      <c r="D104" t="s">
        <v>14</v>
      </c>
      <c r="E104">
        <v>245</v>
      </c>
    </row>
    <row r="105" spans="1:5" hidden="1" x14ac:dyDescent="0.2">
      <c r="A105" t="s">
        <v>14</v>
      </c>
      <c r="B105">
        <v>37</v>
      </c>
      <c r="D105" t="s">
        <v>14</v>
      </c>
      <c r="E105">
        <v>32</v>
      </c>
    </row>
    <row r="106" spans="1:5" x14ac:dyDescent="0.2">
      <c r="A106" s="5" t="s">
        <v>20</v>
      </c>
      <c r="B106">
        <v>1917</v>
      </c>
      <c r="D106" t="s">
        <v>14</v>
      </c>
      <c r="E106">
        <v>7</v>
      </c>
    </row>
    <row r="107" spans="1:5" x14ac:dyDescent="0.2">
      <c r="A107" s="5" t="s">
        <v>20</v>
      </c>
      <c r="B107">
        <v>95</v>
      </c>
      <c r="D107" t="s">
        <v>14</v>
      </c>
      <c r="E107">
        <v>803</v>
      </c>
    </row>
    <row r="108" spans="1:5" x14ac:dyDescent="0.2">
      <c r="A108" s="5" t="s">
        <v>20</v>
      </c>
      <c r="B108">
        <v>147</v>
      </c>
      <c r="D108" t="s">
        <v>14</v>
      </c>
      <c r="E108">
        <v>16</v>
      </c>
    </row>
    <row r="109" spans="1:5" x14ac:dyDescent="0.2">
      <c r="A109" s="5" t="s">
        <v>20</v>
      </c>
      <c r="B109">
        <v>86</v>
      </c>
      <c r="D109" t="s">
        <v>14</v>
      </c>
      <c r="E109">
        <v>31</v>
      </c>
    </row>
    <row r="110" spans="1:5" x14ac:dyDescent="0.2">
      <c r="A110" s="5" t="s">
        <v>20</v>
      </c>
      <c r="B110">
        <v>83</v>
      </c>
      <c r="D110" t="s">
        <v>14</v>
      </c>
      <c r="E110">
        <v>108</v>
      </c>
    </row>
    <row r="111" spans="1:5" hidden="1" x14ac:dyDescent="0.2">
      <c r="A111" t="s">
        <v>14</v>
      </c>
      <c r="B111">
        <v>60</v>
      </c>
      <c r="D111" t="s">
        <v>14</v>
      </c>
      <c r="E111">
        <v>30</v>
      </c>
    </row>
    <row r="112" spans="1:5" hidden="1" x14ac:dyDescent="0.2">
      <c r="A112" t="s">
        <v>14</v>
      </c>
      <c r="B112">
        <v>296</v>
      </c>
      <c r="D112" t="s">
        <v>14</v>
      </c>
      <c r="E112">
        <v>17</v>
      </c>
    </row>
    <row r="113" spans="1:5" x14ac:dyDescent="0.2">
      <c r="A113" s="5" t="s">
        <v>20</v>
      </c>
      <c r="B113">
        <v>676</v>
      </c>
      <c r="D113" t="s">
        <v>14</v>
      </c>
      <c r="E113">
        <v>80</v>
      </c>
    </row>
    <row r="114" spans="1:5" x14ac:dyDescent="0.2">
      <c r="A114" s="5" t="s">
        <v>20</v>
      </c>
      <c r="B114">
        <v>361</v>
      </c>
      <c r="D114" t="s">
        <v>14</v>
      </c>
      <c r="E114">
        <v>2468</v>
      </c>
    </row>
    <row r="115" spans="1:5" x14ac:dyDescent="0.2">
      <c r="A115" s="5" t="s">
        <v>20</v>
      </c>
      <c r="B115">
        <v>131</v>
      </c>
      <c r="D115" t="s">
        <v>14</v>
      </c>
      <c r="E115">
        <v>26</v>
      </c>
    </row>
    <row r="116" spans="1:5" x14ac:dyDescent="0.2">
      <c r="A116" s="5" t="s">
        <v>20</v>
      </c>
      <c r="B116">
        <v>126</v>
      </c>
      <c r="D116" t="s">
        <v>14</v>
      </c>
      <c r="E116">
        <v>73</v>
      </c>
    </row>
    <row r="117" spans="1:5" hidden="1" x14ac:dyDescent="0.2">
      <c r="A117" t="s">
        <v>14</v>
      </c>
      <c r="B117">
        <v>3304</v>
      </c>
      <c r="D117" t="s">
        <v>14</v>
      </c>
      <c r="E117">
        <v>128</v>
      </c>
    </row>
    <row r="118" spans="1:5" hidden="1" x14ac:dyDescent="0.2">
      <c r="A118" t="s">
        <v>14</v>
      </c>
      <c r="B118">
        <v>73</v>
      </c>
      <c r="D118" t="s">
        <v>14</v>
      </c>
      <c r="E118">
        <v>33</v>
      </c>
    </row>
    <row r="119" spans="1:5" x14ac:dyDescent="0.2">
      <c r="A119" s="5" t="s">
        <v>20</v>
      </c>
      <c r="B119">
        <v>275</v>
      </c>
      <c r="D119" t="s">
        <v>14</v>
      </c>
      <c r="E119">
        <v>1072</v>
      </c>
    </row>
    <row r="120" spans="1:5" x14ac:dyDescent="0.2">
      <c r="A120" s="5" t="s">
        <v>20</v>
      </c>
      <c r="B120">
        <v>67</v>
      </c>
      <c r="D120" t="s">
        <v>14</v>
      </c>
      <c r="E120">
        <v>393</v>
      </c>
    </row>
    <row r="121" spans="1:5" x14ac:dyDescent="0.2">
      <c r="A121" s="5" t="s">
        <v>20</v>
      </c>
      <c r="B121">
        <v>154</v>
      </c>
      <c r="D121" t="s">
        <v>14</v>
      </c>
      <c r="E121">
        <v>1257</v>
      </c>
    </row>
    <row r="122" spans="1:5" x14ac:dyDescent="0.2">
      <c r="A122" s="5" t="s">
        <v>20</v>
      </c>
      <c r="B122">
        <v>1782</v>
      </c>
      <c r="D122" t="s">
        <v>14</v>
      </c>
      <c r="E122">
        <v>328</v>
      </c>
    </row>
    <row r="123" spans="1:5" x14ac:dyDescent="0.2">
      <c r="A123" s="5" t="s">
        <v>20</v>
      </c>
      <c r="B123">
        <v>903</v>
      </c>
      <c r="D123" t="s">
        <v>14</v>
      </c>
      <c r="E123">
        <v>147</v>
      </c>
    </row>
    <row r="124" spans="1:5" hidden="1" x14ac:dyDescent="0.2">
      <c r="A124" t="s">
        <v>14</v>
      </c>
      <c r="B124">
        <v>3387</v>
      </c>
      <c r="D124" t="s">
        <v>14</v>
      </c>
      <c r="E124">
        <v>830</v>
      </c>
    </row>
    <row r="125" spans="1:5" hidden="1" x14ac:dyDescent="0.2">
      <c r="A125" t="s">
        <v>14</v>
      </c>
      <c r="B125">
        <v>662</v>
      </c>
      <c r="D125" t="s">
        <v>14</v>
      </c>
      <c r="E125">
        <v>331</v>
      </c>
    </row>
    <row r="126" spans="1:5" x14ac:dyDescent="0.2">
      <c r="A126" s="5" t="s">
        <v>20</v>
      </c>
      <c r="B126">
        <v>94</v>
      </c>
      <c r="D126" t="s">
        <v>14</v>
      </c>
      <c r="E126">
        <v>25</v>
      </c>
    </row>
    <row r="127" spans="1:5" x14ac:dyDescent="0.2">
      <c r="A127" s="5" t="s">
        <v>20</v>
      </c>
      <c r="B127">
        <v>180</v>
      </c>
      <c r="D127" t="s">
        <v>14</v>
      </c>
      <c r="E127">
        <v>3483</v>
      </c>
    </row>
    <row r="128" spans="1:5" hidden="1" x14ac:dyDescent="0.2">
      <c r="A128" t="s">
        <v>14</v>
      </c>
      <c r="B128">
        <v>774</v>
      </c>
      <c r="D128" t="s">
        <v>14</v>
      </c>
      <c r="E128">
        <v>923</v>
      </c>
    </row>
    <row r="129" spans="1:5" hidden="1" x14ac:dyDescent="0.2">
      <c r="A129" t="s">
        <v>14</v>
      </c>
      <c r="B129">
        <v>672</v>
      </c>
      <c r="D129" t="s">
        <v>14</v>
      </c>
      <c r="E129">
        <v>1</v>
      </c>
    </row>
    <row r="130" spans="1:5" hidden="1" x14ac:dyDescent="0.2">
      <c r="A130" t="s">
        <v>74</v>
      </c>
      <c r="B130">
        <v>532</v>
      </c>
      <c r="D130" t="s">
        <v>14</v>
      </c>
      <c r="E130">
        <v>33</v>
      </c>
    </row>
    <row r="131" spans="1:5" hidden="1" x14ac:dyDescent="0.2">
      <c r="A131" t="s">
        <v>74</v>
      </c>
      <c r="B131">
        <v>55</v>
      </c>
      <c r="D131" t="s">
        <v>14</v>
      </c>
      <c r="E131">
        <v>40</v>
      </c>
    </row>
    <row r="132" spans="1:5" x14ac:dyDescent="0.2">
      <c r="A132" s="5" t="s">
        <v>20</v>
      </c>
      <c r="B132">
        <v>533</v>
      </c>
      <c r="D132" t="s">
        <v>14</v>
      </c>
      <c r="E132">
        <v>23</v>
      </c>
    </row>
    <row r="133" spans="1:5" x14ac:dyDescent="0.2">
      <c r="A133" s="5" t="s">
        <v>20</v>
      </c>
      <c r="B133">
        <v>2443</v>
      </c>
      <c r="D133" t="s">
        <v>14</v>
      </c>
      <c r="E133">
        <v>75</v>
      </c>
    </row>
    <row r="134" spans="1:5" x14ac:dyDescent="0.2">
      <c r="A134" s="5" t="s">
        <v>20</v>
      </c>
      <c r="B134">
        <v>89</v>
      </c>
      <c r="D134" t="s">
        <v>14</v>
      </c>
      <c r="E134">
        <v>2176</v>
      </c>
    </row>
    <row r="135" spans="1:5" x14ac:dyDescent="0.2">
      <c r="A135" s="5" t="s">
        <v>20</v>
      </c>
      <c r="B135">
        <v>159</v>
      </c>
      <c r="D135" t="s">
        <v>14</v>
      </c>
      <c r="E135">
        <v>441</v>
      </c>
    </row>
    <row r="136" spans="1:5" hidden="1" x14ac:dyDescent="0.2">
      <c r="A136" t="s">
        <v>14</v>
      </c>
      <c r="B136">
        <v>940</v>
      </c>
      <c r="D136" t="s">
        <v>14</v>
      </c>
      <c r="E136">
        <v>25</v>
      </c>
    </row>
    <row r="137" spans="1:5" hidden="1" x14ac:dyDescent="0.2">
      <c r="A137" t="s">
        <v>14</v>
      </c>
      <c r="B137">
        <v>117</v>
      </c>
      <c r="D137" t="s">
        <v>14</v>
      </c>
      <c r="E137">
        <v>127</v>
      </c>
    </row>
    <row r="138" spans="1:5" hidden="1" x14ac:dyDescent="0.2">
      <c r="A138" t="s">
        <v>74</v>
      </c>
      <c r="B138">
        <v>58</v>
      </c>
      <c r="D138" t="s">
        <v>14</v>
      </c>
      <c r="E138">
        <v>355</v>
      </c>
    </row>
    <row r="139" spans="1:5" x14ac:dyDescent="0.2">
      <c r="A139" s="5" t="s">
        <v>20</v>
      </c>
      <c r="B139">
        <v>50</v>
      </c>
      <c r="D139" t="s">
        <v>14</v>
      </c>
      <c r="E139">
        <v>44</v>
      </c>
    </row>
    <row r="140" spans="1:5" hidden="1" x14ac:dyDescent="0.2">
      <c r="A140" t="s">
        <v>14</v>
      </c>
      <c r="B140">
        <v>115</v>
      </c>
      <c r="D140" t="s">
        <v>14</v>
      </c>
      <c r="E140">
        <v>67</v>
      </c>
    </row>
    <row r="141" spans="1:5" hidden="1" x14ac:dyDescent="0.2">
      <c r="A141" t="s">
        <v>14</v>
      </c>
      <c r="B141">
        <v>326</v>
      </c>
      <c r="D141" t="s">
        <v>14</v>
      </c>
      <c r="E141">
        <v>1068</v>
      </c>
    </row>
    <row r="142" spans="1:5" x14ac:dyDescent="0.2">
      <c r="A142" s="5" t="s">
        <v>20</v>
      </c>
      <c r="B142">
        <v>186</v>
      </c>
      <c r="D142" t="s">
        <v>14</v>
      </c>
      <c r="E142">
        <v>424</v>
      </c>
    </row>
    <row r="143" spans="1:5" x14ac:dyDescent="0.2">
      <c r="A143" s="5" t="s">
        <v>20</v>
      </c>
      <c r="B143">
        <v>1071</v>
      </c>
      <c r="D143" t="s">
        <v>14</v>
      </c>
      <c r="E143">
        <v>151</v>
      </c>
    </row>
    <row r="144" spans="1:5" x14ac:dyDescent="0.2">
      <c r="A144" s="5" t="s">
        <v>20</v>
      </c>
      <c r="B144">
        <v>117</v>
      </c>
      <c r="D144" t="s">
        <v>14</v>
      </c>
      <c r="E144">
        <v>1608</v>
      </c>
    </row>
    <row r="145" spans="1:5" x14ac:dyDescent="0.2">
      <c r="A145" s="5" t="s">
        <v>20</v>
      </c>
      <c r="B145">
        <v>70</v>
      </c>
      <c r="D145" t="s">
        <v>14</v>
      </c>
      <c r="E145">
        <v>941</v>
      </c>
    </row>
    <row r="146" spans="1:5" x14ac:dyDescent="0.2">
      <c r="A146" s="5" t="s">
        <v>20</v>
      </c>
      <c r="B146">
        <v>135</v>
      </c>
      <c r="D146" t="s">
        <v>14</v>
      </c>
      <c r="E146">
        <v>1</v>
      </c>
    </row>
    <row r="147" spans="1:5" x14ac:dyDescent="0.2">
      <c r="A147" s="5" t="s">
        <v>20</v>
      </c>
      <c r="B147">
        <v>768</v>
      </c>
      <c r="D147" t="s">
        <v>14</v>
      </c>
      <c r="E147">
        <v>40</v>
      </c>
    </row>
    <row r="148" spans="1:5" hidden="1" x14ac:dyDescent="0.2">
      <c r="A148" t="s">
        <v>74</v>
      </c>
      <c r="B148">
        <v>51</v>
      </c>
      <c r="D148" t="s">
        <v>14</v>
      </c>
      <c r="E148">
        <v>3015</v>
      </c>
    </row>
    <row r="149" spans="1:5" x14ac:dyDescent="0.2">
      <c r="A149" s="5" t="s">
        <v>20</v>
      </c>
      <c r="B149">
        <v>199</v>
      </c>
      <c r="D149" t="s">
        <v>14</v>
      </c>
      <c r="E149">
        <v>435</v>
      </c>
    </row>
    <row r="150" spans="1:5" x14ac:dyDescent="0.2">
      <c r="A150" s="5" t="s">
        <v>20</v>
      </c>
      <c r="B150">
        <v>107</v>
      </c>
      <c r="D150" t="s">
        <v>14</v>
      </c>
      <c r="E150">
        <v>714</v>
      </c>
    </row>
    <row r="151" spans="1:5" x14ac:dyDescent="0.2">
      <c r="A151" s="5" t="s">
        <v>20</v>
      </c>
      <c r="B151">
        <v>195</v>
      </c>
      <c r="D151" t="s">
        <v>14</v>
      </c>
      <c r="E151">
        <v>5497</v>
      </c>
    </row>
    <row r="152" spans="1:5" hidden="1" x14ac:dyDescent="0.2">
      <c r="A152" t="s">
        <v>14</v>
      </c>
      <c r="B152">
        <v>1</v>
      </c>
      <c r="D152" t="s">
        <v>14</v>
      </c>
      <c r="E152">
        <v>418</v>
      </c>
    </row>
    <row r="153" spans="1:5" hidden="1" x14ac:dyDescent="0.2">
      <c r="A153" t="s">
        <v>14</v>
      </c>
      <c r="B153">
        <v>1467</v>
      </c>
      <c r="D153" t="s">
        <v>14</v>
      </c>
      <c r="E153">
        <v>1439</v>
      </c>
    </row>
    <row r="154" spans="1:5" x14ac:dyDescent="0.2">
      <c r="A154" s="5" t="s">
        <v>20</v>
      </c>
      <c r="B154">
        <v>3376</v>
      </c>
      <c r="D154" t="s">
        <v>14</v>
      </c>
      <c r="E154">
        <v>15</v>
      </c>
    </row>
    <row r="155" spans="1:5" hidden="1" x14ac:dyDescent="0.2">
      <c r="A155" t="s">
        <v>14</v>
      </c>
      <c r="B155">
        <v>5681</v>
      </c>
      <c r="D155" t="s">
        <v>14</v>
      </c>
      <c r="E155">
        <v>1999</v>
      </c>
    </row>
    <row r="156" spans="1:5" hidden="1" x14ac:dyDescent="0.2">
      <c r="A156" t="s">
        <v>14</v>
      </c>
      <c r="B156">
        <v>1059</v>
      </c>
      <c r="D156" t="s">
        <v>14</v>
      </c>
      <c r="E156">
        <v>118</v>
      </c>
    </row>
    <row r="157" spans="1:5" hidden="1" x14ac:dyDescent="0.2">
      <c r="A157" t="s">
        <v>14</v>
      </c>
      <c r="B157">
        <v>1194</v>
      </c>
      <c r="D157" t="s">
        <v>14</v>
      </c>
      <c r="E157">
        <v>162</v>
      </c>
    </row>
    <row r="158" spans="1:5" hidden="1" x14ac:dyDescent="0.2">
      <c r="A158" t="s">
        <v>74</v>
      </c>
      <c r="B158">
        <v>379</v>
      </c>
      <c r="D158" t="s">
        <v>14</v>
      </c>
      <c r="E158">
        <v>83</v>
      </c>
    </row>
    <row r="159" spans="1:5" hidden="1" x14ac:dyDescent="0.2">
      <c r="A159" t="s">
        <v>14</v>
      </c>
      <c r="B159">
        <v>30</v>
      </c>
      <c r="D159" t="s">
        <v>14</v>
      </c>
      <c r="E159">
        <v>747</v>
      </c>
    </row>
    <row r="160" spans="1:5" x14ac:dyDescent="0.2">
      <c r="A160" s="5" t="s">
        <v>20</v>
      </c>
      <c r="B160">
        <v>41</v>
      </c>
      <c r="D160" t="s">
        <v>14</v>
      </c>
      <c r="E160">
        <v>84</v>
      </c>
    </row>
    <row r="161" spans="1:5" x14ac:dyDescent="0.2">
      <c r="A161" s="5" t="s">
        <v>20</v>
      </c>
      <c r="B161">
        <v>1821</v>
      </c>
      <c r="D161" t="s">
        <v>14</v>
      </c>
      <c r="E161">
        <v>91</v>
      </c>
    </row>
    <row r="162" spans="1:5" x14ac:dyDescent="0.2">
      <c r="A162" s="5" t="s">
        <v>20</v>
      </c>
      <c r="B162">
        <v>164</v>
      </c>
      <c r="D162" t="s">
        <v>14</v>
      </c>
      <c r="E162">
        <v>792</v>
      </c>
    </row>
    <row r="163" spans="1:5" hidden="1" x14ac:dyDescent="0.2">
      <c r="A163" t="s">
        <v>14</v>
      </c>
      <c r="B163">
        <v>75</v>
      </c>
      <c r="D163" t="s">
        <v>14</v>
      </c>
      <c r="E163">
        <v>32</v>
      </c>
    </row>
    <row r="164" spans="1:5" x14ac:dyDescent="0.2">
      <c r="A164" s="5" t="s">
        <v>20</v>
      </c>
      <c r="B164">
        <v>157</v>
      </c>
      <c r="D164" t="s">
        <v>14</v>
      </c>
      <c r="E164">
        <v>186</v>
      </c>
    </row>
    <row r="165" spans="1:5" x14ac:dyDescent="0.2">
      <c r="A165" s="5" t="s">
        <v>20</v>
      </c>
      <c r="B165">
        <v>246</v>
      </c>
      <c r="D165" t="s">
        <v>14</v>
      </c>
      <c r="E165">
        <v>605</v>
      </c>
    </row>
    <row r="166" spans="1:5" x14ac:dyDescent="0.2">
      <c r="A166" s="5" t="s">
        <v>20</v>
      </c>
      <c r="B166">
        <v>1396</v>
      </c>
      <c r="D166" t="s">
        <v>14</v>
      </c>
      <c r="E166">
        <v>1</v>
      </c>
    </row>
    <row r="167" spans="1:5" x14ac:dyDescent="0.2">
      <c r="A167" s="5" t="s">
        <v>20</v>
      </c>
      <c r="B167">
        <v>2506</v>
      </c>
      <c r="D167" t="s">
        <v>14</v>
      </c>
      <c r="E167">
        <v>31</v>
      </c>
    </row>
    <row r="168" spans="1:5" x14ac:dyDescent="0.2">
      <c r="A168" s="5" t="s">
        <v>20</v>
      </c>
      <c r="B168">
        <v>244</v>
      </c>
      <c r="D168" t="s">
        <v>14</v>
      </c>
      <c r="E168">
        <v>1181</v>
      </c>
    </row>
    <row r="169" spans="1:5" x14ac:dyDescent="0.2">
      <c r="A169" s="5" t="s">
        <v>20</v>
      </c>
      <c r="B169">
        <v>146</v>
      </c>
      <c r="D169" t="s">
        <v>14</v>
      </c>
      <c r="E169">
        <v>39</v>
      </c>
    </row>
    <row r="170" spans="1:5" hidden="1" x14ac:dyDescent="0.2">
      <c r="A170" t="s">
        <v>14</v>
      </c>
      <c r="B170">
        <v>955</v>
      </c>
      <c r="D170" t="s">
        <v>14</v>
      </c>
      <c r="E170">
        <v>46</v>
      </c>
    </row>
    <row r="171" spans="1:5" x14ac:dyDescent="0.2">
      <c r="A171" s="5" t="s">
        <v>20</v>
      </c>
      <c r="B171">
        <v>1267</v>
      </c>
      <c r="D171" t="s">
        <v>14</v>
      </c>
      <c r="E171">
        <v>105</v>
      </c>
    </row>
    <row r="172" spans="1:5" hidden="1" x14ac:dyDescent="0.2">
      <c r="A172" t="s">
        <v>14</v>
      </c>
      <c r="B172">
        <v>67</v>
      </c>
      <c r="D172" t="s">
        <v>14</v>
      </c>
      <c r="E172">
        <v>535</v>
      </c>
    </row>
    <row r="173" spans="1:5" hidden="1" x14ac:dyDescent="0.2">
      <c r="A173" t="s">
        <v>14</v>
      </c>
      <c r="B173">
        <v>5</v>
      </c>
      <c r="D173" t="s">
        <v>14</v>
      </c>
      <c r="E173">
        <v>16</v>
      </c>
    </row>
    <row r="174" spans="1:5" hidden="1" x14ac:dyDescent="0.2">
      <c r="A174" t="s">
        <v>14</v>
      </c>
      <c r="B174">
        <v>26</v>
      </c>
      <c r="D174" t="s">
        <v>14</v>
      </c>
      <c r="E174">
        <v>575</v>
      </c>
    </row>
    <row r="175" spans="1:5" x14ac:dyDescent="0.2">
      <c r="A175" s="5" t="s">
        <v>20</v>
      </c>
      <c r="B175">
        <v>1561</v>
      </c>
      <c r="D175" t="s">
        <v>14</v>
      </c>
      <c r="E175">
        <v>1120</v>
      </c>
    </row>
    <row r="176" spans="1:5" x14ac:dyDescent="0.2">
      <c r="A176" s="5" t="s">
        <v>20</v>
      </c>
      <c r="B176">
        <v>48</v>
      </c>
      <c r="D176" t="s">
        <v>14</v>
      </c>
      <c r="E176">
        <v>113</v>
      </c>
    </row>
    <row r="177" spans="1:5" hidden="1" x14ac:dyDescent="0.2">
      <c r="A177" t="s">
        <v>14</v>
      </c>
      <c r="B177">
        <v>1130</v>
      </c>
      <c r="D177" t="s">
        <v>14</v>
      </c>
      <c r="E177">
        <v>1538</v>
      </c>
    </row>
    <row r="178" spans="1:5" hidden="1" x14ac:dyDescent="0.2">
      <c r="A178" t="s">
        <v>14</v>
      </c>
      <c r="B178">
        <v>782</v>
      </c>
      <c r="D178" t="s">
        <v>14</v>
      </c>
      <c r="E178">
        <v>9</v>
      </c>
    </row>
    <row r="179" spans="1:5" x14ac:dyDescent="0.2">
      <c r="A179" s="5" t="s">
        <v>20</v>
      </c>
      <c r="B179">
        <v>2739</v>
      </c>
      <c r="D179" t="s">
        <v>14</v>
      </c>
      <c r="E179">
        <v>554</v>
      </c>
    </row>
    <row r="180" spans="1:5" hidden="1" x14ac:dyDescent="0.2">
      <c r="A180" t="s">
        <v>14</v>
      </c>
      <c r="B180">
        <v>210</v>
      </c>
      <c r="D180" t="s">
        <v>14</v>
      </c>
      <c r="E180">
        <v>648</v>
      </c>
    </row>
    <row r="181" spans="1:5" x14ac:dyDescent="0.2">
      <c r="A181" s="5" t="s">
        <v>20</v>
      </c>
      <c r="B181">
        <v>3537</v>
      </c>
      <c r="D181" t="s">
        <v>14</v>
      </c>
      <c r="E181">
        <v>21</v>
      </c>
    </row>
    <row r="182" spans="1:5" x14ac:dyDescent="0.2">
      <c r="A182" s="5" t="s">
        <v>20</v>
      </c>
      <c r="B182">
        <v>2107</v>
      </c>
      <c r="D182" t="s">
        <v>14</v>
      </c>
      <c r="E182">
        <v>54</v>
      </c>
    </row>
    <row r="183" spans="1:5" hidden="1" x14ac:dyDescent="0.2">
      <c r="A183" t="s">
        <v>14</v>
      </c>
      <c r="B183">
        <v>136</v>
      </c>
      <c r="D183" t="s">
        <v>14</v>
      </c>
      <c r="E183">
        <v>120</v>
      </c>
    </row>
    <row r="184" spans="1:5" x14ac:dyDescent="0.2">
      <c r="A184" s="5" t="s">
        <v>20</v>
      </c>
      <c r="B184">
        <v>3318</v>
      </c>
      <c r="D184" t="s">
        <v>14</v>
      </c>
      <c r="E184">
        <v>579</v>
      </c>
    </row>
    <row r="185" spans="1:5" hidden="1" x14ac:dyDescent="0.2">
      <c r="A185" t="s">
        <v>14</v>
      </c>
      <c r="B185">
        <v>86</v>
      </c>
      <c r="D185" t="s">
        <v>14</v>
      </c>
      <c r="E185">
        <v>2072</v>
      </c>
    </row>
    <row r="186" spans="1:5" x14ac:dyDescent="0.2">
      <c r="A186" s="5" t="s">
        <v>20</v>
      </c>
      <c r="B186">
        <v>340</v>
      </c>
      <c r="D186" t="s">
        <v>14</v>
      </c>
      <c r="E186">
        <v>0</v>
      </c>
    </row>
    <row r="187" spans="1:5" hidden="1" x14ac:dyDescent="0.2">
      <c r="A187" t="s">
        <v>14</v>
      </c>
      <c r="B187">
        <v>19</v>
      </c>
      <c r="D187" t="s">
        <v>14</v>
      </c>
      <c r="E187">
        <v>1796</v>
      </c>
    </row>
    <row r="188" spans="1:5" hidden="1" x14ac:dyDescent="0.2">
      <c r="A188" t="s">
        <v>14</v>
      </c>
      <c r="B188">
        <v>886</v>
      </c>
      <c r="D188" t="s">
        <v>14</v>
      </c>
      <c r="E188">
        <v>62</v>
      </c>
    </row>
    <row r="189" spans="1:5" x14ac:dyDescent="0.2">
      <c r="A189" s="5" t="s">
        <v>20</v>
      </c>
      <c r="B189">
        <v>1442</v>
      </c>
      <c r="D189" t="s">
        <v>14</v>
      </c>
      <c r="E189">
        <v>347</v>
      </c>
    </row>
    <row r="190" spans="1:5" hidden="1" x14ac:dyDescent="0.2">
      <c r="A190" t="s">
        <v>14</v>
      </c>
      <c r="B190">
        <v>35</v>
      </c>
      <c r="D190" t="s">
        <v>14</v>
      </c>
      <c r="E190">
        <v>19</v>
      </c>
    </row>
    <row r="191" spans="1:5" hidden="1" x14ac:dyDescent="0.2">
      <c r="A191" t="s">
        <v>74</v>
      </c>
      <c r="B191">
        <v>441</v>
      </c>
      <c r="D191" t="s">
        <v>14</v>
      </c>
      <c r="E191">
        <v>1258</v>
      </c>
    </row>
    <row r="192" spans="1:5" hidden="1" x14ac:dyDescent="0.2">
      <c r="A192" t="s">
        <v>14</v>
      </c>
      <c r="B192">
        <v>24</v>
      </c>
      <c r="D192" t="s">
        <v>14</v>
      </c>
      <c r="E192">
        <v>362</v>
      </c>
    </row>
    <row r="193" spans="1:5" hidden="1" x14ac:dyDescent="0.2">
      <c r="A193" t="s">
        <v>14</v>
      </c>
      <c r="B193">
        <v>86</v>
      </c>
      <c r="D193" t="s">
        <v>14</v>
      </c>
      <c r="E193">
        <v>133</v>
      </c>
    </row>
    <row r="194" spans="1:5" hidden="1" x14ac:dyDescent="0.2">
      <c r="A194" t="s">
        <v>14</v>
      </c>
      <c r="B194">
        <v>243</v>
      </c>
      <c r="D194" t="s">
        <v>14</v>
      </c>
      <c r="E194">
        <v>846</v>
      </c>
    </row>
    <row r="195" spans="1:5" hidden="1" x14ac:dyDescent="0.2">
      <c r="A195" t="s">
        <v>14</v>
      </c>
      <c r="B195">
        <v>65</v>
      </c>
      <c r="D195" t="s">
        <v>14</v>
      </c>
      <c r="E195">
        <v>10</v>
      </c>
    </row>
    <row r="196" spans="1:5" x14ac:dyDescent="0.2">
      <c r="A196" s="5" t="s">
        <v>20</v>
      </c>
      <c r="B196">
        <v>126</v>
      </c>
      <c r="D196" t="s">
        <v>14</v>
      </c>
      <c r="E196">
        <v>191</v>
      </c>
    </row>
    <row r="197" spans="1:5" x14ac:dyDescent="0.2">
      <c r="A197" s="5" t="s">
        <v>20</v>
      </c>
      <c r="B197">
        <v>524</v>
      </c>
      <c r="D197" t="s">
        <v>14</v>
      </c>
      <c r="E197">
        <v>1979</v>
      </c>
    </row>
    <row r="198" spans="1:5" hidden="1" x14ac:dyDescent="0.2">
      <c r="A198" t="s">
        <v>14</v>
      </c>
      <c r="B198">
        <v>100</v>
      </c>
      <c r="D198" t="s">
        <v>14</v>
      </c>
      <c r="E198">
        <v>63</v>
      </c>
    </row>
    <row r="199" spans="1:5" x14ac:dyDescent="0.2">
      <c r="A199" s="5" t="s">
        <v>20</v>
      </c>
      <c r="B199">
        <v>1989</v>
      </c>
      <c r="D199" t="s">
        <v>14</v>
      </c>
      <c r="E199">
        <v>6080</v>
      </c>
    </row>
    <row r="200" spans="1:5" hidden="1" x14ac:dyDescent="0.2">
      <c r="A200" t="s">
        <v>14</v>
      </c>
      <c r="B200">
        <v>168</v>
      </c>
      <c r="D200" t="s">
        <v>14</v>
      </c>
      <c r="E200">
        <v>80</v>
      </c>
    </row>
    <row r="201" spans="1:5" hidden="1" x14ac:dyDescent="0.2">
      <c r="A201" t="s">
        <v>14</v>
      </c>
      <c r="B201">
        <v>13</v>
      </c>
      <c r="D201" t="s">
        <v>14</v>
      </c>
      <c r="E201">
        <v>9</v>
      </c>
    </row>
    <row r="202" spans="1:5" hidden="1" x14ac:dyDescent="0.2">
      <c r="A202" t="s">
        <v>14</v>
      </c>
      <c r="B202">
        <v>1</v>
      </c>
      <c r="D202" t="s">
        <v>14</v>
      </c>
      <c r="E202">
        <v>1784</v>
      </c>
    </row>
    <row r="203" spans="1:5" x14ac:dyDescent="0.2">
      <c r="A203" s="5" t="s">
        <v>20</v>
      </c>
      <c r="B203">
        <v>157</v>
      </c>
      <c r="D203" t="s">
        <v>14</v>
      </c>
      <c r="E203">
        <v>243</v>
      </c>
    </row>
    <row r="204" spans="1:5" hidden="1" x14ac:dyDescent="0.2">
      <c r="A204" t="s">
        <v>74</v>
      </c>
      <c r="B204">
        <v>82</v>
      </c>
      <c r="D204" t="s">
        <v>14</v>
      </c>
      <c r="E204">
        <v>1296</v>
      </c>
    </row>
    <row r="205" spans="1:5" x14ac:dyDescent="0.2">
      <c r="A205" s="5" t="s">
        <v>20</v>
      </c>
      <c r="B205">
        <v>4498</v>
      </c>
      <c r="D205" t="s">
        <v>14</v>
      </c>
      <c r="E205">
        <v>77</v>
      </c>
    </row>
    <row r="206" spans="1:5" hidden="1" x14ac:dyDescent="0.2">
      <c r="A206" t="s">
        <v>14</v>
      </c>
      <c r="B206">
        <v>40</v>
      </c>
      <c r="D206" t="s">
        <v>14</v>
      </c>
      <c r="E206">
        <v>395</v>
      </c>
    </row>
    <row r="207" spans="1:5" x14ac:dyDescent="0.2">
      <c r="A207" s="5" t="s">
        <v>20</v>
      </c>
      <c r="B207">
        <v>80</v>
      </c>
      <c r="D207" t="s">
        <v>14</v>
      </c>
      <c r="E207">
        <v>49</v>
      </c>
    </row>
    <row r="208" spans="1:5" hidden="1" x14ac:dyDescent="0.2">
      <c r="A208" t="s">
        <v>74</v>
      </c>
      <c r="B208">
        <v>57</v>
      </c>
      <c r="D208" t="s">
        <v>14</v>
      </c>
      <c r="E208">
        <v>180</v>
      </c>
    </row>
    <row r="209" spans="1:5" x14ac:dyDescent="0.2">
      <c r="A209" s="5" t="s">
        <v>20</v>
      </c>
      <c r="B209">
        <v>43</v>
      </c>
      <c r="D209" t="s">
        <v>14</v>
      </c>
      <c r="E209">
        <v>2690</v>
      </c>
    </row>
    <row r="210" spans="1:5" x14ac:dyDescent="0.2">
      <c r="A210" s="5" t="s">
        <v>20</v>
      </c>
      <c r="B210">
        <v>2053</v>
      </c>
      <c r="D210" t="s">
        <v>14</v>
      </c>
      <c r="E210">
        <v>2779</v>
      </c>
    </row>
    <row r="211" spans="1:5" hidden="1" x14ac:dyDescent="0.2">
      <c r="A211" t="s">
        <v>47</v>
      </c>
      <c r="B211">
        <v>808</v>
      </c>
      <c r="D211" t="s">
        <v>14</v>
      </c>
      <c r="E211">
        <v>92</v>
      </c>
    </row>
    <row r="212" spans="1:5" hidden="1" x14ac:dyDescent="0.2">
      <c r="A212" t="s">
        <v>14</v>
      </c>
      <c r="B212">
        <v>226</v>
      </c>
      <c r="D212" t="s">
        <v>14</v>
      </c>
      <c r="E212">
        <v>1028</v>
      </c>
    </row>
    <row r="213" spans="1:5" hidden="1" x14ac:dyDescent="0.2">
      <c r="A213" t="s">
        <v>14</v>
      </c>
      <c r="B213">
        <v>1625</v>
      </c>
      <c r="D213" t="s">
        <v>14</v>
      </c>
      <c r="E213">
        <v>26</v>
      </c>
    </row>
    <row r="214" spans="1:5" x14ac:dyDescent="0.2">
      <c r="A214" s="5" t="s">
        <v>20</v>
      </c>
      <c r="B214">
        <v>168</v>
      </c>
      <c r="D214" t="s">
        <v>14</v>
      </c>
      <c r="E214">
        <v>1790</v>
      </c>
    </row>
    <row r="215" spans="1:5" x14ac:dyDescent="0.2">
      <c r="A215" s="5" t="s">
        <v>20</v>
      </c>
      <c r="B215">
        <v>4289</v>
      </c>
      <c r="D215" t="s">
        <v>14</v>
      </c>
      <c r="E215">
        <v>37</v>
      </c>
    </row>
    <row r="216" spans="1:5" x14ac:dyDescent="0.2">
      <c r="A216" s="5" t="s">
        <v>20</v>
      </c>
      <c r="B216">
        <v>165</v>
      </c>
      <c r="D216" t="s">
        <v>14</v>
      </c>
      <c r="E216">
        <v>35</v>
      </c>
    </row>
    <row r="217" spans="1:5" hidden="1" x14ac:dyDescent="0.2">
      <c r="A217" t="s">
        <v>14</v>
      </c>
      <c r="B217">
        <v>143</v>
      </c>
      <c r="D217" t="s">
        <v>14</v>
      </c>
      <c r="E217">
        <v>558</v>
      </c>
    </row>
    <row r="218" spans="1:5" x14ac:dyDescent="0.2">
      <c r="A218" s="5" t="s">
        <v>20</v>
      </c>
      <c r="B218">
        <v>1815</v>
      </c>
      <c r="D218" t="s">
        <v>14</v>
      </c>
      <c r="E218">
        <v>64</v>
      </c>
    </row>
    <row r="219" spans="1:5" hidden="1" x14ac:dyDescent="0.2">
      <c r="A219" t="s">
        <v>14</v>
      </c>
      <c r="B219">
        <v>934</v>
      </c>
      <c r="D219" t="s">
        <v>14</v>
      </c>
      <c r="E219">
        <v>245</v>
      </c>
    </row>
    <row r="220" spans="1:5" x14ac:dyDescent="0.2">
      <c r="A220" s="5" t="s">
        <v>20</v>
      </c>
      <c r="B220">
        <v>397</v>
      </c>
      <c r="D220" t="s">
        <v>14</v>
      </c>
      <c r="E220">
        <v>71</v>
      </c>
    </row>
    <row r="221" spans="1:5" x14ac:dyDescent="0.2">
      <c r="A221" s="5" t="s">
        <v>20</v>
      </c>
      <c r="B221">
        <v>1539</v>
      </c>
      <c r="D221" t="s">
        <v>14</v>
      </c>
      <c r="E221">
        <v>42</v>
      </c>
    </row>
    <row r="222" spans="1:5" hidden="1" x14ac:dyDescent="0.2">
      <c r="A222" t="s">
        <v>14</v>
      </c>
      <c r="B222">
        <v>17</v>
      </c>
      <c r="D222" t="s">
        <v>14</v>
      </c>
      <c r="E222">
        <v>156</v>
      </c>
    </row>
    <row r="223" spans="1:5" hidden="1" x14ac:dyDescent="0.2">
      <c r="A223" t="s">
        <v>14</v>
      </c>
      <c r="B223">
        <v>2179</v>
      </c>
      <c r="D223" t="s">
        <v>14</v>
      </c>
      <c r="E223">
        <v>1368</v>
      </c>
    </row>
    <row r="224" spans="1:5" x14ac:dyDescent="0.2">
      <c r="A224" s="5" t="s">
        <v>20</v>
      </c>
      <c r="B224">
        <v>138</v>
      </c>
      <c r="D224" t="s">
        <v>14</v>
      </c>
      <c r="E224">
        <v>102</v>
      </c>
    </row>
    <row r="225" spans="1:5" hidden="1" x14ac:dyDescent="0.2">
      <c r="A225" t="s">
        <v>14</v>
      </c>
      <c r="B225">
        <v>931</v>
      </c>
      <c r="D225" t="s">
        <v>14</v>
      </c>
      <c r="E225">
        <v>86</v>
      </c>
    </row>
    <row r="226" spans="1:5" x14ac:dyDescent="0.2">
      <c r="A226" s="5" t="s">
        <v>20</v>
      </c>
      <c r="B226">
        <v>3594</v>
      </c>
      <c r="D226" t="s">
        <v>14</v>
      </c>
      <c r="E226">
        <v>253</v>
      </c>
    </row>
    <row r="227" spans="1:5" x14ac:dyDescent="0.2">
      <c r="A227" s="5" t="s">
        <v>20</v>
      </c>
      <c r="B227">
        <v>5880</v>
      </c>
      <c r="D227" t="s">
        <v>14</v>
      </c>
      <c r="E227">
        <v>157</v>
      </c>
    </row>
    <row r="228" spans="1:5" x14ac:dyDescent="0.2">
      <c r="A228" s="5" t="s">
        <v>20</v>
      </c>
      <c r="B228">
        <v>112</v>
      </c>
      <c r="D228" t="s">
        <v>14</v>
      </c>
      <c r="E228">
        <v>183</v>
      </c>
    </row>
    <row r="229" spans="1:5" x14ac:dyDescent="0.2">
      <c r="A229" s="5" t="s">
        <v>20</v>
      </c>
      <c r="B229">
        <v>943</v>
      </c>
      <c r="D229" t="s">
        <v>14</v>
      </c>
      <c r="E229">
        <v>82</v>
      </c>
    </row>
    <row r="230" spans="1:5" x14ac:dyDescent="0.2">
      <c r="A230" s="5" t="s">
        <v>20</v>
      </c>
      <c r="B230">
        <v>2468</v>
      </c>
      <c r="D230" t="s">
        <v>14</v>
      </c>
      <c r="E230">
        <v>1</v>
      </c>
    </row>
    <row r="231" spans="1:5" x14ac:dyDescent="0.2">
      <c r="A231" s="5" t="s">
        <v>20</v>
      </c>
      <c r="B231">
        <v>2551</v>
      </c>
      <c r="D231" t="s">
        <v>14</v>
      </c>
      <c r="E231">
        <v>1198</v>
      </c>
    </row>
    <row r="232" spans="1:5" x14ac:dyDescent="0.2">
      <c r="A232" s="5" t="s">
        <v>20</v>
      </c>
      <c r="B232">
        <v>101</v>
      </c>
      <c r="D232" t="s">
        <v>14</v>
      </c>
      <c r="E232">
        <v>648</v>
      </c>
    </row>
    <row r="233" spans="1:5" hidden="1" x14ac:dyDescent="0.2">
      <c r="A233" t="s">
        <v>74</v>
      </c>
      <c r="B233">
        <v>67</v>
      </c>
      <c r="D233" t="s">
        <v>14</v>
      </c>
      <c r="E233">
        <v>64</v>
      </c>
    </row>
    <row r="234" spans="1:5" x14ac:dyDescent="0.2">
      <c r="A234" s="5" t="s">
        <v>20</v>
      </c>
      <c r="B234">
        <v>92</v>
      </c>
      <c r="D234" t="s">
        <v>14</v>
      </c>
      <c r="E234">
        <v>62</v>
      </c>
    </row>
    <row r="235" spans="1:5" x14ac:dyDescent="0.2">
      <c r="A235" s="5" t="s">
        <v>20</v>
      </c>
      <c r="B235">
        <v>62</v>
      </c>
      <c r="D235" t="s">
        <v>14</v>
      </c>
      <c r="E235">
        <v>750</v>
      </c>
    </row>
    <row r="236" spans="1:5" x14ac:dyDescent="0.2">
      <c r="A236" s="5" t="s">
        <v>20</v>
      </c>
      <c r="B236">
        <v>149</v>
      </c>
      <c r="D236" t="s">
        <v>14</v>
      </c>
      <c r="E236">
        <v>105</v>
      </c>
    </row>
    <row r="237" spans="1:5" hidden="1" x14ac:dyDescent="0.2">
      <c r="A237" t="s">
        <v>14</v>
      </c>
      <c r="B237">
        <v>92</v>
      </c>
      <c r="D237" t="s">
        <v>14</v>
      </c>
      <c r="E237">
        <v>2604</v>
      </c>
    </row>
    <row r="238" spans="1:5" hidden="1" x14ac:dyDescent="0.2">
      <c r="A238" t="s">
        <v>14</v>
      </c>
      <c r="B238">
        <v>57</v>
      </c>
      <c r="D238" t="s">
        <v>14</v>
      </c>
      <c r="E238">
        <v>65</v>
      </c>
    </row>
    <row r="239" spans="1:5" x14ac:dyDescent="0.2">
      <c r="A239" s="5" t="s">
        <v>20</v>
      </c>
      <c r="B239">
        <v>329</v>
      </c>
      <c r="D239" t="s">
        <v>14</v>
      </c>
      <c r="E239">
        <v>94</v>
      </c>
    </row>
    <row r="240" spans="1:5" x14ac:dyDescent="0.2">
      <c r="A240" s="5" t="s">
        <v>20</v>
      </c>
      <c r="B240">
        <v>97</v>
      </c>
      <c r="D240" t="s">
        <v>14</v>
      </c>
      <c r="E240">
        <v>257</v>
      </c>
    </row>
    <row r="241" spans="1:5" hidden="1" x14ac:dyDescent="0.2">
      <c r="A241" t="s">
        <v>14</v>
      </c>
      <c r="B241">
        <v>41</v>
      </c>
      <c r="D241" t="s">
        <v>14</v>
      </c>
      <c r="E241">
        <v>2928</v>
      </c>
    </row>
    <row r="242" spans="1:5" x14ac:dyDescent="0.2">
      <c r="A242" s="5" t="s">
        <v>20</v>
      </c>
      <c r="B242">
        <v>1784</v>
      </c>
      <c r="D242" t="s">
        <v>14</v>
      </c>
      <c r="E242">
        <v>4697</v>
      </c>
    </row>
    <row r="243" spans="1:5" x14ac:dyDescent="0.2">
      <c r="A243" s="5" t="s">
        <v>20</v>
      </c>
      <c r="B243">
        <v>1684</v>
      </c>
      <c r="D243" t="s">
        <v>14</v>
      </c>
      <c r="E243">
        <v>2915</v>
      </c>
    </row>
    <row r="244" spans="1:5" x14ac:dyDescent="0.2">
      <c r="A244" s="5" t="s">
        <v>20</v>
      </c>
      <c r="B244">
        <v>250</v>
      </c>
      <c r="D244" t="s">
        <v>14</v>
      </c>
      <c r="E244">
        <v>18</v>
      </c>
    </row>
    <row r="245" spans="1:5" x14ac:dyDescent="0.2">
      <c r="A245" s="5" t="s">
        <v>20</v>
      </c>
      <c r="B245">
        <v>238</v>
      </c>
      <c r="D245" t="s">
        <v>14</v>
      </c>
      <c r="E245">
        <v>602</v>
      </c>
    </row>
    <row r="246" spans="1:5" x14ac:dyDescent="0.2">
      <c r="A246" s="5" t="s">
        <v>20</v>
      </c>
      <c r="B246">
        <v>53</v>
      </c>
      <c r="D246" t="s">
        <v>14</v>
      </c>
      <c r="E246">
        <v>1</v>
      </c>
    </row>
    <row r="247" spans="1:5" x14ac:dyDescent="0.2">
      <c r="A247" s="5" t="s">
        <v>20</v>
      </c>
      <c r="B247">
        <v>214</v>
      </c>
      <c r="D247" t="s">
        <v>14</v>
      </c>
      <c r="E247">
        <v>3868</v>
      </c>
    </row>
    <row r="248" spans="1:5" x14ac:dyDescent="0.2">
      <c r="A248" s="5" t="s">
        <v>20</v>
      </c>
      <c r="B248">
        <v>222</v>
      </c>
      <c r="D248" t="s">
        <v>14</v>
      </c>
      <c r="E248">
        <v>504</v>
      </c>
    </row>
    <row r="249" spans="1:5" x14ac:dyDescent="0.2">
      <c r="A249" s="5" t="s">
        <v>20</v>
      </c>
      <c r="B249">
        <v>1884</v>
      </c>
      <c r="D249" t="s">
        <v>14</v>
      </c>
      <c r="E249">
        <v>14</v>
      </c>
    </row>
    <row r="250" spans="1:5" x14ac:dyDescent="0.2">
      <c r="A250" s="5" t="s">
        <v>20</v>
      </c>
      <c r="B250">
        <v>218</v>
      </c>
      <c r="D250" t="s">
        <v>14</v>
      </c>
      <c r="E250">
        <v>750</v>
      </c>
    </row>
    <row r="251" spans="1:5" x14ac:dyDescent="0.2">
      <c r="A251" s="5" t="s">
        <v>20</v>
      </c>
      <c r="B251">
        <v>6465</v>
      </c>
      <c r="D251" t="s">
        <v>14</v>
      </c>
      <c r="E251">
        <v>77</v>
      </c>
    </row>
    <row r="252" spans="1:5" hidden="1" x14ac:dyDescent="0.2">
      <c r="A252" t="s">
        <v>14</v>
      </c>
      <c r="B252">
        <v>1</v>
      </c>
      <c r="D252" t="s">
        <v>14</v>
      </c>
      <c r="E252">
        <v>752</v>
      </c>
    </row>
    <row r="253" spans="1:5" hidden="1" x14ac:dyDescent="0.2">
      <c r="A253" t="s">
        <v>14</v>
      </c>
      <c r="B253">
        <v>101</v>
      </c>
      <c r="D253" t="s">
        <v>14</v>
      </c>
      <c r="E253">
        <v>131</v>
      </c>
    </row>
    <row r="254" spans="1:5" x14ac:dyDescent="0.2">
      <c r="A254" s="5" t="s">
        <v>20</v>
      </c>
      <c r="B254">
        <v>59</v>
      </c>
      <c r="D254" t="s">
        <v>14</v>
      </c>
      <c r="E254">
        <v>87</v>
      </c>
    </row>
    <row r="255" spans="1:5" hidden="1" x14ac:dyDescent="0.2">
      <c r="A255" t="s">
        <v>14</v>
      </c>
      <c r="B255">
        <v>1335</v>
      </c>
      <c r="D255" t="s">
        <v>14</v>
      </c>
      <c r="E255">
        <v>1063</v>
      </c>
    </row>
    <row r="256" spans="1:5" x14ac:dyDescent="0.2">
      <c r="A256" s="5" t="s">
        <v>20</v>
      </c>
      <c r="B256">
        <v>88</v>
      </c>
      <c r="D256" t="s">
        <v>14</v>
      </c>
      <c r="E256">
        <v>76</v>
      </c>
    </row>
    <row r="257" spans="1:5" x14ac:dyDescent="0.2">
      <c r="A257" s="5" t="s">
        <v>20</v>
      </c>
      <c r="B257">
        <v>1697</v>
      </c>
      <c r="D257" t="s">
        <v>14</v>
      </c>
      <c r="E257">
        <v>4428</v>
      </c>
    </row>
    <row r="258" spans="1:5" hidden="1" x14ac:dyDescent="0.2">
      <c r="A258" t="s">
        <v>14</v>
      </c>
      <c r="B258">
        <v>15</v>
      </c>
      <c r="D258" t="s">
        <v>14</v>
      </c>
      <c r="E258">
        <v>58</v>
      </c>
    </row>
    <row r="259" spans="1:5" x14ac:dyDescent="0.2">
      <c r="A259" s="5" t="s">
        <v>20</v>
      </c>
      <c r="B259">
        <v>92</v>
      </c>
      <c r="D259" t="s">
        <v>14</v>
      </c>
      <c r="E259">
        <v>111</v>
      </c>
    </row>
    <row r="260" spans="1:5" x14ac:dyDescent="0.2">
      <c r="A260" s="5" t="s">
        <v>20</v>
      </c>
      <c r="B260">
        <v>186</v>
      </c>
      <c r="D260" t="s">
        <v>14</v>
      </c>
      <c r="E260">
        <v>2955</v>
      </c>
    </row>
    <row r="261" spans="1:5" x14ac:dyDescent="0.2">
      <c r="A261" s="5" t="s">
        <v>20</v>
      </c>
      <c r="B261">
        <v>138</v>
      </c>
      <c r="D261" t="s">
        <v>14</v>
      </c>
      <c r="E261">
        <v>1657</v>
      </c>
    </row>
    <row r="262" spans="1:5" x14ac:dyDescent="0.2">
      <c r="A262" s="5" t="s">
        <v>20</v>
      </c>
      <c r="B262">
        <v>261</v>
      </c>
      <c r="D262" t="s">
        <v>14</v>
      </c>
      <c r="E262">
        <v>926</v>
      </c>
    </row>
    <row r="263" spans="1:5" hidden="1" x14ac:dyDescent="0.2">
      <c r="A263" t="s">
        <v>14</v>
      </c>
      <c r="B263">
        <v>454</v>
      </c>
      <c r="D263" t="s">
        <v>14</v>
      </c>
      <c r="E263">
        <v>77</v>
      </c>
    </row>
    <row r="264" spans="1:5" x14ac:dyDescent="0.2">
      <c r="A264" s="5" t="s">
        <v>20</v>
      </c>
      <c r="B264">
        <v>107</v>
      </c>
      <c r="D264" t="s">
        <v>14</v>
      </c>
      <c r="E264">
        <v>1748</v>
      </c>
    </row>
    <row r="265" spans="1:5" x14ac:dyDescent="0.2">
      <c r="A265" s="5" t="s">
        <v>20</v>
      </c>
      <c r="B265">
        <v>199</v>
      </c>
      <c r="D265" t="s">
        <v>14</v>
      </c>
      <c r="E265">
        <v>79</v>
      </c>
    </row>
    <row r="266" spans="1:5" x14ac:dyDescent="0.2">
      <c r="A266" s="5" t="s">
        <v>20</v>
      </c>
      <c r="B266">
        <v>5512</v>
      </c>
      <c r="D266" t="s">
        <v>14</v>
      </c>
      <c r="E266">
        <v>889</v>
      </c>
    </row>
    <row r="267" spans="1:5" x14ac:dyDescent="0.2">
      <c r="A267" s="5" t="s">
        <v>20</v>
      </c>
      <c r="B267">
        <v>86</v>
      </c>
      <c r="D267" t="s">
        <v>14</v>
      </c>
      <c r="E267">
        <v>56</v>
      </c>
    </row>
    <row r="268" spans="1:5" hidden="1" x14ac:dyDescent="0.2">
      <c r="A268" t="s">
        <v>14</v>
      </c>
      <c r="B268">
        <v>3182</v>
      </c>
      <c r="D268" t="s">
        <v>14</v>
      </c>
      <c r="E268">
        <v>1</v>
      </c>
    </row>
    <row r="269" spans="1:5" x14ac:dyDescent="0.2">
      <c r="A269" s="5" t="s">
        <v>20</v>
      </c>
      <c r="B269">
        <v>2768</v>
      </c>
      <c r="D269" t="s">
        <v>14</v>
      </c>
      <c r="E269">
        <v>83</v>
      </c>
    </row>
    <row r="270" spans="1:5" x14ac:dyDescent="0.2">
      <c r="A270" s="5" t="s">
        <v>20</v>
      </c>
      <c r="B270">
        <v>48</v>
      </c>
      <c r="D270" t="s">
        <v>14</v>
      </c>
      <c r="E270">
        <v>2025</v>
      </c>
    </row>
    <row r="271" spans="1:5" x14ac:dyDescent="0.2">
      <c r="A271" s="5" t="s">
        <v>20</v>
      </c>
      <c r="B271">
        <v>87</v>
      </c>
      <c r="D271" t="s">
        <v>14</v>
      </c>
      <c r="E271">
        <v>14</v>
      </c>
    </row>
    <row r="272" spans="1:5" hidden="1" x14ac:dyDescent="0.2">
      <c r="A272" t="s">
        <v>74</v>
      </c>
      <c r="B272">
        <v>1890</v>
      </c>
      <c r="D272" t="s">
        <v>14</v>
      </c>
      <c r="E272">
        <v>656</v>
      </c>
    </row>
    <row r="273" spans="1:5" hidden="1" x14ac:dyDescent="0.2">
      <c r="A273" t="s">
        <v>47</v>
      </c>
      <c r="B273">
        <v>61</v>
      </c>
      <c r="D273" t="s">
        <v>14</v>
      </c>
      <c r="E273">
        <v>1596</v>
      </c>
    </row>
    <row r="274" spans="1:5" x14ac:dyDescent="0.2">
      <c r="A274" s="5" t="s">
        <v>20</v>
      </c>
      <c r="B274">
        <v>1894</v>
      </c>
      <c r="D274" t="s">
        <v>14</v>
      </c>
      <c r="E274">
        <v>10</v>
      </c>
    </row>
    <row r="275" spans="1:5" x14ac:dyDescent="0.2">
      <c r="A275" s="5" t="s">
        <v>20</v>
      </c>
      <c r="B275">
        <v>282</v>
      </c>
      <c r="D275" t="s">
        <v>14</v>
      </c>
      <c r="E275">
        <v>1121</v>
      </c>
    </row>
    <row r="276" spans="1:5" hidden="1" x14ac:dyDescent="0.2">
      <c r="A276" t="s">
        <v>14</v>
      </c>
      <c r="B276">
        <v>15</v>
      </c>
      <c r="D276" t="s">
        <v>14</v>
      </c>
      <c r="E276">
        <v>15</v>
      </c>
    </row>
    <row r="277" spans="1:5" x14ac:dyDescent="0.2">
      <c r="A277" s="5" t="s">
        <v>20</v>
      </c>
      <c r="B277">
        <v>116</v>
      </c>
      <c r="D277" t="s">
        <v>14</v>
      </c>
      <c r="E277">
        <v>191</v>
      </c>
    </row>
    <row r="278" spans="1:5" hidden="1" x14ac:dyDescent="0.2">
      <c r="A278" t="s">
        <v>14</v>
      </c>
      <c r="B278">
        <v>133</v>
      </c>
      <c r="D278" t="s">
        <v>14</v>
      </c>
      <c r="E278">
        <v>16</v>
      </c>
    </row>
    <row r="279" spans="1:5" x14ac:dyDescent="0.2">
      <c r="A279" s="5" t="s">
        <v>20</v>
      </c>
      <c r="B279">
        <v>83</v>
      </c>
      <c r="D279" t="s">
        <v>14</v>
      </c>
      <c r="E279">
        <v>17</v>
      </c>
    </row>
    <row r="280" spans="1:5" x14ac:dyDescent="0.2">
      <c r="A280" s="5" t="s">
        <v>20</v>
      </c>
      <c r="B280">
        <v>91</v>
      </c>
      <c r="D280" t="s">
        <v>14</v>
      </c>
      <c r="E280">
        <v>34</v>
      </c>
    </row>
    <row r="281" spans="1:5" x14ac:dyDescent="0.2">
      <c r="A281" s="5" t="s">
        <v>20</v>
      </c>
      <c r="B281">
        <v>546</v>
      </c>
      <c r="D281" t="s">
        <v>14</v>
      </c>
      <c r="E281">
        <v>1</v>
      </c>
    </row>
    <row r="282" spans="1:5" x14ac:dyDescent="0.2">
      <c r="A282" s="5" t="s">
        <v>20</v>
      </c>
      <c r="B282">
        <v>393</v>
      </c>
      <c r="D282" t="s">
        <v>14</v>
      </c>
      <c r="E282">
        <v>1274</v>
      </c>
    </row>
    <row r="283" spans="1:5" hidden="1" x14ac:dyDescent="0.2">
      <c r="A283" t="s">
        <v>14</v>
      </c>
      <c r="B283">
        <v>2062</v>
      </c>
      <c r="D283" t="s">
        <v>14</v>
      </c>
      <c r="E283">
        <v>210</v>
      </c>
    </row>
    <row r="284" spans="1:5" x14ac:dyDescent="0.2">
      <c r="A284" s="5" t="s">
        <v>20</v>
      </c>
      <c r="B284">
        <v>133</v>
      </c>
      <c r="D284" t="s">
        <v>14</v>
      </c>
      <c r="E284">
        <v>248</v>
      </c>
    </row>
    <row r="285" spans="1:5" hidden="1" x14ac:dyDescent="0.2">
      <c r="A285" t="s">
        <v>14</v>
      </c>
      <c r="B285">
        <v>29</v>
      </c>
      <c r="D285" t="s">
        <v>14</v>
      </c>
      <c r="E285">
        <v>513</v>
      </c>
    </row>
    <row r="286" spans="1:5" hidden="1" x14ac:dyDescent="0.2">
      <c r="A286" t="s">
        <v>14</v>
      </c>
      <c r="B286">
        <v>132</v>
      </c>
      <c r="D286" t="s">
        <v>14</v>
      </c>
      <c r="E286">
        <v>3410</v>
      </c>
    </row>
    <row r="287" spans="1:5" x14ac:dyDescent="0.2">
      <c r="A287" s="5" t="s">
        <v>20</v>
      </c>
      <c r="B287">
        <v>254</v>
      </c>
      <c r="D287" t="s">
        <v>14</v>
      </c>
      <c r="E287">
        <v>10</v>
      </c>
    </row>
    <row r="288" spans="1:5" hidden="1" x14ac:dyDescent="0.2">
      <c r="A288" t="s">
        <v>74</v>
      </c>
      <c r="B288">
        <v>184</v>
      </c>
      <c r="D288" t="s">
        <v>14</v>
      </c>
      <c r="E288">
        <v>2201</v>
      </c>
    </row>
    <row r="289" spans="1:5" x14ac:dyDescent="0.2">
      <c r="A289" s="5" t="s">
        <v>20</v>
      </c>
      <c r="B289">
        <v>176</v>
      </c>
      <c r="D289" t="s">
        <v>14</v>
      </c>
      <c r="E289">
        <v>676</v>
      </c>
    </row>
    <row r="290" spans="1:5" hidden="1" x14ac:dyDescent="0.2">
      <c r="A290" t="s">
        <v>14</v>
      </c>
      <c r="B290">
        <v>137</v>
      </c>
      <c r="D290" t="s">
        <v>14</v>
      </c>
      <c r="E290">
        <v>831</v>
      </c>
    </row>
    <row r="291" spans="1:5" x14ac:dyDescent="0.2">
      <c r="A291" s="5" t="s">
        <v>20</v>
      </c>
      <c r="B291">
        <v>337</v>
      </c>
      <c r="D291" t="s">
        <v>14</v>
      </c>
      <c r="E291">
        <v>859</v>
      </c>
    </row>
    <row r="292" spans="1:5" hidden="1" x14ac:dyDescent="0.2">
      <c r="A292" t="s">
        <v>14</v>
      </c>
      <c r="B292">
        <v>908</v>
      </c>
      <c r="D292" t="s">
        <v>14</v>
      </c>
      <c r="E292">
        <v>45</v>
      </c>
    </row>
    <row r="293" spans="1:5" x14ac:dyDescent="0.2">
      <c r="A293" s="5" t="s">
        <v>20</v>
      </c>
      <c r="B293">
        <v>107</v>
      </c>
      <c r="D293" t="s">
        <v>14</v>
      </c>
      <c r="E293">
        <v>6</v>
      </c>
    </row>
    <row r="294" spans="1:5" hidden="1" x14ac:dyDescent="0.2">
      <c r="A294" t="s">
        <v>14</v>
      </c>
      <c r="B294">
        <v>10</v>
      </c>
      <c r="D294" t="s">
        <v>14</v>
      </c>
      <c r="E294">
        <v>7</v>
      </c>
    </row>
    <row r="295" spans="1:5" hidden="1" x14ac:dyDescent="0.2">
      <c r="A295" t="s">
        <v>74</v>
      </c>
      <c r="B295">
        <v>32</v>
      </c>
      <c r="D295" t="s">
        <v>14</v>
      </c>
      <c r="E295">
        <v>31</v>
      </c>
    </row>
    <row r="296" spans="1:5" x14ac:dyDescent="0.2">
      <c r="A296" s="5" t="s">
        <v>20</v>
      </c>
      <c r="B296">
        <v>183</v>
      </c>
      <c r="D296" t="s">
        <v>14</v>
      </c>
      <c r="E296">
        <v>78</v>
      </c>
    </row>
    <row r="297" spans="1:5" hidden="1" x14ac:dyDescent="0.2">
      <c r="A297" t="s">
        <v>14</v>
      </c>
      <c r="B297">
        <v>1910</v>
      </c>
      <c r="D297" t="s">
        <v>14</v>
      </c>
      <c r="E297">
        <v>1225</v>
      </c>
    </row>
    <row r="298" spans="1:5" hidden="1" x14ac:dyDescent="0.2">
      <c r="A298" t="s">
        <v>14</v>
      </c>
      <c r="B298">
        <v>38</v>
      </c>
      <c r="D298" t="s">
        <v>14</v>
      </c>
      <c r="E298">
        <v>1</v>
      </c>
    </row>
    <row r="299" spans="1:5" hidden="1" x14ac:dyDescent="0.2">
      <c r="A299" t="s">
        <v>14</v>
      </c>
      <c r="B299">
        <v>104</v>
      </c>
      <c r="D299" t="s">
        <v>14</v>
      </c>
      <c r="E299">
        <v>67</v>
      </c>
    </row>
    <row r="300" spans="1:5" x14ac:dyDescent="0.2">
      <c r="A300" s="5" t="s">
        <v>20</v>
      </c>
      <c r="B300">
        <v>72</v>
      </c>
      <c r="D300" t="s">
        <v>14</v>
      </c>
      <c r="E300">
        <v>19</v>
      </c>
    </row>
    <row r="301" spans="1:5" hidden="1" x14ac:dyDescent="0.2">
      <c r="A301" t="s">
        <v>14</v>
      </c>
      <c r="B301">
        <v>49</v>
      </c>
      <c r="D301" t="s">
        <v>14</v>
      </c>
      <c r="E301">
        <v>2108</v>
      </c>
    </row>
    <row r="302" spans="1:5" hidden="1" x14ac:dyDescent="0.2">
      <c r="A302" t="s">
        <v>14</v>
      </c>
      <c r="B302">
        <v>1</v>
      </c>
      <c r="D302" t="s">
        <v>14</v>
      </c>
      <c r="E302">
        <v>679</v>
      </c>
    </row>
    <row r="303" spans="1:5" x14ac:dyDescent="0.2">
      <c r="A303" s="5" t="s">
        <v>20</v>
      </c>
      <c r="B303">
        <v>295</v>
      </c>
      <c r="D303" t="s">
        <v>14</v>
      </c>
      <c r="E303">
        <v>36</v>
      </c>
    </row>
    <row r="304" spans="1:5" hidden="1" x14ac:dyDescent="0.2">
      <c r="A304" t="s">
        <v>14</v>
      </c>
      <c r="B304">
        <v>245</v>
      </c>
      <c r="D304" t="s">
        <v>14</v>
      </c>
      <c r="E304">
        <v>47</v>
      </c>
    </row>
    <row r="305" spans="1:5" hidden="1" x14ac:dyDescent="0.2">
      <c r="A305" t="s">
        <v>14</v>
      </c>
      <c r="B305">
        <v>32</v>
      </c>
      <c r="D305" t="s">
        <v>14</v>
      </c>
      <c r="E305">
        <v>70</v>
      </c>
    </row>
    <row r="306" spans="1:5" x14ac:dyDescent="0.2">
      <c r="A306" s="5" t="s">
        <v>20</v>
      </c>
      <c r="B306">
        <v>142</v>
      </c>
      <c r="D306" t="s">
        <v>14</v>
      </c>
      <c r="E306">
        <v>154</v>
      </c>
    </row>
    <row r="307" spans="1:5" x14ac:dyDescent="0.2">
      <c r="A307" s="5" t="s">
        <v>20</v>
      </c>
      <c r="B307">
        <v>85</v>
      </c>
      <c r="D307" t="s">
        <v>14</v>
      </c>
      <c r="E307">
        <v>22</v>
      </c>
    </row>
    <row r="308" spans="1:5" hidden="1" x14ac:dyDescent="0.2">
      <c r="A308" t="s">
        <v>14</v>
      </c>
      <c r="B308">
        <v>7</v>
      </c>
      <c r="D308" t="s">
        <v>14</v>
      </c>
      <c r="E308">
        <v>1758</v>
      </c>
    </row>
    <row r="309" spans="1:5" x14ac:dyDescent="0.2">
      <c r="A309" s="5" t="s">
        <v>20</v>
      </c>
      <c r="B309">
        <v>659</v>
      </c>
      <c r="D309" t="s">
        <v>14</v>
      </c>
      <c r="E309">
        <v>94</v>
      </c>
    </row>
    <row r="310" spans="1:5" hidden="1" x14ac:dyDescent="0.2">
      <c r="A310" t="s">
        <v>14</v>
      </c>
      <c r="B310">
        <v>803</v>
      </c>
      <c r="D310" t="s">
        <v>14</v>
      </c>
      <c r="E310">
        <v>33</v>
      </c>
    </row>
    <row r="311" spans="1:5" hidden="1" x14ac:dyDescent="0.2">
      <c r="A311" t="s">
        <v>74</v>
      </c>
      <c r="B311">
        <v>75</v>
      </c>
      <c r="D311" t="s">
        <v>14</v>
      </c>
      <c r="E311">
        <v>1</v>
      </c>
    </row>
    <row r="312" spans="1:5" hidden="1" x14ac:dyDescent="0.2">
      <c r="A312" t="s">
        <v>14</v>
      </c>
      <c r="B312">
        <v>16</v>
      </c>
      <c r="D312" t="s">
        <v>14</v>
      </c>
      <c r="E312">
        <v>31</v>
      </c>
    </row>
    <row r="313" spans="1:5" x14ac:dyDescent="0.2">
      <c r="A313" s="5" t="s">
        <v>20</v>
      </c>
      <c r="B313">
        <v>121</v>
      </c>
      <c r="D313" t="s">
        <v>14</v>
      </c>
      <c r="E313">
        <v>35</v>
      </c>
    </row>
    <row r="314" spans="1:5" x14ac:dyDescent="0.2">
      <c r="A314" s="5" t="s">
        <v>20</v>
      </c>
      <c r="B314">
        <v>3742</v>
      </c>
      <c r="D314" t="s">
        <v>14</v>
      </c>
      <c r="E314">
        <v>63</v>
      </c>
    </row>
    <row r="315" spans="1:5" x14ac:dyDescent="0.2">
      <c r="A315" s="5" t="s">
        <v>20</v>
      </c>
      <c r="B315">
        <v>223</v>
      </c>
      <c r="D315" t="s">
        <v>14</v>
      </c>
      <c r="E315">
        <v>526</v>
      </c>
    </row>
    <row r="316" spans="1:5" x14ac:dyDescent="0.2">
      <c r="A316" s="5" t="s">
        <v>20</v>
      </c>
      <c r="B316">
        <v>133</v>
      </c>
      <c r="D316" t="s">
        <v>14</v>
      </c>
      <c r="E316">
        <v>121</v>
      </c>
    </row>
    <row r="317" spans="1:5" hidden="1" x14ac:dyDescent="0.2">
      <c r="A317" t="s">
        <v>14</v>
      </c>
      <c r="B317">
        <v>31</v>
      </c>
      <c r="D317" t="s">
        <v>14</v>
      </c>
      <c r="E317">
        <v>67</v>
      </c>
    </row>
    <row r="318" spans="1:5" hidden="1" x14ac:dyDescent="0.2">
      <c r="A318" t="s">
        <v>14</v>
      </c>
      <c r="B318">
        <v>108</v>
      </c>
      <c r="D318" t="s">
        <v>14</v>
      </c>
      <c r="E318">
        <v>57</v>
      </c>
    </row>
    <row r="319" spans="1:5" hidden="1" x14ac:dyDescent="0.2">
      <c r="A319" t="s">
        <v>14</v>
      </c>
      <c r="B319">
        <v>30</v>
      </c>
      <c r="D319" t="s">
        <v>14</v>
      </c>
      <c r="E319">
        <v>1229</v>
      </c>
    </row>
    <row r="320" spans="1:5" hidden="1" x14ac:dyDescent="0.2">
      <c r="A320" t="s">
        <v>14</v>
      </c>
      <c r="B320">
        <v>17</v>
      </c>
      <c r="D320" t="s">
        <v>14</v>
      </c>
      <c r="E320">
        <v>12</v>
      </c>
    </row>
    <row r="321" spans="1:5" hidden="1" x14ac:dyDescent="0.2">
      <c r="A321" t="s">
        <v>74</v>
      </c>
      <c r="B321">
        <v>64</v>
      </c>
      <c r="D321" t="s">
        <v>14</v>
      </c>
      <c r="E321">
        <v>452</v>
      </c>
    </row>
    <row r="322" spans="1:5" hidden="1" x14ac:dyDescent="0.2">
      <c r="A322" t="s">
        <v>14</v>
      </c>
      <c r="B322">
        <v>80</v>
      </c>
      <c r="D322" t="s">
        <v>14</v>
      </c>
      <c r="E322">
        <v>1886</v>
      </c>
    </row>
    <row r="323" spans="1:5" hidden="1" x14ac:dyDescent="0.2">
      <c r="A323" t="s">
        <v>14</v>
      </c>
      <c r="B323">
        <v>2468</v>
      </c>
      <c r="D323" t="s">
        <v>14</v>
      </c>
      <c r="E323">
        <v>1825</v>
      </c>
    </row>
    <row r="324" spans="1:5" x14ac:dyDescent="0.2">
      <c r="A324" s="5" t="s">
        <v>20</v>
      </c>
      <c r="B324">
        <v>5168</v>
      </c>
      <c r="D324" t="s">
        <v>14</v>
      </c>
      <c r="E324">
        <v>31</v>
      </c>
    </row>
    <row r="325" spans="1:5" hidden="1" x14ac:dyDescent="0.2">
      <c r="A325" t="s">
        <v>14</v>
      </c>
      <c r="B325">
        <v>26</v>
      </c>
      <c r="D325" t="s">
        <v>14</v>
      </c>
      <c r="E325">
        <v>107</v>
      </c>
    </row>
    <row r="326" spans="1:5" x14ac:dyDescent="0.2">
      <c r="A326" s="5" t="s">
        <v>20</v>
      </c>
      <c r="B326">
        <v>307</v>
      </c>
      <c r="D326" t="s">
        <v>14</v>
      </c>
      <c r="E326">
        <v>27</v>
      </c>
    </row>
    <row r="327" spans="1:5" hidden="1" x14ac:dyDescent="0.2">
      <c r="A327" t="s">
        <v>14</v>
      </c>
      <c r="B327">
        <v>73</v>
      </c>
      <c r="D327" t="s">
        <v>14</v>
      </c>
      <c r="E327">
        <v>1221</v>
      </c>
    </row>
    <row r="328" spans="1:5" hidden="1" x14ac:dyDescent="0.2">
      <c r="A328" t="s">
        <v>14</v>
      </c>
      <c r="B328">
        <v>128</v>
      </c>
      <c r="D328" t="s">
        <v>14</v>
      </c>
      <c r="E328">
        <v>1</v>
      </c>
    </row>
    <row r="329" spans="1:5" hidden="1" x14ac:dyDescent="0.2">
      <c r="A329" t="s">
        <v>14</v>
      </c>
      <c r="B329">
        <v>33</v>
      </c>
      <c r="D329" t="s">
        <v>14</v>
      </c>
      <c r="E329">
        <v>16</v>
      </c>
    </row>
    <row r="330" spans="1:5" x14ac:dyDescent="0.2">
      <c r="A330" s="5" t="s">
        <v>20</v>
      </c>
      <c r="B330">
        <v>2441</v>
      </c>
      <c r="D330" t="s">
        <v>14</v>
      </c>
      <c r="E330">
        <v>41</v>
      </c>
    </row>
    <row r="331" spans="1:5" hidden="1" x14ac:dyDescent="0.2">
      <c r="A331" t="s">
        <v>47</v>
      </c>
      <c r="B331">
        <v>211</v>
      </c>
      <c r="D331" t="s">
        <v>14</v>
      </c>
      <c r="E331">
        <v>523</v>
      </c>
    </row>
    <row r="332" spans="1:5" x14ac:dyDescent="0.2">
      <c r="A332" s="5" t="s">
        <v>20</v>
      </c>
      <c r="B332">
        <v>1385</v>
      </c>
      <c r="D332" t="s">
        <v>14</v>
      </c>
      <c r="E332">
        <v>141</v>
      </c>
    </row>
    <row r="333" spans="1:5" x14ac:dyDescent="0.2">
      <c r="A333" s="5" t="s">
        <v>20</v>
      </c>
      <c r="B333">
        <v>190</v>
      </c>
      <c r="D333" t="s">
        <v>14</v>
      </c>
      <c r="E333">
        <v>52</v>
      </c>
    </row>
    <row r="334" spans="1:5" x14ac:dyDescent="0.2">
      <c r="A334" s="5" t="s">
        <v>20</v>
      </c>
      <c r="B334">
        <v>470</v>
      </c>
      <c r="D334" t="s">
        <v>14</v>
      </c>
      <c r="E334">
        <v>225</v>
      </c>
    </row>
    <row r="335" spans="1:5" x14ac:dyDescent="0.2">
      <c r="A335" s="5" t="s">
        <v>20</v>
      </c>
      <c r="B335">
        <v>253</v>
      </c>
      <c r="D335" t="s">
        <v>14</v>
      </c>
      <c r="E335">
        <v>38</v>
      </c>
    </row>
    <row r="336" spans="1:5" x14ac:dyDescent="0.2">
      <c r="A336" s="5" t="s">
        <v>20</v>
      </c>
      <c r="B336">
        <v>1113</v>
      </c>
      <c r="D336" t="s">
        <v>14</v>
      </c>
      <c r="E336">
        <v>15</v>
      </c>
    </row>
    <row r="337" spans="1:5" x14ac:dyDescent="0.2">
      <c r="A337" s="5" t="s">
        <v>20</v>
      </c>
      <c r="B337">
        <v>2283</v>
      </c>
      <c r="D337" t="s">
        <v>14</v>
      </c>
      <c r="E337">
        <v>37</v>
      </c>
    </row>
    <row r="338" spans="1:5" hidden="1" x14ac:dyDescent="0.2">
      <c r="A338" t="s">
        <v>14</v>
      </c>
      <c r="B338">
        <v>1072</v>
      </c>
      <c r="D338" t="s">
        <v>14</v>
      </c>
      <c r="E338">
        <v>112</v>
      </c>
    </row>
    <row r="339" spans="1:5" x14ac:dyDescent="0.2">
      <c r="A339" s="5" t="s">
        <v>20</v>
      </c>
      <c r="B339">
        <v>1095</v>
      </c>
      <c r="D339" t="s">
        <v>14</v>
      </c>
      <c r="E339">
        <v>21</v>
      </c>
    </row>
    <row r="340" spans="1:5" x14ac:dyDescent="0.2">
      <c r="A340" s="5" t="s">
        <v>20</v>
      </c>
      <c r="B340">
        <v>1690</v>
      </c>
      <c r="D340" t="s">
        <v>14</v>
      </c>
      <c r="E340">
        <v>67</v>
      </c>
    </row>
    <row r="341" spans="1:5" hidden="1" x14ac:dyDescent="0.2">
      <c r="A341" t="s">
        <v>74</v>
      </c>
      <c r="B341">
        <v>1297</v>
      </c>
      <c r="D341" t="s">
        <v>14</v>
      </c>
      <c r="E341">
        <v>78</v>
      </c>
    </row>
    <row r="342" spans="1:5" hidden="1" x14ac:dyDescent="0.2">
      <c r="A342" t="s">
        <v>14</v>
      </c>
      <c r="B342">
        <v>393</v>
      </c>
      <c r="D342" t="s">
        <v>14</v>
      </c>
      <c r="E342">
        <v>67</v>
      </c>
    </row>
    <row r="343" spans="1:5" hidden="1" x14ac:dyDescent="0.2">
      <c r="A343" t="s">
        <v>14</v>
      </c>
      <c r="B343">
        <v>1257</v>
      </c>
      <c r="D343" t="s">
        <v>14</v>
      </c>
      <c r="E343">
        <v>263</v>
      </c>
    </row>
    <row r="344" spans="1:5" hidden="1" x14ac:dyDescent="0.2">
      <c r="A344" t="s">
        <v>14</v>
      </c>
      <c r="B344">
        <v>328</v>
      </c>
      <c r="D344" t="s">
        <v>14</v>
      </c>
      <c r="E344">
        <v>1691</v>
      </c>
    </row>
    <row r="345" spans="1:5" hidden="1" x14ac:dyDescent="0.2">
      <c r="A345" t="s">
        <v>14</v>
      </c>
      <c r="B345">
        <v>147</v>
      </c>
      <c r="D345" t="s">
        <v>14</v>
      </c>
      <c r="E345">
        <v>181</v>
      </c>
    </row>
    <row r="346" spans="1:5" hidden="1" x14ac:dyDescent="0.2">
      <c r="A346" t="s">
        <v>14</v>
      </c>
      <c r="B346">
        <v>830</v>
      </c>
      <c r="D346" t="s">
        <v>14</v>
      </c>
      <c r="E346">
        <v>13</v>
      </c>
    </row>
    <row r="347" spans="1:5" hidden="1" x14ac:dyDescent="0.2">
      <c r="A347" t="s">
        <v>14</v>
      </c>
      <c r="B347">
        <v>331</v>
      </c>
      <c r="D347" t="s">
        <v>14</v>
      </c>
      <c r="E347">
        <v>1</v>
      </c>
    </row>
    <row r="348" spans="1:5" hidden="1" x14ac:dyDescent="0.2">
      <c r="A348" t="s">
        <v>14</v>
      </c>
      <c r="B348">
        <v>25</v>
      </c>
      <c r="D348" t="s">
        <v>14</v>
      </c>
      <c r="E348">
        <v>21</v>
      </c>
    </row>
    <row r="349" spans="1:5" x14ac:dyDescent="0.2">
      <c r="A349" s="5" t="s">
        <v>20</v>
      </c>
      <c r="B349">
        <v>191</v>
      </c>
      <c r="D349" t="s">
        <v>14</v>
      </c>
      <c r="E349">
        <v>830</v>
      </c>
    </row>
    <row r="350" spans="1:5" hidden="1" x14ac:dyDescent="0.2">
      <c r="A350" t="s">
        <v>14</v>
      </c>
      <c r="B350">
        <v>3483</v>
      </c>
      <c r="D350" t="s">
        <v>14</v>
      </c>
      <c r="E350">
        <v>130</v>
      </c>
    </row>
    <row r="351" spans="1:5" hidden="1" x14ac:dyDescent="0.2">
      <c r="A351" t="s">
        <v>14</v>
      </c>
      <c r="B351">
        <v>923</v>
      </c>
      <c r="D351" t="s">
        <v>14</v>
      </c>
      <c r="E351">
        <v>55</v>
      </c>
    </row>
    <row r="352" spans="1:5" hidden="1" x14ac:dyDescent="0.2">
      <c r="A352" t="s">
        <v>14</v>
      </c>
      <c r="B352">
        <v>1</v>
      </c>
      <c r="D352" t="s">
        <v>14</v>
      </c>
      <c r="E352">
        <v>114</v>
      </c>
    </row>
    <row r="353" spans="1:5" x14ac:dyDescent="0.2">
      <c r="A353" s="5" t="s">
        <v>20</v>
      </c>
      <c r="B353">
        <v>2013</v>
      </c>
      <c r="D353" t="s">
        <v>14</v>
      </c>
      <c r="E353">
        <v>594</v>
      </c>
    </row>
    <row r="354" spans="1:5" hidden="1" x14ac:dyDescent="0.2">
      <c r="A354" t="s">
        <v>14</v>
      </c>
      <c r="B354">
        <v>33</v>
      </c>
      <c r="D354" t="s">
        <v>14</v>
      </c>
      <c r="E354">
        <v>24</v>
      </c>
    </row>
    <row r="355" spans="1:5" x14ac:dyDescent="0.2">
      <c r="A355" s="5" t="s">
        <v>20</v>
      </c>
      <c r="B355">
        <v>1703</v>
      </c>
      <c r="D355" t="s">
        <v>14</v>
      </c>
      <c r="E355">
        <v>252</v>
      </c>
    </row>
    <row r="356" spans="1:5" x14ac:dyDescent="0.2">
      <c r="A356" s="5" t="s">
        <v>20</v>
      </c>
      <c r="B356">
        <v>80</v>
      </c>
      <c r="D356" t="s">
        <v>14</v>
      </c>
      <c r="E356">
        <v>67</v>
      </c>
    </row>
    <row r="357" spans="1:5" hidden="1" x14ac:dyDescent="0.2">
      <c r="A357" t="s">
        <v>47</v>
      </c>
      <c r="B357">
        <v>86</v>
      </c>
      <c r="D357" t="s">
        <v>14</v>
      </c>
      <c r="E357">
        <v>742</v>
      </c>
    </row>
    <row r="358" spans="1:5" hidden="1" x14ac:dyDescent="0.2">
      <c r="A358" t="s">
        <v>14</v>
      </c>
      <c r="B358">
        <v>40</v>
      </c>
      <c r="D358" t="s">
        <v>14</v>
      </c>
      <c r="E358">
        <v>75</v>
      </c>
    </row>
    <row r="359" spans="1:5" x14ac:dyDescent="0.2">
      <c r="A359" s="5" t="s">
        <v>20</v>
      </c>
      <c r="B359">
        <v>41</v>
      </c>
      <c r="D359" t="s">
        <v>14</v>
      </c>
      <c r="E359">
        <v>4405</v>
      </c>
    </row>
    <row r="360" spans="1:5" hidden="1" x14ac:dyDescent="0.2">
      <c r="A360" t="s">
        <v>14</v>
      </c>
      <c r="B360">
        <v>23</v>
      </c>
      <c r="D360" t="s">
        <v>14</v>
      </c>
      <c r="E360">
        <v>92</v>
      </c>
    </row>
    <row r="361" spans="1:5" x14ac:dyDescent="0.2">
      <c r="A361" s="5" t="s">
        <v>20</v>
      </c>
      <c r="B361">
        <v>187</v>
      </c>
      <c r="D361" t="s">
        <v>14</v>
      </c>
      <c r="E361">
        <v>64</v>
      </c>
    </row>
    <row r="362" spans="1:5" x14ac:dyDescent="0.2">
      <c r="A362" s="5" t="s">
        <v>20</v>
      </c>
      <c r="B362">
        <v>2875</v>
      </c>
      <c r="D362" t="s">
        <v>14</v>
      </c>
      <c r="E362">
        <v>64</v>
      </c>
    </row>
    <row r="363" spans="1:5" x14ac:dyDescent="0.2">
      <c r="A363" s="5" t="s">
        <v>20</v>
      </c>
      <c r="B363">
        <v>88</v>
      </c>
      <c r="D363" t="s">
        <v>14</v>
      </c>
      <c r="E363">
        <v>842</v>
      </c>
    </row>
    <row r="364" spans="1:5" x14ac:dyDescent="0.2">
      <c r="A364" s="5" t="s">
        <v>20</v>
      </c>
      <c r="B364">
        <v>191</v>
      </c>
      <c r="D364" t="s">
        <v>14</v>
      </c>
      <c r="E364">
        <v>112</v>
      </c>
    </row>
    <row r="365" spans="1:5" x14ac:dyDescent="0.2">
      <c r="A365" s="5" t="s">
        <v>20</v>
      </c>
      <c r="B365">
        <v>139</v>
      </c>
      <c r="D365" t="s">
        <v>14</v>
      </c>
      <c r="E365">
        <v>374</v>
      </c>
    </row>
    <row r="366" spans="1:5" x14ac:dyDescent="0.2">
      <c r="A366" s="5" t="s">
        <v>20</v>
      </c>
      <c r="B366">
        <v>186</v>
      </c>
    </row>
    <row r="367" spans="1:5" x14ac:dyDescent="0.2">
      <c r="A367" s="5" t="s">
        <v>20</v>
      </c>
      <c r="B367">
        <v>112</v>
      </c>
    </row>
    <row r="368" spans="1:5" x14ac:dyDescent="0.2">
      <c r="A368" s="5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s="5" t="s">
        <v>20</v>
      </c>
      <c r="B370">
        <v>206</v>
      </c>
    </row>
    <row r="371" spans="1:2" x14ac:dyDescent="0.2">
      <c r="A371" s="5" t="s">
        <v>20</v>
      </c>
      <c r="B371">
        <v>154</v>
      </c>
    </row>
    <row r="372" spans="1:2" x14ac:dyDescent="0.2">
      <c r="A372" s="5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s="5" t="s">
        <v>20</v>
      </c>
      <c r="B374">
        <v>169</v>
      </c>
    </row>
    <row r="375" spans="1:2" x14ac:dyDescent="0.2">
      <c r="A375" s="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s="5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s="5" t="s">
        <v>20</v>
      </c>
      <c r="B382">
        <v>84</v>
      </c>
    </row>
    <row r="383" spans="1:2" x14ac:dyDescent="0.2">
      <c r="A383" s="5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s="5" t="s">
        <v>20</v>
      </c>
      <c r="B385">
        <v>189</v>
      </c>
    </row>
    <row r="386" spans="1:2" x14ac:dyDescent="0.2">
      <c r="A386" s="5" t="s">
        <v>20</v>
      </c>
      <c r="B386">
        <v>4799</v>
      </c>
    </row>
    <row r="387" spans="1:2" x14ac:dyDescent="0.2">
      <c r="A387" s="5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s="5" t="s">
        <v>20</v>
      </c>
      <c r="B391">
        <v>1152</v>
      </c>
    </row>
    <row r="392" spans="1:2" x14ac:dyDescent="0.2">
      <c r="A392" s="5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s="5" t="s">
        <v>20</v>
      </c>
      <c r="B395">
        <v>3059</v>
      </c>
    </row>
    <row r="396" spans="1:2" x14ac:dyDescent="0.2">
      <c r="A396" s="5" t="s">
        <v>20</v>
      </c>
      <c r="B396">
        <v>34</v>
      </c>
    </row>
    <row r="397" spans="1:2" x14ac:dyDescent="0.2">
      <c r="A397" s="5" t="s">
        <v>20</v>
      </c>
      <c r="B397">
        <v>220</v>
      </c>
    </row>
    <row r="398" spans="1:2" x14ac:dyDescent="0.2">
      <c r="A398" s="5" t="s">
        <v>20</v>
      </c>
      <c r="B398">
        <v>1604</v>
      </c>
    </row>
    <row r="399" spans="1:2" x14ac:dyDescent="0.2">
      <c r="A399" s="5" t="s">
        <v>20</v>
      </c>
      <c r="B399">
        <v>454</v>
      </c>
    </row>
    <row r="400" spans="1:2" x14ac:dyDescent="0.2">
      <c r="A400" s="5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s="5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s="5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s="5" t="s">
        <v>20</v>
      </c>
      <c r="B408">
        <v>645</v>
      </c>
    </row>
    <row r="409" spans="1:2" x14ac:dyDescent="0.2">
      <c r="A409" s="5" t="s">
        <v>20</v>
      </c>
      <c r="B409">
        <v>484</v>
      </c>
    </row>
    <row r="410" spans="1:2" x14ac:dyDescent="0.2">
      <c r="A410" s="5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s="5" t="s">
        <v>20</v>
      </c>
      <c r="B413">
        <v>82</v>
      </c>
    </row>
    <row r="414" spans="1:2" x14ac:dyDescent="0.2">
      <c r="A414" s="5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s="5" t="s">
        <v>20</v>
      </c>
      <c r="B421">
        <v>5203</v>
      </c>
    </row>
    <row r="422" spans="1:2" x14ac:dyDescent="0.2">
      <c r="A422" s="5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s="5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s="5" t="s">
        <v>20</v>
      </c>
      <c r="B427">
        <v>92</v>
      </c>
    </row>
    <row r="428" spans="1:2" x14ac:dyDescent="0.2">
      <c r="A428" s="5" t="s">
        <v>20</v>
      </c>
      <c r="B428">
        <v>219</v>
      </c>
    </row>
    <row r="429" spans="1:2" x14ac:dyDescent="0.2">
      <c r="A429" s="5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s="5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s="5" t="s">
        <v>20</v>
      </c>
      <c r="B437">
        <v>1713</v>
      </c>
    </row>
    <row r="438" spans="1:2" x14ac:dyDescent="0.2">
      <c r="A438" s="5" t="s">
        <v>20</v>
      </c>
      <c r="B438">
        <v>249</v>
      </c>
    </row>
    <row r="439" spans="1:2" x14ac:dyDescent="0.2">
      <c r="A439" s="5" t="s">
        <v>20</v>
      </c>
      <c r="B439">
        <v>192</v>
      </c>
    </row>
    <row r="440" spans="1:2" x14ac:dyDescent="0.2">
      <c r="A440" s="5" t="s">
        <v>20</v>
      </c>
      <c r="B440">
        <v>247</v>
      </c>
    </row>
    <row r="441" spans="1:2" x14ac:dyDescent="0.2">
      <c r="A441" s="5" t="s">
        <v>20</v>
      </c>
      <c r="B441">
        <v>2293</v>
      </c>
    </row>
    <row r="442" spans="1:2" x14ac:dyDescent="0.2">
      <c r="A442" s="5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s="5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s="5" t="s">
        <v>20</v>
      </c>
      <c r="B446">
        <v>296</v>
      </c>
    </row>
    <row r="447" spans="1:2" x14ac:dyDescent="0.2">
      <c r="A447" s="5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s="5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s="5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s="5" t="s">
        <v>20</v>
      </c>
      <c r="B457">
        <v>3727</v>
      </c>
    </row>
    <row r="458" spans="1:2" x14ac:dyDescent="0.2">
      <c r="A458" s="5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s="5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s="5" t="s">
        <v>20</v>
      </c>
      <c r="B462">
        <v>50</v>
      </c>
    </row>
    <row r="463" spans="1:2" x14ac:dyDescent="0.2">
      <c r="A463" s="5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s="5" t="s">
        <v>20</v>
      </c>
      <c r="B465">
        <v>2105</v>
      </c>
    </row>
    <row r="466" spans="1:2" x14ac:dyDescent="0.2">
      <c r="A466" s="5" t="s">
        <v>20</v>
      </c>
      <c r="B466">
        <v>2436</v>
      </c>
    </row>
    <row r="467" spans="1:2" x14ac:dyDescent="0.2">
      <c r="A467" s="5" t="s">
        <v>20</v>
      </c>
      <c r="B467">
        <v>80</v>
      </c>
    </row>
    <row r="468" spans="1:2" x14ac:dyDescent="0.2">
      <c r="A468" s="5" t="s">
        <v>20</v>
      </c>
      <c r="B468">
        <v>42</v>
      </c>
    </row>
    <row r="469" spans="1:2" x14ac:dyDescent="0.2">
      <c r="A469" s="5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s="5" t="s">
        <v>20</v>
      </c>
      <c r="B471">
        <v>159</v>
      </c>
    </row>
    <row r="472" spans="1:2" x14ac:dyDescent="0.2">
      <c r="A472" s="5" t="s">
        <v>20</v>
      </c>
      <c r="B472">
        <v>381</v>
      </c>
    </row>
    <row r="473" spans="1:2" x14ac:dyDescent="0.2">
      <c r="A473" s="5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s="5" t="s">
        <v>20</v>
      </c>
      <c r="B475">
        <v>106</v>
      </c>
    </row>
    <row r="476" spans="1:2" x14ac:dyDescent="0.2">
      <c r="A476" s="5" t="s">
        <v>20</v>
      </c>
      <c r="B476">
        <v>142</v>
      </c>
    </row>
    <row r="477" spans="1:2" x14ac:dyDescent="0.2">
      <c r="A477" s="5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s="5" t="s">
        <v>20</v>
      </c>
      <c r="B480">
        <v>2756</v>
      </c>
    </row>
    <row r="481" spans="1:2" x14ac:dyDescent="0.2">
      <c r="A481" s="5" t="s">
        <v>20</v>
      </c>
      <c r="B481">
        <v>173</v>
      </c>
    </row>
    <row r="482" spans="1:2" x14ac:dyDescent="0.2">
      <c r="A482" s="5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s="5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s="5" t="s">
        <v>20</v>
      </c>
      <c r="B489">
        <v>2346</v>
      </c>
    </row>
    <row r="490" spans="1:2" x14ac:dyDescent="0.2">
      <c r="A490" s="5" t="s">
        <v>20</v>
      </c>
      <c r="B490">
        <v>115</v>
      </c>
    </row>
    <row r="491" spans="1:2" x14ac:dyDescent="0.2">
      <c r="A491" s="5" t="s">
        <v>20</v>
      </c>
      <c r="B491">
        <v>85</v>
      </c>
    </row>
    <row r="492" spans="1:2" x14ac:dyDescent="0.2">
      <c r="A492" s="5" t="s">
        <v>20</v>
      </c>
      <c r="B492">
        <v>144</v>
      </c>
    </row>
    <row r="493" spans="1:2" x14ac:dyDescent="0.2">
      <c r="A493" s="5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s="5" t="s">
        <v>20</v>
      </c>
      <c r="B495">
        <v>64</v>
      </c>
    </row>
    <row r="496" spans="1:2" x14ac:dyDescent="0.2">
      <c r="A496" s="5" t="s">
        <v>20</v>
      </c>
      <c r="B496">
        <v>268</v>
      </c>
    </row>
    <row r="497" spans="1:2" x14ac:dyDescent="0.2">
      <c r="A497" s="5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s="5" t="s">
        <v>20</v>
      </c>
      <c r="B504">
        <v>186</v>
      </c>
    </row>
    <row r="505" spans="1:2" x14ac:dyDescent="0.2">
      <c r="A505" s="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s="5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s="5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s="5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s="5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s="5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s="5" t="s">
        <v>20</v>
      </c>
      <c r="B521">
        <v>1773</v>
      </c>
    </row>
    <row r="522" spans="1:2" x14ac:dyDescent="0.2">
      <c r="A522" s="5" t="s">
        <v>20</v>
      </c>
      <c r="B522">
        <v>32</v>
      </c>
    </row>
    <row r="523" spans="1:2" x14ac:dyDescent="0.2">
      <c r="A523" s="5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s="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s="5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s="5" t="s">
        <v>20</v>
      </c>
      <c r="B534">
        <v>126</v>
      </c>
    </row>
    <row r="535" spans="1:2" x14ac:dyDescent="0.2">
      <c r="A535" s="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s="5" t="s">
        <v>20</v>
      </c>
      <c r="B537">
        <v>202</v>
      </c>
    </row>
    <row r="538" spans="1:2" x14ac:dyDescent="0.2">
      <c r="A538" s="5" t="s">
        <v>20</v>
      </c>
      <c r="B538">
        <v>140</v>
      </c>
    </row>
    <row r="539" spans="1:2" x14ac:dyDescent="0.2">
      <c r="A539" s="5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s="5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s="5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s="5" t="s">
        <v>20</v>
      </c>
      <c r="B548">
        <v>88</v>
      </c>
    </row>
    <row r="549" spans="1:2" x14ac:dyDescent="0.2">
      <c r="A549" s="5" t="s">
        <v>20</v>
      </c>
      <c r="B549">
        <v>156</v>
      </c>
    </row>
    <row r="550" spans="1:2" x14ac:dyDescent="0.2">
      <c r="A550" s="5" t="s">
        <v>20</v>
      </c>
      <c r="B550">
        <v>2985</v>
      </c>
    </row>
    <row r="551" spans="1:2" x14ac:dyDescent="0.2">
      <c r="A551" s="5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s="5" t="s">
        <v>20</v>
      </c>
      <c r="B556">
        <v>554</v>
      </c>
    </row>
    <row r="557" spans="1:2" x14ac:dyDescent="0.2">
      <c r="A557" s="5" t="s">
        <v>20</v>
      </c>
      <c r="B557">
        <v>135</v>
      </c>
    </row>
    <row r="558" spans="1:2" x14ac:dyDescent="0.2">
      <c r="A558" s="5" t="s">
        <v>20</v>
      </c>
      <c r="B558">
        <v>122</v>
      </c>
    </row>
    <row r="559" spans="1:2" x14ac:dyDescent="0.2">
      <c r="A559" s="5" t="s">
        <v>20</v>
      </c>
      <c r="B559">
        <v>221</v>
      </c>
    </row>
    <row r="560" spans="1:2" x14ac:dyDescent="0.2">
      <c r="A560" s="5" t="s">
        <v>20</v>
      </c>
      <c r="B560">
        <v>126</v>
      </c>
    </row>
    <row r="561" spans="1:2" x14ac:dyDescent="0.2">
      <c r="A561" s="5" t="s">
        <v>20</v>
      </c>
      <c r="B561">
        <v>1022</v>
      </c>
    </row>
    <row r="562" spans="1:2" x14ac:dyDescent="0.2">
      <c r="A562" s="5" t="s">
        <v>20</v>
      </c>
      <c r="B562">
        <v>3177</v>
      </c>
    </row>
    <row r="563" spans="1:2" x14ac:dyDescent="0.2">
      <c r="A563" s="5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s="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s="5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s="5" t="s">
        <v>20</v>
      </c>
      <c r="B569">
        <v>244</v>
      </c>
    </row>
    <row r="570" spans="1:2" x14ac:dyDescent="0.2">
      <c r="A570" s="5" t="s">
        <v>20</v>
      </c>
      <c r="B570">
        <v>5180</v>
      </c>
    </row>
    <row r="571" spans="1:2" x14ac:dyDescent="0.2">
      <c r="A571" s="5" t="s">
        <v>20</v>
      </c>
      <c r="B571">
        <v>589</v>
      </c>
    </row>
    <row r="572" spans="1:2" x14ac:dyDescent="0.2">
      <c r="A572" s="5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s="5" t="s">
        <v>20</v>
      </c>
      <c r="B575">
        <v>300</v>
      </c>
    </row>
    <row r="576" spans="1:2" x14ac:dyDescent="0.2">
      <c r="A576" s="5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s="5" t="s">
        <v>20</v>
      </c>
      <c r="B581">
        <v>87</v>
      </c>
    </row>
    <row r="582" spans="1:2" x14ac:dyDescent="0.2">
      <c r="A582" s="5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s="5" t="s">
        <v>20</v>
      </c>
      <c r="B585">
        <v>909</v>
      </c>
    </row>
    <row r="586" spans="1:2" x14ac:dyDescent="0.2">
      <c r="A586" s="5" t="s">
        <v>20</v>
      </c>
      <c r="B586">
        <v>1613</v>
      </c>
    </row>
    <row r="587" spans="1:2" x14ac:dyDescent="0.2">
      <c r="A587" s="5" t="s">
        <v>20</v>
      </c>
      <c r="B587">
        <v>136</v>
      </c>
    </row>
    <row r="588" spans="1:2" x14ac:dyDescent="0.2">
      <c r="A588" s="5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s="5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s="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s="5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s="5" t="s">
        <v>20</v>
      </c>
      <c r="B599">
        <v>2188</v>
      </c>
    </row>
    <row r="600" spans="1:2" x14ac:dyDescent="0.2">
      <c r="A600" s="5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s="5" t="s">
        <v>20</v>
      </c>
      <c r="B603">
        <v>194</v>
      </c>
    </row>
    <row r="604" spans="1:2" x14ac:dyDescent="0.2">
      <c r="A604" s="5" t="s">
        <v>20</v>
      </c>
      <c r="B604">
        <v>1140</v>
      </c>
    </row>
    <row r="605" spans="1:2" x14ac:dyDescent="0.2">
      <c r="A605" s="5" t="s">
        <v>20</v>
      </c>
      <c r="B605">
        <v>102</v>
      </c>
    </row>
    <row r="606" spans="1:2" x14ac:dyDescent="0.2">
      <c r="A606" s="5" t="s">
        <v>20</v>
      </c>
      <c r="B606">
        <v>2857</v>
      </c>
    </row>
    <row r="607" spans="1:2" x14ac:dyDescent="0.2">
      <c r="A607" s="5" t="s">
        <v>20</v>
      </c>
      <c r="B607">
        <v>107</v>
      </c>
    </row>
    <row r="608" spans="1:2" x14ac:dyDescent="0.2">
      <c r="A608" s="5" t="s">
        <v>20</v>
      </c>
      <c r="B608">
        <v>160</v>
      </c>
    </row>
    <row r="609" spans="1:2" x14ac:dyDescent="0.2">
      <c r="A609" s="5" t="s">
        <v>20</v>
      </c>
      <c r="B609">
        <v>2230</v>
      </c>
    </row>
    <row r="610" spans="1:2" x14ac:dyDescent="0.2">
      <c r="A610" s="5" t="s">
        <v>20</v>
      </c>
      <c r="B610">
        <v>316</v>
      </c>
    </row>
    <row r="611" spans="1:2" x14ac:dyDescent="0.2">
      <c r="A611" s="5" t="s">
        <v>20</v>
      </c>
      <c r="B611">
        <v>117</v>
      </c>
    </row>
    <row r="612" spans="1:2" x14ac:dyDescent="0.2">
      <c r="A612" s="5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s="5" t="s">
        <v>20</v>
      </c>
      <c r="B614">
        <v>192</v>
      </c>
    </row>
    <row r="615" spans="1:2" x14ac:dyDescent="0.2">
      <c r="A615" s="5" t="s">
        <v>20</v>
      </c>
      <c r="B615">
        <v>26</v>
      </c>
    </row>
    <row r="616" spans="1:2" x14ac:dyDescent="0.2">
      <c r="A616" s="5" t="s">
        <v>20</v>
      </c>
      <c r="B616">
        <v>723</v>
      </c>
    </row>
    <row r="617" spans="1:2" x14ac:dyDescent="0.2">
      <c r="A617" s="5" t="s">
        <v>20</v>
      </c>
      <c r="B617">
        <v>170</v>
      </c>
    </row>
    <row r="618" spans="1:2" x14ac:dyDescent="0.2">
      <c r="A618" s="5" t="s">
        <v>20</v>
      </c>
      <c r="B618">
        <v>238</v>
      </c>
    </row>
    <row r="619" spans="1:2" x14ac:dyDescent="0.2">
      <c r="A619" s="5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s="5" t="s">
        <v>20</v>
      </c>
      <c r="B622">
        <v>128</v>
      </c>
    </row>
    <row r="623" spans="1:2" x14ac:dyDescent="0.2">
      <c r="A623" s="5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s="5" t="s">
        <v>20</v>
      </c>
      <c r="B625">
        <v>2693</v>
      </c>
    </row>
    <row r="626" spans="1:2" x14ac:dyDescent="0.2">
      <c r="A626" s="5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s="5" t="s">
        <v>20</v>
      </c>
      <c r="B628">
        <v>189</v>
      </c>
    </row>
    <row r="629" spans="1:2" x14ac:dyDescent="0.2">
      <c r="A629" s="5" t="s">
        <v>20</v>
      </c>
      <c r="B629">
        <v>154</v>
      </c>
    </row>
    <row r="630" spans="1:2" x14ac:dyDescent="0.2">
      <c r="A630" s="5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s="5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s="5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s="5" t="s">
        <v>20</v>
      </c>
      <c r="B643">
        <v>194</v>
      </c>
    </row>
    <row r="644" spans="1:2" x14ac:dyDescent="0.2">
      <c r="A644" s="5" t="s">
        <v>20</v>
      </c>
      <c r="B644">
        <v>129</v>
      </c>
    </row>
    <row r="645" spans="1:2" x14ac:dyDescent="0.2">
      <c r="A645" s="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s="5" t="s">
        <v>20</v>
      </c>
      <c r="B654">
        <v>409</v>
      </c>
    </row>
    <row r="655" spans="1:2" x14ac:dyDescent="0.2">
      <c r="A655" s="5" t="s">
        <v>20</v>
      </c>
      <c r="B655">
        <v>234</v>
      </c>
    </row>
    <row r="656" spans="1:2" x14ac:dyDescent="0.2">
      <c r="A656" s="5" t="s">
        <v>20</v>
      </c>
      <c r="B656">
        <v>3016</v>
      </c>
    </row>
    <row r="657" spans="1:2" x14ac:dyDescent="0.2">
      <c r="A657" s="5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s="5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s="5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s="5" t="s">
        <v>20</v>
      </c>
      <c r="B671">
        <v>1621</v>
      </c>
    </row>
    <row r="672" spans="1:2" x14ac:dyDescent="0.2">
      <c r="A672" s="5" t="s">
        <v>20</v>
      </c>
      <c r="B672">
        <v>1101</v>
      </c>
    </row>
    <row r="673" spans="1:2" x14ac:dyDescent="0.2">
      <c r="A673" s="5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s="5" t="s">
        <v>20</v>
      </c>
      <c r="B677">
        <v>331</v>
      </c>
    </row>
    <row r="678" spans="1:2" x14ac:dyDescent="0.2">
      <c r="A678" s="5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s="5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s="5" t="s">
        <v>20</v>
      </c>
      <c r="B684">
        <v>103</v>
      </c>
    </row>
    <row r="685" spans="1:2" x14ac:dyDescent="0.2">
      <c r="A685" s="5" t="s">
        <v>20</v>
      </c>
      <c r="B685">
        <v>147</v>
      </c>
    </row>
    <row r="686" spans="1:2" x14ac:dyDescent="0.2">
      <c r="A686" s="5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s="5" t="s">
        <v>20</v>
      </c>
      <c r="B688">
        <v>134</v>
      </c>
    </row>
    <row r="689" spans="1:2" x14ac:dyDescent="0.2">
      <c r="A689" s="5" t="s">
        <v>20</v>
      </c>
      <c r="B689">
        <v>269</v>
      </c>
    </row>
    <row r="690" spans="1:2" x14ac:dyDescent="0.2">
      <c r="A690" s="5" t="s">
        <v>20</v>
      </c>
      <c r="B690">
        <v>175</v>
      </c>
    </row>
    <row r="691" spans="1:2" x14ac:dyDescent="0.2">
      <c r="A691" s="5" t="s">
        <v>20</v>
      </c>
      <c r="B691">
        <v>69</v>
      </c>
    </row>
    <row r="692" spans="1:2" x14ac:dyDescent="0.2">
      <c r="A692" s="5" t="s">
        <v>20</v>
      </c>
      <c r="B692">
        <v>190</v>
      </c>
    </row>
    <row r="693" spans="1:2" x14ac:dyDescent="0.2">
      <c r="A693" s="5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s="5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s="5" t="s">
        <v>20</v>
      </c>
      <c r="B699">
        <v>7295</v>
      </c>
    </row>
    <row r="700" spans="1:2" x14ac:dyDescent="0.2">
      <c r="A700" s="5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s="5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s="5" t="s">
        <v>20</v>
      </c>
      <c r="B705">
        <v>2038</v>
      </c>
    </row>
    <row r="706" spans="1:2" x14ac:dyDescent="0.2">
      <c r="A706" s="5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s="5" t="s">
        <v>20</v>
      </c>
      <c r="B708">
        <v>1345</v>
      </c>
    </row>
    <row r="709" spans="1:2" x14ac:dyDescent="0.2">
      <c r="A709" s="5" t="s">
        <v>20</v>
      </c>
      <c r="B709">
        <v>168</v>
      </c>
    </row>
    <row r="710" spans="1:2" x14ac:dyDescent="0.2">
      <c r="A710" s="5" t="s">
        <v>20</v>
      </c>
      <c r="B710">
        <v>137</v>
      </c>
    </row>
    <row r="711" spans="1:2" x14ac:dyDescent="0.2">
      <c r="A711" s="5" t="s">
        <v>20</v>
      </c>
      <c r="B711">
        <v>186</v>
      </c>
    </row>
    <row r="712" spans="1:2" x14ac:dyDescent="0.2">
      <c r="A712" s="5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s="5" t="s">
        <v>20</v>
      </c>
      <c r="B714">
        <v>202</v>
      </c>
    </row>
    <row r="715" spans="1:2" x14ac:dyDescent="0.2">
      <c r="A715" s="5" t="s">
        <v>20</v>
      </c>
      <c r="B715">
        <v>103</v>
      </c>
    </row>
    <row r="716" spans="1:2" x14ac:dyDescent="0.2">
      <c r="A716" s="5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s="5" t="s">
        <v>20</v>
      </c>
      <c r="B718">
        <v>157</v>
      </c>
    </row>
    <row r="719" spans="1:2" x14ac:dyDescent="0.2">
      <c r="A719" s="5" t="s">
        <v>20</v>
      </c>
      <c r="B719">
        <v>555</v>
      </c>
    </row>
    <row r="720" spans="1:2" x14ac:dyDescent="0.2">
      <c r="A720" s="5" t="s">
        <v>20</v>
      </c>
      <c r="B720">
        <v>297</v>
      </c>
    </row>
    <row r="721" spans="1:2" x14ac:dyDescent="0.2">
      <c r="A721" s="5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s="5" t="s">
        <v>20</v>
      </c>
      <c r="B724">
        <v>3036</v>
      </c>
    </row>
    <row r="725" spans="1:2" x14ac:dyDescent="0.2">
      <c r="A725" s="5" t="s">
        <v>20</v>
      </c>
      <c r="B725">
        <v>144</v>
      </c>
    </row>
    <row r="726" spans="1:2" x14ac:dyDescent="0.2">
      <c r="A726" s="5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s="5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s="5" t="s">
        <v>20</v>
      </c>
      <c r="B731">
        <v>122</v>
      </c>
    </row>
    <row r="732" spans="1:2" x14ac:dyDescent="0.2">
      <c r="A732" s="5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s="5" t="s">
        <v>20</v>
      </c>
      <c r="B735">
        <v>980</v>
      </c>
    </row>
    <row r="736" spans="1:2" x14ac:dyDescent="0.2">
      <c r="A736" s="5" t="s">
        <v>20</v>
      </c>
      <c r="B736">
        <v>536</v>
      </c>
    </row>
    <row r="737" spans="1:2" x14ac:dyDescent="0.2">
      <c r="A737" s="5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s="5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s="5" t="s">
        <v>20</v>
      </c>
      <c r="B743">
        <v>130</v>
      </c>
    </row>
    <row r="744" spans="1:2" x14ac:dyDescent="0.2">
      <c r="A744" s="5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s="5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s="5" t="s">
        <v>20</v>
      </c>
      <c r="B748">
        <v>3388</v>
      </c>
    </row>
    <row r="749" spans="1:2" x14ac:dyDescent="0.2">
      <c r="A749" s="5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s="5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s="5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s="5" t="s">
        <v>20</v>
      </c>
      <c r="B755">
        <v>137</v>
      </c>
    </row>
    <row r="756" spans="1:2" x14ac:dyDescent="0.2">
      <c r="A756" s="5" t="s">
        <v>20</v>
      </c>
      <c r="B756">
        <v>3205</v>
      </c>
    </row>
    <row r="757" spans="1:2" x14ac:dyDescent="0.2">
      <c r="A757" s="5" t="s">
        <v>20</v>
      </c>
      <c r="B757">
        <v>288</v>
      </c>
    </row>
    <row r="758" spans="1:2" x14ac:dyDescent="0.2">
      <c r="A758" s="5" t="s">
        <v>20</v>
      </c>
      <c r="B758">
        <v>148</v>
      </c>
    </row>
    <row r="759" spans="1:2" x14ac:dyDescent="0.2">
      <c r="A759" s="5" t="s">
        <v>20</v>
      </c>
      <c r="B759">
        <v>114</v>
      </c>
    </row>
    <row r="760" spans="1:2" x14ac:dyDescent="0.2">
      <c r="A760" s="5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s="5" t="s">
        <v>20</v>
      </c>
      <c r="B763">
        <v>166</v>
      </c>
    </row>
    <row r="764" spans="1:2" x14ac:dyDescent="0.2">
      <c r="A764" s="5" t="s">
        <v>20</v>
      </c>
      <c r="B764">
        <v>100</v>
      </c>
    </row>
    <row r="765" spans="1:2" x14ac:dyDescent="0.2">
      <c r="A765" s="5" t="s">
        <v>20</v>
      </c>
      <c r="B765">
        <v>235</v>
      </c>
    </row>
    <row r="766" spans="1:2" x14ac:dyDescent="0.2">
      <c r="A766" s="5" t="s">
        <v>20</v>
      </c>
      <c r="B766">
        <v>148</v>
      </c>
    </row>
    <row r="767" spans="1:2" x14ac:dyDescent="0.2">
      <c r="A767" s="5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s="5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s="5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s="5" t="s">
        <v>20</v>
      </c>
      <c r="B774">
        <v>5139</v>
      </c>
    </row>
    <row r="775" spans="1:2" x14ac:dyDescent="0.2">
      <c r="A775" s="5" t="s">
        <v>20</v>
      </c>
      <c r="B775">
        <v>2353</v>
      </c>
    </row>
    <row r="776" spans="1:2" x14ac:dyDescent="0.2">
      <c r="A776" s="5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s="5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s="5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s="5" t="s">
        <v>20</v>
      </c>
      <c r="B784">
        <v>161</v>
      </c>
    </row>
    <row r="785" spans="1:2" x14ac:dyDescent="0.2">
      <c r="A785" s="5" t="s">
        <v>20</v>
      </c>
      <c r="B785">
        <v>138</v>
      </c>
    </row>
    <row r="786" spans="1:2" x14ac:dyDescent="0.2">
      <c r="A786" s="5" t="s">
        <v>20</v>
      </c>
      <c r="B786">
        <v>3308</v>
      </c>
    </row>
    <row r="787" spans="1:2" x14ac:dyDescent="0.2">
      <c r="A787" s="5" t="s">
        <v>20</v>
      </c>
      <c r="B787">
        <v>127</v>
      </c>
    </row>
    <row r="788" spans="1:2" x14ac:dyDescent="0.2">
      <c r="A788" s="5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s="5" t="s">
        <v>20</v>
      </c>
      <c r="B795">
        <v>181</v>
      </c>
    </row>
    <row r="796" spans="1:2" x14ac:dyDescent="0.2">
      <c r="A796" s="5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s="5" t="s">
        <v>20</v>
      </c>
      <c r="B799">
        <v>185</v>
      </c>
    </row>
    <row r="800" spans="1:2" x14ac:dyDescent="0.2">
      <c r="A800" s="5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s="5" t="s">
        <v>20</v>
      </c>
      <c r="B803">
        <v>106</v>
      </c>
    </row>
    <row r="804" spans="1:2" x14ac:dyDescent="0.2">
      <c r="A804" s="5" t="s">
        <v>20</v>
      </c>
      <c r="B804">
        <v>142</v>
      </c>
    </row>
    <row r="805" spans="1:2" x14ac:dyDescent="0.2">
      <c r="A805" s="5" t="s">
        <v>20</v>
      </c>
      <c r="B805">
        <v>233</v>
      </c>
    </row>
    <row r="806" spans="1:2" x14ac:dyDescent="0.2">
      <c r="A806" s="5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s="5" t="s">
        <v>20</v>
      </c>
      <c r="B808">
        <v>76</v>
      </c>
    </row>
    <row r="809" spans="1:2" x14ac:dyDescent="0.2">
      <c r="A809" s="5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s="5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s="5" t="s">
        <v>20</v>
      </c>
      <c r="B814">
        <v>2805</v>
      </c>
    </row>
    <row r="815" spans="1:2" x14ac:dyDescent="0.2">
      <c r="A815" s="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s="5" t="s">
        <v>20</v>
      </c>
      <c r="B817">
        <v>183</v>
      </c>
    </row>
    <row r="818" spans="1:2" x14ac:dyDescent="0.2">
      <c r="A818" s="5" t="s">
        <v>20</v>
      </c>
      <c r="B818">
        <v>133</v>
      </c>
    </row>
    <row r="819" spans="1:2" x14ac:dyDescent="0.2">
      <c r="A819" s="5" t="s">
        <v>20</v>
      </c>
      <c r="B819">
        <v>2489</v>
      </c>
    </row>
    <row r="820" spans="1:2" x14ac:dyDescent="0.2">
      <c r="A820" s="5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s="5" t="s">
        <v>20</v>
      </c>
      <c r="B822">
        <v>279</v>
      </c>
    </row>
    <row r="823" spans="1:2" x14ac:dyDescent="0.2">
      <c r="A823" s="5" t="s">
        <v>20</v>
      </c>
      <c r="B823">
        <v>210</v>
      </c>
    </row>
    <row r="824" spans="1:2" x14ac:dyDescent="0.2">
      <c r="A824" s="5" t="s">
        <v>20</v>
      </c>
      <c r="B824">
        <v>2100</v>
      </c>
    </row>
    <row r="825" spans="1:2" x14ac:dyDescent="0.2">
      <c r="A825" s="5" t="s">
        <v>20</v>
      </c>
      <c r="B825">
        <v>252</v>
      </c>
    </row>
    <row r="826" spans="1:2" x14ac:dyDescent="0.2">
      <c r="A826" s="5" t="s">
        <v>20</v>
      </c>
      <c r="B826">
        <v>1280</v>
      </c>
    </row>
    <row r="827" spans="1:2" x14ac:dyDescent="0.2">
      <c r="A827" s="5" t="s">
        <v>20</v>
      </c>
      <c r="B827">
        <v>157</v>
      </c>
    </row>
    <row r="828" spans="1:2" x14ac:dyDescent="0.2">
      <c r="A828" s="5" t="s">
        <v>20</v>
      </c>
      <c r="B828">
        <v>194</v>
      </c>
    </row>
    <row r="829" spans="1:2" x14ac:dyDescent="0.2">
      <c r="A829" s="5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s="5" t="s">
        <v>20</v>
      </c>
      <c r="B833">
        <v>4233</v>
      </c>
    </row>
    <row r="834" spans="1:2" x14ac:dyDescent="0.2">
      <c r="A834" s="5" t="s">
        <v>20</v>
      </c>
      <c r="B834">
        <v>1297</v>
      </c>
    </row>
    <row r="835" spans="1:2" x14ac:dyDescent="0.2">
      <c r="A835" s="5" t="s">
        <v>20</v>
      </c>
      <c r="B835">
        <v>165</v>
      </c>
    </row>
    <row r="836" spans="1:2" x14ac:dyDescent="0.2">
      <c r="A836" s="5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s="5" t="s">
        <v>20</v>
      </c>
      <c r="B839">
        <v>1797</v>
      </c>
    </row>
    <row r="840" spans="1:2" x14ac:dyDescent="0.2">
      <c r="A840" s="5" t="s">
        <v>20</v>
      </c>
      <c r="B840">
        <v>261</v>
      </c>
    </row>
    <row r="841" spans="1:2" x14ac:dyDescent="0.2">
      <c r="A841" s="5" t="s">
        <v>20</v>
      </c>
      <c r="B841">
        <v>157</v>
      </c>
    </row>
    <row r="842" spans="1:2" x14ac:dyDescent="0.2">
      <c r="A842" s="5" t="s">
        <v>20</v>
      </c>
      <c r="B842">
        <v>3533</v>
      </c>
    </row>
    <row r="843" spans="1:2" x14ac:dyDescent="0.2">
      <c r="A843" s="5" t="s">
        <v>20</v>
      </c>
      <c r="B843">
        <v>155</v>
      </c>
    </row>
    <row r="844" spans="1:2" x14ac:dyDescent="0.2">
      <c r="A844" s="5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s="5" t="s">
        <v>20</v>
      </c>
      <c r="B847">
        <v>1354</v>
      </c>
    </row>
    <row r="848" spans="1:2" x14ac:dyDescent="0.2">
      <c r="A848" s="5" t="s">
        <v>20</v>
      </c>
      <c r="B848">
        <v>48</v>
      </c>
    </row>
    <row r="849" spans="1:2" x14ac:dyDescent="0.2">
      <c r="A849" s="5" t="s">
        <v>20</v>
      </c>
      <c r="B849">
        <v>110</v>
      </c>
    </row>
    <row r="850" spans="1:2" x14ac:dyDescent="0.2">
      <c r="A850" s="5" t="s">
        <v>20</v>
      </c>
      <c r="B850">
        <v>172</v>
      </c>
    </row>
    <row r="851" spans="1:2" x14ac:dyDescent="0.2">
      <c r="A851" s="5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s="5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s="5" t="s">
        <v>20</v>
      </c>
      <c r="B855">
        <v>1467</v>
      </c>
    </row>
    <row r="856" spans="1:2" x14ac:dyDescent="0.2">
      <c r="A856" s="5" t="s">
        <v>20</v>
      </c>
      <c r="B856">
        <v>2662</v>
      </c>
    </row>
    <row r="857" spans="1:2" x14ac:dyDescent="0.2">
      <c r="A857" s="5" t="s">
        <v>20</v>
      </c>
      <c r="B857">
        <v>452</v>
      </c>
    </row>
    <row r="858" spans="1:2" x14ac:dyDescent="0.2">
      <c r="A858" s="5" t="s">
        <v>20</v>
      </c>
      <c r="B858">
        <v>158</v>
      </c>
    </row>
    <row r="859" spans="1:2" x14ac:dyDescent="0.2">
      <c r="A859" s="5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s="5" t="s">
        <v>20</v>
      </c>
      <c r="B862">
        <v>65</v>
      </c>
    </row>
    <row r="863" spans="1:2" x14ac:dyDescent="0.2">
      <c r="A863" s="5" t="s">
        <v>20</v>
      </c>
      <c r="B863">
        <v>163</v>
      </c>
    </row>
    <row r="864" spans="1:2" x14ac:dyDescent="0.2">
      <c r="A864" s="5" t="s">
        <v>20</v>
      </c>
      <c r="B864">
        <v>85</v>
      </c>
    </row>
    <row r="865" spans="1:2" x14ac:dyDescent="0.2">
      <c r="A865" s="5" t="s">
        <v>20</v>
      </c>
      <c r="B865">
        <v>217</v>
      </c>
    </row>
    <row r="866" spans="1:2" x14ac:dyDescent="0.2">
      <c r="A866" s="5" t="s">
        <v>20</v>
      </c>
      <c r="B866">
        <v>150</v>
      </c>
    </row>
    <row r="867" spans="1:2" x14ac:dyDescent="0.2">
      <c r="A867" s="5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s="5" t="s">
        <v>20</v>
      </c>
      <c r="B869">
        <v>300</v>
      </c>
    </row>
    <row r="870" spans="1:2" x14ac:dyDescent="0.2">
      <c r="A870" s="5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s="5" t="s">
        <v>20</v>
      </c>
      <c r="B873">
        <v>2320</v>
      </c>
    </row>
    <row r="874" spans="1:2" x14ac:dyDescent="0.2">
      <c r="A874" s="5" t="s">
        <v>20</v>
      </c>
      <c r="B874">
        <v>81</v>
      </c>
    </row>
    <row r="875" spans="1:2" x14ac:dyDescent="0.2">
      <c r="A875" s="5" t="s">
        <v>20</v>
      </c>
      <c r="B875">
        <v>1887</v>
      </c>
    </row>
    <row r="876" spans="1:2" x14ac:dyDescent="0.2">
      <c r="A876" s="5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s="5" t="s">
        <v>20</v>
      </c>
      <c r="B881">
        <v>53</v>
      </c>
    </row>
    <row r="882" spans="1:2" x14ac:dyDescent="0.2">
      <c r="A882" s="5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s="5" t="s">
        <v>20</v>
      </c>
      <c r="B884">
        <v>80</v>
      </c>
    </row>
    <row r="885" spans="1:2" x14ac:dyDescent="0.2">
      <c r="A885" s="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s="5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s="5" t="s">
        <v>20</v>
      </c>
      <c r="B890">
        <v>290</v>
      </c>
    </row>
    <row r="891" spans="1:2" x14ac:dyDescent="0.2">
      <c r="A891" s="5" t="s">
        <v>20</v>
      </c>
      <c r="B891">
        <v>122</v>
      </c>
    </row>
    <row r="892" spans="1:2" x14ac:dyDescent="0.2">
      <c r="A892" s="5" t="s">
        <v>20</v>
      </c>
      <c r="B892">
        <v>1470</v>
      </c>
    </row>
    <row r="893" spans="1:2" x14ac:dyDescent="0.2">
      <c r="A893" s="5" t="s">
        <v>20</v>
      </c>
      <c r="B893">
        <v>165</v>
      </c>
    </row>
    <row r="894" spans="1:2" x14ac:dyDescent="0.2">
      <c r="A894" s="5" t="s">
        <v>20</v>
      </c>
      <c r="B894">
        <v>182</v>
      </c>
    </row>
    <row r="895" spans="1:2" x14ac:dyDescent="0.2">
      <c r="A895" s="5" t="s">
        <v>20</v>
      </c>
      <c r="B895">
        <v>199</v>
      </c>
    </row>
    <row r="896" spans="1:2" x14ac:dyDescent="0.2">
      <c r="A896" s="5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s="5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s="5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s="5" t="s">
        <v>20</v>
      </c>
      <c r="B903">
        <v>159</v>
      </c>
    </row>
    <row r="904" spans="1:2" x14ac:dyDescent="0.2">
      <c r="A904" s="5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s="5" t="s">
        <v>20</v>
      </c>
      <c r="B907">
        <v>236</v>
      </c>
    </row>
    <row r="908" spans="1:2" x14ac:dyDescent="0.2">
      <c r="A908" s="5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s="5" t="s">
        <v>20</v>
      </c>
      <c r="B910">
        <v>3934</v>
      </c>
    </row>
    <row r="911" spans="1:2" x14ac:dyDescent="0.2">
      <c r="A911" s="5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s="5" t="s">
        <v>20</v>
      </c>
      <c r="B913">
        <v>462</v>
      </c>
    </row>
    <row r="914" spans="1:2" x14ac:dyDescent="0.2">
      <c r="A914" s="5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s="5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s="5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s="5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s="5" t="s">
        <v>20</v>
      </c>
      <c r="B924">
        <v>2261</v>
      </c>
    </row>
    <row r="925" spans="1:2" x14ac:dyDescent="0.2">
      <c r="A925" s="5" t="s">
        <v>20</v>
      </c>
      <c r="B925">
        <v>40</v>
      </c>
    </row>
    <row r="926" spans="1:2" x14ac:dyDescent="0.2">
      <c r="A926" s="5" t="s">
        <v>20</v>
      </c>
      <c r="B926">
        <v>2289</v>
      </c>
    </row>
    <row r="927" spans="1:2" x14ac:dyDescent="0.2">
      <c r="A927" s="5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s="5" t="s">
        <v>20</v>
      </c>
      <c r="B930">
        <v>3777</v>
      </c>
    </row>
    <row r="931" spans="1:2" x14ac:dyDescent="0.2">
      <c r="A931" s="5" t="s">
        <v>20</v>
      </c>
      <c r="B931">
        <v>184</v>
      </c>
    </row>
    <row r="932" spans="1:2" x14ac:dyDescent="0.2">
      <c r="A932" s="5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s="5" t="s">
        <v>20</v>
      </c>
      <c r="B934">
        <v>144</v>
      </c>
    </row>
    <row r="935" spans="1:2" x14ac:dyDescent="0.2">
      <c r="A935" s="5" t="s">
        <v>20</v>
      </c>
      <c r="B935">
        <v>1902</v>
      </c>
    </row>
    <row r="936" spans="1:2" x14ac:dyDescent="0.2">
      <c r="A936" s="5" t="s">
        <v>20</v>
      </c>
      <c r="B936">
        <v>105</v>
      </c>
    </row>
    <row r="937" spans="1:2" x14ac:dyDescent="0.2">
      <c r="A937" s="5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s="5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s="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s="5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s="5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s="5" t="s">
        <v>20</v>
      </c>
      <c r="B956">
        <v>1548</v>
      </c>
    </row>
    <row r="957" spans="1:2" x14ac:dyDescent="0.2">
      <c r="A957" s="5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s="5" t="s">
        <v>20</v>
      </c>
      <c r="B959">
        <v>131</v>
      </c>
    </row>
    <row r="960" spans="1:2" x14ac:dyDescent="0.2">
      <c r="A960" s="5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s="5" t="s">
        <v>20</v>
      </c>
      <c r="B963">
        <v>155</v>
      </c>
    </row>
    <row r="964" spans="1:2" x14ac:dyDescent="0.2">
      <c r="A964" s="5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s="5" t="s">
        <v>20</v>
      </c>
      <c r="B966">
        <v>155</v>
      </c>
    </row>
    <row r="967" spans="1:2" x14ac:dyDescent="0.2">
      <c r="A967" s="5" t="s">
        <v>20</v>
      </c>
      <c r="B967">
        <v>207</v>
      </c>
    </row>
    <row r="968" spans="1:2" x14ac:dyDescent="0.2">
      <c r="A968" s="5" t="s">
        <v>20</v>
      </c>
      <c r="B968">
        <v>245</v>
      </c>
    </row>
    <row r="969" spans="1:2" x14ac:dyDescent="0.2">
      <c r="A969" s="5" t="s">
        <v>20</v>
      </c>
      <c r="B969">
        <v>1573</v>
      </c>
    </row>
    <row r="970" spans="1:2" x14ac:dyDescent="0.2">
      <c r="A970" s="5" t="s">
        <v>20</v>
      </c>
      <c r="B970">
        <v>114</v>
      </c>
    </row>
    <row r="971" spans="1:2" x14ac:dyDescent="0.2">
      <c r="A971" s="5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s="5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s="5" t="s">
        <v>20</v>
      </c>
      <c r="B976">
        <v>32</v>
      </c>
    </row>
    <row r="977" spans="1:2" x14ac:dyDescent="0.2">
      <c r="A977" s="5" t="s">
        <v>20</v>
      </c>
      <c r="B977">
        <v>135</v>
      </c>
    </row>
    <row r="978" spans="1:2" x14ac:dyDescent="0.2">
      <c r="A978" s="5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s="5" t="s">
        <v>20</v>
      </c>
      <c r="B980">
        <v>92</v>
      </c>
    </row>
    <row r="981" spans="1:2" x14ac:dyDescent="0.2">
      <c r="A981" s="5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s="5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s="5" t="s">
        <v>20</v>
      </c>
      <c r="B985">
        <v>2326</v>
      </c>
    </row>
    <row r="986" spans="1:2" x14ac:dyDescent="0.2">
      <c r="A986" s="5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s="5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s="5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s="5" t="s">
        <v>20</v>
      </c>
      <c r="B993">
        <v>241</v>
      </c>
    </row>
    <row r="994" spans="1:2" x14ac:dyDescent="0.2">
      <c r="A994" s="5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s="5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75B063ED-7800-8548-B161-9F03EABA7942}">
    <filterColumn colId="0">
      <filters>
        <filter val="successful"/>
      </filters>
    </filterColumn>
  </autoFilter>
  <conditionalFormatting sqref="A1:A1048576">
    <cfRule type="containsText" dxfId="2" priority="2" operator="containsText" text="successful">
      <formula>NOT(ISERROR(SEARCH("successful",A1)))</formula>
    </cfRule>
    <cfRule type="cellIs" dxfId="1" priority="3" operator="equal">
      <formula>"successful"</formula>
    </cfRule>
  </conditionalFormatting>
  <conditionalFormatting sqref="D1:D1048576">
    <cfRule type="containsText" dxfId="0" priority="1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table1</vt:lpstr>
      <vt:lpstr>pivot table graph</vt:lpstr>
      <vt:lpstr>pivot table barchart2</vt:lpstr>
      <vt:lpstr>Crowdfunding (2)</vt:lpstr>
      <vt:lpstr>goal analysis</vt:lpstr>
      <vt:lpstr>Statistcal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Tooba Ahmad</cp:lastModifiedBy>
  <dcterms:created xsi:type="dcterms:W3CDTF">2021-09-29T18:52:28Z</dcterms:created>
  <dcterms:modified xsi:type="dcterms:W3CDTF">2023-05-06T14:29:59Z</dcterms:modified>
</cp:coreProperties>
</file>