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 Floor Designs\Administration\"/>
    </mc:Choice>
  </mc:AlternateContent>
  <bookViews>
    <workbookView xWindow="0" yWindow="0" windowWidth="28800" windowHeight="12435"/>
  </bookViews>
  <sheets>
    <sheet name="Bank" sheetId="1" r:id="rId1"/>
    <sheet name="Report" sheetId="2" r:id="rId2"/>
  </sheets>
  <definedNames>
    <definedName name="_xlnm._FilterDatabase" localSheetId="0" hidden="1">Bank!$A$1:$E$49</definedName>
  </definedNames>
  <calcPr calcId="171027"/>
</workbook>
</file>

<file path=xl/calcChain.xml><?xml version="1.0" encoding="utf-8"?>
<calcChain xmlns="http://schemas.openxmlformats.org/spreadsheetml/2006/main">
  <c r="E10" i="2" l="1"/>
  <c r="F10" i="2" s="1"/>
  <c r="E37" i="2"/>
  <c r="E44" i="2"/>
  <c r="F11" i="2"/>
  <c r="F12" i="2"/>
  <c r="F13" i="2"/>
  <c r="F14" i="2"/>
  <c r="F15" i="2"/>
  <c r="F17" i="2"/>
  <c r="F19" i="2"/>
  <c r="C36" i="2"/>
  <c r="C33" i="2"/>
  <c r="C21" i="2"/>
  <c r="F21" i="2" s="1"/>
  <c r="C20" i="2"/>
  <c r="F20" i="2" s="1"/>
  <c r="C18" i="2"/>
  <c r="F18" i="2" s="1"/>
  <c r="C16" i="2"/>
  <c r="F16" i="2" s="1"/>
  <c r="D6" i="2"/>
  <c r="F6" i="2" s="1"/>
  <c r="D37" i="2"/>
  <c r="C37" i="2"/>
  <c r="F35" i="2"/>
  <c r="F34" i="2"/>
  <c r="F33" i="2"/>
  <c r="F32" i="2"/>
  <c r="F31" i="2"/>
  <c r="F30" i="2"/>
  <c r="F29" i="2"/>
  <c r="F28" i="2"/>
  <c r="F27" i="2"/>
  <c r="F26" i="2"/>
  <c r="D22" i="2"/>
  <c r="C22" i="2"/>
  <c r="D44" i="2"/>
  <c r="C44" i="2"/>
  <c r="D73" i="1"/>
  <c r="E22" i="2" l="1"/>
  <c r="E39" i="2" s="1"/>
  <c r="E45" i="2" s="1"/>
  <c r="F37" i="2"/>
  <c r="F44" i="2"/>
  <c r="D45" i="2"/>
  <c r="D49" i="2" s="1"/>
  <c r="D39" i="2"/>
  <c r="C45" i="2"/>
  <c r="C47" i="2" s="1"/>
  <c r="C39" i="2"/>
  <c r="F22" i="2"/>
  <c r="F39" i="2" l="1"/>
  <c r="F45" i="2"/>
  <c r="F47" i="2" s="1"/>
</calcChain>
</file>

<file path=xl/comments1.xml><?xml version="1.0" encoding="utf-8"?>
<comments xmlns="http://schemas.openxmlformats.org/spreadsheetml/2006/main">
  <authors>
    <author>NANCY ALVES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NANCY ALVES:</t>
        </r>
        <r>
          <rPr>
            <sz val="9"/>
            <color indexed="81"/>
            <rFont val="Tahoma"/>
            <family val="2"/>
          </rPr>
          <t xml:space="preserve">
2450 rent 40 lawn
</t>
        </r>
      </text>
    </comment>
  </commentList>
</comments>
</file>

<file path=xl/sharedStrings.xml><?xml version="1.0" encoding="utf-8"?>
<sst xmlns="http://schemas.openxmlformats.org/spreadsheetml/2006/main" count="195" uniqueCount="105">
  <si>
    <t>Type</t>
  </si>
  <si>
    <t>Post Date</t>
  </si>
  <si>
    <t>Description</t>
  </si>
  <si>
    <t>Amount</t>
  </si>
  <si>
    <t>DEBIT</t>
  </si>
  <si>
    <t>ANTHONY'S PIZZA AND DENVER CO                10/28</t>
  </si>
  <si>
    <t>DOMINO'S 6297 DENVER CO                      10/30</t>
  </si>
  <si>
    <t>GRAND CHINA RESTAURANT DENVER CO             10/29</t>
  </si>
  <si>
    <t>SIX FLAGS GREAT ADVEN 732-928-2000 NJ        10/30</t>
  </si>
  <si>
    <t>INSUFFICIENT FUNDS FEE FOR A $77.00 CARD PURCHASE - DETAILS:       1028ANTHONY'S PIZZA AND DENVER CO        04563330000764912</t>
  </si>
  <si>
    <t>INSUFFICIENT FUNDS FEE FOR A $28.70 CARD PURCHASE - DETAILS:       1030DOMINO'S 6297 DENVER CO              04563330000764912</t>
  </si>
  <si>
    <t>INSUFFICIENT FUNDS FEE FOR A $27.85 CARD PURCHASE - DETAILS:       1029GRAND CHINA RESTAURANT DENVER CO     04563330000764912</t>
  </si>
  <si>
    <t>INSUFFICIENT FUNDS FEE FOR A $17.65 RECURRING CARD PURCHASE - DETAILS:       1030SIX FLAGS GREAT ADVEN 732-928-2000 NJ04563310012793497</t>
  </si>
  <si>
    <t>MONAS RESTAURANT - 15T DENVER CO             10/27</t>
  </si>
  <si>
    <t>FSI*VERIZON+BMC$3.50 800-345-6563 TX         10/28</t>
  </si>
  <si>
    <t>MCDONALD'S F3319 DENVER CO                   10/27</t>
  </si>
  <si>
    <t>ANTHONY'S PIZZA AND DENVER CO                10/27</t>
  </si>
  <si>
    <t>GRAND CHINA RESTAURANT DENVER CO             10/28</t>
  </si>
  <si>
    <t>SUNOCO 0327962700 SOUTH AMBOY NJ             10/26</t>
  </si>
  <si>
    <t>PROF FLOORING DENVER DENVER CO               10/27</t>
  </si>
  <si>
    <t>COLORADO FASTBREAK DENVER CO                 10/27</t>
  </si>
  <si>
    <t>FAMILY DOLLAR #8374 DENVER CO        127056  10/28</t>
  </si>
  <si>
    <t>T MOBILE 1978 DENVER CO              928544  10/28</t>
  </si>
  <si>
    <t>INTUIT *QB ONLINE 800-286-6800 CA            10/28</t>
  </si>
  <si>
    <t>MCDONALD'S #F26594 DENVER CO                 10/25</t>
  </si>
  <si>
    <t>CHIPOTLE 0766 LAKEWOOD CO                    10/26</t>
  </si>
  <si>
    <t>LOS PARCEROS DENVER CO                       10/26</t>
  </si>
  <si>
    <t>HARBOR FREIGHT TOOLS U LAKEWOOD CO   765395  10/27</t>
  </si>
  <si>
    <t>SABIR AT LONG BRANCH LONG BRANCH NJ          10/23</t>
  </si>
  <si>
    <t>MAZZA &amp; SONS TINTON FALLS NJ                 10/23</t>
  </si>
  <si>
    <t>PC WOOD FLOORS 718-3693141 NY                10/23</t>
  </si>
  <si>
    <t>SABOR BRAZIL RESTAURAN LONG BRANCH NJ        10/23</t>
  </si>
  <si>
    <t>WEST END FAMILY PHARMA LONG BRANCH NJ        10/23</t>
  </si>
  <si>
    <t>GIUSEPPE PIZZA WEST LONG BRA NJ              10/23</t>
  </si>
  <si>
    <t>T-MOBILE IVR PAYMENT 800-937-8997 WA         10/24</t>
  </si>
  <si>
    <t>DISNEY STORE #459 EATONTOWN NJ               10/24</t>
  </si>
  <si>
    <t>UNITED      016260604 800-932-2732 TX        10/25</t>
  </si>
  <si>
    <t>OTG MANAGEMENT EWR, LLC NEWARK NJ            10/25</t>
  </si>
  <si>
    <t>DIA PARKING OPERATION 303-342-4633 CO        10/26</t>
  </si>
  <si>
    <t>WAL Wal-Mart Super 112 DENVER (N) CO 714769  10/25</t>
  </si>
  <si>
    <t>FINE FARE LONG BRANCH NJ             647196  10/26</t>
  </si>
  <si>
    <t>WAL Wal-Mart Super 250 LAKEWOOD CO   486506  10/26</t>
  </si>
  <si>
    <t>CHECK</t>
  </si>
  <si>
    <t xml:space="preserve">CHECK 1256 </t>
  </si>
  <si>
    <t xml:space="preserve">CHECK 1259 </t>
  </si>
  <si>
    <t>MAZZA &amp; SONS 732-922-9292 NJ         007499  10/23</t>
  </si>
  <si>
    <t>THE VITAMIN SHOPPE  73 EATONTOWN NJ  480145  10/23</t>
  </si>
  <si>
    <t>NETFLIX.COM 866-579-7172 CA                  10/23</t>
  </si>
  <si>
    <t>DSLIP</t>
  </si>
  <si>
    <t>DEPOSIT  ID NUMBER 424469</t>
  </si>
  <si>
    <t>AUTOPAY/DISH NTWK 800-894-9131 CO            10/01</t>
  </si>
  <si>
    <t>RETURNED ITEM FEE FOR AN UNPAID CHECK #1259 IN THE AMOUNT OF $975.58</t>
  </si>
  <si>
    <t>INSUFFICIENT FUNDS FEE FOR A $181.13 RECURRING CARD PURCHASE - DETAILS:       1001AUTOPAY/DISH NTWK 800-894-9131 CO    04563310012793497</t>
  </si>
  <si>
    <t>EXTENDED OVERDRAFT FEE</t>
  </si>
  <si>
    <t>Expense Type</t>
  </si>
  <si>
    <t>Meals</t>
  </si>
  <si>
    <t>personal</t>
  </si>
  <si>
    <t>Bank Fees</t>
  </si>
  <si>
    <t>Internet</t>
  </si>
  <si>
    <t>gas</t>
  </si>
  <si>
    <t>Material</t>
  </si>
  <si>
    <t>Office Expense</t>
  </si>
  <si>
    <t>Tools</t>
  </si>
  <si>
    <t>cell phone ex</t>
  </si>
  <si>
    <t>Parking</t>
  </si>
  <si>
    <t>Outside contractors</t>
  </si>
  <si>
    <t>Utilities</t>
  </si>
  <si>
    <t>Month Reconciliation</t>
  </si>
  <si>
    <t>Week of:</t>
  </si>
  <si>
    <t>INCOME</t>
  </si>
  <si>
    <t>Cash</t>
  </si>
  <si>
    <t xml:space="preserve">Bank </t>
  </si>
  <si>
    <t>Total</t>
  </si>
  <si>
    <t>EXPENSES</t>
  </si>
  <si>
    <t>Bank</t>
  </si>
  <si>
    <t>PAYROLL</t>
  </si>
  <si>
    <t>RENT</t>
  </si>
  <si>
    <t>CONSCORCIO</t>
  </si>
  <si>
    <t>MEALS</t>
  </si>
  <si>
    <t>Auto insurance</t>
  </si>
  <si>
    <t>PARKING</t>
  </si>
  <si>
    <t>GAS</t>
  </si>
  <si>
    <t>AUTO MAINTENANCE</t>
  </si>
  <si>
    <t>TOLL</t>
  </si>
  <si>
    <t>AUTO REPAIR</t>
  </si>
  <si>
    <t>OFFICE EXPENSE</t>
  </si>
  <si>
    <t>MATERIAL</t>
  </si>
  <si>
    <t>TOTAL</t>
  </si>
  <si>
    <t>CREDIT ONE</t>
  </si>
  <si>
    <t>BANK FEES</t>
  </si>
  <si>
    <t>CLOTHES</t>
  </si>
  <si>
    <t>WITHDRAWAL</t>
  </si>
  <si>
    <t>concorcio</t>
  </si>
  <si>
    <t>PERSONAL</t>
  </si>
  <si>
    <t>Summons</t>
  </si>
  <si>
    <t>EQUIPMENT / VAN RENTAL</t>
  </si>
  <si>
    <t>TELEPHONE</t>
  </si>
  <si>
    <t>TOOLS AND EQUIPMENT</t>
  </si>
  <si>
    <t>EXPENSE GRAND TOTAL</t>
  </si>
  <si>
    <t>SUMMARY</t>
  </si>
  <si>
    <t>BANK BEGINNING BALANCE</t>
  </si>
  <si>
    <t>GROSS INCOME</t>
  </si>
  <si>
    <t xml:space="preserve">BANK ENDING BALANCE </t>
  </si>
  <si>
    <t>OCTOBER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</si>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</sst>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44" fontId="0" fillId="0" borderId="0" xfId="1" applyFont="1"/>
    <xf numFmtId="0" fontId="16" fillId="0" borderId="0" xfId="0" applyFont="1"/>
    <xf numFmtId="44" fontId="16" fillId="0" borderId="0" xfId="1" applyFont="1"/>
    <xf numFmtId="0" fontId="16" fillId="0" borderId="10" xfId="0" applyFont="1" applyBorder="1"/>
    <xf numFmtId="44" fontId="16" fillId="0" borderId="10" xfId="1" applyFont="1" applyBorder="1"/>
    <xf numFmtId="0" fontId="18" fillId="0" borderId="0" xfId="0" applyFont="1" applyAlignment="1">
      <alignment horizontal="left"/>
    </xf>
    <xf numFmtId="0" fontId="19" fillId="0" borderId="0" xfId="0" applyFont="1"/>
    <xf numFmtId="17" fontId="19" fillId="0" borderId="0" xfId="0" applyNumberFormat="1" applyFont="1"/>
    <xf numFmtId="17" fontId="19" fillId="0" borderId="0" xfId="1" applyNumberFormat="1" applyFont="1"/>
    <xf numFmtId="0" fontId="19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44" fontId="0" fillId="0" borderId="0" xfId="1" applyFont="1" applyBorder="1"/>
    <xf numFmtId="44" fontId="0" fillId="0" borderId="0" xfId="0" applyNumberFormat="1"/>
    <xf numFmtId="44" fontId="1" fillId="0" borderId="0" xfId="1" applyFont="1"/>
    <xf numFmtId="0" fontId="0" fillId="0" borderId="0" xfId="0" applyFont="1"/>
    <xf numFmtId="44" fontId="0" fillId="0" borderId="0" xfId="1" applyFont="1" applyFill="1"/>
    <xf numFmtId="0" fontId="0" fillId="0" borderId="10" xfId="0" applyBorder="1"/>
    <xf numFmtId="44" fontId="0" fillId="0" borderId="10" xfId="1" applyFont="1" applyBorder="1"/>
    <xf numFmtId="0" fontId="16" fillId="0" borderId="0" xfId="0" applyFont="1" applyAlignment="1">
      <alignment horizontal="right"/>
    </xf>
    <xf numFmtId="44" fontId="0" fillId="0" borderId="10" xfId="1" applyFont="1" applyFill="1" applyBorder="1"/>
    <xf numFmtId="0" fontId="21" fillId="33" borderId="11" xfId="0" applyFont="1" applyFill="1" applyBorder="1"/>
    <xf numFmtId="0" fontId="14" fillId="33" borderId="12" xfId="0" applyFont="1" applyFill="1" applyBorder="1"/>
    <xf numFmtId="44" fontId="21" fillId="33" borderId="12" xfId="1" applyFont="1" applyFill="1" applyBorder="1"/>
    <xf numFmtId="0" fontId="16" fillId="33" borderId="13" xfId="0" applyFont="1" applyFill="1" applyBorder="1"/>
    <xf numFmtId="0" fontId="16" fillId="0" borderId="14" xfId="0" applyFont="1" applyBorder="1"/>
    <xf numFmtId="44" fontId="16" fillId="0" borderId="0" xfId="1" applyFont="1" applyBorder="1"/>
    <xf numFmtId="44" fontId="16" fillId="0" borderId="15" xfId="0" applyNumberFormat="1" applyFont="1" applyBorder="1"/>
    <xf numFmtId="44" fontId="0" fillId="0" borderId="0" xfId="0" applyNumberFormat="1" applyBorder="1"/>
    <xf numFmtId="0" fontId="16" fillId="0" borderId="16" xfId="0" applyFont="1" applyBorder="1"/>
    <xf numFmtId="0" fontId="16" fillId="0" borderId="17" xfId="0" applyFont="1" applyBorder="1"/>
    <xf numFmtId="0" fontId="16" fillId="33" borderId="14" xfId="0" applyFont="1" applyFill="1" applyBorder="1"/>
    <xf numFmtId="0" fontId="0" fillId="33" borderId="0" xfId="0" applyFill="1" applyBorder="1"/>
    <xf numFmtId="44" fontId="16" fillId="33" borderId="0" xfId="1" applyFont="1" applyFill="1" applyBorder="1"/>
    <xf numFmtId="44" fontId="0" fillId="33" borderId="0" xfId="0" applyNumberFormat="1" applyFill="1" applyBorder="1"/>
    <xf numFmtId="44" fontId="16" fillId="33" borderId="15" xfId="0" applyNumberFormat="1" applyFont="1" applyFill="1" applyBorder="1"/>
    <xf numFmtId="0" fontId="0" fillId="0" borderId="15" xfId="0" applyBorder="1"/>
    <xf numFmtId="0" fontId="21" fillId="33" borderId="16" xfId="0" applyFont="1" applyFill="1" applyBorder="1"/>
    <xf numFmtId="0" fontId="0" fillId="33" borderId="10" xfId="0" applyFill="1" applyBorder="1"/>
    <xf numFmtId="44" fontId="16" fillId="33" borderId="10" xfId="1" applyFont="1" applyFill="1" applyBorder="1"/>
    <xf numFmtId="44" fontId="22" fillId="33" borderId="10" xfId="0" applyNumberFormat="1" applyFont="1" applyFill="1" applyBorder="1"/>
    <xf numFmtId="0" fontId="0" fillId="33" borderId="17" xfId="0" applyFill="1" applyBorder="1"/>
    <xf numFmtId="0" fontId="16" fillId="0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3"/>
  <sheetViews>
    <sheetView tabSelected="1" workbookViewId="0">
      <selection activeCell="F15" sqref="F15"/>
    </sheetView>
  </sheetViews>
  <sheetFormatPr defaultRowHeight="15" x14ac:dyDescent="0.25"/>
  <cols>
    <col min="2" max="2" width="13.375" customWidth="1"/>
    <col min="3" max="3" width="134.375" bestFit="1" customWidth="1"/>
    <col min="4" max="4" width="11.25" style="2" bestFit="1" customWidth="1"/>
    <col min="5" max="5" width="22.625" customWidth="1"/>
    <col min="6" max="6" width="12.375" customWidth="1"/>
    <col min="7" max="7" width="10.625" style="2" bestFit="1" customWidth="1"/>
  </cols>
  <sheetData>
    <row r="1" spans="1:7" ht="15.75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54</v>
      </c>
    </row>
    <row r="2" spans="1:7" hidden="1" x14ac:dyDescent="0.25">
      <c r="A2" t="s">
        <v>4</v>
      </c>
      <c r="B2" s="1">
        <v>42307</v>
      </c>
      <c r="C2" t="s">
        <v>5</v>
      </c>
      <c r="D2" s="2">
        <v>-77</v>
      </c>
      <c r="E2" t="s">
        <v>55</v>
      </c>
      <c r="G2"/>
    </row>
    <row r="3" spans="1:7" hidden="1" x14ac:dyDescent="0.25">
      <c r="A3" t="s">
        <v>4</v>
      </c>
      <c r="B3" s="1">
        <v>42307</v>
      </c>
      <c r="C3" t="s">
        <v>6</v>
      </c>
      <c r="D3" s="2">
        <v>-28.7</v>
      </c>
      <c r="E3" t="s">
        <v>55</v>
      </c>
      <c r="G3"/>
    </row>
    <row r="4" spans="1:7" hidden="1" x14ac:dyDescent="0.25">
      <c r="A4" t="s">
        <v>4</v>
      </c>
      <c r="B4" s="1">
        <v>42307</v>
      </c>
      <c r="C4" t="s">
        <v>7</v>
      </c>
      <c r="D4" s="2">
        <v>-27.85</v>
      </c>
      <c r="E4" t="s">
        <v>55</v>
      </c>
      <c r="G4"/>
    </row>
    <row r="5" spans="1:7" hidden="1" x14ac:dyDescent="0.25">
      <c r="A5" t="s">
        <v>4</v>
      </c>
      <c r="B5" s="1">
        <v>42307</v>
      </c>
      <c r="C5" t="s">
        <v>8</v>
      </c>
      <c r="D5" s="2">
        <v>-17.649999999999999</v>
      </c>
      <c r="E5" t="s">
        <v>56</v>
      </c>
      <c r="G5"/>
    </row>
    <row r="6" spans="1:7" hidden="1" x14ac:dyDescent="0.25">
      <c r="A6" t="s">
        <v>4</v>
      </c>
      <c r="B6" s="1">
        <v>42307</v>
      </c>
      <c r="C6" t="s">
        <v>9</v>
      </c>
      <c r="D6" s="2">
        <v>-34</v>
      </c>
      <c r="E6" t="s">
        <v>57</v>
      </c>
      <c r="G6"/>
    </row>
    <row r="7" spans="1:7" hidden="1" x14ac:dyDescent="0.25">
      <c r="A7" t="s">
        <v>4</v>
      </c>
      <c r="B7" s="1">
        <v>42307</v>
      </c>
      <c r="C7" t="s">
        <v>10</v>
      </c>
      <c r="D7" s="2">
        <v>-34</v>
      </c>
      <c r="E7" t="s">
        <v>57</v>
      </c>
      <c r="G7"/>
    </row>
    <row r="8" spans="1:7" hidden="1" x14ac:dyDescent="0.25">
      <c r="A8" t="s">
        <v>4</v>
      </c>
      <c r="B8" s="1">
        <v>42307</v>
      </c>
      <c r="C8" t="s">
        <v>11</v>
      </c>
      <c r="D8" s="2">
        <v>-34</v>
      </c>
      <c r="E8" t="s">
        <v>57</v>
      </c>
      <c r="G8"/>
    </row>
    <row r="9" spans="1:7" hidden="1" x14ac:dyDescent="0.25">
      <c r="A9" t="s">
        <v>4</v>
      </c>
      <c r="B9" s="1">
        <v>42307</v>
      </c>
      <c r="C9" t="s">
        <v>12</v>
      </c>
      <c r="D9" s="2">
        <v>-34</v>
      </c>
      <c r="E9" t="s">
        <v>57</v>
      </c>
      <c r="G9"/>
    </row>
    <row r="10" spans="1:7" hidden="1" x14ac:dyDescent="0.25">
      <c r="A10" t="s">
        <v>4</v>
      </c>
      <c r="B10" s="1">
        <v>42306</v>
      </c>
      <c r="C10" t="s">
        <v>13</v>
      </c>
      <c r="D10" s="2">
        <v>-16.5</v>
      </c>
      <c r="E10" t="s">
        <v>55</v>
      </c>
      <c r="G10"/>
    </row>
    <row r="11" spans="1:7" hidden="1" x14ac:dyDescent="0.25">
      <c r="A11" t="s">
        <v>4</v>
      </c>
      <c r="B11" s="1">
        <v>42306</v>
      </c>
      <c r="C11" t="s">
        <v>14</v>
      </c>
      <c r="D11" s="2">
        <v>-84.86</v>
      </c>
      <c r="E11" t="s">
        <v>58</v>
      </c>
      <c r="G11"/>
    </row>
    <row r="12" spans="1:7" hidden="1" x14ac:dyDescent="0.25">
      <c r="A12" t="s">
        <v>4</v>
      </c>
      <c r="B12" s="1">
        <v>42306</v>
      </c>
      <c r="C12" t="s">
        <v>15</v>
      </c>
      <c r="D12" s="2">
        <v>-57.59</v>
      </c>
      <c r="E12" t="s">
        <v>55</v>
      </c>
      <c r="G12"/>
    </row>
    <row r="13" spans="1:7" hidden="1" x14ac:dyDescent="0.25">
      <c r="A13" t="s">
        <v>4</v>
      </c>
      <c r="B13" s="1">
        <v>42306</v>
      </c>
      <c r="C13" t="s">
        <v>16</v>
      </c>
      <c r="D13" s="2">
        <v>-17.670000000000002</v>
      </c>
      <c r="E13" t="s">
        <v>55</v>
      </c>
      <c r="G13"/>
    </row>
    <row r="14" spans="1:7" hidden="1" x14ac:dyDescent="0.25">
      <c r="A14" t="s">
        <v>4</v>
      </c>
      <c r="B14" s="1">
        <v>42306</v>
      </c>
      <c r="C14" t="s">
        <v>17</v>
      </c>
      <c r="D14" s="2">
        <v>-58.32</v>
      </c>
      <c r="E14" t="s">
        <v>55</v>
      </c>
      <c r="G14"/>
    </row>
    <row r="15" spans="1:7" hidden="1" x14ac:dyDescent="0.25">
      <c r="A15" t="s">
        <v>4</v>
      </c>
      <c r="B15" s="1">
        <v>42305</v>
      </c>
      <c r="C15" t="s">
        <v>18</v>
      </c>
      <c r="D15" s="2">
        <v>-16</v>
      </c>
      <c r="E15" t="s">
        <v>59</v>
      </c>
      <c r="G15"/>
    </row>
    <row r="16" spans="1:7" hidden="1" x14ac:dyDescent="0.25">
      <c r="A16" t="s">
        <v>4</v>
      </c>
      <c r="B16" s="1">
        <v>42305</v>
      </c>
      <c r="C16" t="s">
        <v>19</v>
      </c>
      <c r="D16" s="2">
        <v>-64.59</v>
      </c>
      <c r="E16" t="s">
        <v>60</v>
      </c>
      <c r="G16"/>
    </row>
    <row r="17" spans="1:5" customFormat="1" hidden="1" x14ac:dyDescent="0.25">
      <c r="A17" t="s">
        <v>4</v>
      </c>
      <c r="B17" s="1">
        <v>42305</v>
      </c>
      <c r="C17" t="s">
        <v>20</v>
      </c>
      <c r="D17" s="2">
        <v>-40</v>
      </c>
      <c r="E17" t="s">
        <v>55</v>
      </c>
    </row>
    <row r="18" spans="1:5" customFormat="1" hidden="1" x14ac:dyDescent="0.25">
      <c r="A18" t="s">
        <v>4</v>
      </c>
      <c r="B18" s="1">
        <v>42305</v>
      </c>
      <c r="C18" t="s">
        <v>21</v>
      </c>
      <c r="D18" s="2">
        <v>-31.64</v>
      </c>
      <c r="E18" t="s">
        <v>60</v>
      </c>
    </row>
    <row r="19" spans="1:5" customFormat="1" hidden="1" x14ac:dyDescent="0.25">
      <c r="A19" t="s">
        <v>4</v>
      </c>
      <c r="B19" s="1">
        <v>42305</v>
      </c>
      <c r="C19" t="s">
        <v>22</v>
      </c>
      <c r="D19" s="2">
        <v>-57.63</v>
      </c>
      <c r="E19" t="s">
        <v>61</v>
      </c>
    </row>
    <row r="20" spans="1:5" customFormat="1" hidden="1" x14ac:dyDescent="0.25">
      <c r="A20" t="s">
        <v>4</v>
      </c>
      <c r="B20" s="1">
        <v>42305</v>
      </c>
      <c r="C20" t="s">
        <v>23</v>
      </c>
      <c r="D20" s="2">
        <v>-23.97</v>
      </c>
      <c r="E20" t="s">
        <v>61</v>
      </c>
    </row>
    <row r="21" spans="1:5" customFormat="1" hidden="1" x14ac:dyDescent="0.25">
      <c r="A21" t="s">
        <v>4</v>
      </c>
      <c r="B21" s="1">
        <v>42304</v>
      </c>
      <c r="C21" t="s">
        <v>24</v>
      </c>
      <c r="D21" s="2">
        <v>-14.34</v>
      </c>
      <c r="E21" t="s">
        <v>55</v>
      </c>
    </row>
    <row r="22" spans="1:5" customFormat="1" hidden="1" x14ac:dyDescent="0.25">
      <c r="A22" t="s">
        <v>4</v>
      </c>
      <c r="B22" s="1">
        <v>42304</v>
      </c>
      <c r="C22" t="s">
        <v>25</v>
      </c>
      <c r="D22" s="2">
        <v>-35.46</v>
      </c>
      <c r="E22" t="s">
        <v>55</v>
      </c>
    </row>
    <row r="23" spans="1:5" customFormat="1" hidden="1" x14ac:dyDescent="0.25">
      <c r="A23" t="s">
        <v>4</v>
      </c>
      <c r="B23" s="1">
        <v>42304</v>
      </c>
      <c r="C23" t="s">
        <v>26</v>
      </c>
      <c r="D23" s="2">
        <v>-19.71</v>
      </c>
      <c r="E23" t="s">
        <v>55</v>
      </c>
    </row>
    <row r="24" spans="1:5" customFormat="1" hidden="1" x14ac:dyDescent="0.25">
      <c r="A24" t="s">
        <v>4</v>
      </c>
      <c r="B24" s="1">
        <v>42304</v>
      </c>
      <c r="C24" t="s">
        <v>27</v>
      </c>
      <c r="D24" s="2">
        <v>-116.73</v>
      </c>
      <c r="E24" t="s">
        <v>62</v>
      </c>
    </row>
    <row r="25" spans="1:5" customFormat="1" hidden="1" x14ac:dyDescent="0.25">
      <c r="A25" t="s">
        <v>4</v>
      </c>
      <c r="B25" s="1">
        <v>42303</v>
      </c>
      <c r="C25" t="s">
        <v>28</v>
      </c>
      <c r="D25" s="2">
        <v>-27.5</v>
      </c>
      <c r="E25" t="s">
        <v>55</v>
      </c>
    </row>
    <row r="26" spans="1:5" customFormat="1" hidden="1" x14ac:dyDescent="0.25">
      <c r="A26" t="s">
        <v>4</v>
      </c>
      <c r="B26" s="1">
        <v>42303</v>
      </c>
      <c r="C26" t="s">
        <v>29</v>
      </c>
      <c r="D26" s="2">
        <v>-69.959999999999994</v>
      </c>
      <c r="E26" t="s">
        <v>61</v>
      </c>
    </row>
    <row r="27" spans="1:5" customFormat="1" hidden="1" x14ac:dyDescent="0.25">
      <c r="A27" t="s">
        <v>4</v>
      </c>
      <c r="B27" s="1">
        <v>42303</v>
      </c>
      <c r="C27" t="s">
        <v>30</v>
      </c>
      <c r="D27" s="2">
        <v>-116.75</v>
      </c>
      <c r="E27" t="s">
        <v>60</v>
      </c>
    </row>
    <row r="28" spans="1:5" customFormat="1" hidden="1" x14ac:dyDescent="0.25">
      <c r="A28" t="s">
        <v>4</v>
      </c>
      <c r="B28" s="1">
        <v>42303</v>
      </c>
      <c r="C28" t="s">
        <v>31</v>
      </c>
      <c r="D28" s="2">
        <v>-33.79</v>
      </c>
      <c r="E28" t="s">
        <v>55</v>
      </c>
    </row>
    <row r="29" spans="1:5" customFormat="1" hidden="1" x14ac:dyDescent="0.25">
      <c r="A29" t="s">
        <v>4</v>
      </c>
      <c r="B29" s="1">
        <v>42303</v>
      </c>
      <c r="C29" t="s">
        <v>32</v>
      </c>
      <c r="D29" s="2">
        <v>-23.51</v>
      </c>
      <c r="E29" t="s">
        <v>61</v>
      </c>
    </row>
    <row r="30" spans="1:5" customFormat="1" hidden="1" x14ac:dyDescent="0.25">
      <c r="A30" t="s">
        <v>4</v>
      </c>
      <c r="B30" s="1">
        <v>42303</v>
      </c>
      <c r="C30" t="s">
        <v>33</v>
      </c>
      <c r="D30" s="2">
        <v>-27.23</v>
      </c>
      <c r="E30" t="s">
        <v>55</v>
      </c>
    </row>
    <row r="31" spans="1:5" customFormat="1" hidden="1" x14ac:dyDescent="0.25">
      <c r="A31" t="s">
        <v>4</v>
      </c>
      <c r="B31" s="1">
        <v>42303</v>
      </c>
      <c r="C31" t="s">
        <v>34</v>
      </c>
      <c r="D31" s="2">
        <v>-400</v>
      </c>
      <c r="E31" t="s">
        <v>63</v>
      </c>
    </row>
    <row r="32" spans="1:5" customFormat="1" hidden="1" x14ac:dyDescent="0.25">
      <c r="A32" t="s">
        <v>4</v>
      </c>
      <c r="B32" s="1">
        <v>42303</v>
      </c>
      <c r="C32" t="s">
        <v>35</v>
      </c>
      <c r="D32" s="2">
        <v>-18.14</v>
      </c>
      <c r="E32" t="s">
        <v>56</v>
      </c>
    </row>
    <row r="33" spans="1:7" hidden="1" x14ac:dyDescent="0.25">
      <c r="A33" t="s">
        <v>4</v>
      </c>
      <c r="B33" s="1">
        <v>42303</v>
      </c>
      <c r="C33" t="s">
        <v>36</v>
      </c>
      <c r="D33" s="2">
        <v>-160</v>
      </c>
      <c r="E33" t="s">
        <v>61</v>
      </c>
      <c r="G33"/>
    </row>
    <row r="34" spans="1:7" hidden="1" x14ac:dyDescent="0.25">
      <c r="A34" t="s">
        <v>4</v>
      </c>
      <c r="B34" s="1">
        <v>42303</v>
      </c>
      <c r="C34" t="s">
        <v>37</v>
      </c>
      <c r="D34" s="2">
        <v>-9.89</v>
      </c>
      <c r="E34" t="s">
        <v>61</v>
      </c>
      <c r="G34"/>
    </row>
    <row r="35" spans="1:7" hidden="1" x14ac:dyDescent="0.25">
      <c r="A35" t="s">
        <v>4</v>
      </c>
      <c r="B35" s="1">
        <v>42303</v>
      </c>
      <c r="C35" t="s">
        <v>37</v>
      </c>
      <c r="D35" s="2">
        <v>-13.88</v>
      </c>
      <c r="E35" t="s">
        <v>61</v>
      </c>
      <c r="G35"/>
    </row>
    <row r="36" spans="1:7" hidden="1" x14ac:dyDescent="0.25">
      <c r="A36" t="s">
        <v>4</v>
      </c>
      <c r="B36" s="1">
        <v>42303</v>
      </c>
      <c r="C36" t="s">
        <v>38</v>
      </c>
      <c r="D36" s="2">
        <v>-3</v>
      </c>
      <c r="E36" t="s">
        <v>64</v>
      </c>
    </row>
    <row r="37" spans="1:7" hidden="1" x14ac:dyDescent="0.25">
      <c r="A37" t="s">
        <v>4</v>
      </c>
      <c r="B37" s="1">
        <v>42303</v>
      </c>
      <c r="C37" t="s">
        <v>39</v>
      </c>
      <c r="D37" s="2">
        <v>-13.43</v>
      </c>
      <c r="E37" t="s">
        <v>61</v>
      </c>
      <c r="G37"/>
    </row>
    <row r="38" spans="1:7" hidden="1" x14ac:dyDescent="0.25">
      <c r="A38" t="s">
        <v>4</v>
      </c>
      <c r="B38" s="1">
        <v>42303</v>
      </c>
      <c r="C38" t="s">
        <v>40</v>
      </c>
      <c r="D38" s="2">
        <v>-133.91999999999999</v>
      </c>
      <c r="E38" t="s">
        <v>56</v>
      </c>
      <c r="G38"/>
    </row>
    <row r="39" spans="1:7" hidden="1" x14ac:dyDescent="0.25">
      <c r="A39" t="s">
        <v>4</v>
      </c>
      <c r="B39" s="1">
        <v>42303</v>
      </c>
      <c r="C39" t="s">
        <v>41</v>
      </c>
      <c r="D39" s="2">
        <v>-138.07</v>
      </c>
      <c r="E39" t="s">
        <v>61</v>
      </c>
      <c r="G39"/>
    </row>
    <row r="40" spans="1:7" x14ac:dyDescent="0.25">
      <c r="A40" t="s">
        <v>42</v>
      </c>
      <c r="B40" s="1">
        <v>42303</v>
      </c>
      <c r="C40" t="s">
        <v>43</v>
      </c>
      <c r="D40" s="2">
        <v>-1600</v>
      </c>
      <c r="E40" t="s">
        <v>65</v>
      </c>
      <c r="G40"/>
    </row>
    <row r="41" spans="1:7" hidden="1" x14ac:dyDescent="0.25">
      <c r="A41" t="s">
        <v>42</v>
      </c>
      <c r="B41" s="1">
        <v>42303</v>
      </c>
      <c r="C41" t="s">
        <v>44</v>
      </c>
      <c r="D41" s="2">
        <v>-975.58</v>
      </c>
      <c r="E41" t="s">
        <v>60</v>
      </c>
      <c r="G41"/>
    </row>
    <row r="42" spans="1:7" hidden="1" x14ac:dyDescent="0.25">
      <c r="A42" t="s">
        <v>4</v>
      </c>
      <c r="B42" s="1">
        <v>42300</v>
      </c>
      <c r="C42" t="s">
        <v>45</v>
      </c>
      <c r="D42" s="2">
        <v>-41.34</v>
      </c>
      <c r="E42" t="s">
        <v>61</v>
      </c>
      <c r="G42"/>
    </row>
    <row r="43" spans="1:7" hidden="1" x14ac:dyDescent="0.25">
      <c r="A43" t="s">
        <v>4</v>
      </c>
      <c r="B43" s="1">
        <v>42300</v>
      </c>
      <c r="C43" t="s">
        <v>46</v>
      </c>
      <c r="D43" s="2">
        <v>-34.979999999999997</v>
      </c>
      <c r="E43" t="s">
        <v>56</v>
      </c>
      <c r="G43"/>
    </row>
    <row r="44" spans="1:7" hidden="1" x14ac:dyDescent="0.25">
      <c r="A44" t="s">
        <v>4</v>
      </c>
      <c r="B44" s="1">
        <v>42300</v>
      </c>
      <c r="C44" t="s">
        <v>47</v>
      </c>
      <c r="D44" s="2">
        <v>-7.99</v>
      </c>
      <c r="E44" t="s">
        <v>56</v>
      </c>
      <c r="G44"/>
    </row>
    <row r="45" spans="1:7" hidden="1" x14ac:dyDescent="0.25">
      <c r="A45" t="s">
        <v>48</v>
      </c>
      <c r="B45" s="1">
        <v>42299</v>
      </c>
      <c r="C45" t="s">
        <v>49</v>
      </c>
      <c r="D45" s="2">
        <v>5766</v>
      </c>
      <c r="G45"/>
    </row>
    <row r="46" spans="1:7" hidden="1" x14ac:dyDescent="0.25">
      <c r="A46" t="s">
        <v>4</v>
      </c>
      <c r="B46" s="1">
        <v>42282</v>
      </c>
      <c r="C46" t="s">
        <v>50</v>
      </c>
      <c r="D46" s="2">
        <v>-181.13</v>
      </c>
      <c r="E46" t="s">
        <v>66</v>
      </c>
      <c r="G46"/>
    </row>
    <row r="47" spans="1:7" hidden="1" x14ac:dyDescent="0.25">
      <c r="A47" t="s">
        <v>4</v>
      </c>
      <c r="B47" s="1">
        <v>42282</v>
      </c>
      <c r="C47" t="s">
        <v>51</v>
      </c>
      <c r="D47" s="2">
        <v>-34</v>
      </c>
      <c r="E47" t="s">
        <v>57</v>
      </c>
      <c r="G47"/>
    </row>
    <row r="48" spans="1:7" hidden="1" x14ac:dyDescent="0.25">
      <c r="A48" t="s">
        <v>4</v>
      </c>
      <c r="B48" s="1">
        <v>42282</v>
      </c>
      <c r="C48" t="s">
        <v>52</v>
      </c>
      <c r="D48" s="2">
        <v>-34</v>
      </c>
      <c r="E48" t="s">
        <v>57</v>
      </c>
      <c r="G48"/>
    </row>
    <row r="49" spans="1:7" hidden="1" x14ac:dyDescent="0.25">
      <c r="A49" t="s">
        <v>4</v>
      </c>
      <c r="B49" s="1">
        <v>42282</v>
      </c>
      <c r="C49" t="s">
        <v>53</v>
      </c>
      <c r="D49" s="2">
        <v>-15</v>
      </c>
      <c r="E49" t="s">
        <v>57</v>
      </c>
      <c r="G49"/>
    </row>
    <row r="73" spans="4:4" x14ac:dyDescent="0.25">
      <c r="D73" s="2">
        <f>SUBTOTAL(9,D2:D72)</f>
        <v>-1600</v>
      </c>
    </row>
  </sheetData>
  <autoFilter ref="A1:E49">
    <filterColumn colId="4">
      <filters>
        <filter val="Outside contracto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topLeftCell="A29" zoomScaleNormal="100" workbookViewId="0">
      <selection activeCell="D35" sqref="D35"/>
    </sheetView>
  </sheetViews>
  <sheetFormatPr defaultRowHeight="15" x14ac:dyDescent="0.25"/>
  <cols>
    <col min="1" max="1" width="21.625" customWidth="1"/>
    <col min="3" max="3" width="13.25" style="2" bestFit="1" customWidth="1"/>
    <col min="4" max="4" width="15.25" bestFit="1" customWidth="1"/>
    <col min="5" max="5" width="15.25" customWidth="1"/>
    <col min="6" max="6" width="15.875" customWidth="1"/>
    <col min="13" max="13" width="17.125" customWidth="1"/>
    <col min="14" max="14" width="10.625" bestFit="1" customWidth="1"/>
  </cols>
  <sheetData>
    <row r="1" spans="1:14" ht="18.75" x14ac:dyDescent="0.3">
      <c r="A1" s="7" t="s">
        <v>67</v>
      </c>
    </row>
    <row r="3" spans="1:14" ht="15.75" x14ac:dyDescent="0.25">
      <c r="A3" s="8" t="s">
        <v>68</v>
      </c>
      <c r="B3" s="9"/>
      <c r="C3" s="10" t="s">
        <v>103</v>
      </c>
      <c r="D3" s="11">
        <v>2015</v>
      </c>
      <c r="E3" s="11"/>
      <c r="F3" s="12"/>
    </row>
    <row r="5" spans="1:14" ht="15.75" x14ac:dyDescent="0.25">
      <c r="A5" s="8" t="s">
        <v>69</v>
      </c>
      <c r="C5" s="4" t="s">
        <v>70</v>
      </c>
      <c r="D5" s="3" t="s">
        <v>71</v>
      </c>
      <c r="E5" s="3" t="s">
        <v>104</v>
      </c>
      <c r="F5" s="3" t="s">
        <v>72</v>
      </c>
    </row>
    <row r="6" spans="1:14" x14ac:dyDescent="0.25">
      <c r="A6" s="13"/>
      <c r="B6" s="13"/>
      <c r="C6" s="14">
        <v>15909.25</v>
      </c>
      <c r="D6" s="15">
        <f>1500+3266+1000</f>
        <v>5766</v>
      </c>
      <c r="E6" s="15">
        <v>75000</v>
      </c>
      <c r="F6" s="15">
        <f>SUM(C6:E6)</f>
        <v>96675.25</v>
      </c>
      <c r="N6" s="2"/>
    </row>
    <row r="7" spans="1:14" x14ac:dyDescent="0.25">
      <c r="F7" s="3"/>
      <c r="N7" s="2"/>
    </row>
    <row r="8" spans="1:14" ht="15.75" x14ac:dyDescent="0.25">
      <c r="A8" s="8" t="s">
        <v>73</v>
      </c>
      <c r="N8" s="2"/>
    </row>
    <row r="9" spans="1:14" x14ac:dyDescent="0.25">
      <c r="A9" s="3"/>
      <c r="C9" s="16" t="s">
        <v>70</v>
      </c>
      <c r="D9" s="17" t="s">
        <v>74</v>
      </c>
      <c r="E9" s="17"/>
      <c r="F9" s="17" t="s">
        <v>72</v>
      </c>
      <c r="N9" s="2"/>
    </row>
    <row r="10" spans="1:14" x14ac:dyDescent="0.25">
      <c r="A10" t="s">
        <v>75</v>
      </c>
      <c r="C10" s="2">
        <v>8000</v>
      </c>
      <c r="D10" s="2">
        <v>1600</v>
      </c>
      <c r="E10" s="2">
        <f>1001.65+23250</f>
        <v>24251.65</v>
      </c>
      <c r="F10" s="2">
        <f>SUM(C10:E10)</f>
        <v>33851.65</v>
      </c>
      <c r="N10" s="2"/>
    </row>
    <row r="11" spans="1:14" x14ac:dyDescent="0.25">
      <c r="A11" t="s">
        <v>76</v>
      </c>
      <c r="C11" s="2">
        <v>2450</v>
      </c>
      <c r="D11" s="2">
        <v>0</v>
      </c>
      <c r="E11" s="2"/>
      <c r="F11" s="2">
        <f t="shared" ref="F11:F21" si="0">SUM(C11:E11)</f>
        <v>2450</v>
      </c>
      <c r="N11" s="2"/>
    </row>
    <row r="12" spans="1:14" x14ac:dyDescent="0.25">
      <c r="A12" t="s">
        <v>77</v>
      </c>
      <c r="C12" s="2">
        <v>800</v>
      </c>
      <c r="D12" s="2">
        <v>0</v>
      </c>
      <c r="E12" s="2"/>
      <c r="F12" s="2">
        <f t="shared" si="0"/>
        <v>800</v>
      </c>
      <c r="N12" s="2"/>
    </row>
    <row r="13" spans="1:14" x14ac:dyDescent="0.25">
      <c r="A13" t="s">
        <v>78</v>
      </c>
      <c r="C13" s="2">
        <v>150.26</v>
      </c>
      <c r="D13" s="2">
        <v>481.66</v>
      </c>
      <c r="E13" s="2">
        <v>669.83</v>
      </c>
      <c r="F13" s="2">
        <f t="shared" si="0"/>
        <v>1301.75</v>
      </c>
      <c r="N13" s="2"/>
    </row>
    <row r="14" spans="1:14" x14ac:dyDescent="0.25">
      <c r="A14" t="s">
        <v>79</v>
      </c>
      <c r="C14" s="2">
        <v>0</v>
      </c>
      <c r="D14" s="2">
        <v>0</v>
      </c>
      <c r="E14" s="2"/>
      <c r="F14" s="2">
        <f t="shared" si="0"/>
        <v>0</v>
      </c>
      <c r="N14" s="2"/>
    </row>
    <row r="15" spans="1:14" x14ac:dyDescent="0.25">
      <c r="A15" t="s">
        <v>80</v>
      </c>
      <c r="C15" s="2">
        <v>14</v>
      </c>
      <c r="D15" s="2">
        <v>3</v>
      </c>
      <c r="E15" s="2"/>
      <c r="F15" s="2">
        <f t="shared" si="0"/>
        <v>17</v>
      </c>
      <c r="N15" s="2"/>
    </row>
    <row r="16" spans="1:14" x14ac:dyDescent="0.25">
      <c r="A16" t="s">
        <v>81</v>
      </c>
      <c r="C16" s="2">
        <f>209</f>
        <v>209</v>
      </c>
      <c r="D16" s="2">
        <v>16</v>
      </c>
      <c r="E16" s="2">
        <v>310.74</v>
      </c>
      <c r="F16" s="2">
        <f t="shared" si="0"/>
        <v>535.74</v>
      </c>
      <c r="N16" s="2"/>
    </row>
    <row r="17" spans="1:14" x14ac:dyDescent="0.25">
      <c r="A17" t="s">
        <v>82</v>
      </c>
      <c r="C17" s="2">
        <v>0</v>
      </c>
      <c r="D17" s="2">
        <v>0</v>
      </c>
      <c r="E17" s="2"/>
      <c r="F17" s="2">
        <f t="shared" si="0"/>
        <v>0</v>
      </c>
      <c r="N17" s="2"/>
    </row>
    <row r="18" spans="1:14" x14ac:dyDescent="0.25">
      <c r="A18" t="s">
        <v>83</v>
      </c>
      <c r="C18" s="2">
        <f>344.75</f>
        <v>344.75</v>
      </c>
      <c r="D18" s="2">
        <v>0</v>
      </c>
      <c r="E18" s="2">
        <v>23.95</v>
      </c>
      <c r="F18" s="2">
        <f t="shared" si="0"/>
        <v>368.7</v>
      </c>
    </row>
    <row r="19" spans="1:14" x14ac:dyDescent="0.25">
      <c r="A19" t="s">
        <v>84</v>
      </c>
      <c r="C19" s="2">
        <v>0</v>
      </c>
      <c r="D19" s="2">
        <v>0</v>
      </c>
      <c r="E19" s="2"/>
      <c r="F19" s="2">
        <f t="shared" si="0"/>
        <v>0</v>
      </c>
    </row>
    <row r="20" spans="1:14" x14ac:dyDescent="0.25">
      <c r="A20" t="s">
        <v>85</v>
      </c>
      <c r="C20" s="18">
        <f>13.05</f>
        <v>13.05</v>
      </c>
      <c r="D20" s="18">
        <v>551.67999999999995</v>
      </c>
      <c r="E20" s="18">
        <v>14.45</v>
      </c>
      <c r="F20" s="2">
        <f t="shared" si="0"/>
        <v>579.17999999999995</v>
      </c>
    </row>
    <row r="21" spans="1:14" ht="15.75" thickBot="1" x14ac:dyDescent="0.3">
      <c r="A21" s="19" t="s">
        <v>86</v>
      </c>
      <c r="B21" s="19"/>
      <c r="C21" s="20">
        <f>348.64</f>
        <v>348.64</v>
      </c>
      <c r="D21" s="20">
        <v>1188.56</v>
      </c>
      <c r="E21" s="20">
        <v>85.09</v>
      </c>
      <c r="F21" s="2">
        <f t="shared" si="0"/>
        <v>1622.2899999999997</v>
      </c>
    </row>
    <row r="22" spans="1:14" x14ac:dyDescent="0.25">
      <c r="B22" s="21" t="s">
        <v>87</v>
      </c>
      <c r="C22" s="4">
        <f>SUM(C10:C21)</f>
        <v>12329.699999999999</v>
      </c>
      <c r="D22" s="4">
        <f>SUM(D10:D21)</f>
        <v>3840.8999999999996</v>
      </c>
      <c r="E22" s="4">
        <f>SUM(E10:E21)</f>
        <v>25355.710000000006</v>
      </c>
      <c r="F22" s="4">
        <f>SUM(F10:F21)</f>
        <v>41526.31</v>
      </c>
    </row>
    <row r="24" spans="1:14" x14ac:dyDescent="0.25">
      <c r="A24" s="3"/>
    </row>
    <row r="26" spans="1:14" x14ac:dyDescent="0.25">
      <c r="A26" t="s">
        <v>88</v>
      </c>
      <c r="C26" s="18">
        <v>0</v>
      </c>
      <c r="D26" s="18">
        <v>0</v>
      </c>
      <c r="E26" s="18"/>
      <c r="F26" s="18">
        <f t="shared" ref="F26:F35" si="1">SUM(C26:D26)</f>
        <v>0</v>
      </c>
    </row>
    <row r="27" spans="1:14" x14ac:dyDescent="0.25">
      <c r="A27" t="s">
        <v>89</v>
      </c>
      <c r="C27" s="2">
        <v>0</v>
      </c>
      <c r="D27" s="18">
        <v>219</v>
      </c>
      <c r="E27" s="18"/>
      <c r="F27" s="18">
        <f t="shared" si="1"/>
        <v>219</v>
      </c>
    </row>
    <row r="28" spans="1:14" x14ac:dyDescent="0.25">
      <c r="A28" t="s">
        <v>90</v>
      </c>
      <c r="C28" s="2">
        <v>0</v>
      </c>
      <c r="D28" s="2">
        <v>0</v>
      </c>
      <c r="E28" s="2"/>
      <c r="F28" s="18">
        <f t="shared" si="1"/>
        <v>0</v>
      </c>
    </row>
    <row r="29" spans="1:14" x14ac:dyDescent="0.25">
      <c r="A29" t="s">
        <v>91</v>
      </c>
      <c r="C29" s="2">
        <v>0</v>
      </c>
      <c r="D29" s="2">
        <v>0</v>
      </c>
      <c r="E29" s="2"/>
      <c r="F29" s="18">
        <f t="shared" si="1"/>
        <v>0</v>
      </c>
    </row>
    <row r="30" spans="1:14" x14ac:dyDescent="0.25">
      <c r="A30" t="s">
        <v>92</v>
      </c>
      <c r="C30" s="2">
        <v>0</v>
      </c>
      <c r="D30" s="2">
        <v>0</v>
      </c>
      <c r="E30" s="2"/>
      <c r="F30" s="18">
        <f t="shared" si="1"/>
        <v>0</v>
      </c>
    </row>
    <row r="31" spans="1:14" x14ac:dyDescent="0.25">
      <c r="A31" t="s">
        <v>93</v>
      </c>
      <c r="C31" s="2">
        <v>0</v>
      </c>
      <c r="D31" s="2">
        <v>212.68</v>
      </c>
      <c r="E31" s="2">
        <v>130</v>
      </c>
      <c r="F31" s="18">
        <f>SUM(C31:D31)</f>
        <v>212.68</v>
      </c>
    </row>
    <row r="32" spans="1:14" x14ac:dyDescent="0.25">
      <c r="A32" t="s">
        <v>94</v>
      </c>
      <c r="C32" s="2">
        <v>0</v>
      </c>
      <c r="D32" s="2">
        <v>0</v>
      </c>
      <c r="E32" s="2"/>
      <c r="F32" s="18">
        <f t="shared" si="1"/>
        <v>0</v>
      </c>
    </row>
    <row r="33" spans="1:6" x14ac:dyDescent="0.25">
      <c r="A33" t="s">
        <v>95</v>
      </c>
      <c r="C33" s="2">
        <f>131</f>
        <v>131</v>
      </c>
      <c r="D33" s="2">
        <v>0</v>
      </c>
      <c r="E33" s="2">
        <v>41.68</v>
      </c>
      <c r="F33" s="18">
        <f t="shared" si="1"/>
        <v>131</v>
      </c>
    </row>
    <row r="34" spans="1:6" x14ac:dyDescent="0.25">
      <c r="A34" t="s">
        <v>96</v>
      </c>
      <c r="C34" s="2">
        <v>0</v>
      </c>
      <c r="D34" s="2">
        <v>400</v>
      </c>
      <c r="E34" s="2"/>
      <c r="F34" s="18">
        <f t="shared" si="1"/>
        <v>400</v>
      </c>
    </row>
    <row r="35" spans="1:6" x14ac:dyDescent="0.25">
      <c r="A35" t="s">
        <v>66</v>
      </c>
      <c r="C35" s="2">
        <v>0</v>
      </c>
      <c r="D35" s="2">
        <v>0</v>
      </c>
      <c r="E35" s="2"/>
      <c r="F35" s="18">
        <f t="shared" si="1"/>
        <v>0</v>
      </c>
    </row>
    <row r="36" spans="1:6" ht="15.75" thickBot="1" x14ac:dyDescent="0.3">
      <c r="A36" s="19" t="s">
        <v>97</v>
      </c>
      <c r="B36" s="19"/>
      <c r="C36" s="20">
        <f>1320</f>
        <v>1320</v>
      </c>
      <c r="D36" s="20">
        <v>116.73</v>
      </c>
      <c r="E36" s="20">
        <v>463</v>
      </c>
      <c r="F36" s="22">
        <v>0</v>
      </c>
    </row>
    <row r="37" spans="1:6" x14ac:dyDescent="0.25">
      <c r="B37" s="21" t="s">
        <v>87</v>
      </c>
      <c r="C37" s="4">
        <f>SUM(C26:C36)</f>
        <v>1451</v>
      </c>
      <c r="D37" s="4">
        <f>SUM(D26:D36)</f>
        <v>948.41000000000008</v>
      </c>
      <c r="E37" s="4">
        <f>SUM(E26:E36)</f>
        <v>634.68000000000006</v>
      </c>
      <c r="F37" s="4">
        <f>SUM(F26:F36)</f>
        <v>962.68000000000006</v>
      </c>
    </row>
    <row r="39" spans="1:6" x14ac:dyDescent="0.25">
      <c r="B39" s="21" t="s">
        <v>98</v>
      </c>
      <c r="C39" s="4">
        <f>C22+C37</f>
        <v>13780.699999999999</v>
      </c>
      <c r="D39" s="4">
        <f>D22+D37</f>
        <v>4789.3099999999995</v>
      </c>
      <c r="E39" s="4">
        <f>E37+E22</f>
        <v>25990.390000000007</v>
      </c>
      <c r="F39" s="4">
        <f>F22+F37</f>
        <v>42488.99</v>
      </c>
    </row>
    <row r="40" spans="1:6" x14ac:dyDescent="0.25">
      <c r="C40" s="4"/>
    </row>
    <row r="42" spans="1:6" ht="15.75" thickBot="1" x14ac:dyDescent="0.3">
      <c r="A42" s="3" t="s">
        <v>99</v>
      </c>
      <c r="C42" s="4" t="s">
        <v>70</v>
      </c>
      <c r="D42" s="3" t="s">
        <v>74</v>
      </c>
      <c r="E42" s="3"/>
      <c r="F42" s="3" t="s">
        <v>72</v>
      </c>
    </row>
    <row r="43" spans="1:6" x14ac:dyDescent="0.25">
      <c r="A43" s="23" t="s">
        <v>100</v>
      </c>
      <c r="B43" s="24"/>
      <c r="C43" s="25"/>
      <c r="D43" s="25">
        <v>-958.2</v>
      </c>
      <c r="E43" s="25"/>
      <c r="F43" s="26"/>
    </row>
    <row r="44" spans="1:6" x14ac:dyDescent="0.25">
      <c r="A44" s="27" t="s">
        <v>101</v>
      </c>
      <c r="B44" s="13"/>
      <c r="C44" s="28">
        <f>C6</f>
        <v>15909.25</v>
      </c>
      <c r="D44" s="14">
        <f>D6</f>
        <v>5766</v>
      </c>
      <c r="E44" s="14">
        <f>E6</f>
        <v>75000</v>
      </c>
      <c r="F44" s="29">
        <f>D44+C44</f>
        <v>21675.25</v>
      </c>
    </row>
    <row r="45" spans="1:6" x14ac:dyDescent="0.25">
      <c r="A45" s="27" t="s">
        <v>73</v>
      </c>
      <c r="B45" s="13"/>
      <c r="C45" s="28">
        <f>C22+C37</f>
        <v>13780.699999999999</v>
      </c>
      <c r="D45" s="30">
        <f>D22+D37</f>
        <v>4789.3099999999995</v>
      </c>
      <c r="E45" s="30">
        <f>E39</f>
        <v>25990.390000000007</v>
      </c>
      <c r="F45" s="29">
        <f>SUM(D45+C45)</f>
        <v>18570.009999999998</v>
      </c>
    </row>
    <row r="46" spans="1:6" ht="15.75" thickBot="1" x14ac:dyDescent="0.3">
      <c r="A46" s="31"/>
      <c r="B46" s="19"/>
      <c r="C46" s="6"/>
      <c r="D46" s="19"/>
      <c r="E46" s="19"/>
      <c r="F46" s="32"/>
    </row>
    <row r="47" spans="1:6" x14ac:dyDescent="0.25">
      <c r="A47" s="33" t="s">
        <v>87</v>
      </c>
      <c r="B47" s="34"/>
      <c r="C47" s="35">
        <f>C44-C45</f>
        <v>2128.5500000000011</v>
      </c>
      <c r="D47" s="36"/>
      <c r="E47" s="36"/>
      <c r="F47" s="37">
        <f>F44-F45</f>
        <v>3105.2400000000016</v>
      </c>
    </row>
    <row r="48" spans="1:6" x14ac:dyDescent="0.25">
      <c r="A48" s="27"/>
      <c r="B48" s="13"/>
      <c r="C48" s="28"/>
      <c r="D48" s="13"/>
      <c r="E48" s="13"/>
      <c r="F48" s="38"/>
    </row>
    <row r="49" spans="1:6" ht="16.5" thickBot="1" x14ac:dyDescent="0.3">
      <c r="A49" s="39" t="s">
        <v>102</v>
      </c>
      <c r="B49" s="40"/>
      <c r="C49" s="41"/>
      <c r="D49" s="42">
        <f>D43+D44-D45</f>
        <v>18.490000000000691</v>
      </c>
      <c r="E49" s="42"/>
      <c r="F49" s="43"/>
    </row>
    <row r="50" spans="1:6" x14ac:dyDescent="0.25">
      <c r="A50" s="44"/>
      <c r="B50" s="13"/>
      <c r="C50" s="28"/>
      <c r="D50" s="13"/>
      <c r="E50" s="13"/>
      <c r="F50" s="13"/>
    </row>
    <row r="53" spans="1:6" x14ac:dyDescent="0.25">
      <c r="D53" s="15"/>
      <c r="E53" s="15"/>
    </row>
  </sheetData>
  <pageMargins left="0.5" right="0.17" top="0.31" bottom="0.2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2016-01-25T17:56:04Z</cp:lastPrinted>
  <dcterms:created xsi:type="dcterms:W3CDTF">2015-12-28T20:55:47Z</dcterms:created>
  <dcterms:modified xsi:type="dcterms:W3CDTF">2016-10-01T15:00:12Z</dcterms:modified>
</cp:coreProperties>
</file>