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op Floor Designs\Administration\2014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D43" i="1" s="1"/>
  <c r="F30" i="1"/>
  <c r="H30" i="1"/>
  <c r="J30" i="1"/>
  <c r="K30" i="1"/>
  <c r="L30" i="1"/>
  <c r="M30" i="1"/>
  <c r="N30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7" i="1"/>
  <c r="Q17" i="1" s="1"/>
  <c r="O18" i="1"/>
  <c r="Q18" i="1" s="1"/>
  <c r="O19" i="1"/>
  <c r="Q19" i="1" s="1"/>
  <c r="O20" i="1"/>
  <c r="Q20" i="1" s="1"/>
  <c r="O21" i="1"/>
  <c r="Q21" i="1" s="1"/>
  <c r="O23" i="1"/>
  <c r="Q23" i="1" s="1"/>
  <c r="O24" i="1"/>
  <c r="Q24" i="1" s="1"/>
  <c r="O25" i="1"/>
  <c r="Q25" i="1" s="1"/>
  <c r="O26" i="1"/>
  <c r="Q26" i="1" s="1"/>
  <c r="O27" i="1"/>
  <c r="Q27" i="1" s="1"/>
  <c r="D44" i="1" s="1"/>
  <c r="D52" i="1" s="1"/>
  <c r="O28" i="1"/>
  <c r="Q28" i="1" s="1"/>
  <c r="O29" i="1"/>
  <c r="Q29" i="1" s="1"/>
  <c r="O8" i="1"/>
  <c r="Q8" i="1" s="1"/>
  <c r="I22" i="1"/>
  <c r="I30" i="1" s="1"/>
  <c r="G16" i="1"/>
  <c r="G30" i="1" s="1"/>
  <c r="E16" i="1"/>
  <c r="E9" i="1"/>
  <c r="E30" i="1" s="1"/>
  <c r="D16" i="1"/>
  <c r="D9" i="1"/>
  <c r="C16" i="1"/>
  <c r="C9" i="1"/>
  <c r="C30" i="1" s="1"/>
  <c r="O4" i="1"/>
  <c r="O22" i="1" l="1"/>
  <c r="Q22" i="1" s="1"/>
  <c r="O16" i="1"/>
  <c r="Q16" i="1" s="1"/>
  <c r="D36" i="1"/>
  <c r="D38" i="1" s="1"/>
  <c r="Q4" i="1"/>
  <c r="D30" i="1"/>
  <c r="O9" i="1"/>
  <c r="O30" i="1" l="1"/>
  <c r="Q9" i="1"/>
  <c r="D45" i="1" s="1"/>
  <c r="D53" i="1" s="1"/>
  <c r="D55" i="1" s="1"/>
  <c r="D42" i="1" l="1"/>
  <c r="D46" i="1" s="1"/>
  <c r="Q30" i="1"/>
  <c r="D59" i="1" l="1"/>
  <c r="D48" i="1"/>
</calcChain>
</file>

<file path=xl/sharedStrings.xml><?xml version="1.0" encoding="utf-8"?>
<sst xmlns="http://schemas.openxmlformats.org/spreadsheetml/2006/main" count="55" uniqueCount="49">
  <si>
    <t>Income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</si>
  <si>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</si>
  <si>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</si>
  <si>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</si>
  <si>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</si>
  <si>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</si>
  <si>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</si>
  <si>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</si>
  <si>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</si>
  <si>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</si>
  <si>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</si>
  <si>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</si>
  <si>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</si>
  <si>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</si>
  <si>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Expenses</t>
  </si>
  <si>
    <t>Subcontractor</t>
  </si>
  <si>
    <t>Personal</t>
  </si>
  <si>
    <t>Adverstising</t>
  </si>
  <si>
    <t>Gas</t>
  </si>
  <si>
    <t>Toll</t>
  </si>
  <si>
    <t>Auto Insurance</t>
  </si>
  <si>
    <t>Summons</t>
  </si>
  <si>
    <t>Parking</t>
  </si>
  <si>
    <t>Repairs</t>
  </si>
  <si>
    <t>Bank Fees</t>
  </si>
  <si>
    <t>Material</t>
  </si>
  <si>
    <t>Comp Internet</t>
  </si>
  <si>
    <t>offie supplies</t>
  </si>
  <si>
    <t>office expense</t>
  </si>
  <si>
    <t>transportation</t>
  </si>
  <si>
    <t>cash withdrawals</t>
  </si>
  <si>
    <t>Meals</t>
  </si>
  <si>
    <t>Rent Ex</t>
  </si>
  <si>
    <t>Postage</t>
  </si>
  <si>
    <t>Telephone</t>
  </si>
  <si>
    <t>Travel</t>
  </si>
  <si>
    <t>utilities</t>
  </si>
  <si>
    <t>Totals Expenses</t>
  </si>
  <si>
    <t>Cash</t>
  </si>
  <si>
    <t>Bank Expenses</t>
  </si>
  <si>
    <t>Grand Total</t>
  </si>
  <si>
    <t>Cash Withdrawal</t>
  </si>
  <si>
    <t>Net Profit</t>
  </si>
  <si>
    <t xml:space="preserve">   Bank </t>
  </si>
  <si>
    <t xml:space="preserve">   Cashed</t>
  </si>
  <si>
    <t>cash Expenses</t>
  </si>
  <si>
    <t>officer compensation</t>
  </si>
  <si>
    <t>Withdrawals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</si>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</sst>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4" fillId="0" borderId="0" xfId="1" applyFont="1"/>
    <xf numFmtId="44" fontId="2" fillId="0" borderId="0" xfId="0" applyNumberFormat="1" applyFont="1"/>
    <xf numFmtId="0" fontId="3" fillId="0" borderId="1" xfId="0" applyFont="1" applyBorder="1"/>
    <xf numFmtId="0" fontId="2" fillId="0" borderId="1" xfId="0" applyFont="1" applyBorder="1"/>
    <xf numFmtId="44" fontId="2" fillId="0" borderId="1" xfId="1" applyFont="1" applyBorder="1"/>
    <xf numFmtId="0" fontId="0" fillId="0" borderId="1" xfId="0" applyBorder="1"/>
    <xf numFmtId="44" fontId="0" fillId="0" borderId="1" xfId="1" applyFont="1" applyBorder="1"/>
    <xf numFmtId="44" fontId="2" fillId="0" borderId="1" xfId="0" applyNumberFormat="1" applyFont="1" applyBorder="1"/>
    <xf numFmtId="44" fontId="3" fillId="0" borderId="0" xfId="1" applyFont="1"/>
    <xf numFmtId="44" fontId="5" fillId="0" borderId="0" xfId="0" applyNumberFormat="1" applyFont="1"/>
    <xf numFmtId="0" fontId="3" fillId="0" borderId="0" xfId="0" applyFont="1" applyBorder="1"/>
    <xf numFmtId="44" fontId="2" fillId="0" borderId="0" xfId="0" applyNumberFormat="1" applyFont="1" applyBorder="1"/>
    <xf numFmtId="0" fontId="3" fillId="0" borderId="2" xfId="0" applyFont="1" applyBorder="1"/>
    <xf numFmtId="44" fontId="2" fillId="0" borderId="2" xfId="0" applyNumberFormat="1" applyFont="1" applyBorder="1"/>
    <xf numFmtId="44" fontId="0" fillId="0" borderId="0" xfId="0" applyNumberFormat="1"/>
    <xf numFmtId="44" fontId="2" fillId="0" borderId="0" xfId="0" applyNumberFormat="1" applyFont="1" applyFill="1"/>
    <xf numFmtId="4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tabSelected="1" view="pageBreakPreview" topLeftCell="A28" zoomScale="60" zoomScaleNormal="100" workbookViewId="0">
      <selection activeCell="E37" sqref="E37"/>
    </sheetView>
  </sheetViews>
  <sheetFormatPr defaultRowHeight="15.75" x14ac:dyDescent="0.25"/>
  <cols>
    <col min="1" max="1" width="15.85546875" style="3" customWidth="1"/>
    <col min="2" max="2" width="2.5703125" customWidth="1"/>
    <col min="3" max="3" width="12.7109375" style="1" customWidth="1"/>
    <col min="4" max="4" width="12.5703125" style="1" bestFit="1" customWidth="1"/>
    <col min="5" max="5" width="11.5703125" style="1" bestFit="1" customWidth="1"/>
    <col min="6" max="6" width="12.140625" style="1" bestFit="1" customWidth="1"/>
    <col min="7" max="9" width="11.5703125" style="1" bestFit="1" customWidth="1"/>
    <col min="10" max="14" width="11.5703125" bestFit="1" customWidth="1"/>
    <col min="15" max="15" width="12.5703125" style="2" bestFit="1" customWidth="1"/>
    <col min="16" max="16" width="12.140625" style="5" bestFit="1" customWidth="1"/>
    <col min="17" max="17" width="16.5703125" customWidth="1"/>
  </cols>
  <sheetData>
    <row r="2" spans="1:17" ht="18.75" x14ac:dyDescent="0.3">
      <c r="A2" s="3" t="s">
        <v>39</v>
      </c>
      <c r="O2" s="4"/>
      <c r="P2" s="6" t="s">
        <v>38</v>
      </c>
    </row>
    <row r="3" spans="1:17" s="3" customFormat="1" x14ac:dyDescent="0.25"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4" t="s">
        <v>10</v>
      </c>
      <c r="J3" s="3" t="s">
        <v>11</v>
      </c>
      <c r="K3" s="3" t="s">
        <v>12</v>
      </c>
      <c r="L3" s="3" t="s">
        <v>1</v>
      </c>
      <c r="M3" s="3" t="s">
        <v>2</v>
      </c>
      <c r="N3" s="3" t="s">
        <v>3</v>
      </c>
      <c r="O3" s="3" t="s">
        <v>13</v>
      </c>
      <c r="P3" s="14" t="s">
        <v>14</v>
      </c>
      <c r="Q3" s="3" t="s">
        <v>40</v>
      </c>
    </row>
    <row r="4" spans="1:17" x14ac:dyDescent="0.25">
      <c r="A4" s="8" t="s">
        <v>0</v>
      </c>
      <c r="B4" s="11"/>
      <c r="C4" s="12">
        <v>19659.580000000002</v>
      </c>
      <c r="D4" s="12">
        <v>8369</v>
      </c>
      <c r="E4" s="12">
        <v>25097.5</v>
      </c>
      <c r="F4" s="12">
        <v>20210.05</v>
      </c>
      <c r="G4" s="12">
        <v>41312.9</v>
      </c>
      <c r="H4" s="12">
        <v>12432</v>
      </c>
      <c r="I4" s="12">
        <v>35834.25</v>
      </c>
      <c r="J4" s="12">
        <v>19181.599999999999</v>
      </c>
      <c r="K4" s="12">
        <v>17024</v>
      </c>
      <c r="L4" s="12">
        <v>14763.15</v>
      </c>
      <c r="M4" s="12">
        <v>6019.5</v>
      </c>
      <c r="N4" s="12">
        <v>11426</v>
      </c>
      <c r="O4" s="10">
        <f>SUM(C4:N4)</f>
        <v>231329.53</v>
      </c>
      <c r="P4" s="10">
        <v>0</v>
      </c>
      <c r="Q4" s="20">
        <f>O4</f>
        <v>231329.53</v>
      </c>
    </row>
    <row r="6" spans="1:17" x14ac:dyDescent="0.25">
      <c r="A6" s="3" t="s">
        <v>14</v>
      </c>
    </row>
    <row r="8" spans="1:17" x14ac:dyDescent="0.25">
      <c r="A8" s="3" t="s">
        <v>15</v>
      </c>
      <c r="C8" s="1">
        <v>3145</v>
      </c>
      <c r="D8" s="1">
        <v>9900</v>
      </c>
      <c r="E8" s="1">
        <v>10750</v>
      </c>
      <c r="F8" s="1">
        <v>0</v>
      </c>
      <c r="G8" s="1">
        <v>4000</v>
      </c>
      <c r="H8" s="1">
        <v>2000</v>
      </c>
      <c r="I8" s="1">
        <v>3000</v>
      </c>
      <c r="J8" s="1">
        <v>2630</v>
      </c>
      <c r="K8" s="1">
        <v>2000</v>
      </c>
      <c r="L8" s="1">
        <v>0</v>
      </c>
      <c r="M8" s="1">
        <v>6700</v>
      </c>
      <c r="N8" s="1">
        <v>0</v>
      </c>
      <c r="O8" s="7">
        <f>SUM(C8:N8)</f>
        <v>44125</v>
      </c>
      <c r="P8" s="5">
        <v>0</v>
      </c>
      <c r="Q8" s="7">
        <f>P8+O8</f>
        <v>44125</v>
      </c>
    </row>
    <row r="9" spans="1:17" x14ac:dyDescent="0.25">
      <c r="A9" s="3" t="s">
        <v>16</v>
      </c>
      <c r="C9" s="1">
        <f>3368+166.51</f>
        <v>3534.51</v>
      </c>
      <c r="D9" s="1">
        <f>84.46+146.36</f>
        <v>230.82</v>
      </c>
      <c r="E9" s="1">
        <f>931.76+74.28</f>
        <v>1006.04</v>
      </c>
      <c r="F9" s="1">
        <v>520.15</v>
      </c>
      <c r="G9" s="1">
        <v>233.54</v>
      </c>
      <c r="H9" s="1">
        <v>1163.77</v>
      </c>
      <c r="I9" s="1">
        <v>314.13</v>
      </c>
      <c r="J9" s="1">
        <v>608.70000000000005</v>
      </c>
      <c r="K9" s="1">
        <v>598.75</v>
      </c>
      <c r="L9" s="1">
        <v>0</v>
      </c>
      <c r="M9" s="1">
        <v>304.93</v>
      </c>
      <c r="N9" s="1">
        <v>1639.63</v>
      </c>
      <c r="O9" s="7">
        <f t="shared" ref="O9:O29" si="0">SUM(C9:N9)</f>
        <v>10154.970000000001</v>
      </c>
      <c r="P9" s="5">
        <v>0</v>
      </c>
      <c r="Q9" s="7">
        <f t="shared" ref="Q9:Q30" si="1">P9+O9</f>
        <v>10154.970000000001</v>
      </c>
    </row>
    <row r="10" spans="1:17" x14ac:dyDescent="0.25">
      <c r="A10" s="3" t="s">
        <v>17</v>
      </c>
      <c r="C10" s="1">
        <v>149.79</v>
      </c>
      <c r="D10" s="1">
        <v>114.95</v>
      </c>
      <c r="E10" s="1">
        <v>249.94</v>
      </c>
      <c r="F10" s="1">
        <v>114.95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7">
        <f t="shared" si="0"/>
        <v>629.63000000000011</v>
      </c>
      <c r="P10" s="5">
        <v>175</v>
      </c>
      <c r="Q10" s="7">
        <f t="shared" si="1"/>
        <v>804.63000000000011</v>
      </c>
    </row>
    <row r="11" spans="1:17" x14ac:dyDescent="0.25">
      <c r="A11" s="3" t="s">
        <v>18</v>
      </c>
      <c r="C11" s="1">
        <v>365</v>
      </c>
      <c r="D11" s="1">
        <v>487.44</v>
      </c>
      <c r="E11" s="1">
        <v>957.95</v>
      </c>
      <c r="F11" s="1">
        <v>782.16</v>
      </c>
      <c r="G11" s="1">
        <v>573.23</v>
      </c>
      <c r="H11" s="1">
        <v>893.23</v>
      </c>
      <c r="I11" s="1">
        <v>210</v>
      </c>
      <c r="J11" s="1">
        <v>735.68</v>
      </c>
      <c r="K11" s="1">
        <v>1006.19</v>
      </c>
      <c r="L11" s="1">
        <v>0</v>
      </c>
      <c r="M11" s="1">
        <v>652.80999999999995</v>
      </c>
      <c r="N11" s="1">
        <v>215.21</v>
      </c>
      <c r="O11" s="7">
        <f t="shared" si="0"/>
        <v>6878.9000000000005</v>
      </c>
      <c r="P11" s="5">
        <v>7945.57</v>
      </c>
      <c r="Q11" s="7">
        <f t="shared" si="1"/>
        <v>14824.470000000001</v>
      </c>
    </row>
    <row r="12" spans="1:17" x14ac:dyDescent="0.25">
      <c r="A12" s="3" t="s">
        <v>19</v>
      </c>
      <c r="C12" s="1">
        <v>26.25</v>
      </c>
      <c r="D12" s="1">
        <v>37.950000000000003</v>
      </c>
      <c r="E12" s="1">
        <v>0</v>
      </c>
      <c r="F12" s="1">
        <v>9</v>
      </c>
      <c r="H12" s="1">
        <v>0</v>
      </c>
      <c r="I12" s="1">
        <v>0</v>
      </c>
      <c r="J12" s="1">
        <v>0</v>
      </c>
      <c r="K12" s="1">
        <v>192.25</v>
      </c>
      <c r="L12" s="1">
        <v>0</v>
      </c>
      <c r="M12" s="1">
        <v>0</v>
      </c>
      <c r="N12" s="1">
        <v>0</v>
      </c>
      <c r="O12" s="7">
        <f t="shared" si="0"/>
        <v>265.45</v>
      </c>
      <c r="P12" s="5">
        <v>0</v>
      </c>
      <c r="Q12" s="7">
        <f t="shared" si="1"/>
        <v>265.45</v>
      </c>
    </row>
    <row r="13" spans="1:17" x14ac:dyDescent="0.25">
      <c r="A13" s="3" t="s">
        <v>20</v>
      </c>
      <c r="C13" s="1">
        <v>181.5</v>
      </c>
      <c r="D13" s="1">
        <v>0</v>
      </c>
      <c r="E13" s="1">
        <v>327.39999999999998</v>
      </c>
      <c r="F13" s="1">
        <v>422</v>
      </c>
      <c r="G13" s="1">
        <v>556.87</v>
      </c>
      <c r="H13" s="1">
        <v>0</v>
      </c>
      <c r="I13" s="1">
        <v>0</v>
      </c>
      <c r="J13" s="1">
        <v>0</v>
      </c>
      <c r="K13" s="1">
        <v>187</v>
      </c>
      <c r="M13" s="1">
        <v>0</v>
      </c>
      <c r="N13" s="1">
        <v>294.67</v>
      </c>
      <c r="O13" s="7">
        <f t="shared" si="0"/>
        <v>1969.44</v>
      </c>
      <c r="P13" s="5">
        <v>7591.25</v>
      </c>
      <c r="Q13" s="7">
        <f t="shared" si="1"/>
        <v>9560.69</v>
      </c>
    </row>
    <row r="14" spans="1:17" x14ac:dyDescent="0.25">
      <c r="A14" s="3" t="s">
        <v>21</v>
      </c>
      <c r="C14" s="1">
        <v>50</v>
      </c>
      <c r="D14" s="1">
        <v>0</v>
      </c>
      <c r="E14" s="1">
        <v>269</v>
      </c>
      <c r="F14" s="1">
        <v>2373.8200000000002</v>
      </c>
      <c r="G14" s="1">
        <v>0</v>
      </c>
      <c r="H14" s="1">
        <v>0</v>
      </c>
      <c r="I14" s="1">
        <v>0</v>
      </c>
      <c r="J14" s="1">
        <v>3135.61</v>
      </c>
      <c r="K14" s="1">
        <v>1586.48</v>
      </c>
      <c r="L14" s="1">
        <v>0</v>
      </c>
      <c r="M14" s="1">
        <v>320</v>
      </c>
      <c r="N14" s="1">
        <v>2219.6999999999998</v>
      </c>
      <c r="O14" s="7">
        <f t="shared" si="0"/>
        <v>9954.61</v>
      </c>
      <c r="P14" s="5">
        <v>994</v>
      </c>
      <c r="Q14" s="7">
        <f t="shared" si="1"/>
        <v>10948.61</v>
      </c>
    </row>
    <row r="15" spans="1:17" x14ac:dyDescent="0.25">
      <c r="A15" s="3" t="s">
        <v>22</v>
      </c>
      <c r="C15" s="1">
        <v>57.5</v>
      </c>
      <c r="D15" s="1">
        <v>213</v>
      </c>
      <c r="E15" s="1">
        <v>42.91</v>
      </c>
      <c r="F15" s="1">
        <v>80.12</v>
      </c>
      <c r="G15" s="1">
        <v>74.92</v>
      </c>
      <c r="H15" s="1">
        <v>0</v>
      </c>
      <c r="I15" s="1">
        <v>171.05</v>
      </c>
      <c r="J15" s="1">
        <v>86.82</v>
      </c>
      <c r="K15" s="1">
        <v>83.5</v>
      </c>
      <c r="L15" s="1">
        <v>0</v>
      </c>
      <c r="M15" s="1">
        <v>30</v>
      </c>
      <c r="N15" s="1">
        <v>33.5</v>
      </c>
      <c r="O15" s="7">
        <f t="shared" si="0"/>
        <v>873.31999999999994</v>
      </c>
      <c r="P15" s="5">
        <v>114.5</v>
      </c>
      <c r="Q15" s="7">
        <f t="shared" si="1"/>
        <v>987.81999999999994</v>
      </c>
    </row>
    <row r="16" spans="1:17" x14ac:dyDescent="0.25">
      <c r="A16" s="3" t="s">
        <v>23</v>
      </c>
      <c r="C16" s="1">
        <f>80+70.31</f>
        <v>150.31</v>
      </c>
      <c r="D16" s="1">
        <f>3340+152.07</f>
        <v>3492.07</v>
      </c>
      <c r="E16" s="1">
        <f>1105+67.3</f>
        <v>1172.3</v>
      </c>
      <c r="F16" s="1">
        <v>1700</v>
      </c>
      <c r="G16" s="1">
        <f>1490+174</f>
        <v>1664</v>
      </c>
      <c r="H16" s="1">
        <v>75</v>
      </c>
      <c r="I16" s="1">
        <v>0</v>
      </c>
      <c r="J16" s="1">
        <v>0</v>
      </c>
      <c r="K16" s="1">
        <v>0</v>
      </c>
      <c r="L16" s="1">
        <v>0</v>
      </c>
      <c r="M16" s="1">
        <v>920</v>
      </c>
      <c r="N16" s="1">
        <v>68.709999999999994</v>
      </c>
      <c r="O16" s="7">
        <f t="shared" si="0"/>
        <v>9242.39</v>
      </c>
      <c r="P16" s="5">
        <v>649.75</v>
      </c>
      <c r="Q16" s="7">
        <f t="shared" si="1"/>
        <v>9892.14</v>
      </c>
    </row>
    <row r="17" spans="1:17" x14ac:dyDescent="0.25">
      <c r="A17" s="3" t="s">
        <v>24</v>
      </c>
      <c r="C17" s="1">
        <v>158.26</v>
      </c>
      <c r="D17" s="1">
        <v>417.63</v>
      </c>
      <c r="E17" s="1">
        <v>493</v>
      </c>
      <c r="F17" s="1">
        <v>196.29</v>
      </c>
      <c r="G17" s="1">
        <v>144</v>
      </c>
      <c r="H17" s="1">
        <v>378.05</v>
      </c>
      <c r="I17" s="1">
        <v>442</v>
      </c>
      <c r="J17" s="1">
        <v>344</v>
      </c>
      <c r="K17" s="1">
        <v>497</v>
      </c>
      <c r="L17" s="1">
        <v>0</v>
      </c>
      <c r="M17" s="1">
        <v>259</v>
      </c>
      <c r="N17" s="1">
        <v>255</v>
      </c>
      <c r="O17" s="7">
        <f t="shared" si="0"/>
        <v>3584.2299999999996</v>
      </c>
      <c r="P17" s="5">
        <v>0</v>
      </c>
      <c r="Q17" s="7">
        <f t="shared" si="1"/>
        <v>3584.2299999999996</v>
      </c>
    </row>
    <row r="18" spans="1:17" x14ac:dyDescent="0.25">
      <c r="A18" s="3" t="s">
        <v>25</v>
      </c>
      <c r="C18" s="1">
        <v>-314.01</v>
      </c>
      <c r="D18" s="1">
        <v>3917.62</v>
      </c>
      <c r="E18" s="1">
        <v>6951.59</v>
      </c>
      <c r="F18" s="1">
        <v>2392.46</v>
      </c>
      <c r="G18" s="1">
        <v>6473.49</v>
      </c>
      <c r="H18" s="1">
        <v>2303.52</v>
      </c>
      <c r="I18" s="1">
        <v>2412.0300000000002</v>
      </c>
      <c r="J18" s="1">
        <v>5506.55</v>
      </c>
      <c r="K18" s="1">
        <v>5365.26</v>
      </c>
      <c r="L18" s="1">
        <v>2165</v>
      </c>
      <c r="M18" s="1">
        <v>2649.09</v>
      </c>
      <c r="N18" s="1">
        <v>913.37</v>
      </c>
      <c r="O18" s="7">
        <f t="shared" si="0"/>
        <v>40735.970000000008</v>
      </c>
      <c r="P18" s="5">
        <v>28932.7</v>
      </c>
      <c r="Q18" s="7">
        <f t="shared" si="1"/>
        <v>69668.670000000013</v>
      </c>
    </row>
    <row r="19" spans="1:17" x14ac:dyDescent="0.25">
      <c r="A19" s="3" t="s">
        <v>26</v>
      </c>
      <c r="C19" s="1">
        <v>170.06</v>
      </c>
      <c r="D19" s="1">
        <v>237.86</v>
      </c>
      <c r="E19" s="1">
        <v>145.06</v>
      </c>
      <c r="G19" s="1">
        <v>0</v>
      </c>
      <c r="H19" s="1">
        <v>0</v>
      </c>
      <c r="I19" s="1">
        <v>0</v>
      </c>
      <c r="J19" s="1">
        <v>126.35</v>
      </c>
      <c r="K19" s="1">
        <v>221.19</v>
      </c>
      <c r="L19" s="1">
        <v>0</v>
      </c>
      <c r="M19" s="1">
        <v>113.77</v>
      </c>
      <c r="N19" s="1">
        <v>176.13</v>
      </c>
      <c r="O19" s="7">
        <f t="shared" si="0"/>
        <v>1190.42</v>
      </c>
      <c r="P19" s="5">
        <v>0</v>
      </c>
      <c r="Q19" s="7">
        <f t="shared" si="1"/>
        <v>1190.42</v>
      </c>
    </row>
    <row r="20" spans="1:17" x14ac:dyDescent="0.25">
      <c r="A20" s="3" t="s">
        <v>31</v>
      </c>
      <c r="C20" s="1">
        <v>166.86</v>
      </c>
      <c r="D20" s="1">
        <v>126.51</v>
      </c>
      <c r="E20" s="1">
        <v>255.34</v>
      </c>
      <c r="F20" s="1">
        <v>207.9</v>
      </c>
      <c r="G20" s="1">
        <v>244.73</v>
      </c>
      <c r="H20" s="1">
        <v>553.32000000000005</v>
      </c>
      <c r="I20" s="1">
        <v>0</v>
      </c>
      <c r="J20" s="1">
        <v>217.38</v>
      </c>
      <c r="K20" s="1">
        <v>396.56</v>
      </c>
      <c r="L20" s="1">
        <v>0</v>
      </c>
      <c r="M20" s="1">
        <v>487.64</v>
      </c>
      <c r="N20" s="1">
        <v>285.27999999999997</v>
      </c>
      <c r="O20" s="7">
        <f t="shared" si="0"/>
        <v>2941.5199999999995</v>
      </c>
      <c r="P20" s="5">
        <v>850.35</v>
      </c>
      <c r="Q20" s="7">
        <f t="shared" si="1"/>
        <v>3791.8699999999994</v>
      </c>
    </row>
    <row r="21" spans="1:17" x14ac:dyDescent="0.25">
      <c r="A21" s="3" t="s">
        <v>27</v>
      </c>
      <c r="C21" s="1">
        <v>47.56</v>
      </c>
      <c r="D21" s="1">
        <v>0</v>
      </c>
      <c r="E21" s="1">
        <v>24.06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7">
        <f t="shared" si="0"/>
        <v>71.62</v>
      </c>
      <c r="P21" s="5">
        <v>0</v>
      </c>
      <c r="Q21" s="7">
        <f t="shared" si="1"/>
        <v>71.62</v>
      </c>
    </row>
    <row r="22" spans="1:17" x14ac:dyDescent="0.25">
      <c r="A22" s="3" t="s">
        <v>28</v>
      </c>
      <c r="C22" s="1">
        <v>181.97</v>
      </c>
      <c r="D22" s="1">
        <v>504.98</v>
      </c>
      <c r="E22" s="1">
        <v>1350.59</v>
      </c>
      <c r="F22" s="1">
        <v>416.8</v>
      </c>
      <c r="G22" s="1">
        <v>167.61</v>
      </c>
      <c r="H22" s="1">
        <v>1161.3399999999999</v>
      </c>
      <c r="I22" s="1">
        <f>1000+280.85</f>
        <v>1280.8499999999999</v>
      </c>
      <c r="J22" s="1">
        <v>630.44000000000005</v>
      </c>
      <c r="K22" s="1">
        <v>740.11</v>
      </c>
      <c r="L22" s="1">
        <v>0</v>
      </c>
      <c r="M22" s="1">
        <v>195.44</v>
      </c>
      <c r="N22" s="1">
        <v>223.38</v>
      </c>
      <c r="O22" s="7">
        <f t="shared" si="0"/>
        <v>6853.5099999999993</v>
      </c>
      <c r="P22" s="5">
        <v>0</v>
      </c>
      <c r="Q22" s="7">
        <f t="shared" si="1"/>
        <v>6853.5099999999993</v>
      </c>
    </row>
    <row r="23" spans="1:17" x14ac:dyDescent="0.25">
      <c r="A23" s="3" t="s">
        <v>33</v>
      </c>
      <c r="C23" s="1">
        <v>0</v>
      </c>
      <c r="D23" s="1">
        <v>0</v>
      </c>
      <c r="E23" s="1">
        <v>16.95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7">
        <f t="shared" si="0"/>
        <v>16.95</v>
      </c>
      <c r="P23" s="5">
        <v>39.24</v>
      </c>
      <c r="Q23" s="7">
        <f t="shared" si="1"/>
        <v>56.19</v>
      </c>
    </row>
    <row r="24" spans="1:17" x14ac:dyDescent="0.25">
      <c r="A24" s="3" t="s">
        <v>32</v>
      </c>
      <c r="C24" s="1">
        <v>0</v>
      </c>
      <c r="D24" s="1">
        <v>2400</v>
      </c>
      <c r="E24" s="1">
        <v>2400</v>
      </c>
      <c r="F24" s="1">
        <v>2400</v>
      </c>
      <c r="G24" s="1">
        <v>0</v>
      </c>
      <c r="H24" s="1">
        <v>2400</v>
      </c>
      <c r="I24" s="1">
        <v>0</v>
      </c>
      <c r="J24" s="1">
        <v>0</v>
      </c>
      <c r="K24" s="1">
        <v>0</v>
      </c>
      <c r="L24" s="1">
        <v>0</v>
      </c>
      <c r="M24" s="1">
        <v>2400</v>
      </c>
      <c r="N24" s="1">
        <v>2400</v>
      </c>
      <c r="O24" s="7">
        <f t="shared" si="0"/>
        <v>14400</v>
      </c>
      <c r="P24" s="5">
        <v>0</v>
      </c>
      <c r="Q24" s="7">
        <f t="shared" si="1"/>
        <v>14400</v>
      </c>
    </row>
    <row r="25" spans="1:17" x14ac:dyDescent="0.25">
      <c r="A25" s="3" t="s">
        <v>34</v>
      </c>
      <c r="C25" s="1">
        <v>0</v>
      </c>
      <c r="D25" s="1">
        <v>0</v>
      </c>
      <c r="E25" s="1">
        <v>260.64</v>
      </c>
      <c r="F25" s="1">
        <v>0</v>
      </c>
      <c r="G25" s="1">
        <v>813.67</v>
      </c>
      <c r="H25" s="1">
        <v>0</v>
      </c>
      <c r="I25" s="1">
        <v>0</v>
      </c>
      <c r="J25" s="1">
        <v>314.95</v>
      </c>
      <c r="K25" s="1">
        <v>740.72</v>
      </c>
      <c r="L25" s="1">
        <v>0</v>
      </c>
      <c r="M25" s="1">
        <v>0</v>
      </c>
      <c r="N25" s="1">
        <v>459.15</v>
      </c>
      <c r="O25" s="7">
        <f t="shared" si="0"/>
        <v>2589.13</v>
      </c>
      <c r="P25" s="5">
        <v>0</v>
      </c>
      <c r="Q25" s="7">
        <f t="shared" si="1"/>
        <v>2589.13</v>
      </c>
    </row>
    <row r="26" spans="1:17" x14ac:dyDescent="0.25">
      <c r="A26" s="3" t="s">
        <v>29</v>
      </c>
      <c r="C26" s="1">
        <v>15</v>
      </c>
      <c r="D26" s="1">
        <v>15</v>
      </c>
      <c r="E26" s="1">
        <v>0</v>
      </c>
      <c r="F26" s="1">
        <v>55</v>
      </c>
      <c r="G26" s="1">
        <v>62.2</v>
      </c>
      <c r="H26" s="1">
        <v>50</v>
      </c>
      <c r="I26" s="1">
        <v>20</v>
      </c>
      <c r="J26" s="1">
        <v>223.84</v>
      </c>
      <c r="K26" s="1">
        <v>0</v>
      </c>
      <c r="L26" s="1">
        <v>0</v>
      </c>
      <c r="M26" s="1">
        <v>0</v>
      </c>
      <c r="N26" s="1">
        <v>68.709999999999994</v>
      </c>
      <c r="O26" s="7">
        <f t="shared" si="0"/>
        <v>509.74999999999994</v>
      </c>
      <c r="P26" s="5">
        <v>0</v>
      </c>
      <c r="Q26" s="7">
        <f t="shared" si="1"/>
        <v>509.74999999999994</v>
      </c>
    </row>
    <row r="27" spans="1:17" x14ac:dyDescent="0.25">
      <c r="A27" s="3" t="s">
        <v>30</v>
      </c>
      <c r="C27" s="1">
        <v>124.75</v>
      </c>
      <c r="D27" s="1">
        <v>221.75</v>
      </c>
      <c r="E27" s="1">
        <v>0</v>
      </c>
      <c r="F27" s="1">
        <v>1124.5</v>
      </c>
      <c r="G27" s="1">
        <v>1540.38</v>
      </c>
      <c r="H27" s="1">
        <v>765.5</v>
      </c>
      <c r="I27" s="1">
        <v>881.75</v>
      </c>
      <c r="J27" s="1">
        <v>904.7</v>
      </c>
      <c r="K27" s="1">
        <v>1723</v>
      </c>
      <c r="L27" s="1">
        <v>0</v>
      </c>
      <c r="M27" s="1">
        <v>2413</v>
      </c>
      <c r="N27" s="1">
        <v>1762.5</v>
      </c>
      <c r="O27" s="7">
        <f t="shared" si="0"/>
        <v>11461.83</v>
      </c>
      <c r="P27" s="5">
        <v>11</v>
      </c>
      <c r="Q27" s="7">
        <f t="shared" si="1"/>
        <v>11472.83</v>
      </c>
    </row>
    <row r="28" spans="1:17" x14ac:dyDescent="0.25">
      <c r="A28" s="3" t="s">
        <v>35</v>
      </c>
      <c r="C28" s="1">
        <v>0</v>
      </c>
      <c r="D28" s="1">
        <v>0</v>
      </c>
      <c r="E28" s="1">
        <v>0</v>
      </c>
      <c r="F28" s="1">
        <v>458</v>
      </c>
      <c r="G28" s="1">
        <v>0</v>
      </c>
      <c r="H28" s="1">
        <v>624.76</v>
      </c>
      <c r="I28" s="1">
        <v>0</v>
      </c>
      <c r="J28" s="1">
        <v>0</v>
      </c>
      <c r="K28" s="1">
        <v>0</v>
      </c>
      <c r="L28" s="1">
        <v>0</v>
      </c>
      <c r="M28" s="1">
        <v>327.11</v>
      </c>
      <c r="N28" s="1">
        <v>0</v>
      </c>
      <c r="O28" s="7">
        <f t="shared" si="0"/>
        <v>1409.87</v>
      </c>
      <c r="P28" s="5">
        <v>0</v>
      </c>
      <c r="Q28" s="7">
        <f t="shared" si="1"/>
        <v>1409.87</v>
      </c>
    </row>
    <row r="29" spans="1:17" x14ac:dyDescent="0.25">
      <c r="A29" s="3" t="s">
        <v>36</v>
      </c>
      <c r="C29" s="1">
        <v>0</v>
      </c>
      <c r="D29" s="1">
        <v>0</v>
      </c>
      <c r="E29" s="1">
        <v>0</v>
      </c>
      <c r="F29" s="1">
        <v>901.36</v>
      </c>
      <c r="G29" s="1">
        <v>145.06</v>
      </c>
      <c r="H29" s="1">
        <v>336.34</v>
      </c>
      <c r="I29" s="1">
        <v>517.75</v>
      </c>
      <c r="J29" s="1">
        <v>1041.27</v>
      </c>
      <c r="K29" s="1">
        <v>292.26</v>
      </c>
      <c r="L29" s="1">
        <v>0</v>
      </c>
      <c r="M29" s="1">
        <v>146.13</v>
      </c>
      <c r="N29" s="1">
        <v>0</v>
      </c>
      <c r="O29" s="7">
        <f t="shared" si="0"/>
        <v>3380.17</v>
      </c>
      <c r="P29" s="5">
        <v>0</v>
      </c>
      <c r="Q29" s="7">
        <f t="shared" si="1"/>
        <v>3380.17</v>
      </c>
    </row>
    <row r="30" spans="1:17" s="2" customFormat="1" x14ac:dyDescent="0.25">
      <c r="A30" s="8" t="s">
        <v>37</v>
      </c>
      <c r="B30" s="9"/>
      <c r="C30" s="10">
        <f>SUM(C8:C29)</f>
        <v>8210.3100000000013</v>
      </c>
      <c r="D30" s="10">
        <f t="shared" ref="D30:N30" si="2">SUM(D8:D29)</f>
        <v>22317.579999999998</v>
      </c>
      <c r="E30" s="10">
        <f t="shared" si="2"/>
        <v>26672.770000000004</v>
      </c>
      <c r="F30" s="10">
        <f t="shared" si="2"/>
        <v>14154.51</v>
      </c>
      <c r="G30" s="10">
        <f t="shared" si="2"/>
        <v>16693.7</v>
      </c>
      <c r="H30" s="10">
        <f t="shared" si="2"/>
        <v>12704.83</v>
      </c>
      <c r="I30" s="10">
        <f t="shared" si="2"/>
        <v>9249.5600000000013</v>
      </c>
      <c r="J30" s="10">
        <f t="shared" si="2"/>
        <v>16506.29</v>
      </c>
      <c r="K30" s="10">
        <f t="shared" si="2"/>
        <v>15630.27</v>
      </c>
      <c r="L30" s="10">
        <f t="shared" si="2"/>
        <v>2165</v>
      </c>
      <c r="M30" s="10">
        <f t="shared" si="2"/>
        <v>17918.920000000002</v>
      </c>
      <c r="N30" s="10">
        <f t="shared" si="2"/>
        <v>11014.939999999999</v>
      </c>
      <c r="O30" s="13">
        <f>SUM(O8:O29)</f>
        <v>173238.68000000002</v>
      </c>
      <c r="P30" s="10">
        <f>SUM(P8:P29)</f>
        <v>47303.360000000001</v>
      </c>
      <c r="Q30" s="13">
        <f t="shared" si="1"/>
        <v>220542.04000000004</v>
      </c>
    </row>
    <row r="35" spans="3:4" x14ac:dyDescent="0.25">
      <c r="C35" s="3" t="s">
        <v>0</v>
      </c>
      <c r="D35" s="7"/>
    </row>
    <row r="36" spans="3:4" x14ac:dyDescent="0.25">
      <c r="C36" s="3" t="s">
        <v>43</v>
      </c>
      <c r="D36" s="7">
        <f>O4</f>
        <v>231329.53</v>
      </c>
    </row>
    <row r="37" spans="3:4" x14ac:dyDescent="0.25">
      <c r="C37" s="18" t="s">
        <v>44</v>
      </c>
      <c r="D37" s="19">
        <v>33720.47</v>
      </c>
    </row>
    <row r="38" spans="3:4" x14ac:dyDescent="0.25">
      <c r="C38" s="3"/>
      <c r="D38" s="7">
        <f>SUM(D36:D37)</f>
        <v>265050</v>
      </c>
    </row>
    <row r="39" spans="3:4" x14ac:dyDescent="0.25">
      <c r="C39" s="3"/>
      <c r="D39" s="7"/>
    </row>
    <row r="40" spans="3:4" x14ac:dyDescent="0.25">
      <c r="C40" s="3"/>
      <c r="D40" s="7"/>
    </row>
    <row r="41" spans="3:4" x14ac:dyDescent="0.25">
      <c r="C41" s="3" t="s">
        <v>14</v>
      </c>
      <c r="D41" s="15"/>
    </row>
    <row r="42" spans="3:4" x14ac:dyDescent="0.25">
      <c r="C42" s="3" t="s">
        <v>39</v>
      </c>
      <c r="D42" s="21">
        <f>O30</f>
        <v>173238.68000000002</v>
      </c>
    </row>
    <row r="43" spans="3:4" x14ac:dyDescent="0.25">
      <c r="C43" s="3" t="s">
        <v>45</v>
      </c>
      <c r="D43" s="21">
        <f>P30</f>
        <v>47303.360000000001</v>
      </c>
    </row>
    <row r="44" spans="3:4" x14ac:dyDescent="0.25">
      <c r="C44" s="16" t="s">
        <v>41</v>
      </c>
      <c r="D44" s="17">
        <f>Q27</f>
        <v>11472.83</v>
      </c>
    </row>
    <row r="45" spans="3:4" x14ac:dyDescent="0.25">
      <c r="C45" s="18" t="s">
        <v>16</v>
      </c>
      <c r="D45" s="19">
        <f>Q9</f>
        <v>10154.970000000001</v>
      </c>
    </row>
    <row r="46" spans="3:4" x14ac:dyDescent="0.25">
      <c r="C46" s="16"/>
      <c r="D46" s="17">
        <f>D42+D43-D44-D45</f>
        <v>198914.24000000005</v>
      </c>
    </row>
    <row r="47" spans="3:4" x14ac:dyDescent="0.25">
      <c r="C47" s="16"/>
      <c r="D47" s="17"/>
    </row>
    <row r="48" spans="3:4" x14ac:dyDescent="0.25">
      <c r="C48" s="3" t="s">
        <v>42</v>
      </c>
      <c r="D48" s="7">
        <f>D38-D46</f>
        <v>66135.759999999951</v>
      </c>
    </row>
    <row r="49" spans="3:4" x14ac:dyDescent="0.25">
      <c r="C49" s="3"/>
      <c r="D49"/>
    </row>
    <row r="50" spans="3:4" x14ac:dyDescent="0.25">
      <c r="C50" s="3"/>
      <c r="D50"/>
    </row>
    <row r="51" spans="3:4" x14ac:dyDescent="0.25">
      <c r="C51" s="3" t="s">
        <v>46</v>
      </c>
      <c r="D51"/>
    </row>
    <row r="52" spans="3:4" x14ac:dyDescent="0.25">
      <c r="C52" s="3" t="s">
        <v>47</v>
      </c>
      <c r="D52" s="7">
        <f>D44</f>
        <v>11472.83</v>
      </c>
    </row>
    <row r="53" spans="3:4" x14ac:dyDescent="0.25">
      <c r="C53" s="3" t="s">
        <v>16</v>
      </c>
      <c r="D53" s="7">
        <f>D45</f>
        <v>10154.970000000001</v>
      </c>
    </row>
    <row r="54" spans="3:4" x14ac:dyDescent="0.25">
      <c r="C54" s="18" t="s">
        <v>48</v>
      </c>
      <c r="D54" s="22">
        <v>23013.200000000001</v>
      </c>
    </row>
    <row r="55" spans="3:4" x14ac:dyDescent="0.25">
      <c r="C55" s="3"/>
      <c r="D55" s="5">
        <f>SUM(D52:D54)</f>
        <v>44641</v>
      </c>
    </row>
    <row r="56" spans="3:4" x14ac:dyDescent="0.25">
      <c r="C56" s="3"/>
      <c r="D56"/>
    </row>
    <row r="57" spans="3:4" x14ac:dyDescent="0.25">
      <c r="C57" s="3"/>
      <c r="D57"/>
    </row>
    <row r="58" spans="3:4" x14ac:dyDescent="0.25">
      <c r="C58" s="3"/>
      <c r="D58"/>
    </row>
    <row r="59" spans="3:4" x14ac:dyDescent="0.25">
      <c r="C59" s="3"/>
      <c r="D59" s="7">
        <f>D38-D46-D55</f>
        <v>21494.759999999951</v>
      </c>
    </row>
  </sheetData>
  <pageMargins left="0.17" right="0.17" top="0.43" bottom="0.32" header="0.3" footer="0.3"/>
  <pageSetup scale="67" orientation="landscape" horizontalDpi="0" verticalDpi="0" r:id="rId1"/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2016-11-28T20:37:15Z</cp:lastPrinted>
  <dcterms:created xsi:type="dcterms:W3CDTF">2016-09-30T15:00:40Z</dcterms:created>
  <dcterms:modified xsi:type="dcterms:W3CDTF">2016-11-28T20:40:17Z</dcterms:modified>
</cp:coreProperties>
</file>