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2015\"/>
    </mc:Choice>
  </mc:AlternateContent>
  <bookViews>
    <workbookView xWindow="0" yWindow="0" windowWidth="28800" windowHeight="12435" firstSheet="2" activeTab="9"/>
  </bookViews>
  <sheets>
    <sheet name="August 2015 bank" sheetId="1" r:id="rId1"/>
    <sheet name="08 08 15 report" sheetId="6" r:id="rId2"/>
    <sheet name="08 08 15 bank" sheetId="2" r:id="rId3"/>
    <sheet name="08 15 15 report" sheetId="7" r:id="rId4"/>
    <sheet name="08 15 15 bank" sheetId="3" r:id="rId5"/>
    <sheet name="08 22 15 report" sheetId="8" r:id="rId6"/>
    <sheet name="08 22 15 bank" sheetId="4" r:id="rId7"/>
    <sheet name="08 31 15 report" sheetId="9" r:id="rId8"/>
    <sheet name="08 31 15 bank" sheetId="5" r:id="rId9"/>
    <sheet name="monthly reconciled report" sheetId="10" r:id="rId10"/>
  </sheets>
  <definedNames>
    <definedName name="_xlnm._FilterDatabase" localSheetId="2" hidden="1">'08 08 15 bank'!$A$1:$E$15</definedName>
    <definedName name="_xlnm._FilterDatabase" localSheetId="4" hidden="1">'08 15 15 bank'!$A$1:$E$17</definedName>
    <definedName name="_xlnm._FilterDatabase" localSheetId="6" hidden="1">'08 22 15 bank'!$A$1:$E$30</definedName>
    <definedName name="_xlnm._FilterDatabase" localSheetId="8" hidden="1">'08 31 15 bank'!$A$1:$E$68</definedName>
    <definedName name="_xlnm._FilterDatabase" localSheetId="0" hidden="1">'August 2015 bank'!$A$1:$E$127</definedName>
  </definedNames>
  <calcPr calcId="171027"/>
</workbook>
</file>

<file path=xl/calcChain.xml><?xml version="1.0" encoding="utf-8"?>
<calcChain xmlns="http://schemas.openxmlformats.org/spreadsheetml/2006/main">
  <c r="D12" i="10" l="1"/>
  <c r="J112" i="1"/>
  <c r="J128" i="1" s="1"/>
  <c r="E10" i="10"/>
  <c r="D134" i="1"/>
  <c r="E35" i="9"/>
  <c r="F11" i="10"/>
  <c r="F12" i="10"/>
  <c r="F14" i="10"/>
  <c r="S37" i="9"/>
  <c r="Q35" i="9"/>
  <c r="E6" i="10"/>
  <c r="E41" i="10" s="1"/>
  <c r="D6" i="10"/>
  <c r="D41" i="10" s="1"/>
  <c r="E33" i="10"/>
  <c r="F33" i="10" s="1"/>
  <c r="E32" i="10"/>
  <c r="F32" i="10" s="1"/>
  <c r="E30" i="10"/>
  <c r="F29" i="10" s="1"/>
  <c r="E26" i="10"/>
  <c r="E19" i="10"/>
  <c r="F19" i="10" s="1"/>
  <c r="E18" i="10"/>
  <c r="E17" i="10"/>
  <c r="E16" i="10"/>
  <c r="E15" i="10"/>
  <c r="E13" i="10"/>
  <c r="D13" i="10"/>
  <c r="D35" i="10"/>
  <c r="F31" i="10"/>
  <c r="F28" i="10"/>
  <c r="F27" i="10"/>
  <c r="F25" i="10"/>
  <c r="F30" i="10" l="1"/>
  <c r="F13" i="10"/>
  <c r="F17" i="10"/>
  <c r="F15" i="10"/>
  <c r="F16" i="10"/>
  <c r="E35" i="10"/>
  <c r="F26" i="10"/>
  <c r="F35" i="10" s="1"/>
  <c r="F10" i="10"/>
  <c r="F41" i="10"/>
  <c r="E21" i="10"/>
  <c r="F6" i="10"/>
  <c r="E37" i="10" l="1"/>
  <c r="E42" i="10"/>
  <c r="H88" i="5" l="1"/>
  <c r="D73" i="5"/>
  <c r="E38" i="9"/>
  <c r="E37" i="9"/>
  <c r="D18" i="10" s="1"/>
  <c r="E37" i="7"/>
  <c r="F20" i="10" s="1"/>
  <c r="E35" i="7"/>
  <c r="E26" i="7"/>
  <c r="D21" i="2"/>
  <c r="H29" i="2"/>
  <c r="H28" i="2"/>
  <c r="H27" i="2"/>
  <c r="H26" i="2"/>
  <c r="H25" i="2"/>
  <c r="H24" i="2"/>
  <c r="H23" i="2"/>
  <c r="H22" i="2"/>
  <c r="E64" i="6"/>
  <c r="F18" i="10" l="1"/>
  <c r="F21" i="10" s="1"/>
  <c r="F37" i="10" s="1"/>
  <c r="D21" i="10"/>
  <c r="D34" i="4"/>
  <c r="D22" i="3"/>
  <c r="E77" i="9"/>
  <c r="E73" i="9"/>
  <c r="E72" i="9"/>
  <c r="E65" i="9"/>
  <c r="E80" i="9" s="1"/>
  <c r="E39" i="9"/>
  <c r="E13" i="9"/>
  <c r="E71" i="9" s="1"/>
  <c r="E76" i="8"/>
  <c r="E72" i="8"/>
  <c r="E64" i="8"/>
  <c r="E38" i="8"/>
  <c r="E21" i="8"/>
  <c r="E13" i="8"/>
  <c r="E70" i="8" s="1"/>
  <c r="E75" i="7"/>
  <c r="E71" i="7"/>
  <c r="E70" i="7"/>
  <c r="E63" i="7"/>
  <c r="E78" i="7" s="1"/>
  <c r="E16" i="8" s="1"/>
  <c r="E79" i="8" s="1"/>
  <c r="E38" i="7"/>
  <c r="E13" i="7"/>
  <c r="E76" i="6"/>
  <c r="E72" i="6"/>
  <c r="E71" i="6"/>
  <c r="E38" i="6"/>
  <c r="E21" i="6"/>
  <c r="E13" i="6"/>
  <c r="E70" i="6" s="1"/>
  <c r="E69" i="7" l="1"/>
  <c r="E21" i="7"/>
  <c r="D37" i="10"/>
  <c r="D42" i="10"/>
  <c r="E71" i="8"/>
  <c r="E66" i="8"/>
  <c r="E67" i="9"/>
  <c r="E74" i="9" s="1"/>
  <c r="E75" i="9" s="1"/>
  <c r="E78" i="9" s="1"/>
  <c r="E65" i="7"/>
  <c r="E72" i="7" s="1"/>
  <c r="E73" i="7" s="1"/>
  <c r="E76" i="7" s="1"/>
  <c r="E66" i="6"/>
  <c r="E73" i="6" s="1"/>
  <c r="E74" i="6" s="1"/>
  <c r="E77" i="6" s="1"/>
  <c r="D44" i="10" l="1"/>
  <c r="F42" i="10"/>
  <c r="F44" i="10" s="1"/>
  <c r="E81" i="9"/>
  <c r="E82" i="9" s="1"/>
  <c r="E89" i="9" s="1"/>
  <c r="E73" i="8"/>
  <c r="E74" i="8" s="1"/>
  <c r="E77" i="8" s="1"/>
  <c r="E79" i="7"/>
  <c r="E80" i="7" s="1"/>
  <c r="E87" i="7" s="1"/>
  <c r="E80" i="6"/>
  <c r="E81" i="6" s="1"/>
  <c r="E88" i="6" s="1"/>
  <c r="E80" i="8" l="1"/>
  <c r="E81" i="8" s="1"/>
  <c r="I82" i="8" l="1"/>
  <c r="E88" i="8"/>
</calcChain>
</file>

<file path=xl/sharedStrings.xml><?xml version="1.0" encoding="utf-8"?>
<sst xmlns="http://schemas.openxmlformats.org/spreadsheetml/2006/main" count="1176" uniqueCount="241">
  <si>
    <t>Type</t>
  </si>
  <si>
    <t>Post Date</t>
  </si>
  <si>
    <t>Description</t>
  </si>
  <si>
    <t>Amount</t>
  </si>
  <si>
    <t>DEBIT</t>
  </si>
  <si>
    <t>MORALES HARDWARE NEW YORK NY         702295  08/30</t>
  </si>
  <si>
    <t>DSLIP</t>
  </si>
  <si>
    <t>DEPOSIT  ID NUMBER 800938</t>
  </si>
  <si>
    <t>CREDIT</t>
  </si>
  <si>
    <t>TRANSFER FROM CHK XXXXXX1290</t>
  </si>
  <si>
    <t>Online Transfer from CHK ...1290 transaction#: 4846816110</t>
  </si>
  <si>
    <t>DE FARIA  INC. LONG BRANCH NJ                08/28</t>
  </si>
  <si>
    <t>HARDWARE EXPRESS BROOKLYN NY                 08/28</t>
  </si>
  <si>
    <t>SUPPLIES MASTER INC LONG BRANCH NJ           08/29</t>
  </si>
  <si>
    <t>Transfer to CHK XXXXX0069 08/31</t>
  </si>
  <si>
    <t>Transfer to CHK XXXXX9516 08/31</t>
  </si>
  <si>
    <t>ATM WITHDRAWAL                       000777  08/29160 BRIGH</t>
  </si>
  <si>
    <t>ATM WITHDRAWAL                       002535  08/29615 8TH A</t>
  </si>
  <si>
    <t>T-MOBILE IVR PAYMENT 800-937-8997 WA         08/29</t>
  </si>
  <si>
    <t>GODIVA AUTO REPAIRS LL LONG BRANCH NJ424063  08/29</t>
  </si>
  <si>
    <t>MTA VENDING MACHINES NEW YORK NY     068805  08/29</t>
  </si>
  <si>
    <t>THE HOME DEPOT 6177 NEW YORK NY      035088  08/29</t>
  </si>
  <si>
    <t>PEZAO CASA DE CARNES &amp; LONG BRANCH NJ197891  08/29</t>
  </si>
  <si>
    <t>FINE FARE LONG BRANCH NJ             334953  08/29</t>
  </si>
  <si>
    <t>NJT MOBILE 3001 NEWARK NJ                    08/29</t>
  </si>
  <si>
    <t>SQ *BODIES IN MOTIO LONG BRANCH NJ           08/30</t>
  </si>
  <si>
    <t>MORALES HARDWARE NEW YORK NY         700993  08/30</t>
  </si>
  <si>
    <t>SPEEDWAY 03459 EATONTOWN NJ                  08/30</t>
  </si>
  <si>
    <t>THE HOME DEPOT 0907 W LONG BRANCH NJ 183418  08/30</t>
  </si>
  <si>
    <t>NJT MOBILE 3001 NEWARK NJ                    08/30</t>
  </si>
  <si>
    <t>00118 Jersey Shore Fa Tinton Falls NJ867570  08/30</t>
  </si>
  <si>
    <t>GREEN LEAFS BA0190002 TINTON FALLS NJ        08/30</t>
  </si>
  <si>
    <t>TACO BELL #30873 OCEAN TOWNSHI NJ            08/30</t>
  </si>
  <si>
    <t>ATM WITHDRAWAL                       002638  08/30160 BRIGH</t>
  </si>
  <si>
    <t>ATM WITHDRAWAL                       002640  08/30160 BRIGH</t>
  </si>
  <si>
    <t>FINE FARE LONG BRANCH NJ             933870  08/31</t>
  </si>
  <si>
    <t>7-ELEVEN NEW YORK NY                         08/31 Purchase $6.06 Cash Back $10.00</t>
  </si>
  <si>
    <t>NON-CHASE ATM WITHDRAW               424322  08/31901 MAIN</t>
  </si>
  <si>
    <t>NON-CHASE ATM WITHDRAW               424484  08/31901 MAIN</t>
  </si>
  <si>
    <t>RITE AID CORP. ASBURY PARK NJ                08/31 Purchase $2.67 Cash Back $20.00</t>
  </si>
  <si>
    <t>CHECK</t>
  </si>
  <si>
    <t xml:space="preserve">CHECK 1251 </t>
  </si>
  <si>
    <t>SIX FLAGS GREAT ADVEN 732-928-2000 NJ        08/30</t>
  </si>
  <si>
    <t>NON-CHASE ATM FEE-WITH</t>
  </si>
  <si>
    <t>BAREBURGER PORT WASHINGT NY                  08/26</t>
  </si>
  <si>
    <t>SUPPLIES MASTER INC LONG BRANCH NJ           08/27</t>
  </si>
  <si>
    <t>LUKOIL 57304 LONG BRANCH NJ                  08/27</t>
  </si>
  <si>
    <t>EXXONMOBIL    47982780 EATONTOWN NJ          08/27</t>
  </si>
  <si>
    <t>SABIR AT LONG BRANCH LONG BRANCH NJ          08/25</t>
  </si>
  <si>
    <t>SUPPLIES MASTER INC LONG BRANCH NJ           08/26</t>
  </si>
  <si>
    <t>NYCDOT PARKING METERS LONG IS CITY NY        08/26</t>
  </si>
  <si>
    <t>THE OLIVE GARD00013045 EATONTOWN NJ          08/26</t>
  </si>
  <si>
    <t>ATM WITHDRAWAL                       004420  08/273196 KENN</t>
  </si>
  <si>
    <t>MTA VENDING MACHINES NEW YORK NY     106611  08/27</t>
  </si>
  <si>
    <t>THE HOME DEPOT 6175 NEW YORK NY      637974  08/27</t>
  </si>
  <si>
    <t>BRICKMAN'S 18TH STRE NEW YORK NY     460036  08/27</t>
  </si>
  <si>
    <t>DLX For Business BUS PROD   02034847979128  CCD ID: 1411877307</t>
  </si>
  <si>
    <t>SUPPLIES MASTER INC LONG BRANCH NJ           08/25</t>
  </si>
  <si>
    <t>FLOOR STORE OF WEST EN NEW YORK NY           08/25</t>
  </si>
  <si>
    <t>OMNI PARKING LLC 2128748668 NY               08/25</t>
  </si>
  <si>
    <t>WEST LONG BRANCH BP WEST LONG BRA NJ         08/26</t>
  </si>
  <si>
    <t>LOWE'S #3292 NEW YORK NY             194614  08/26</t>
  </si>
  <si>
    <t>FINE FARE LONG BRANCH NJ             109702  08/26</t>
  </si>
  <si>
    <t>USA*SNACK SODA VENDING NEW YORK NY           08/24</t>
  </si>
  <si>
    <t>VERIZON*ONETIMEPAY VERIZON.COM TX            08/25</t>
  </si>
  <si>
    <t>DOWNTOWNFLOORSUPPLIES NEW YORK NY    409786  08/25</t>
  </si>
  <si>
    <t>ATM WITHDRAWAL                       004272  08/252025 BROA</t>
  </si>
  <si>
    <t>ATM CHECK DEPOSIT 08/24 160 BRIGHTON AVE LONG BRANCH NJ</t>
  </si>
  <si>
    <t>ALLOCCO RECYCLING LTD BROOKLYN NY            08/20</t>
  </si>
  <si>
    <t>NYCDOT PARKING METERS LONG IS CITY NY        08/22</t>
  </si>
  <si>
    <t>PDFFILLER.COM 617-8704200 MA                 08/20</t>
  </si>
  <si>
    <t>Expense type</t>
  </si>
  <si>
    <t>material</t>
  </si>
  <si>
    <t>rode</t>
  </si>
  <si>
    <t>brittanica</t>
  </si>
  <si>
    <t>concorsio</t>
  </si>
  <si>
    <t>cell phone</t>
  </si>
  <si>
    <t>car repair</t>
  </si>
  <si>
    <t>toll</t>
  </si>
  <si>
    <t>personal</t>
  </si>
  <si>
    <t>gas</t>
  </si>
  <si>
    <t>meals</t>
  </si>
  <si>
    <t>withdrawal</t>
  </si>
  <si>
    <t>bank fees</t>
  </si>
  <si>
    <t>parking</t>
  </si>
  <si>
    <t>office expense</t>
  </si>
  <si>
    <t>telephone</t>
  </si>
  <si>
    <t>Garbage disposal</t>
  </si>
  <si>
    <t>Material</t>
  </si>
  <si>
    <t>garbage disposal</t>
  </si>
  <si>
    <t>ALLOCCO RECYCLING LTD BROOKLYN NY            08/19</t>
  </si>
  <si>
    <t>NYCDOT PARKING METERS LONG IS CITY NY        08/20</t>
  </si>
  <si>
    <t>INSUFFICIENT FUNDS FEE FOR A $95.00 CARD PURCHASE - DETAILS:       0819ALLOCCO RECYCLING LTD BROOKLYN NY    04563330000764912</t>
  </si>
  <si>
    <t>NYCDOT PARKING METERS LONG IS CITY NY        08/19</t>
  </si>
  <si>
    <t>IHOP #4694 KEYPORT NJ                        08/19</t>
  </si>
  <si>
    <t>NYS DMV TVB 518-4741575 NY                   08/19</t>
  </si>
  <si>
    <t>ABC*Gold s Gym 800-6226290 NJ                08/19</t>
  </si>
  <si>
    <t>INSUFFICIENT FUNDS FEE FOR A $303.00 CARD PURCHASE - DETAILS:       0819NYS DMV TVB 518-4741575 NY           04563310012793497</t>
  </si>
  <si>
    <t>INSUFFICIENT FUNDS FEE FOR A $15.00 CARD PURCHASE - DETAILS:       0819NYCDOT PARKING METERS LONG IS CITY NY04563330000764912</t>
  </si>
  <si>
    <t>INSUFFICIENT FUNDS FEE FOR A $53.45 RECURRING CARD PURCHASE - DETAILS:       0819ABC*Gold s Gym 800-6226290 NJ        04563310012793497</t>
  </si>
  <si>
    <t>ATM CASH DEPOSIT 08/19 160 BRIGHTON AVE LONG BRANCH NJ</t>
  </si>
  <si>
    <t>NYCDOT PARKING METERS LONG IS CITY NY        08/18</t>
  </si>
  <si>
    <t>NJT MOBILE 3001 NEWARK NJ                    08/18</t>
  </si>
  <si>
    <t>Credit One Bank  Payment    0000114025115   WEB ID: 912240213</t>
  </si>
  <si>
    <t>NYCDOT PARKING METERS LONG IS CITY NY        08/17</t>
  </si>
  <si>
    <t>NJT MOBILE 3001 NEWARK NJ                    08/17</t>
  </si>
  <si>
    <t>ATM CASH DEPOSIT 08/15 1150 BROAD ST SHREWSBURY NJ</t>
  </si>
  <si>
    <t>ATM CASH DEPOSIT 08/17 160 BRIGHTON AVE LONG BRANCH NJ</t>
  </si>
  <si>
    <t>RICE N BEANS NEW YORK NY                     08/15</t>
  </si>
  <si>
    <t>PRIME LIQUORS LONG BRANCH NJ                 08/16</t>
  </si>
  <si>
    <t>LOWE'S #3292 NEW YORK NY             369368  08/17</t>
  </si>
  <si>
    <t>LUKOIL 57304 LONG BRANCH NJ                  08/12</t>
  </si>
  <si>
    <t>NETFLIX.COM 866-579-7172 CA                  08/12</t>
  </si>
  <si>
    <t>INSUFFICIENT FUNDS FEE FOR A $27.01 CARD PURCHASE - DETAILS:       0812LUKOIL 57304 LONG BRANCH NJ          04563310012793497</t>
  </si>
  <si>
    <t>INSUFFICIENT FUNDS FEE FOR A $7.99 RECURRING CARD PURCHASE - DETAILS:       0812NETFLIX.COM 866-579-7172 CA          04563310012793497</t>
  </si>
  <si>
    <t>AMAZON MKTPLACE PMTS AMZN.COM/BILL WA        08/10</t>
  </si>
  <si>
    <t>LUMBER LIQUIDATORS 1224 NEW YORK NY          08/10</t>
  </si>
  <si>
    <t>INSUFFICIENT FUNDS FEE FOR A $31.18 CARD PURCHASE - DETAILS:       0810AMAZON MKTPLACE PMTS AMZN.COM/BILL WA04563310012793497</t>
  </si>
  <si>
    <t>INSUFFICIENT FUNDS FEE FOR A $54.38 CARD PURCHASE - DETAILS:       0810LUMBER LIQUIDATORS 1224 NEW YORK NY  04563310012793497</t>
  </si>
  <si>
    <t>ATM CHECK DEPOSIT 08/08 1310 3RD AVE SPRING LAKE NJ</t>
  </si>
  <si>
    <t>ATM CASH DEPOSIT 08/10 160 BRIGHTON AVE LONG BRANCH NJ</t>
  </si>
  <si>
    <t>DE FARIA  INC. LONG BRANCH NJ                08/07</t>
  </si>
  <si>
    <t>PEZAO CASA DE CARNES &amp; LONG BRANCH NJ890024  08/08</t>
  </si>
  <si>
    <t>DEFARIA INC LONG BRANCH NJ                   08/09</t>
  </si>
  <si>
    <t>LUKOIL 57304 LONG BRANCH NJ                  08/09</t>
  </si>
  <si>
    <t xml:space="preserve">CHECK 1250 </t>
  </si>
  <si>
    <t>INSUFFICIENT FUNDS FEE FOR CHECK #1250 IN THE AMOUNT OF $900.00</t>
  </si>
  <si>
    <t>NYCDOT PARKING METERS LONG IS CITY NY        08/06</t>
  </si>
  <si>
    <t>THE HOME DEPOT 0910 SECAUCUS NJ              08/07 Purchase $20.45 Cash Back $30.00</t>
  </si>
  <si>
    <t>AUTOPAY/DISH NTWK 800-894-9131 CO            08/05</t>
  </si>
  <si>
    <t>NON-CHASE ATM WITHDRAW               193590  08/06570 JOLIN</t>
  </si>
  <si>
    <t>DEPOSIT  ID NUMBER 982771</t>
  </si>
  <si>
    <t>ATM WITHDRAWAL                       004260  08/05460 8TH A</t>
  </si>
  <si>
    <t>DEPOSIT  ID NUMBER 966519</t>
  </si>
  <si>
    <t>7-ELEVEN LONG BRANCH NJ              510120  08/04</t>
  </si>
  <si>
    <t>ATM WITHDRAWAL                       000379  08/04615 8TH A</t>
  </si>
  <si>
    <t>WHITE CASTLE  090020 EATONTOWN NJ            07/30</t>
  </si>
  <si>
    <t>LUKOIL 57304 LONG BRANCH NJ                  07/31</t>
  </si>
  <si>
    <t>MTA VENDING MACHINES NEW YORK NY     016307  08/01</t>
  </si>
  <si>
    <t>PARKFAST 250 NEW YORK NY                     08/01</t>
  </si>
  <si>
    <t xml:space="preserve">Summons </t>
  </si>
  <si>
    <t>deposit</t>
  </si>
  <si>
    <t>outside contractors</t>
  </si>
  <si>
    <t>utilities</t>
  </si>
  <si>
    <t>Parking</t>
  </si>
  <si>
    <t>Utilities</t>
  </si>
  <si>
    <t>Withdrawal</t>
  </si>
  <si>
    <t>Meals</t>
  </si>
  <si>
    <t>Gas</t>
  </si>
  <si>
    <t>Toll</t>
  </si>
  <si>
    <t xml:space="preserve">      Weekly Reconciliation</t>
  </si>
  <si>
    <t>Week of:</t>
  </si>
  <si>
    <t>INCOME</t>
  </si>
  <si>
    <t>REF # /</t>
  </si>
  <si>
    <t>CHECKS</t>
  </si>
  <si>
    <t>CHECKS #</t>
  </si>
  <si>
    <t>AMOUNT</t>
  </si>
  <si>
    <t>Cash</t>
  </si>
  <si>
    <t>NY Flooring</t>
  </si>
  <si>
    <t>TOTAL</t>
  </si>
  <si>
    <t xml:space="preserve">BANK </t>
  </si>
  <si>
    <t>BEGINNING BALANCE</t>
  </si>
  <si>
    <t>CASH DEPOSIT-LEFTOVER</t>
  </si>
  <si>
    <t>TOTAL INCOME</t>
  </si>
  <si>
    <t>EXPENSES</t>
  </si>
  <si>
    <t>CASH</t>
  </si>
  <si>
    <t>PAYROLL</t>
  </si>
  <si>
    <t>BANK PAYROLL</t>
  </si>
  <si>
    <t>CONSCORCIO</t>
  </si>
  <si>
    <t>MEALS</t>
  </si>
  <si>
    <t>CONSCORCIO N</t>
  </si>
  <si>
    <t>ACCOUNT TRANSFERS</t>
  </si>
  <si>
    <t>PARKING</t>
  </si>
  <si>
    <t>GAS</t>
  </si>
  <si>
    <t>AUTO MAINTENANCE</t>
  </si>
  <si>
    <t>TOLL</t>
  </si>
  <si>
    <t>MATERIAL</t>
  </si>
  <si>
    <t>BANK</t>
  </si>
  <si>
    <t>AUTO EXPENSE</t>
  </si>
  <si>
    <t>SUMMONS</t>
  </si>
  <si>
    <t>AUTO INSURANCE</t>
  </si>
  <si>
    <t>OFFICE EXPENSE</t>
  </si>
  <si>
    <t>CREDIT ONE</t>
  </si>
  <si>
    <t>GASOLINE</t>
  </si>
  <si>
    <t>CAR REPAIR</t>
  </si>
  <si>
    <t>BANK FEES</t>
  </si>
  <si>
    <t>CLOTHES</t>
  </si>
  <si>
    <t>WITHDRAWAL</t>
  </si>
  <si>
    <t>TRANSPORTATION/TRAVEL</t>
  </si>
  <si>
    <t>PERSONAL</t>
  </si>
  <si>
    <t>NANCY</t>
  </si>
  <si>
    <t>TELEPHONE</t>
  </si>
  <si>
    <t>INTERNET</t>
  </si>
  <si>
    <t>TOOLS AND EQUIPMENT</t>
  </si>
  <si>
    <t>OUTSIDE CONTRACTORS</t>
  </si>
  <si>
    <t>EXPENSE GRAND TOTAL</t>
  </si>
  <si>
    <t>SUMMARY</t>
  </si>
  <si>
    <t>GROSS INCOME</t>
  </si>
  <si>
    <t>ROLLOVERBANK  BALANCE</t>
  </si>
  <si>
    <t>ROLLOVER CASH BALANCE</t>
  </si>
  <si>
    <t>ACCOUNT TRANSFER</t>
  </si>
  <si>
    <t>CASH / INCOME BALANCE</t>
  </si>
  <si>
    <t>BANK ENDING BALANCE</t>
  </si>
  <si>
    <t>CASH ON HAND BALANCE</t>
  </si>
  <si>
    <t>Difference</t>
  </si>
  <si>
    <t>08/01/15- 08/08/15</t>
  </si>
  <si>
    <t>UTILITIES</t>
  </si>
  <si>
    <t>Office Expense</t>
  </si>
  <si>
    <t>Personal</t>
  </si>
  <si>
    <t>Bank Fees</t>
  </si>
  <si>
    <t>Outside Contractors</t>
  </si>
  <si>
    <t>summons</t>
  </si>
  <si>
    <t>Auto repair</t>
  </si>
  <si>
    <t>Cell Phone</t>
  </si>
  <si>
    <t>Brittanica</t>
  </si>
  <si>
    <t>RENT</t>
  </si>
  <si>
    <t>dEPOSIT</t>
  </si>
  <si>
    <t>Outside contractors</t>
  </si>
  <si>
    <t>Concorsio</t>
  </si>
  <si>
    <t>08/09/15-08/15/15</t>
  </si>
  <si>
    <t>Atlantic</t>
  </si>
  <si>
    <t>NY</t>
  </si>
  <si>
    <t>income deposit</t>
  </si>
  <si>
    <t>SUMMON</t>
  </si>
  <si>
    <t>ENIO</t>
  </si>
  <si>
    <t>08/16/15-08/22/15</t>
  </si>
  <si>
    <t>EQUIPMENT</t>
  </si>
  <si>
    <t>08/23/15-08/31/15</t>
  </si>
  <si>
    <t>CGORDON</t>
  </si>
  <si>
    <t>RODE</t>
  </si>
  <si>
    <t>WIRE</t>
  </si>
  <si>
    <t>BRITTANICA</t>
  </si>
  <si>
    <t>DEPOSIT</t>
  </si>
  <si>
    <t>Month Reconciliation</t>
  </si>
  <si>
    <t xml:space="preserve">Bank </t>
  </si>
  <si>
    <t>Total</t>
  </si>
  <si>
    <t>Bank</t>
  </si>
  <si>
    <t>Auto Insurance</t>
  </si>
  <si>
    <t>Auto insurance</t>
  </si>
  <si>
    <t>concorcio</t>
  </si>
  <si>
    <t>Summons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</si>
</sst>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18" fillId="0" borderId="0" xfId="0" applyFont="1" applyAlignment="1">
      <alignment horizontal="left"/>
    </xf>
    <xf numFmtId="0" fontId="19" fillId="0" borderId="0" xfId="0" applyFont="1"/>
    <xf numFmtId="44" fontId="20" fillId="0" borderId="0" xfId="1" applyFont="1"/>
    <xf numFmtId="0" fontId="0" fillId="0" borderId="0" xfId="0" applyBorder="1"/>
    <xf numFmtId="0" fontId="16" fillId="0" borderId="0" xfId="0" applyFont="1" applyBorder="1"/>
    <xf numFmtId="44" fontId="0" fillId="0" borderId="0" xfId="1" applyFont="1" applyBorder="1"/>
    <xf numFmtId="44" fontId="16" fillId="0" borderId="0" xfId="1" applyFont="1" applyBorder="1"/>
    <xf numFmtId="0" fontId="0" fillId="0" borderId="0" xfId="0" applyFill="1" applyBorder="1"/>
    <xf numFmtId="44" fontId="16" fillId="0" borderId="0" xfId="1" applyFont="1" applyFill="1" applyBorder="1"/>
    <xf numFmtId="0" fontId="0" fillId="0" borderId="10" xfId="0" applyFill="1" applyBorder="1"/>
    <xf numFmtId="0" fontId="0" fillId="0" borderId="10" xfId="0" applyBorder="1"/>
    <xf numFmtId="44" fontId="0" fillId="0" borderId="10" xfId="1" applyFont="1" applyFill="1" applyBorder="1"/>
    <xf numFmtId="0" fontId="16" fillId="0" borderId="0" xfId="0" applyFont="1" applyBorder="1" applyAlignment="1">
      <alignment horizontal="right"/>
    </xf>
    <xf numFmtId="44" fontId="0" fillId="0" borderId="10" xfId="1" applyFont="1" applyBorder="1"/>
    <xf numFmtId="0" fontId="16" fillId="0" borderId="0" xfId="0" applyFont="1"/>
    <xf numFmtId="44" fontId="16" fillId="0" borderId="0" xfId="1" applyFont="1"/>
    <xf numFmtId="44" fontId="0" fillId="0" borderId="0" xfId="1" applyFont="1" applyFill="1"/>
    <xf numFmtId="0" fontId="16" fillId="0" borderId="0" xfId="0" applyFont="1" applyAlignment="1">
      <alignment horizontal="right"/>
    </xf>
    <xf numFmtId="0" fontId="16" fillId="0" borderId="10" xfId="0" applyFont="1" applyBorder="1"/>
    <xf numFmtId="44" fontId="16" fillId="0" borderId="10" xfId="1" applyFont="1" applyBorder="1"/>
    <xf numFmtId="0" fontId="16" fillId="0" borderId="0" xfId="0" applyFont="1" applyFill="1" applyBorder="1"/>
    <xf numFmtId="44" fontId="16" fillId="33" borderId="0" xfId="1" applyFont="1" applyFill="1"/>
    <xf numFmtId="0" fontId="16" fillId="0" borderId="10" xfId="0" applyFont="1" applyFill="1" applyBorder="1"/>
    <xf numFmtId="17" fontId="19" fillId="0" borderId="0" xfId="0" applyNumberFormat="1" applyFont="1"/>
    <xf numFmtId="0" fontId="20" fillId="0" borderId="0" xfId="0" applyFont="1"/>
    <xf numFmtId="44" fontId="1" fillId="0" borderId="0" xfId="1" applyFont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4"/>
  <sheetViews>
    <sheetView workbookViewId="0">
      <selection activeCell="J128" sqref="J128"/>
    </sheetView>
  </sheetViews>
  <sheetFormatPr defaultRowHeight="15" x14ac:dyDescent="0.25"/>
  <cols>
    <col min="2" max="2" width="12.625" customWidth="1"/>
    <col min="3" max="3" width="90.125" customWidth="1"/>
    <col min="4" max="4" width="12.25" style="2" bestFit="1" customWidth="1"/>
    <col min="5" max="5" width="27.625" customWidth="1"/>
    <col min="8" max="8" width="15.875" bestFit="1" customWidth="1"/>
    <col min="9" max="9" width="10.625" bestFit="1" customWidth="1"/>
    <col min="10" max="10" width="11.625" bestFit="1" customWidth="1"/>
    <col min="11" max="11" width="10.62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t="s">
        <v>71</v>
      </c>
    </row>
    <row r="2" spans="1:11" hidden="1" x14ac:dyDescent="0.25">
      <c r="A2" t="s">
        <v>4</v>
      </c>
      <c r="B2" s="1">
        <v>42247</v>
      </c>
      <c r="C2" t="s">
        <v>5</v>
      </c>
      <c r="D2" s="2">
        <v>-13.04</v>
      </c>
      <c r="E2" t="s">
        <v>72</v>
      </c>
      <c r="K2"/>
    </row>
    <row r="3" spans="1:11" hidden="1" x14ac:dyDescent="0.25">
      <c r="A3" t="s">
        <v>6</v>
      </c>
      <c r="B3" s="1">
        <v>42247</v>
      </c>
      <c r="C3" t="s">
        <v>7</v>
      </c>
      <c r="D3" s="2">
        <v>3500</v>
      </c>
      <c r="E3" t="s">
        <v>73</v>
      </c>
      <c r="K3"/>
    </row>
    <row r="4" spans="1:11" hidden="1" x14ac:dyDescent="0.25">
      <c r="A4" t="s">
        <v>8</v>
      </c>
      <c r="B4" s="1">
        <v>42247</v>
      </c>
      <c r="C4" t="s">
        <v>9</v>
      </c>
      <c r="D4" s="2">
        <v>5000</v>
      </c>
      <c r="E4" t="s">
        <v>74</v>
      </c>
      <c r="K4"/>
    </row>
    <row r="5" spans="1:11" hidden="1" x14ac:dyDescent="0.25">
      <c r="A5" t="s">
        <v>8</v>
      </c>
      <c r="B5" s="1">
        <v>42247</v>
      </c>
      <c r="C5" t="s">
        <v>10</v>
      </c>
      <c r="D5" s="2">
        <v>1400</v>
      </c>
      <c r="E5" t="s">
        <v>74</v>
      </c>
      <c r="K5"/>
    </row>
    <row r="6" spans="1:11" hidden="1" x14ac:dyDescent="0.25">
      <c r="A6" t="s">
        <v>4</v>
      </c>
      <c r="B6" s="1">
        <v>42247</v>
      </c>
      <c r="C6" t="s">
        <v>11</v>
      </c>
      <c r="D6" s="2">
        <v>-240.62</v>
      </c>
      <c r="E6" t="s">
        <v>72</v>
      </c>
      <c r="K6"/>
    </row>
    <row r="7" spans="1:11" hidden="1" x14ac:dyDescent="0.25">
      <c r="A7" t="s">
        <v>4</v>
      </c>
      <c r="B7" s="1">
        <v>42247</v>
      </c>
      <c r="C7" t="s">
        <v>12</v>
      </c>
      <c r="D7" s="2">
        <v>-56.31</v>
      </c>
      <c r="E7" t="s">
        <v>72</v>
      </c>
      <c r="K7"/>
    </row>
    <row r="8" spans="1:11" hidden="1" x14ac:dyDescent="0.25">
      <c r="A8" t="s">
        <v>4</v>
      </c>
      <c r="B8" s="1">
        <v>42247</v>
      </c>
      <c r="C8" t="s">
        <v>13</v>
      </c>
      <c r="D8" s="2">
        <v>-419.18</v>
      </c>
      <c r="E8" t="s">
        <v>72</v>
      </c>
      <c r="K8"/>
    </row>
    <row r="9" spans="1:11" x14ac:dyDescent="0.25">
      <c r="A9" t="s">
        <v>4</v>
      </c>
      <c r="B9" s="1">
        <v>42247</v>
      </c>
      <c r="C9" t="s">
        <v>14</v>
      </c>
      <c r="D9" s="2">
        <v>-420</v>
      </c>
      <c r="E9" t="s">
        <v>217</v>
      </c>
      <c r="K9"/>
    </row>
    <row r="10" spans="1:11" x14ac:dyDescent="0.25">
      <c r="A10" t="s">
        <v>4</v>
      </c>
      <c r="B10" s="1">
        <v>42247</v>
      </c>
      <c r="C10" t="s">
        <v>15</v>
      </c>
      <c r="D10" s="2">
        <v>-375</v>
      </c>
      <c r="E10" t="s">
        <v>217</v>
      </c>
      <c r="K10"/>
    </row>
    <row r="11" spans="1:11" hidden="1" x14ac:dyDescent="0.25">
      <c r="A11" t="s">
        <v>4</v>
      </c>
      <c r="B11" s="1">
        <v>42247</v>
      </c>
      <c r="C11" t="s">
        <v>16</v>
      </c>
      <c r="D11" s="2">
        <v>-120</v>
      </c>
      <c r="E11" t="s">
        <v>82</v>
      </c>
    </row>
    <row r="12" spans="1:11" hidden="1" x14ac:dyDescent="0.25">
      <c r="A12" t="s">
        <v>4</v>
      </c>
      <c r="B12" s="1">
        <v>42247</v>
      </c>
      <c r="C12" t="s">
        <v>17</v>
      </c>
      <c r="D12" s="2">
        <v>-700</v>
      </c>
      <c r="E12" t="s">
        <v>82</v>
      </c>
      <c r="K12"/>
    </row>
    <row r="13" spans="1:11" hidden="1" x14ac:dyDescent="0.25">
      <c r="A13" t="s">
        <v>4</v>
      </c>
      <c r="B13" s="1">
        <v>42247</v>
      </c>
      <c r="C13" t="s">
        <v>18</v>
      </c>
      <c r="D13" s="2">
        <v>-284</v>
      </c>
      <c r="E13" t="s">
        <v>76</v>
      </c>
      <c r="K13"/>
    </row>
    <row r="14" spans="1:11" hidden="1" x14ac:dyDescent="0.25">
      <c r="A14" t="s">
        <v>4</v>
      </c>
      <c r="B14" s="1">
        <v>42247</v>
      </c>
      <c r="C14" t="s">
        <v>19</v>
      </c>
      <c r="D14" s="2">
        <v>-299.60000000000002</v>
      </c>
      <c r="E14" t="s">
        <v>77</v>
      </c>
      <c r="K14"/>
    </row>
    <row r="15" spans="1:11" hidden="1" x14ac:dyDescent="0.25">
      <c r="A15" t="s">
        <v>4</v>
      </c>
      <c r="B15" s="1">
        <v>42247</v>
      </c>
      <c r="C15" t="s">
        <v>20</v>
      </c>
      <c r="D15" s="2">
        <v>-20</v>
      </c>
      <c r="E15" t="s">
        <v>78</v>
      </c>
      <c r="K15"/>
    </row>
    <row r="16" spans="1:11" hidden="1" x14ac:dyDescent="0.25">
      <c r="A16" t="s">
        <v>4</v>
      </c>
      <c r="B16" s="1">
        <v>42247</v>
      </c>
      <c r="C16" t="s">
        <v>21</v>
      </c>
      <c r="D16" s="2">
        <v>-14.08</v>
      </c>
      <c r="E16" t="s">
        <v>72</v>
      </c>
      <c r="K16"/>
    </row>
    <row r="17" spans="1:11" hidden="1" x14ac:dyDescent="0.25">
      <c r="A17" t="s">
        <v>4</v>
      </c>
      <c r="B17" s="1">
        <v>42247</v>
      </c>
      <c r="C17" t="s">
        <v>22</v>
      </c>
      <c r="D17" s="2">
        <v>-33.700000000000003</v>
      </c>
      <c r="E17" t="s">
        <v>79</v>
      </c>
      <c r="K17"/>
    </row>
    <row r="18" spans="1:11" hidden="1" x14ac:dyDescent="0.25">
      <c r="A18" t="s">
        <v>4</v>
      </c>
      <c r="B18" s="1">
        <v>42247</v>
      </c>
      <c r="C18" t="s">
        <v>23</v>
      </c>
      <c r="D18" s="2">
        <v>-8.41</v>
      </c>
      <c r="E18" t="s">
        <v>79</v>
      </c>
      <c r="K18"/>
    </row>
    <row r="19" spans="1:11" hidden="1" x14ac:dyDescent="0.25">
      <c r="A19" t="s">
        <v>4</v>
      </c>
      <c r="B19" s="1">
        <v>42247</v>
      </c>
      <c r="C19" t="s">
        <v>24</v>
      </c>
      <c r="D19" s="2">
        <v>-15</v>
      </c>
      <c r="E19" t="s">
        <v>78</v>
      </c>
      <c r="K19"/>
    </row>
    <row r="20" spans="1:11" hidden="1" x14ac:dyDescent="0.25">
      <c r="A20" t="s">
        <v>4</v>
      </c>
      <c r="B20" s="1">
        <v>42247</v>
      </c>
      <c r="C20" t="s">
        <v>25</v>
      </c>
      <c r="D20" s="2">
        <v>-124.2</v>
      </c>
      <c r="E20" t="s">
        <v>79</v>
      </c>
      <c r="K20"/>
    </row>
    <row r="21" spans="1:11" hidden="1" x14ac:dyDescent="0.25">
      <c r="A21" t="s">
        <v>4</v>
      </c>
      <c r="B21" s="1">
        <v>42247</v>
      </c>
      <c r="C21" t="s">
        <v>26</v>
      </c>
      <c r="D21" s="2">
        <v>-13.04</v>
      </c>
      <c r="E21" t="s">
        <v>72</v>
      </c>
      <c r="K21"/>
    </row>
    <row r="22" spans="1:11" hidden="1" x14ac:dyDescent="0.25">
      <c r="A22" t="s">
        <v>4</v>
      </c>
      <c r="B22" s="1">
        <v>42247</v>
      </c>
      <c r="C22" t="s">
        <v>27</v>
      </c>
      <c r="D22" s="2">
        <v>-25</v>
      </c>
      <c r="E22" t="s">
        <v>80</v>
      </c>
      <c r="K22"/>
    </row>
    <row r="23" spans="1:11" hidden="1" x14ac:dyDescent="0.25">
      <c r="A23" t="s">
        <v>4</v>
      </c>
      <c r="B23" s="1">
        <v>42247</v>
      </c>
      <c r="C23" t="s">
        <v>28</v>
      </c>
      <c r="D23" s="2">
        <v>-30.38</v>
      </c>
      <c r="E23" t="s">
        <v>72</v>
      </c>
      <c r="K23"/>
    </row>
    <row r="24" spans="1:11" hidden="1" x14ac:dyDescent="0.25">
      <c r="A24" t="s">
        <v>4</v>
      </c>
      <c r="B24" s="1">
        <v>42247</v>
      </c>
      <c r="C24" t="s">
        <v>29</v>
      </c>
      <c r="D24" s="2">
        <v>-15</v>
      </c>
      <c r="E24" t="s">
        <v>78</v>
      </c>
      <c r="K24"/>
    </row>
    <row r="25" spans="1:11" hidden="1" x14ac:dyDescent="0.25">
      <c r="A25" t="s">
        <v>4</v>
      </c>
      <c r="B25" s="1">
        <v>42247</v>
      </c>
      <c r="C25" t="s">
        <v>30</v>
      </c>
      <c r="D25" s="2">
        <v>-50</v>
      </c>
      <c r="E25" t="s">
        <v>79</v>
      </c>
      <c r="K25"/>
    </row>
    <row r="26" spans="1:11" hidden="1" x14ac:dyDescent="0.25">
      <c r="A26" t="s">
        <v>4</v>
      </c>
      <c r="B26" s="1">
        <v>42247</v>
      </c>
      <c r="C26" t="s">
        <v>31</v>
      </c>
      <c r="D26" s="2">
        <v>-11.5</v>
      </c>
      <c r="E26" t="s">
        <v>81</v>
      </c>
      <c r="K26"/>
    </row>
    <row r="27" spans="1:11" hidden="1" x14ac:dyDescent="0.25">
      <c r="A27" t="s">
        <v>4</v>
      </c>
      <c r="B27" s="1">
        <v>42247</v>
      </c>
      <c r="C27" t="s">
        <v>32</v>
      </c>
      <c r="D27" s="2">
        <v>-10.54</v>
      </c>
      <c r="E27" t="s">
        <v>81</v>
      </c>
      <c r="K27"/>
    </row>
    <row r="28" spans="1:11" hidden="1" x14ac:dyDescent="0.25">
      <c r="A28" t="s">
        <v>4</v>
      </c>
      <c r="B28" s="1">
        <v>42247</v>
      </c>
      <c r="C28" t="s">
        <v>33</v>
      </c>
      <c r="D28" s="2">
        <v>-1000</v>
      </c>
      <c r="E28" t="s">
        <v>75</v>
      </c>
      <c r="K28"/>
    </row>
    <row r="29" spans="1:11" hidden="1" x14ac:dyDescent="0.25">
      <c r="A29" t="s">
        <v>4</v>
      </c>
      <c r="B29" s="1">
        <v>42247</v>
      </c>
      <c r="C29" t="s">
        <v>34</v>
      </c>
      <c r="D29" s="2">
        <v>-500</v>
      </c>
      <c r="E29" t="s">
        <v>75</v>
      </c>
      <c r="K29"/>
    </row>
    <row r="30" spans="1:11" hidden="1" x14ac:dyDescent="0.25">
      <c r="A30" t="s">
        <v>4</v>
      </c>
      <c r="B30" s="1">
        <v>42247</v>
      </c>
      <c r="C30" t="s">
        <v>35</v>
      </c>
      <c r="D30" s="2">
        <v>-36.04</v>
      </c>
      <c r="E30" t="s">
        <v>79</v>
      </c>
      <c r="K30"/>
    </row>
    <row r="31" spans="1:11" hidden="1" x14ac:dyDescent="0.25">
      <c r="A31" t="s">
        <v>4</v>
      </c>
      <c r="B31" s="1">
        <v>42247</v>
      </c>
      <c r="C31" t="s">
        <v>36</v>
      </c>
      <c r="D31" s="2">
        <v>-16.059999999999999</v>
      </c>
      <c r="E31" t="s">
        <v>81</v>
      </c>
      <c r="I31" s="2"/>
      <c r="K31"/>
    </row>
    <row r="32" spans="1:11" hidden="1" x14ac:dyDescent="0.25">
      <c r="A32" t="s">
        <v>4</v>
      </c>
      <c r="B32" s="1">
        <v>42247</v>
      </c>
      <c r="C32" t="s">
        <v>37</v>
      </c>
      <c r="D32" s="2">
        <v>-23</v>
      </c>
      <c r="E32" t="s">
        <v>82</v>
      </c>
      <c r="I32" s="2"/>
    </row>
    <row r="33" spans="1:11" hidden="1" x14ac:dyDescent="0.25">
      <c r="A33" t="s">
        <v>4</v>
      </c>
      <c r="B33" s="1">
        <v>42247</v>
      </c>
      <c r="C33" t="s">
        <v>38</v>
      </c>
      <c r="D33" s="2">
        <v>-103</v>
      </c>
      <c r="E33" t="s">
        <v>82</v>
      </c>
      <c r="I33" s="2"/>
    </row>
    <row r="34" spans="1:11" hidden="1" x14ac:dyDescent="0.25">
      <c r="A34" t="s">
        <v>4</v>
      </c>
      <c r="B34" s="1">
        <v>42247</v>
      </c>
      <c r="C34" t="s">
        <v>39</v>
      </c>
      <c r="D34" s="2">
        <v>-22.67</v>
      </c>
      <c r="E34" t="s">
        <v>79</v>
      </c>
      <c r="I34" s="2"/>
      <c r="K34"/>
    </row>
    <row r="35" spans="1:11" x14ac:dyDescent="0.25">
      <c r="A35" t="s">
        <v>40</v>
      </c>
      <c r="B35" s="1">
        <v>42247</v>
      </c>
      <c r="C35" t="s">
        <v>41</v>
      </c>
      <c r="D35" s="2">
        <v>-3380</v>
      </c>
      <c r="E35" t="s">
        <v>217</v>
      </c>
      <c r="I35" s="2"/>
      <c r="J35">
        <v>9055</v>
      </c>
      <c r="K35"/>
    </row>
    <row r="36" spans="1:11" hidden="1" x14ac:dyDescent="0.25">
      <c r="A36" t="s">
        <v>4</v>
      </c>
      <c r="B36" s="1">
        <v>42247</v>
      </c>
      <c r="C36" t="s">
        <v>42</v>
      </c>
      <c r="D36" s="2">
        <v>-17.649999999999999</v>
      </c>
      <c r="E36" t="s">
        <v>79</v>
      </c>
      <c r="I36" s="2"/>
      <c r="K36"/>
    </row>
    <row r="37" spans="1:11" hidden="1" x14ac:dyDescent="0.25">
      <c r="A37" t="s">
        <v>4</v>
      </c>
      <c r="B37" s="1">
        <v>42247</v>
      </c>
      <c r="C37" t="s">
        <v>43</v>
      </c>
      <c r="D37" s="2">
        <v>-2</v>
      </c>
      <c r="E37" t="s">
        <v>83</v>
      </c>
      <c r="I37" s="2"/>
      <c r="K37"/>
    </row>
    <row r="38" spans="1:11" hidden="1" x14ac:dyDescent="0.25">
      <c r="A38" t="s">
        <v>4</v>
      </c>
      <c r="B38" s="1">
        <v>42247</v>
      </c>
      <c r="C38" t="s">
        <v>43</v>
      </c>
      <c r="D38" s="2">
        <v>-2</v>
      </c>
      <c r="E38" t="s">
        <v>83</v>
      </c>
      <c r="I38" s="2"/>
      <c r="K38"/>
    </row>
    <row r="39" spans="1:11" hidden="1" x14ac:dyDescent="0.25">
      <c r="A39" t="s">
        <v>4</v>
      </c>
      <c r="B39" s="1">
        <v>42244</v>
      </c>
      <c r="C39" t="s">
        <v>44</v>
      </c>
      <c r="D39" s="2">
        <v>-18.79</v>
      </c>
      <c r="E39" t="s">
        <v>81</v>
      </c>
      <c r="I39" s="2"/>
      <c r="K39"/>
    </row>
    <row r="40" spans="1:11" hidden="1" x14ac:dyDescent="0.25">
      <c r="A40" t="s">
        <v>4</v>
      </c>
      <c r="B40" s="1">
        <v>42244</v>
      </c>
      <c r="C40" t="s">
        <v>45</v>
      </c>
      <c r="D40" s="2">
        <v>-78.87</v>
      </c>
      <c r="E40" t="s">
        <v>72</v>
      </c>
      <c r="I40" s="2"/>
      <c r="K40"/>
    </row>
    <row r="41" spans="1:11" hidden="1" x14ac:dyDescent="0.25">
      <c r="A41" t="s">
        <v>4</v>
      </c>
      <c r="B41" s="1">
        <v>42244</v>
      </c>
      <c r="C41" t="s">
        <v>46</v>
      </c>
      <c r="D41" s="2">
        <v>-20</v>
      </c>
      <c r="E41" t="s">
        <v>80</v>
      </c>
      <c r="I41" s="2"/>
      <c r="K41"/>
    </row>
    <row r="42" spans="1:11" hidden="1" x14ac:dyDescent="0.25">
      <c r="A42" t="s">
        <v>4</v>
      </c>
      <c r="B42" s="1">
        <v>42244</v>
      </c>
      <c r="C42" t="s">
        <v>47</v>
      </c>
      <c r="D42" s="2">
        <v>-29.26</v>
      </c>
      <c r="E42" t="s">
        <v>80</v>
      </c>
      <c r="I42" s="2"/>
      <c r="K42"/>
    </row>
    <row r="43" spans="1:11" hidden="1" x14ac:dyDescent="0.25">
      <c r="A43" t="s">
        <v>4</v>
      </c>
      <c r="B43" s="1">
        <v>42243</v>
      </c>
      <c r="C43" t="s">
        <v>48</v>
      </c>
      <c r="D43" s="2">
        <v>-26.56</v>
      </c>
      <c r="E43" t="s">
        <v>80</v>
      </c>
      <c r="I43" s="2"/>
      <c r="K43"/>
    </row>
    <row r="44" spans="1:11" hidden="1" x14ac:dyDescent="0.25">
      <c r="A44" t="s">
        <v>4</v>
      </c>
      <c r="B44" s="1">
        <v>42243</v>
      </c>
      <c r="C44" t="s">
        <v>48</v>
      </c>
      <c r="D44" s="2">
        <v>-23.13</v>
      </c>
      <c r="E44" t="s">
        <v>80</v>
      </c>
      <c r="I44" s="2"/>
      <c r="K44"/>
    </row>
    <row r="45" spans="1:11" hidden="1" x14ac:dyDescent="0.25">
      <c r="A45" t="s">
        <v>4</v>
      </c>
      <c r="B45" s="1">
        <v>42243</v>
      </c>
      <c r="C45" t="s">
        <v>49</v>
      </c>
      <c r="D45" s="2">
        <v>-286.07</v>
      </c>
      <c r="E45" t="s">
        <v>72</v>
      </c>
      <c r="I45" s="2"/>
      <c r="K45"/>
    </row>
    <row r="46" spans="1:11" hidden="1" x14ac:dyDescent="0.25">
      <c r="A46" t="s">
        <v>4</v>
      </c>
      <c r="B46" s="1">
        <v>42243</v>
      </c>
      <c r="C46" t="s">
        <v>50</v>
      </c>
      <c r="D46" s="2">
        <v>-3.5</v>
      </c>
      <c r="E46" t="s">
        <v>84</v>
      </c>
      <c r="K46"/>
    </row>
    <row r="47" spans="1:11" hidden="1" x14ac:dyDescent="0.25">
      <c r="A47" t="s">
        <v>4</v>
      </c>
      <c r="B47" s="1">
        <v>42243</v>
      </c>
      <c r="C47" t="s">
        <v>51</v>
      </c>
      <c r="D47" s="2">
        <v>-90.98</v>
      </c>
      <c r="E47" t="s">
        <v>81</v>
      </c>
      <c r="K47"/>
    </row>
    <row r="48" spans="1:11" hidden="1" x14ac:dyDescent="0.25">
      <c r="A48" t="s">
        <v>4</v>
      </c>
      <c r="B48" s="1">
        <v>42243</v>
      </c>
      <c r="C48" t="s">
        <v>52</v>
      </c>
      <c r="D48" s="2">
        <v>-300</v>
      </c>
      <c r="E48" t="s">
        <v>82</v>
      </c>
    </row>
    <row r="49" spans="1:11" hidden="1" x14ac:dyDescent="0.25">
      <c r="A49" t="s">
        <v>4</v>
      </c>
      <c r="B49" s="1">
        <v>42243</v>
      </c>
      <c r="C49" t="s">
        <v>53</v>
      </c>
      <c r="D49" s="2">
        <v>-10</v>
      </c>
      <c r="E49" t="s">
        <v>78</v>
      </c>
      <c r="K49"/>
    </row>
    <row r="50" spans="1:11" hidden="1" x14ac:dyDescent="0.25">
      <c r="A50" t="s">
        <v>4</v>
      </c>
      <c r="B50" s="1">
        <v>42243</v>
      </c>
      <c r="C50" t="s">
        <v>54</v>
      </c>
      <c r="D50" s="2">
        <v>-22.12</v>
      </c>
      <c r="E50" t="s">
        <v>72</v>
      </c>
      <c r="K50"/>
    </row>
    <row r="51" spans="1:11" hidden="1" x14ac:dyDescent="0.25">
      <c r="A51" t="s">
        <v>4</v>
      </c>
      <c r="B51" s="1">
        <v>42243</v>
      </c>
      <c r="C51" t="s">
        <v>55</v>
      </c>
      <c r="D51" s="2">
        <v>-47.59</v>
      </c>
      <c r="E51" t="s">
        <v>72</v>
      </c>
      <c r="K51"/>
    </row>
    <row r="52" spans="1:11" hidden="1" x14ac:dyDescent="0.25">
      <c r="A52" t="s">
        <v>4</v>
      </c>
      <c r="B52" s="1">
        <v>42243</v>
      </c>
      <c r="C52" t="s">
        <v>56</v>
      </c>
      <c r="D52" s="2">
        <v>-149.78</v>
      </c>
      <c r="E52" t="s">
        <v>85</v>
      </c>
      <c r="K52"/>
    </row>
    <row r="53" spans="1:11" hidden="1" x14ac:dyDescent="0.25">
      <c r="A53" t="s">
        <v>4</v>
      </c>
      <c r="B53" s="1">
        <v>42242</v>
      </c>
      <c r="C53" t="s">
        <v>57</v>
      </c>
      <c r="D53" s="2">
        <v>-150.88999999999999</v>
      </c>
      <c r="E53" t="s">
        <v>72</v>
      </c>
      <c r="K53"/>
    </row>
    <row r="54" spans="1:11" hidden="1" x14ac:dyDescent="0.25">
      <c r="A54" t="s">
        <v>4</v>
      </c>
      <c r="B54" s="1">
        <v>42242</v>
      </c>
      <c r="C54" t="s">
        <v>58</v>
      </c>
      <c r="D54" s="2">
        <v>-47.91</v>
      </c>
      <c r="E54" t="s">
        <v>72</v>
      </c>
      <c r="K54"/>
    </row>
    <row r="55" spans="1:11" hidden="1" x14ac:dyDescent="0.25">
      <c r="A55" t="s">
        <v>4</v>
      </c>
      <c r="B55" s="1">
        <v>42242</v>
      </c>
      <c r="C55" t="s">
        <v>59</v>
      </c>
      <c r="D55" s="2">
        <v>-17</v>
      </c>
      <c r="E55" t="s">
        <v>84</v>
      </c>
      <c r="K55"/>
    </row>
    <row r="56" spans="1:11" hidden="1" x14ac:dyDescent="0.25">
      <c r="A56" t="s">
        <v>4</v>
      </c>
      <c r="B56" s="1">
        <v>42242</v>
      </c>
      <c r="C56" t="s">
        <v>60</v>
      </c>
      <c r="D56" s="2">
        <v>-39.700000000000003</v>
      </c>
      <c r="E56" t="s">
        <v>80</v>
      </c>
      <c r="K56"/>
    </row>
    <row r="57" spans="1:11" hidden="1" x14ac:dyDescent="0.25">
      <c r="A57" t="s">
        <v>4</v>
      </c>
      <c r="B57" s="1">
        <v>42242</v>
      </c>
      <c r="C57" t="s">
        <v>61</v>
      </c>
      <c r="D57" s="2">
        <v>-15.61</v>
      </c>
      <c r="E57" t="s">
        <v>72</v>
      </c>
      <c r="K57"/>
    </row>
    <row r="58" spans="1:11" hidden="1" x14ac:dyDescent="0.25">
      <c r="A58" t="s">
        <v>4</v>
      </c>
      <c r="B58" s="1">
        <v>42242</v>
      </c>
      <c r="C58" t="s">
        <v>62</v>
      </c>
      <c r="D58" s="2">
        <v>-15.63</v>
      </c>
      <c r="E58" t="s">
        <v>79</v>
      </c>
      <c r="K58"/>
    </row>
    <row r="59" spans="1:11" hidden="1" x14ac:dyDescent="0.25">
      <c r="A59" t="s">
        <v>4</v>
      </c>
      <c r="B59" s="1">
        <v>42241</v>
      </c>
      <c r="C59" t="s">
        <v>63</v>
      </c>
      <c r="D59" s="2">
        <v>-1</v>
      </c>
      <c r="E59" t="s">
        <v>81</v>
      </c>
      <c r="K59"/>
    </row>
    <row r="60" spans="1:11" hidden="1" x14ac:dyDescent="0.25">
      <c r="A60" t="s">
        <v>4</v>
      </c>
      <c r="B60" s="1">
        <v>42241</v>
      </c>
      <c r="C60" t="s">
        <v>63</v>
      </c>
      <c r="D60" s="2">
        <v>-1</v>
      </c>
      <c r="E60" t="s">
        <v>81</v>
      </c>
      <c r="K60"/>
    </row>
    <row r="61" spans="1:11" hidden="1" x14ac:dyDescent="0.25">
      <c r="A61" t="s">
        <v>4</v>
      </c>
      <c r="B61" s="1">
        <v>42241</v>
      </c>
      <c r="C61" t="s">
        <v>64</v>
      </c>
      <c r="D61" s="2">
        <v>-85.08</v>
      </c>
      <c r="E61" t="s">
        <v>86</v>
      </c>
      <c r="K61"/>
    </row>
    <row r="62" spans="1:11" hidden="1" x14ac:dyDescent="0.25">
      <c r="A62" t="s">
        <v>4</v>
      </c>
      <c r="B62" s="1">
        <v>42241</v>
      </c>
      <c r="C62" t="s">
        <v>65</v>
      </c>
      <c r="D62" s="2">
        <v>-86.2</v>
      </c>
      <c r="E62" t="s">
        <v>72</v>
      </c>
      <c r="K62"/>
    </row>
    <row r="63" spans="1:11" hidden="1" x14ac:dyDescent="0.25">
      <c r="A63" t="s">
        <v>4</v>
      </c>
      <c r="B63" s="1">
        <v>42241</v>
      </c>
      <c r="C63" t="s">
        <v>66</v>
      </c>
      <c r="D63" s="2">
        <v>-300</v>
      </c>
      <c r="E63" t="s">
        <v>82</v>
      </c>
    </row>
    <row r="64" spans="1:11" hidden="1" x14ac:dyDescent="0.25">
      <c r="A64" t="s">
        <v>8</v>
      </c>
      <c r="B64" s="1">
        <v>42240</v>
      </c>
      <c r="C64" t="s">
        <v>67</v>
      </c>
      <c r="D64" s="2">
        <v>2500</v>
      </c>
      <c r="E64" t="s">
        <v>216</v>
      </c>
      <c r="K64"/>
    </row>
    <row r="65" spans="1:11" hidden="1" x14ac:dyDescent="0.25">
      <c r="A65" t="s">
        <v>4</v>
      </c>
      <c r="B65" s="1">
        <v>42240</v>
      </c>
      <c r="C65" t="s">
        <v>68</v>
      </c>
      <c r="D65" s="2">
        <v>-95</v>
      </c>
      <c r="E65" t="s">
        <v>87</v>
      </c>
      <c r="K65"/>
    </row>
    <row r="66" spans="1:11" hidden="1" x14ac:dyDescent="0.25">
      <c r="A66" t="s">
        <v>4</v>
      </c>
      <c r="B66" s="1">
        <v>42240</v>
      </c>
      <c r="C66" t="s">
        <v>69</v>
      </c>
      <c r="D66" s="2">
        <v>-15</v>
      </c>
      <c r="E66" t="s">
        <v>84</v>
      </c>
      <c r="K66"/>
    </row>
    <row r="67" spans="1:11" hidden="1" x14ac:dyDescent="0.25">
      <c r="A67" t="s">
        <v>4</v>
      </c>
      <c r="B67" s="1">
        <v>42240</v>
      </c>
      <c r="C67" t="s">
        <v>69</v>
      </c>
      <c r="D67" s="2">
        <v>-9</v>
      </c>
      <c r="E67" t="s">
        <v>84</v>
      </c>
      <c r="K67"/>
    </row>
    <row r="68" spans="1:11" hidden="1" x14ac:dyDescent="0.25">
      <c r="A68" t="s">
        <v>4</v>
      </c>
      <c r="B68" s="1">
        <v>42240</v>
      </c>
      <c r="C68" t="s">
        <v>70</v>
      </c>
      <c r="D68" s="2">
        <v>-29.99</v>
      </c>
      <c r="E68" t="s">
        <v>85</v>
      </c>
      <c r="K68"/>
    </row>
    <row r="69" spans="1:11" hidden="1" x14ac:dyDescent="0.25">
      <c r="A69" t="s">
        <v>4</v>
      </c>
      <c r="B69" s="1">
        <v>42237</v>
      </c>
      <c r="C69" t="s">
        <v>90</v>
      </c>
      <c r="D69" s="2">
        <v>-95</v>
      </c>
      <c r="E69" t="s">
        <v>87</v>
      </c>
    </row>
    <row r="70" spans="1:11" hidden="1" x14ac:dyDescent="0.25">
      <c r="A70" t="s">
        <v>4</v>
      </c>
      <c r="B70" s="1">
        <v>42237</v>
      </c>
      <c r="C70" t="s">
        <v>91</v>
      </c>
      <c r="D70" s="2">
        <v>-3.5</v>
      </c>
      <c r="E70" t="s">
        <v>84</v>
      </c>
    </row>
    <row r="71" spans="1:11" hidden="1" x14ac:dyDescent="0.25">
      <c r="A71" t="s">
        <v>4</v>
      </c>
      <c r="B71" s="1">
        <v>42237</v>
      </c>
      <c r="C71" t="s">
        <v>91</v>
      </c>
      <c r="D71" s="2">
        <v>-3.5</v>
      </c>
      <c r="E71" t="s">
        <v>84</v>
      </c>
    </row>
    <row r="72" spans="1:11" hidden="1" x14ac:dyDescent="0.25">
      <c r="A72" t="s">
        <v>4</v>
      </c>
      <c r="B72" s="1">
        <v>42237</v>
      </c>
      <c r="C72" t="s">
        <v>91</v>
      </c>
      <c r="D72" s="2">
        <v>-3.5</v>
      </c>
      <c r="E72" t="s">
        <v>84</v>
      </c>
    </row>
    <row r="73" spans="1:11" hidden="1" x14ac:dyDescent="0.25">
      <c r="A73" t="s">
        <v>4</v>
      </c>
      <c r="B73" s="1">
        <v>42237</v>
      </c>
      <c r="C73" t="s">
        <v>92</v>
      </c>
      <c r="D73" s="2">
        <v>-34</v>
      </c>
      <c r="E73" t="s">
        <v>83</v>
      </c>
    </row>
    <row r="74" spans="1:11" hidden="1" x14ac:dyDescent="0.25">
      <c r="A74" t="s">
        <v>4</v>
      </c>
      <c r="B74" s="1">
        <v>42236</v>
      </c>
      <c r="C74" t="s">
        <v>93</v>
      </c>
      <c r="D74" s="2">
        <v>-3.5</v>
      </c>
      <c r="E74" t="s">
        <v>84</v>
      </c>
    </row>
    <row r="75" spans="1:11" hidden="1" x14ac:dyDescent="0.25">
      <c r="A75" t="s">
        <v>4</v>
      </c>
      <c r="B75" s="1">
        <v>42236</v>
      </c>
      <c r="C75" t="s">
        <v>94</v>
      </c>
      <c r="D75" s="2">
        <v>-27.58</v>
      </c>
      <c r="E75" t="s">
        <v>81</v>
      </c>
    </row>
    <row r="76" spans="1:11" hidden="1" x14ac:dyDescent="0.25">
      <c r="A76" t="s">
        <v>4</v>
      </c>
      <c r="B76" s="1">
        <v>42236</v>
      </c>
      <c r="C76" t="s">
        <v>95</v>
      </c>
      <c r="D76" s="2">
        <v>-303</v>
      </c>
      <c r="E76" t="s">
        <v>140</v>
      </c>
    </row>
    <row r="77" spans="1:11" hidden="1" x14ac:dyDescent="0.25">
      <c r="A77" t="s">
        <v>4</v>
      </c>
      <c r="B77" s="1">
        <v>42236</v>
      </c>
      <c r="C77" t="s">
        <v>93</v>
      </c>
      <c r="D77" s="2">
        <v>-4</v>
      </c>
      <c r="E77" t="s">
        <v>84</v>
      </c>
    </row>
    <row r="78" spans="1:11" hidden="1" x14ac:dyDescent="0.25">
      <c r="A78" t="s">
        <v>4</v>
      </c>
      <c r="B78" s="1">
        <v>42236</v>
      </c>
      <c r="C78" t="s">
        <v>93</v>
      </c>
      <c r="D78" s="2">
        <v>-15</v>
      </c>
      <c r="E78" t="s">
        <v>84</v>
      </c>
    </row>
    <row r="79" spans="1:11" hidden="1" x14ac:dyDescent="0.25">
      <c r="A79" t="s">
        <v>4</v>
      </c>
      <c r="B79" s="1">
        <v>42236</v>
      </c>
      <c r="C79" t="s">
        <v>96</v>
      </c>
      <c r="D79" s="2">
        <v>-53.45</v>
      </c>
      <c r="E79" t="s">
        <v>79</v>
      </c>
    </row>
    <row r="80" spans="1:11" hidden="1" x14ac:dyDescent="0.25">
      <c r="A80" t="s">
        <v>4</v>
      </c>
      <c r="B80" s="1">
        <v>42236</v>
      </c>
      <c r="C80" t="s">
        <v>97</v>
      </c>
      <c r="D80" s="2">
        <v>-34</v>
      </c>
      <c r="E80" t="s">
        <v>83</v>
      </c>
    </row>
    <row r="81" spans="1:5" hidden="1" x14ac:dyDescent="0.25">
      <c r="A81" t="s">
        <v>4</v>
      </c>
      <c r="B81" s="1">
        <v>42236</v>
      </c>
      <c r="C81" t="s">
        <v>98</v>
      </c>
      <c r="D81" s="2">
        <v>-34</v>
      </c>
      <c r="E81" t="s">
        <v>83</v>
      </c>
    </row>
    <row r="82" spans="1:5" hidden="1" x14ac:dyDescent="0.25">
      <c r="A82" t="s">
        <v>4</v>
      </c>
      <c r="B82" s="1">
        <v>42236</v>
      </c>
      <c r="C82" t="s">
        <v>99</v>
      </c>
      <c r="D82" s="2">
        <v>-34</v>
      </c>
      <c r="E82" t="s">
        <v>83</v>
      </c>
    </row>
    <row r="83" spans="1:5" hidden="1" x14ac:dyDescent="0.25">
      <c r="A83" t="s">
        <v>8</v>
      </c>
      <c r="B83" s="1">
        <v>42235</v>
      </c>
      <c r="C83" t="s">
        <v>100</v>
      </c>
      <c r="D83" s="2">
        <v>200</v>
      </c>
      <c r="E83" t="s">
        <v>141</v>
      </c>
    </row>
    <row r="84" spans="1:5" hidden="1" x14ac:dyDescent="0.25">
      <c r="A84" t="s">
        <v>4</v>
      </c>
      <c r="B84" s="1">
        <v>42235</v>
      </c>
      <c r="C84" t="s">
        <v>101</v>
      </c>
      <c r="D84" s="2">
        <v>-4</v>
      </c>
      <c r="E84" t="s">
        <v>84</v>
      </c>
    </row>
    <row r="85" spans="1:5" hidden="1" x14ac:dyDescent="0.25">
      <c r="A85" t="s">
        <v>4</v>
      </c>
      <c r="B85" s="1">
        <v>42235</v>
      </c>
      <c r="C85" t="s">
        <v>101</v>
      </c>
      <c r="D85" s="2">
        <v>-3.5</v>
      </c>
      <c r="E85" t="s">
        <v>84</v>
      </c>
    </row>
    <row r="86" spans="1:5" hidden="1" x14ac:dyDescent="0.25">
      <c r="A86" t="s">
        <v>4</v>
      </c>
      <c r="B86" s="1">
        <v>42235</v>
      </c>
      <c r="C86" t="s">
        <v>101</v>
      </c>
      <c r="D86" s="2">
        <v>-3.5</v>
      </c>
      <c r="E86" t="s">
        <v>84</v>
      </c>
    </row>
    <row r="87" spans="1:5" hidden="1" x14ac:dyDescent="0.25">
      <c r="A87" t="s">
        <v>4</v>
      </c>
      <c r="B87" s="1">
        <v>42235</v>
      </c>
      <c r="C87" t="s">
        <v>101</v>
      </c>
      <c r="D87" s="2">
        <v>-3.5</v>
      </c>
      <c r="E87" t="s">
        <v>84</v>
      </c>
    </row>
    <row r="88" spans="1:5" hidden="1" x14ac:dyDescent="0.25">
      <c r="A88" t="s">
        <v>4</v>
      </c>
      <c r="B88" s="1">
        <v>42235</v>
      </c>
      <c r="C88" t="s">
        <v>101</v>
      </c>
      <c r="D88" s="2">
        <v>-3.5</v>
      </c>
      <c r="E88" t="s">
        <v>84</v>
      </c>
    </row>
    <row r="89" spans="1:5" hidden="1" x14ac:dyDescent="0.25">
      <c r="A89" t="s">
        <v>4</v>
      </c>
      <c r="B89" s="1">
        <v>42235</v>
      </c>
      <c r="C89" t="s">
        <v>102</v>
      </c>
      <c r="D89" s="2">
        <v>-14</v>
      </c>
      <c r="E89" t="s">
        <v>78</v>
      </c>
    </row>
    <row r="90" spans="1:5" hidden="1" x14ac:dyDescent="0.25">
      <c r="A90" t="s">
        <v>4</v>
      </c>
      <c r="B90" s="1">
        <v>42235</v>
      </c>
      <c r="C90" t="s">
        <v>103</v>
      </c>
      <c r="D90" s="2">
        <v>-159.94999999999999</v>
      </c>
      <c r="E90" t="s">
        <v>85</v>
      </c>
    </row>
    <row r="91" spans="1:5" hidden="1" x14ac:dyDescent="0.25">
      <c r="A91" t="s">
        <v>4</v>
      </c>
      <c r="B91" s="1">
        <v>42234</v>
      </c>
      <c r="C91" t="s">
        <v>104</v>
      </c>
      <c r="D91" s="2">
        <v>-9</v>
      </c>
      <c r="E91" t="s">
        <v>84</v>
      </c>
    </row>
    <row r="92" spans="1:5" hidden="1" x14ac:dyDescent="0.25">
      <c r="A92" t="s">
        <v>4</v>
      </c>
      <c r="B92" s="1">
        <v>42234</v>
      </c>
      <c r="C92" t="s">
        <v>105</v>
      </c>
      <c r="D92" s="2">
        <v>-15</v>
      </c>
      <c r="E92" t="s">
        <v>78</v>
      </c>
    </row>
    <row r="93" spans="1:5" hidden="1" x14ac:dyDescent="0.25">
      <c r="A93" t="s">
        <v>8</v>
      </c>
      <c r="B93" s="1">
        <v>42233</v>
      </c>
      <c r="C93" t="s">
        <v>106</v>
      </c>
      <c r="D93" s="2">
        <v>500</v>
      </c>
      <c r="E93" t="s">
        <v>141</v>
      </c>
    </row>
    <row r="94" spans="1:5" hidden="1" x14ac:dyDescent="0.25">
      <c r="A94" t="s">
        <v>8</v>
      </c>
      <c r="B94" s="1">
        <v>42233</v>
      </c>
      <c r="C94" t="s">
        <v>107</v>
      </c>
      <c r="D94" s="2">
        <v>200</v>
      </c>
      <c r="E94" t="s">
        <v>141</v>
      </c>
    </row>
    <row r="95" spans="1:5" hidden="1" x14ac:dyDescent="0.25">
      <c r="A95" t="s">
        <v>4</v>
      </c>
      <c r="B95" s="1">
        <v>42233</v>
      </c>
      <c r="C95" t="s">
        <v>108</v>
      </c>
      <c r="D95" s="2">
        <v>-54.71</v>
      </c>
      <c r="E95" t="s">
        <v>81</v>
      </c>
    </row>
    <row r="96" spans="1:5" hidden="1" x14ac:dyDescent="0.25">
      <c r="A96" t="s">
        <v>4</v>
      </c>
      <c r="B96" s="1">
        <v>42233</v>
      </c>
      <c r="C96" t="s">
        <v>109</v>
      </c>
      <c r="D96" s="2">
        <v>-23.64</v>
      </c>
      <c r="E96" t="s">
        <v>89</v>
      </c>
    </row>
    <row r="97" spans="1:10" hidden="1" x14ac:dyDescent="0.25">
      <c r="A97" t="s">
        <v>4</v>
      </c>
      <c r="B97" s="1">
        <v>42233</v>
      </c>
      <c r="C97" t="s">
        <v>110</v>
      </c>
      <c r="D97" s="2">
        <v>-22.8</v>
      </c>
      <c r="E97" t="s">
        <v>72</v>
      </c>
    </row>
    <row r="98" spans="1:10" hidden="1" x14ac:dyDescent="0.25">
      <c r="A98" t="s">
        <v>4</v>
      </c>
      <c r="B98" s="1">
        <v>42229</v>
      </c>
      <c r="C98" t="s">
        <v>111</v>
      </c>
      <c r="D98" s="2">
        <v>-27.01</v>
      </c>
      <c r="E98" t="s">
        <v>89</v>
      </c>
    </row>
    <row r="99" spans="1:10" hidden="1" x14ac:dyDescent="0.25">
      <c r="A99" t="s">
        <v>4</v>
      </c>
      <c r="B99" s="1">
        <v>42229</v>
      </c>
      <c r="C99" t="s">
        <v>112</v>
      </c>
      <c r="D99" s="2">
        <v>-7.99</v>
      </c>
      <c r="E99" t="s">
        <v>79</v>
      </c>
    </row>
    <row r="100" spans="1:10" hidden="1" x14ac:dyDescent="0.25">
      <c r="A100" t="s">
        <v>4</v>
      </c>
      <c r="B100" s="1">
        <v>42229</v>
      </c>
      <c r="C100" t="s">
        <v>113</v>
      </c>
      <c r="D100" s="2">
        <v>-34</v>
      </c>
      <c r="E100" t="s">
        <v>83</v>
      </c>
    </row>
    <row r="101" spans="1:10" hidden="1" x14ac:dyDescent="0.25">
      <c r="A101" t="s">
        <v>4</v>
      </c>
      <c r="B101" s="1">
        <v>42229</v>
      </c>
      <c r="C101" t="s">
        <v>114</v>
      </c>
      <c r="D101" s="2">
        <v>-34</v>
      </c>
      <c r="E101" t="s">
        <v>83</v>
      </c>
    </row>
    <row r="102" spans="1:10" hidden="1" x14ac:dyDescent="0.25">
      <c r="A102" t="s">
        <v>4</v>
      </c>
      <c r="B102" s="1">
        <v>42227</v>
      </c>
      <c r="C102" t="s">
        <v>115</v>
      </c>
      <c r="D102" s="2">
        <v>-31.18</v>
      </c>
      <c r="E102" t="s">
        <v>79</v>
      </c>
    </row>
    <row r="103" spans="1:10" hidden="1" x14ac:dyDescent="0.25">
      <c r="A103" t="s">
        <v>4</v>
      </c>
      <c r="B103" s="1">
        <v>42227</v>
      </c>
      <c r="C103" t="s">
        <v>116</v>
      </c>
      <c r="D103" s="2">
        <v>-54.38</v>
      </c>
      <c r="E103" t="s">
        <v>72</v>
      </c>
    </row>
    <row r="104" spans="1:10" hidden="1" x14ac:dyDescent="0.25">
      <c r="A104" t="s">
        <v>4</v>
      </c>
      <c r="B104" s="1">
        <v>42227</v>
      </c>
      <c r="C104" t="s">
        <v>117</v>
      </c>
      <c r="D104" s="2">
        <v>-34</v>
      </c>
      <c r="E104" t="s">
        <v>83</v>
      </c>
    </row>
    <row r="105" spans="1:10" hidden="1" x14ac:dyDescent="0.25">
      <c r="A105" t="s">
        <v>4</v>
      </c>
      <c r="B105" s="1">
        <v>42227</v>
      </c>
      <c r="C105" t="s">
        <v>118</v>
      </c>
      <c r="D105" s="2">
        <v>-34</v>
      </c>
      <c r="E105" t="s">
        <v>83</v>
      </c>
    </row>
    <row r="106" spans="1:10" hidden="1" x14ac:dyDescent="0.25">
      <c r="A106" t="s">
        <v>8</v>
      </c>
      <c r="B106" s="1">
        <v>42226</v>
      </c>
      <c r="C106" t="s">
        <v>119</v>
      </c>
      <c r="D106" s="2">
        <v>1000</v>
      </c>
      <c r="E106" t="s">
        <v>141</v>
      </c>
    </row>
    <row r="107" spans="1:10" hidden="1" x14ac:dyDescent="0.25">
      <c r="A107" t="s">
        <v>8</v>
      </c>
      <c r="B107" s="1">
        <v>42226</v>
      </c>
      <c r="C107" t="s">
        <v>120</v>
      </c>
      <c r="D107" s="2">
        <v>100</v>
      </c>
      <c r="E107" t="s">
        <v>141</v>
      </c>
    </row>
    <row r="108" spans="1:10" hidden="1" x14ac:dyDescent="0.25">
      <c r="A108" t="s">
        <v>4</v>
      </c>
      <c r="B108" s="1">
        <v>42226</v>
      </c>
      <c r="C108" t="s">
        <v>121</v>
      </c>
      <c r="D108" s="2">
        <v>-85.87</v>
      </c>
      <c r="E108" t="s">
        <v>72</v>
      </c>
    </row>
    <row r="109" spans="1:10" hidden="1" x14ac:dyDescent="0.25">
      <c r="A109" t="s">
        <v>4</v>
      </c>
      <c r="B109" s="1">
        <v>42226</v>
      </c>
      <c r="C109" t="s">
        <v>122</v>
      </c>
      <c r="D109" s="2">
        <v>-42.9</v>
      </c>
      <c r="E109" t="s">
        <v>81</v>
      </c>
    </row>
    <row r="110" spans="1:10" hidden="1" x14ac:dyDescent="0.25">
      <c r="A110" t="s">
        <v>4</v>
      </c>
      <c r="B110" s="1">
        <v>42226</v>
      </c>
      <c r="C110" t="s">
        <v>123</v>
      </c>
      <c r="D110" s="2">
        <v>-129.36000000000001</v>
      </c>
      <c r="E110" t="s">
        <v>72</v>
      </c>
    </row>
    <row r="111" spans="1:10" hidden="1" x14ac:dyDescent="0.25">
      <c r="A111" t="s">
        <v>4</v>
      </c>
      <c r="B111" s="1">
        <v>42226</v>
      </c>
      <c r="C111" t="s">
        <v>124</v>
      </c>
      <c r="D111" s="2">
        <v>-30</v>
      </c>
      <c r="E111" t="s">
        <v>80</v>
      </c>
    </row>
    <row r="112" spans="1:10" x14ac:dyDescent="0.25">
      <c r="A112" t="s">
        <v>40</v>
      </c>
      <c r="B112" s="1">
        <v>42226</v>
      </c>
      <c r="C112" t="s">
        <v>125</v>
      </c>
      <c r="D112" s="2">
        <v>-900</v>
      </c>
      <c r="E112" t="s">
        <v>142</v>
      </c>
      <c r="J112">
        <f>4175+900</f>
        <v>5075</v>
      </c>
    </row>
    <row r="113" spans="1:10" hidden="1" x14ac:dyDescent="0.25">
      <c r="A113" t="s">
        <v>4</v>
      </c>
      <c r="B113" s="1">
        <v>42226</v>
      </c>
      <c r="C113" t="s">
        <v>126</v>
      </c>
      <c r="D113" s="2">
        <v>-34</v>
      </c>
      <c r="E113" t="s">
        <v>83</v>
      </c>
    </row>
    <row r="114" spans="1:10" hidden="1" x14ac:dyDescent="0.25">
      <c r="A114" t="s">
        <v>4</v>
      </c>
      <c r="B114" s="1">
        <v>42223</v>
      </c>
      <c r="C114" t="s">
        <v>127</v>
      </c>
      <c r="D114" s="2">
        <v>-3.5</v>
      </c>
      <c r="E114" t="s">
        <v>84</v>
      </c>
    </row>
    <row r="115" spans="1:10" hidden="1" x14ac:dyDescent="0.25">
      <c r="A115" t="s">
        <v>4</v>
      </c>
      <c r="B115" s="1">
        <v>42223</v>
      </c>
      <c r="C115" t="s">
        <v>128</v>
      </c>
      <c r="D115" s="2">
        <v>-50.45</v>
      </c>
      <c r="E115" t="s">
        <v>72</v>
      </c>
    </row>
    <row r="116" spans="1:10" hidden="1" x14ac:dyDescent="0.25">
      <c r="A116" t="s">
        <v>4</v>
      </c>
      <c r="B116" s="1">
        <v>42223</v>
      </c>
      <c r="C116" t="s">
        <v>129</v>
      </c>
      <c r="D116" s="2">
        <v>-181.13</v>
      </c>
      <c r="E116" t="s">
        <v>143</v>
      </c>
    </row>
    <row r="117" spans="1:10" hidden="1" x14ac:dyDescent="0.25">
      <c r="A117" t="s">
        <v>4</v>
      </c>
      <c r="B117" s="1">
        <v>42222</v>
      </c>
      <c r="C117" t="s">
        <v>130</v>
      </c>
      <c r="D117" s="2">
        <v>-41.75</v>
      </c>
      <c r="E117" t="s">
        <v>82</v>
      </c>
    </row>
    <row r="118" spans="1:10" hidden="1" x14ac:dyDescent="0.25">
      <c r="A118" t="s">
        <v>4</v>
      </c>
      <c r="B118" s="1">
        <v>42222</v>
      </c>
      <c r="C118" t="s">
        <v>43</v>
      </c>
      <c r="D118" s="2">
        <v>-2</v>
      </c>
      <c r="E118" t="s">
        <v>83</v>
      </c>
    </row>
    <row r="119" spans="1:10" hidden="1" x14ac:dyDescent="0.25">
      <c r="A119" t="s">
        <v>6</v>
      </c>
      <c r="B119" s="1">
        <v>42221</v>
      </c>
      <c r="C119" t="s">
        <v>131</v>
      </c>
      <c r="D119" s="2">
        <v>400</v>
      </c>
      <c r="E119" t="s">
        <v>141</v>
      </c>
    </row>
    <row r="120" spans="1:10" hidden="1" x14ac:dyDescent="0.25">
      <c r="A120" t="s">
        <v>4</v>
      </c>
      <c r="B120" s="1">
        <v>42221</v>
      </c>
      <c r="C120" t="s">
        <v>132</v>
      </c>
      <c r="D120" s="2">
        <v>-300</v>
      </c>
      <c r="E120" t="s">
        <v>82</v>
      </c>
    </row>
    <row r="121" spans="1:10" hidden="1" x14ac:dyDescent="0.25">
      <c r="A121" t="s">
        <v>6</v>
      </c>
      <c r="B121" s="1">
        <v>42220</v>
      </c>
      <c r="C121" t="s">
        <v>133</v>
      </c>
      <c r="D121" s="2">
        <v>300</v>
      </c>
      <c r="E121" t="s">
        <v>141</v>
      </c>
    </row>
    <row r="122" spans="1:10" hidden="1" x14ac:dyDescent="0.25">
      <c r="A122" t="s">
        <v>4</v>
      </c>
      <c r="B122" s="1">
        <v>42220</v>
      </c>
      <c r="C122" t="s">
        <v>134</v>
      </c>
      <c r="D122" s="2">
        <v>-4.49</v>
      </c>
      <c r="E122" t="s">
        <v>81</v>
      </c>
    </row>
    <row r="123" spans="1:10" hidden="1" x14ac:dyDescent="0.25">
      <c r="A123" t="s">
        <v>4</v>
      </c>
      <c r="B123" s="1">
        <v>42220</v>
      </c>
      <c r="C123" t="s">
        <v>135</v>
      </c>
      <c r="D123" s="2">
        <v>-200</v>
      </c>
      <c r="E123" t="s">
        <v>82</v>
      </c>
    </row>
    <row r="124" spans="1:10" hidden="1" x14ac:dyDescent="0.25">
      <c r="A124" t="s">
        <v>4</v>
      </c>
      <c r="B124" s="1">
        <v>42219</v>
      </c>
      <c r="C124" t="s">
        <v>136</v>
      </c>
      <c r="D124" s="2">
        <v>-5.71</v>
      </c>
      <c r="E124" t="s">
        <v>81</v>
      </c>
    </row>
    <row r="125" spans="1:10" hidden="1" x14ac:dyDescent="0.25">
      <c r="A125" t="s">
        <v>4</v>
      </c>
      <c r="B125" s="1">
        <v>42219</v>
      </c>
      <c r="C125" t="s">
        <v>137</v>
      </c>
      <c r="D125" s="2">
        <v>-40</v>
      </c>
      <c r="E125" t="s">
        <v>80</v>
      </c>
    </row>
    <row r="126" spans="1:10" hidden="1" x14ac:dyDescent="0.25">
      <c r="A126" t="s">
        <v>4</v>
      </c>
      <c r="B126" s="1">
        <v>42219</v>
      </c>
      <c r="C126" t="s">
        <v>138</v>
      </c>
      <c r="D126" s="2">
        <v>-20</v>
      </c>
      <c r="E126" t="s">
        <v>78</v>
      </c>
    </row>
    <row r="127" spans="1:10" hidden="1" x14ac:dyDescent="0.25">
      <c r="A127" t="s">
        <v>4</v>
      </c>
      <c r="B127" s="1">
        <v>42219</v>
      </c>
      <c r="C127" t="s">
        <v>139</v>
      </c>
      <c r="D127" s="2">
        <v>-26</v>
      </c>
      <c r="E127" t="s">
        <v>84</v>
      </c>
    </row>
    <row r="128" spans="1:10" x14ac:dyDescent="0.25">
      <c r="J128">
        <f>J35-J112</f>
        <v>3980</v>
      </c>
    </row>
    <row r="134" spans="4:4" x14ac:dyDescent="0.25">
      <c r="D134" s="2">
        <f>SUBTOTAL(9,D2:D133)</f>
        <v>-5075</v>
      </c>
    </row>
  </sheetData>
  <autoFilter ref="A1:E127">
    <filterColumn colId="4">
      <filters>
        <filter val="Outside contractor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tabSelected="1" workbookViewId="0">
      <selection activeCell="D35" sqref="D35"/>
    </sheetView>
  </sheetViews>
  <sheetFormatPr defaultRowHeight="15" x14ac:dyDescent="0.25"/>
  <cols>
    <col min="2" max="2" width="21.625" customWidth="1"/>
    <col min="4" max="4" width="11.625" style="2" bestFit="1" customWidth="1"/>
    <col min="5" max="5" width="12.375" customWidth="1"/>
    <col min="6" max="6" width="11.625" bestFit="1" customWidth="1"/>
  </cols>
  <sheetData>
    <row r="1" spans="2:6" ht="18.75" x14ac:dyDescent="0.3">
      <c r="B1" s="4" t="s">
        <v>233</v>
      </c>
    </row>
    <row r="3" spans="2:6" ht="15.75" x14ac:dyDescent="0.25">
      <c r="B3" s="5" t="s">
        <v>151</v>
      </c>
      <c r="C3" s="27">
        <v>42217</v>
      </c>
      <c r="D3" s="6"/>
      <c r="E3" s="28"/>
      <c r="F3" s="28"/>
    </row>
    <row r="5" spans="2:6" ht="15.75" x14ac:dyDescent="0.25">
      <c r="B5" s="5" t="s">
        <v>152</v>
      </c>
      <c r="D5" s="19" t="s">
        <v>157</v>
      </c>
      <c r="E5" s="18" t="s">
        <v>234</v>
      </c>
      <c r="F5" s="18" t="s">
        <v>235</v>
      </c>
    </row>
    <row r="6" spans="2:6" x14ac:dyDescent="0.25">
      <c r="B6" s="7"/>
      <c r="C6" s="7"/>
      <c r="D6" s="9">
        <f>'08 08 15 report'!E8+'08 08 15 report'!E9+'08 15 15 report'!E8+'08 15 15 report'!E9+'08 15 15 report'!E10+'08 15 15 report'!E11+'08 22 15 report'!E9+'08 22 15 report'!E10+'08 31 15 report'!E11</f>
        <v>46582.6</v>
      </c>
      <c r="E6" s="3">
        <f>'08 31 15 report'!E9+'08 31 15 report'!E10+'08 31 15 report'!E12+'08 15 15 report'!E19</f>
        <v>13450</v>
      </c>
      <c r="F6" s="3">
        <f>SUM(D6:E6)</f>
        <v>60032.6</v>
      </c>
    </row>
    <row r="7" spans="2:6" x14ac:dyDescent="0.25">
      <c r="F7" s="18"/>
    </row>
    <row r="8" spans="2:6" ht="15.75" x14ac:dyDescent="0.25">
      <c r="B8" s="5" t="s">
        <v>164</v>
      </c>
    </row>
    <row r="9" spans="2:6" x14ac:dyDescent="0.25">
      <c r="B9" s="18"/>
      <c r="D9" s="29" t="s">
        <v>157</v>
      </c>
      <c r="E9" s="30" t="s">
        <v>236</v>
      </c>
      <c r="F9" s="30" t="s">
        <v>235</v>
      </c>
    </row>
    <row r="10" spans="2:6" x14ac:dyDescent="0.25">
      <c r="B10" t="s">
        <v>166</v>
      </c>
      <c r="D10" s="2">
        <v>30201.25</v>
      </c>
      <c r="E10" s="2">
        <f>4175+900</f>
        <v>5075</v>
      </c>
      <c r="F10" s="2">
        <f>SUM(D10:E10)</f>
        <v>35276.25</v>
      </c>
    </row>
    <row r="11" spans="2:6" x14ac:dyDescent="0.25">
      <c r="B11" t="s">
        <v>215</v>
      </c>
      <c r="D11" s="2">
        <v>2450</v>
      </c>
      <c r="E11" s="2">
        <v>0</v>
      </c>
      <c r="F11" s="2">
        <f t="shared" ref="F11:F20" si="0">SUM(D11:E11)</f>
        <v>2450</v>
      </c>
    </row>
    <row r="12" spans="2:6" x14ac:dyDescent="0.25">
      <c r="B12" t="s">
        <v>168</v>
      </c>
      <c r="D12" s="2">
        <f>800+400</f>
        <v>1200</v>
      </c>
      <c r="E12" s="2">
        <v>0</v>
      </c>
      <c r="F12" s="2">
        <f t="shared" si="0"/>
        <v>1200</v>
      </c>
    </row>
    <row r="13" spans="2:6" x14ac:dyDescent="0.25">
      <c r="B13" t="s">
        <v>169</v>
      </c>
      <c r="D13" s="2">
        <f>'08 08 15 report'!E30+'08 15 15 report'!E29+'08 22 15 report'!E29+'08 31 15 report'!E31</f>
        <v>143.49</v>
      </c>
      <c r="E13" s="2">
        <f>'08 08 15 report'!E53+'08 15 15 report'!E53+'08 22 15 report'!E29+'08 31 15 report'!E54</f>
        <v>314.35000000000002</v>
      </c>
      <c r="F13" s="2">
        <f t="shared" si="0"/>
        <v>457.84000000000003</v>
      </c>
    </row>
    <row r="14" spans="2:6" x14ac:dyDescent="0.25">
      <c r="B14" t="s">
        <v>238</v>
      </c>
      <c r="D14" s="2">
        <v>398</v>
      </c>
      <c r="E14" s="2">
        <v>0</v>
      </c>
      <c r="F14" s="2">
        <f t="shared" si="0"/>
        <v>398</v>
      </c>
    </row>
    <row r="15" spans="2:6" x14ac:dyDescent="0.25">
      <c r="B15" t="s">
        <v>172</v>
      </c>
      <c r="D15" s="2">
        <v>349.5</v>
      </c>
      <c r="E15" s="2">
        <f>'08 08 15 report'!E59+'08 15 15 report'!E59+'08 22 15 report'!E60+'08 31 15 report'!E60</f>
        <v>134</v>
      </c>
      <c r="F15" s="2">
        <f t="shared" si="0"/>
        <v>483.5</v>
      </c>
    </row>
    <row r="16" spans="2:6" x14ac:dyDescent="0.25">
      <c r="B16" t="s">
        <v>173</v>
      </c>
      <c r="D16" s="2">
        <v>807.11</v>
      </c>
      <c r="E16" s="2">
        <f>'08 08 15 report'!E47+'08 15 15 report'!E47+'08 22 15 report'!E47+'08 31 15 report'!E48</f>
        <v>233.65</v>
      </c>
      <c r="F16" s="2">
        <f t="shared" si="0"/>
        <v>1040.76</v>
      </c>
    </row>
    <row r="17" spans="2:6" x14ac:dyDescent="0.25">
      <c r="B17" t="s">
        <v>174</v>
      </c>
      <c r="D17" s="2">
        <v>64</v>
      </c>
      <c r="E17" s="2">
        <f>'08 08 15 report'!E41+'08 15 15 report'!E48+'08 15 15 report'!E41+'08 15 15 report'!E48+'08 22 15 report'!E41+'08 22 15 report'!E48+'08 31 15 report'!E49</f>
        <v>299.60000000000002</v>
      </c>
      <c r="F17" s="2">
        <f t="shared" si="0"/>
        <v>363.6</v>
      </c>
    </row>
    <row r="18" spans="2:6" x14ac:dyDescent="0.25">
      <c r="B18" t="s">
        <v>175</v>
      </c>
      <c r="D18" s="2">
        <f>'08 08 15 report'!E36+'08 15 15 report'!E36+'08 22 15 report'!E36+'08 31 15 report'!E37</f>
        <v>1413.1</v>
      </c>
      <c r="E18" s="2">
        <f>'08 08 15 report'!E44+'08 15 15 report'!E44+'08 22 15 report'!E44+'08 31 15 report'!E45</f>
        <v>109</v>
      </c>
      <c r="F18" s="2">
        <f t="shared" si="0"/>
        <v>1522.1</v>
      </c>
    </row>
    <row r="19" spans="2:6" x14ac:dyDescent="0.25">
      <c r="B19" t="s">
        <v>181</v>
      </c>
      <c r="D19" s="20">
        <v>0</v>
      </c>
      <c r="E19" s="20">
        <f>'08 08 15 report'!E45+'08 15 15 report'!E45+'08 22 15 report'!E45+'08 31 15 report'!E46</f>
        <v>580.36999999999989</v>
      </c>
      <c r="F19" s="2">
        <f t="shared" si="0"/>
        <v>580.36999999999989</v>
      </c>
    </row>
    <row r="20" spans="2:6" ht="15.75" thickBot="1" x14ac:dyDescent="0.3">
      <c r="B20" s="14" t="s">
        <v>176</v>
      </c>
      <c r="C20" s="14"/>
      <c r="D20" s="17">
        <v>8258.73</v>
      </c>
      <c r="E20" s="17">
        <v>1864.77</v>
      </c>
      <c r="F20" s="17">
        <f t="shared" si="0"/>
        <v>10123.5</v>
      </c>
    </row>
    <row r="21" spans="2:6" x14ac:dyDescent="0.25">
      <c r="C21" s="21" t="s">
        <v>159</v>
      </c>
      <c r="D21" s="19">
        <f>SUM(D10:D20)</f>
        <v>45285.179999999993</v>
      </c>
      <c r="E21" s="19">
        <f>SUM(E10:E20)</f>
        <v>8610.74</v>
      </c>
      <c r="F21" s="19">
        <f>SUM(F10:F20)</f>
        <v>53895.92</v>
      </c>
    </row>
    <row r="23" spans="2:6" x14ac:dyDescent="0.25">
      <c r="B23" s="18"/>
    </row>
    <row r="25" spans="2:6" x14ac:dyDescent="0.25">
      <c r="B25" t="s">
        <v>182</v>
      </c>
      <c r="D25" s="20">
        <v>0</v>
      </c>
      <c r="E25" s="20">
        <v>0</v>
      </c>
      <c r="F25" s="20">
        <f t="shared" ref="F25:F33" si="1">SUM(D25:E25)</f>
        <v>0</v>
      </c>
    </row>
    <row r="26" spans="2:6" x14ac:dyDescent="0.25">
      <c r="B26" t="s">
        <v>185</v>
      </c>
      <c r="D26" s="2">
        <v>0</v>
      </c>
      <c r="E26" s="20">
        <f>'08 08 15 report'!E49+'08 15 15 report'!E49+'08 22 15 report'!E49+'08 31 15 report'!E50</f>
        <v>312</v>
      </c>
      <c r="F26" s="20">
        <f t="shared" si="1"/>
        <v>312</v>
      </c>
    </row>
    <row r="27" spans="2:6" x14ac:dyDescent="0.25">
      <c r="B27" t="s">
        <v>186</v>
      </c>
      <c r="D27" s="2">
        <v>0</v>
      </c>
      <c r="E27" s="2">
        <v>0</v>
      </c>
      <c r="F27" s="20">
        <f t="shared" si="1"/>
        <v>0</v>
      </c>
    </row>
    <row r="28" spans="2:6" x14ac:dyDescent="0.25">
      <c r="B28" t="s">
        <v>187</v>
      </c>
      <c r="D28" s="2">
        <v>0</v>
      </c>
      <c r="E28" s="2">
        <v>2087.75</v>
      </c>
      <c r="F28" s="20">
        <f t="shared" si="1"/>
        <v>2087.75</v>
      </c>
    </row>
    <row r="29" spans="2:6" x14ac:dyDescent="0.25">
      <c r="B29" t="s">
        <v>239</v>
      </c>
      <c r="D29" s="2">
        <v>0</v>
      </c>
      <c r="E29" s="2">
        <v>1500</v>
      </c>
      <c r="F29" s="20">
        <f t="shared" si="1"/>
        <v>1500</v>
      </c>
    </row>
    <row r="30" spans="2:6" x14ac:dyDescent="0.25">
      <c r="B30" t="s">
        <v>189</v>
      </c>
      <c r="D30" s="2">
        <v>0</v>
      </c>
      <c r="E30" s="2">
        <f>'08 08 15 report'!E54+'08 15 15 report'!E54+'08 22 15 report'!E54+'08 31 15 report'!E55</f>
        <v>400.92</v>
      </c>
      <c r="F30" s="20">
        <f>SUM(D30:E30)</f>
        <v>400.92</v>
      </c>
    </row>
    <row r="31" spans="2:6" x14ac:dyDescent="0.25">
      <c r="B31" t="s">
        <v>240</v>
      </c>
      <c r="D31" s="2">
        <v>2987</v>
      </c>
      <c r="E31" s="2">
        <v>303</v>
      </c>
      <c r="F31" s="20">
        <f t="shared" si="1"/>
        <v>3290</v>
      </c>
    </row>
    <row r="32" spans="2:6" x14ac:dyDescent="0.25">
      <c r="B32" t="s">
        <v>191</v>
      </c>
      <c r="D32" s="2">
        <v>0</v>
      </c>
      <c r="E32" s="2">
        <f>'08 08 15 report'!E57+'08 15 15 report'!E57+'08 22 15 report'!E58+'08 31 15 report'!E58</f>
        <v>284</v>
      </c>
      <c r="F32" s="20">
        <f t="shared" si="1"/>
        <v>284</v>
      </c>
    </row>
    <row r="33" spans="2:6" x14ac:dyDescent="0.25">
      <c r="B33" t="s">
        <v>145</v>
      </c>
      <c r="D33" s="2">
        <v>0</v>
      </c>
      <c r="E33" s="2">
        <f>'08 08 15 report'!E61+'08 31 15 report'!E61</f>
        <v>266.20999999999998</v>
      </c>
      <c r="F33" s="20">
        <f t="shared" si="1"/>
        <v>266.20999999999998</v>
      </c>
    </row>
    <row r="34" spans="2:6" ht="15.75" thickBot="1" x14ac:dyDescent="0.3">
      <c r="B34" s="14" t="s">
        <v>193</v>
      </c>
      <c r="C34" s="14"/>
      <c r="D34" s="17">
        <v>26.72</v>
      </c>
      <c r="E34" s="17">
        <v>0</v>
      </c>
      <c r="F34" s="15">
        <v>0</v>
      </c>
    </row>
    <row r="35" spans="2:6" x14ac:dyDescent="0.25">
      <c r="C35" s="21" t="s">
        <v>159</v>
      </c>
      <c r="D35" s="19">
        <f>SUM(D25:D34)</f>
        <v>3013.72</v>
      </c>
      <c r="E35" s="19">
        <f>SUM(E25:E34)</f>
        <v>5153.88</v>
      </c>
      <c r="F35" s="19">
        <f>SUM(F25:F34)</f>
        <v>8140.88</v>
      </c>
    </row>
    <row r="37" spans="2:6" x14ac:dyDescent="0.25">
      <c r="C37" s="21" t="s">
        <v>195</v>
      </c>
      <c r="D37" s="19">
        <f>D21+D35</f>
        <v>48298.899999999994</v>
      </c>
      <c r="E37" s="19">
        <f>E21+E35</f>
        <v>13764.619999999999</v>
      </c>
      <c r="F37" s="19">
        <f>F21+F35</f>
        <v>62036.799999999996</v>
      </c>
    </row>
    <row r="38" spans="2:6" x14ac:dyDescent="0.25">
      <c r="D38" s="19"/>
    </row>
    <row r="40" spans="2:6" x14ac:dyDescent="0.25">
      <c r="B40" s="18" t="s">
        <v>196</v>
      </c>
      <c r="D40" s="19" t="s">
        <v>157</v>
      </c>
      <c r="E40" s="18" t="s">
        <v>236</v>
      </c>
      <c r="F40" s="18" t="s">
        <v>235</v>
      </c>
    </row>
    <row r="41" spans="2:6" x14ac:dyDescent="0.25">
      <c r="B41" s="18" t="s">
        <v>197</v>
      </c>
      <c r="D41" s="19">
        <f>D6</f>
        <v>46582.6</v>
      </c>
      <c r="E41" s="2">
        <f>E6</f>
        <v>13450</v>
      </c>
      <c r="F41" s="3">
        <f>E41+D41</f>
        <v>60032.6</v>
      </c>
    </row>
    <row r="42" spans="2:6" x14ac:dyDescent="0.25">
      <c r="B42" s="18" t="s">
        <v>164</v>
      </c>
      <c r="D42" s="19">
        <f>D21+D35</f>
        <v>48298.899999999994</v>
      </c>
      <c r="E42" s="3">
        <f>E21+E35</f>
        <v>13764.619999999999</v>
      </c>
      <c r="F42" s="3">
        <f>SUM(E42+D42)</f>
        <v>62063.51999999999</v>
      </c>
    </row>
    <row r="43" spans="2:6" ht="15.75" thickBot="1" x14ac:dyDescent="0.3">
      <c r="B43" s="22"/>
      <c r="C43" s="14"/>
      <c r="D43" s="23"/>
      <c r="E43" s="14"/>
      <c r="F43" s="14"/>
    </row>
    <row r="44" spans="2:6" x14ac:dyDescent="0.25">
      <c r="B44" s="18" t="s">
        <v>159</v>
      </c>
      <c r="D44" s="19">
        <f>D41-D42</f>
        <v>-1716.2999999999956</v>
      </c>
      <c r="E44" s="3"/>
      <c r="F44" s="3">
        <f>F41-F42</f>
        <v>-2030.919999999991</v>
      </c>
    </row>
    <row r="45" spans="2:6" x14ac:dyDescent="0.25">
      <c r="B45" s="18"/>
      <c r="D45" s="19"/>
    </row>
    <row r="46" spans="2:6" x14ac:dyDescent="0.25">
      <c r="B46" s="8"/>
      <c r="C46" s="7"/>
      <c r="D46" s="10"/>
      <c r="E46" s="8"/>
      <c r="F46" s="7"/>
    </row>
    <row r="47" spans="2:6" x14ac:dyDescent="0.25">
      <c r="B47" s="24"/>
      <c r="C47" s="7"/>
      <c r="D47" s="10"/>
      <c r="E47" s="7"/>
      <c r="F47" s="7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8"/>
  <sheetViews>
    <sheetView topLeftCell="A4" workbookViewId="0">
      <selection activeCell="E34" sqref="E34"/>
    </sheetView>
  </sheetViews>
  <sheetFormatPr defaultRowHeight="15" x14ac:dyDescent="0.25"/>
  <cols>
    <col min="3" max="3" width="25" customWidth="1"/>
    <col min="4" max="4" width="13.125" customWidth="1"/>
    <col min="5" max="5" width="11.625" style="2" bestFit="1" customWidth="1"/>
    <col min="10" max="10" width="11.75" customWidth="1"/>
  </cols>
  <sheetData>
    <row r="1" spans="3:5" ht="18.75" x14ac:dyDescent="0.3">
      <c r="C1" s="4" t="s">
        <v>150</v>
      </c>
    </row>
    <row r="3" spans="3:5" ht="15.75" x14ac:dyDescent="0.25">
      <c r="C3" s="5" t="s">
        <v>151</v>
      </c>
      <c r="D3" s="5" t="s">
        <v>205</v>
      </c>
      <c r="E3" s="6"/>
    </row>
    <row r="5" spans="3:5" ht="15.75" x14ac:dyDescent="0.25">
      <c r="C5" s="5" t="s">
        <v>152</v>
      </c>
    </row>
    <row r="6" spans="3:5" x14ac:dyDescent="0.25">
      <c r="C6" s="7"/>
      <c r="D6" s="8" t="s">
        <v>153</v>
      </c>
      <c r="E6" s="9"/>
    </row>
    <row r="7" spans="3:5" x14ac:dyDescent="0.25">
      <c r="C7" s="8" t="s">
        <v>154</v>
      </c>
      <c r="D7" s="8" t="s">
        <v>155</v>
      </c>
      <c r="E7" s="10" t="s">
        <v>156</v>
      </c>
    </row>
    <row r="8" spans="3:5" x14ac:dyDescent="0.25">
      <c r="C8" s="11" t="s">
        <v>158</v>
      </c>
      <c r="D8" s="7">
        <v>1529</v>
      </c>
      <c r="E8" s="9">
        <v>2500</v>
      </c>
    </row>
    <row r="9" spans="3:5" x14ac:dyDescent="0.25">
      <c r="C9" s="11" t="s">
        <v>214</v>
      </c>
      <c r="D9" s="7">
        <v>50897</v>
      </c>
      <c r="E9" s="9">
        <v>6700</v>
      </c>
    </row>
    <row r="10" spans="3:5" x14ac:dyDescent="0.25">
      <c r="C10" s="8" t="s">
        <v>157</v>
      </c>
      <c r="D10" s="8"/>
      <c r="E10" s="10"/>
    </row>
    <row r="11" spans="3:5" x14ac:dyDescent="0.25">
      <c r="C11" s="8"/>
      <c r="D11" s="8"/>
      <c r="E11" s="12"/>
    </row>
    <row r="12" spans="3:5" ht="15.75" thickBot="1" x14ac:dyDescent="0.3">
      <c r="C12" s="13"/>
      <c r="D12" s="14"/>
      <c r="E12" s="15"/>
    </row>
    <row r="13" spans="3:5" x14ac:dyDescent="0.25">
      <c r="C13" s="7"/>
      <c r="D13" s="16" t="s">
        <v>159</v>
      </c>
      <c r="E13" s="10">
        <f>SUM(E8:E12)</f>
        <v>9200</v>
      </c>
    </row>
    <row r="14" spans="3:5" x14ac:dyDescent="0.25">
      <c r="C14" s="7"/>
      <c r="D14" s="7"/>
      <c r="E14" s="9"/>
    </row>
    <row r="15" spans="3:5" x14ac:dyDescent="0.25">
      <c r="C15" s="8" t="s">
        <v>160</v>
      </c>
      <c r="D15" s="7"/>
      <c r="E15" s="9"/>
    </row>
    <row r="16" spans="3:5" x14ac:dyDescent="0.25">
      <c r="C16" s="8" t="s">
        <v>161</v>
      </c>
      <c r="D16" s="7"/>
      <c r="E16" s="10">
        <v>180.59</v>
      </c>
    </row>
    <row r="17" spans="3:5" x14ac:dyDescent="0.25">
      <c r="C17" s="8" t="s">
        <v>162</v>
      </c>
      <c r="D17" s="7"/>
      <c r="E17" s="10">
        <v>700</v>
      </c>
    </row>
    <row r="18" spans="3:5" x14ac:dyDescent="0.25">
      <c r="C18" s="8" t="s">
        <v>8</v>
      </c>
      <c r="D18" s="7"/>
      <c r="E18" s="9">
        <v>0</v>
      </c>
    </row>
    <row r="19" spans="3:5" ht="15.75" thickBot="1" x14ac:dyDescent="0.3">
      <c r="C19" s="13"/>
      <c r="D19" s="14"/>
      <c r="E19" s="17">
        <v>0</v>
      </c>
    </row>
    <row r="21" spans="3:5" x14ac:dyDescent="0.25">
      <c r="C21" s="7"/>
      <c r="D21" s="16" t="s">
        <v>163</v>
      </c>
      <c r="E21" s="10">
        <f>E19+E18</f>
        <v>0</v>
      </c>
    </row>
    <row r="22" spans="3:5" x14ac:dyDescent="0.25">
      <c r="C22" s="7"/>
      <c r="D22" s="16"/>
      <c r="E22" s="10"/>
    </row>
    <row r="23" spans="3:5" x14ac:dyDescent="0.25">
      <c r="C23" s="7"/>
      <c r="D23" s="16"/>
      <c r="E23" s="10"/>
    </row>
    <row r="24" spans="3:5" ht="15.75" x14ac:dyDescent="0.25">
      <c r="C24" s="5" t="s">
        <v>164</v>
      </c>
    </row>
    <row r="25" spans="3:5" x14ac:dyDescent="0.25">
      <c r="C25" s="18" t="s">
        <v>165</v>
      </c>
      <c r="E25" s="19" t="s">
        <v>159</v>
      </c>
    </row>
    <row r="26" spans="3:5" x14ac:dyDescent="0.25">
      <c r="C26" t="s">
        <v>166</v>
      </c>
      <c r="E26" s="20">
        <v>4655</v>
      </c>
    </row>
    <row r="27" spans="3:5" x14ac:dyDescent="0.25">
      <c r="C27" t="s">
        <v>167</v>
      </c>
      <c r="E27" s="20">
        <v>0</v>
      </c>
    </row>
    <row r="28" spans="3:5" x14ac:dyDescent="0.25">
      <c r="C28" t="s">
        <v>168</v>
      </c>
      <c r="E28" s="20">
        <v>0</v>
      </c>
    </row>
    <row r="29" spans="3:5" x14ac:dyDescent="0.25">
      <c r="C29" t="s">
        <v>215</v>
      </c>
      <c r="E29" s="20">
        <v>2400</v>
      </c>
    </row>
    <row r="30" spans="3:5" x14ac:dyDescent="0.25">
      <c r="C30" t="s">
        <v>169</v>
      </c>
      <c r="E30" s="20">
        <v>0</v>
      </c>
    </row>
    <row r="31" spans="3:5" x14ac:dyDescent="0.25">
      <c r="C31" t="s">
        <v>170</v>
      </c>
      <c r="E31" s="20">
        <v>200</v>
      </c>
    </row>
    <row r="32" spans="3:5" x14ac:dyDescent="0.25">
      <c r="C32" t="s">
        <v>171</v>
      </c>
      <c r="E32" s="20">
        <v>0</v>
      </c>
    </row>
    <row r="33" spans="3:11" x14ac:dyDescent="0.25">
      <c r="C33" t="s">
        <v>172</v>
      </c>
      <c r="E33" s="20">
        <v>29.5</v>
      </c>
    </row>
    <row r="34" spans="3:11" x14ac:dyDescent="0.25">
      <c r="C34" t="s">
        <v>173</v>
      </c>
      <c r="E34" s="20">
        <v>208.08</v>
      </c>
    </row>
    <row r="35" spans="3:11" x14ac:dyDescent="0.25">
      <c r="C35" t="s">
        <v>174</v>
      </c>
      <c r="E35" s="20">
        <v>0</v>
      </c>
    </row>
    <row r="36" spans="3:11" x14ac:dyDescent="0.25">
      <c r="C36" t="s">
        <v>175</v>
      </c>
      <c r="E36" s="20">
        <v>241.45</v>
      </c>
    </row>
    <row r="37" spans="3:11" ht="15.75" thickBot="1" x14ac:dyDescent="0.3">
      <c r="C37" s="14" t="s">
        <v>176</v>
      </c>
      <c r="D37" s="14"/>
      <c r="E37" s="15">
        <v>561.08000000000004</v>
      </c>
    </row>
    <row r="38" spans="3:11" x14ac:dyDescent="0.25">
      <c r="D38" s="21" t="s">
        <v>159</v>
      </c>
      <c r="E38" s="19">
        <f>SUM(E26:E37)</f>
        <v>8295.11</v>
      </c>
    </row>
    <row r="40" spans="3:11" x14ac:dyDescent="0.25">
      <c r="C40" s="18" t="s">
        <v>177</v>
      </c>
    </row>
    <row r="41" spans="3:11" x14ac:dyDescent="0.25">
      <c r="C41" t="s">
        <v>178</v>
      </c>
      <c r="E41" s="20">
        <v>0</v>
      </c>
    </row>
    <row r="42" spans="3:11" x14ac:dyDescent="0.25">
      <c r="C42" t="s">
        <v>179</v>
      </c>
      <c r="E42" s="20">
        <v>0</v>
      </c>
    </row>
    <row r="43" spans="3:11" x14ac:dyDescent="0.25">
      <c r="C43" t="s">
        <v>180</v>
      </c>
      <c r="E43" s="20">
        <v>0</v>
      </c>
      <c r="J43" t="s">
        <v>144</v>
      </c>
      <c r="K43" s="2">
        <v>175.03</v>
      </c>
    </row>
    <row r="44" spans="3:11" x14ac:dyDescent="0.25">
      <c r="C44" t="s">
        <v>175</v>
      </c>
      <c r="E44" s="20">
        <v>20</v>
      </c>
      <c r="J44" t="s">
        <v>88</v>
      </c>
      <c r="K44" s="2">
        <v>50.45</v>
      </c>
    </row>
    <row r="45" spans="3:11" x14ac:dyDescent="0.25">
      <c r="C45" t="s">
        <v>181</v>
      </c>
      <c r="E45" s="20">
        <v>0</v>
      </c>
      <c r="J45" t="s">
        <v>145</v>
      </c>
      <c r="K45" s="2">
        <v>181.13</v>
      </c>
    </row>
    <row r="46" spans="3:11" x14ac:dyDescent="0.25">
      <c r="C46" t="s">
        <v>182</v>
      </c>
      <c r="E46" s="20">
        <v>0</v>
      </c>
      <c r="J46" t="s">
        <v>146</v>
      </c>
      <c r="K46" s="2">
        <v>541.75</v>
      </c>
    </row>
    <row r="47" spans="3:11" x14ac:dyDescent="0.25">
      <c r="C47" t="s">
        <v>183</v>
      </c>
      <c r="E47" s="2">
        <v>40</v>
      </c>
      <c r="J47" t="s">
        <v>83</v>
      </c>
      <c r="K47" s="2">
        <v>2</v>
      </c>
    </row>
    <row r="48" spans="3:11" x14ac:dyDescent="0.25">
      <c r="C48" t="s">
        <v>184</v>
      </c>
      <c r="E48" s="2">
        <v>0</v>
      </c>
      <c r="J48" t="s">
        <v>147</v>
      </c>
      <c r="K48" s="2">
        <v>10.199999999999999</v>
      </c>
    </row>
    <row r="49" spans="3:11" x14ac:dyDescent="0.25">
      <c r="C49" t="s">
        <v>185</v>
      </c>
      <c r="E49" s="2">
        <v>2</v>
      </c>
      <c r="J49" t="s">
        <v>148</v>
      </c>
      <c r="K49" s="2">
        <v>40</v>
      </c>
    </row>
    <row r="50" spans="3:11" x14ac:dyDescent="0.25">
      <c r="C50" t="s">
        <v>186</v>
      </c>
      <c r="E50" s="2">
        <v>0</v>
      </c>
      <c r="J50" t="s">
        <v>149</v>
      </c>
      <c r="K50" s="2">
        <v>20</v>
      </c>
    </row>
    <row r="51" spans="3:11" x14ac:dyDescent="0.25">
      <c r="C51" t="s">
        <v>187</v>
      </c>
      <c r="E51" s="2">
        <v>541.75</v>
      </c>
      <c r="K51" s="2"/>
    </row>
    <row r="52" spans="3:11" x14ac:dyDescent="0.25">
      <c r="C52" t="s">
        <v>188</v>
      </c>
      <c r="E52" s="2">
        <v>0</v>
      </c>
    </row>
    <row r="53" spans="3:11" x14ac:dyDescent="0.25">
      <c r="C53" t="s">
        <v>169</v>
      </c>
      <c r="E53" s="2">
        <v>10.199999999999999</v>
      </c>
    </row>
    <row r="54" spans="3:11" x14ac:dyDescent="0.25">
      <c r="C54" t="s">
        <v>189</v>
      </c>
      <c r="E54" s="2">
        <v>0</v>
      </c>
    </row>
    <row r="55" spans="3:11" x14ac:dyDescent="0.25">
      <c r="C55" t="s">
        <v>171</v>
      </c>
      <c r="E55" s="2">
        <v>0</v>
      </c>
    </row>
    <row r="56" spans="3:11" x14ac:dyDescent="0.25">
      <c r="C56" t="s">
        <v>190</v>
      </c>
      <c r="E56" s="2">
        <v>0</v>
      </c>
    </row>
    <row r="57" spans="3:11" x14ac:dyDescent="0.25">
      <c r="C57" t="s">
        <v>191</v>
      </c>
      <c r="E57" s="2">
        <v>0</v>
      </c>
    </row>
    <row r="58" spans="3:11" x14ac:dyDescent="0.25">
      <c r="C58" t="s">
        <v>192</v>
      </c>
      <c r="E58" s="2">
        <v>0</v>
      </c>
    </row>
    <row r="59" spans="3:11" x14ac:dyDescent="0.25">
      <c r="C59" t="s">
        <v>172</v>
      </c>
      <c r="E59" s="2">
        <v>29.5</v>
      </c>
    </row>
    <row r="60" spans="3:11" x14ac:dyDescent="0.25">
      <c r="C60" t="s">
        <v>176</v>
      </c>
      <c r="E60" s="2">
        <v>50.45</v>
      </c>
    </row>
    <row r="61" spans="3:11" x14ac:dyDescent="0.25">
      <c r="C61" t="s">
        <v>206</v>
      </c>
      <c r="E61" s="2">
        <v>181.13</v>
      </c>
    </row>
    <row r="62" spans="3:11" x14ac:dyDescent="0.25">
      <c r="C62" t="s">
        <v>193</v>
      </c>
      <c r="E62" s="2">
        <v>0</v>
      </c>
    </row>
    <row r="63" spans="3:11" ht="15.75" thickBot="1" x14ac:dyDescent="0.3">
      <c r="C63" s="14" t="s">
        <v>194</v>
      </c>
      <c r="D63" s="14"/>
      <c r="E63" s="17">
        <v>0</v>
      </c>
    </row>
    <row r="64" spans="3:11" x14ac:dyDescent="0.25">
      <c r="D64" s="21" t="s">
        <v>159</v>
      </c>
      <c r="E64" s="19">
        <f>SUM(E41:E63)</f>
        <v>875.03000000000009</v>
      </c>
    </row>
    <row r="66" spans="3:5" x14ac:dyDescent="0.25">
      <c r="D66" s="21" t="s">
        <v>195</v>
      </c>
      <c r="E66" s="19">
        <f>E38+E64</f>
        <v>9170.1400000000012</v>
      </c>
    </row>
    <row r="67" spans="3:5" x14ac:dyDescent="0.25">
      <c r="E67" s="19"/>
    </row>
    <row r="69" spans="3:5" x14ac:dyDescent="0.25">
      <c r="C69" s="18" t="s">
        <v>196</v>
      </c>
    </row>
    <row r="70" spans="3:5" x14ac:dyDescent="0.25">
      <c r="C70" s="18" t="s">
        <v>197</v>
      </c>
      <c r="E70" s="19">
        <f>E13+E19</f>
        <v>9200</v>
      </c>
    </row>
    <row r="71" spans="3:5" x14ac:dyDescent="0.25">
      <c r="C71" s="18" t="s">
        <v>198</v>
      </c>
      <c r="E71" s="19">
        <f>E16</f>
        <v>180.59</v>
      </c>
    </row>
    <row r="72" spans="3:5" x14ac:dyDescent="0.25">
      <c r="C72" s="18" t="s">
        <v>199</v>
      </c>
      <c r="E72" s="19">
        <f>E17</f>
        <v>700</v>
      </c>
    </row>
    <row r="73" spans="3:5" ht="15.75" thickBot="1" x14ac:dyDescent="0.3">
      <c r="C73" s="22" t="s">
        <v>164</v>
      </c>
      <c r="D73" s="14"/>
      <c r="E73" s="23">
        <f>E66</f>
        <v>9170.1400000000012</v>
      </c>
    </row>
    <row r="74" spans="3:5" x14ac:dyDescent="0.25">
      <c r="C74" s="18" t="s">
        <v>159</v>
      </c>
      <c r="E74" s="19">
        <f>E70+E71-E73</f>
        <v>210.44999999999891</v>
      </c>
    </row>
    <row r="75" spans="3:5" x14ac:dyDescent="0.25">
      <c r="C75" s="18"/>
      <c r="E75" s="19"/>
    </row>
    <row r="76" spans="3:5" ht="15.75" thickBot="1" x14ac:dyDescent="0.3">
      <c r="C76" s="22" t="s">
        <v>200</v>
      </c>
      <c r="D76" s="14"/>
      <c r="E76" s="23">
        <f>E32</f>
        <v>0</v>
      </c>
    </row>
    <row r="77" spans="3:5" x14ac:dyDescent="0.25">
      <c r="C77" s="24" t="s">
        <v>201</v>
      </c>
      <c r="E77" s="25">
        <f>E74+E76</f>
        <v>210.44999999999891</v>
      </c>
    </row>
    <row r="79" spans="3:5" x14ac:dyDescent="0.25">
      <c r="C79" s="24" t="s">
        <v>202</v>
      </c>
      <c r="E79" s="19">
        <v>5.56</v>
      </c>
    </row>
    <row r="80" spans="3:5" ht="15.75" thickBot="1" x14ac:dyDescent="0.3">
      <c r="C80" s="26" t="s">
        <v>203</v>
      </c>
      <c r="D80" s="14"/>
      <c r="E80" s="17">
        <f>E77-E79</f>
        <v>204.88999999999891</v>
      </c>
    </row>
    <row r="81" spans="4:5" x14ac:dyDescent="0.25">
      <c r="E81" s="25">
        <f>E79+E80</f>
        <v>210.44999999999891</v>
      </c>
    </row>
    <row r="88" spans="4:5" x14ac:dyDescent="0.25">
      <c r="D88" t="s">
        <v>204</v>
      </c>
      <c r="E88" s="2">
        <f>E77-E81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workbookViewId="0">
      <selection activeCell="D22" sqref="D22"/>
    </sheetView>
  </sheetViews>
  <sheetFormatPr defaultRowHeight="15" x14ac:dyDescent="0.25"/>
  <cols>
    <col min="1" max="1" width="7.625" bestFit="1" customWidth="1"/>
    <col min="2" max="2" width="11.75" bestFit="1" customWidth="1"/>
    <col min="3" max="3" width="75.625" bestFit="1" customWidth="1"/>
    <col min="4" max="4" width="11.875" bestFit="1" customWidth="1"/>
    <col min="5" max="5" width="15.125" bestFit="1" customWidth="1"/>
    <col min="7" max="7" width="11.25" customWidth="1"/>
    <col min="8" max="8" width="9.75" style="2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71</v>
      </c>
    </row>
    <row r="2" spans="1:8" x14ac:dyDescent="0.25">
      <c r="A2" t="s">
        <v>4</v>
      </c>
      <c r="B2" s="1">
        <v>42223</v>
      </c>
      <c r="C2" t="s">
        <v>127</v>
      </c>
      <c r="D2" s="2">
        <v>-3.5</v>
      </c>
      <c r="E2" t="s">
        <v>84</v>
      </c>
      <c r="H2"/>
    </row>
    <row r="3" spans="1:8" hidden="1" x14ac:dyDescent="0.25">
      <c r="A3" t="s">
        <v>4</v>
      </c>
      <c r="B3" s="1">
        <v>42223</v>
      </c>
      <c r="C3" t="s">
        <v>128</v>
      </c>
      <c r="D3" s="2">
        <v>-50.45</v>
      </c>
      <c r="E3" t="s">
        <v>72</v>
      </c>
      <c r="H3"/>
    </row>
    <row r="4" spans="1:8" hidden="1" x14ac:dyDescent="0.25">
      <c r="A4" t="s">
        <v>4</v>
      </c>
      <c r="B4" s="1">
        <v>42223</v>
      </c>
      <c r="C4" t="s">
        <v>129</v>
      </c>
      <c r="D4" s="2">
        <v>-181.13</v>
      </c>
      <c r="E4" t="s">
        <v>143</v>
      </c>
      <c r="H4"/>
    </row>
    <row r="5" spans="1:8" hidden="1" x14ac:dyDescent="0.25">
      <c r="A5" t="s">
        <v>4</v>
      </c>
      <c r="B5" s="1">
        <v>42222</v>
      </c>
      <c r="C5" t="s">
        <v>130</v>
      </c>
      <c r="D5" s="2">
        <v>-41.75</v>
      </c>
      <c r="E5" t="s">
        <v>82</v>
      </c>
      <c r="H5"/>
    </row>
    <row r="6" spans="1:8" hidden="1" x14ac:dyDescent="0.25">
      <c r="A6" t="s">
        <v>4</v>
      </c>
      <c r="B6" s="1">
        <v>42222</v>
      </c>
      <c r="C6" t="s">
        <v>43</v>
      </c>
      <c r="D6" s="2">
        <v>-2</v>
      </c>
      <c r="E6" t="s">
        <v>83</v>
      </c>
      <c r="H6"/>
    </row>
    <row r="7" spans="1:8" hidden="1" x14ac:dyDescent="0.25">
      <c r="A7" t="s">
        <v>6</v>
      </c>
      <c r="B7" s="1">
        <v>42221</v>
      </c>
      <c r="C7" t="s">
        <v>131</v>
      </c>
      <c r="D7" s="2">
        <v>400</v>
      </c>
      <c r="E7" t="s">
        <v>141</v>
      </c>
      <c r="H7"/>
    </row>
    <row r="8" spans="1:8" hidden="1" x14ac:dyDescent="0.25">
      <c r="A8" t="s">
        <v>4</v>
      </c>
      <c r="B8" s="1">
        <v>42221</v>
      </c>
      <c r="C8" t="s">
        <v>132</v>
      </c>
      <c r="D8" s="2">
        <v>-300</v>
      </c>
      <c r="E8" t="s">
        <v>82</v>
      </c>
      <c r="H8"/>
    </row>
    <row r="9" spans="1:8" hidden="1" x14ac:dyDescent="0.25">
      <c r="A9" t="s">
        <v>6</v>
      </c>
      <c r="B9" s="1">
        <v>42220</v>
      </c>
      <c r="C9" t="s">
        <v>133</v>
      </c>
      <c r="D9" s="2">
        <v>300</v>
      </c>
      <c r="E9" t="s">
        <v>141</v>
      </c>
      <c r="H9"/>
    </row>
    <row r="10" spans="1:8" hidden="1" x14ac:dyDescent="0.25">
      <c r="A10" t="s">
        <v>4</v>
      </c>
      <c r="B10" s="1">
        <v>42220</v>
      </c>
      <c r="C10" t="s">
        <v>134</v>
      </c>
      <c r="D10" s="2">
        <v>-4.49</v>
      </c>
      <c r="E10" t="s">
        <v>81</v>
      </c>
      <c r="H10"/>
    </row>
    <row r="11" spans="1:8" hidden="1" x14ac:dyDescent="0.25">
      <c r="A11" t="s">
        <v>4</v>
      </c>
      <c r="B11" s="1">
        <v>42220</v>
      </c>
      <c r="C11" t="s">
        <v>135</v>
      </c>
      <c r="D11" s="2">
        <v>-200</v>
      </c>
      <c r="E11" t="s">
        <v>82</v>
      </c>
      <c r="H11"/>
    </row>
    <row r="12" spans="1:8" hidden="1" x14ac:dyDescent="0.25">
      <c r="A12" t="s">
        <v>4</v>
      </c>
      <c r="B12" s="1">
        <v>42219</v>
      </c>
      <c r="C12" t="s">
        <v>136</v>
      </c>
      <c r="D12" s="2">
        <v>-5.71</v>
      </c>
      <c r="E12" t="s">
        <v>81</v>
      </c>
      <c r="H12"/>
    </row>
    <row r="13" spans="1:8" hidden="1" x14ac:dyDescent="0.25">
      <c r="A13" t="s">
        <v>4</v>
      </c>
      <c r="B13" s="1">
        <v>42219</v>
      </c>
      <c r="C13" t="s">
        <v>137</v>
      </c>
      <c r="D13" s="2">
        <v>-40</v>
      </c>
      <c r="E13" t="s">
        <v>80</v>
      </c>
      <c r="H13"/>
    </row>
    <row r="14" spans="1:8" hidden="1" x14ac:dyDescent="0.25">
      <c r="A14" t="s">
        <v>4</v>
      </c>
      <c r="B14" s="1">
        <v>42219</v>
      </c>
      <c r="C14" t="s">
        <v>138</v>
      </c>
      <c r="D14" s="2">
        <v>-20</v>
      </c>
      <c r="E14" t="s">
        <v>78</v>
      </c>
    </row>
    <row r="15" spans="1:8" x14ac:dyDescent="0.25">
      <c r="A15" t="s">
        <v>4</v>
      </c>
      <c r="B15" s="1">
        <v>42219</v>
      </c>
      <c r="C15" t="s">
        <v>139</v>
      </c>
      <c r="D15" s="2">
        <v>-26</v>
      </c>
      <c r="E15" t="s">
        <v>84</v>
      </c>
      <c r="H15"/>
    </row>
    <row r="21" spans="4:8" x14ac:dyDescent="0.25">
      <c r="D21" s="3">
        <f>SUBTOTAL(9,D2:D20)</f>
        <v>-29.5</v>
      </c>
    </row>
    <row r="22" spans="4:8" x14ac:dyDescent="0.25">
      <c r="G22" t="s">
        <v>144</v>
      </c>
      <c r="H22" s="2">
        <f>D2+D15</f>
        <v>-29.5</v>
      </c>
    </row>
    <row r="23" spans="4:8" x14ac:dyDescent="0.25">
      <c r="G23" t="s">
        <v>88</v>
      </c>
      <c r="H23" s="2">
        <f>D3</f>
        <v>-50.45</v>
      </c>
    </row>
    <row r="24" spans="4:8" x14ac:dyDescent="0.25">
      <c r="G24" t="s">
        <v>145</v>
      </c>
      <c r="H24" s="2">
        <f>D4</f>
        <v>-181.13</v>
      </c>
    </row>
    <row r="25" spans="4:8" x14ac:dyDescent="0.25">
      <c r="G25" t="s">
        <v>146</v>
      </c>
      <c r="H25" s="2">
        <f>D5+D8+D11</f>
        <v>-541.75</v>
      </c>
    </row>
    <row r="26" spans="4:8" x14ac:dyDescent="0.25">
      <c r="G26" t="s">
        <v>83</v>
      </c>
      <c r="H26" s="2">
        <f>D6</f>
        <v>-2</v>
      </c>
    </row>
    <row r="27" spans="4:8" x14ac:dyDescent="0.25">
      <c r="G27" t="s">
        <v>147</v>
      </c>
      <c r="H27" s="2">
        <f>D12+D10</f>
        <v>-10.199999999999999</v>
      </c>
    </row>
    <row r="28" spans="4:8" x14ac:dyDescent="0.25">
      <c r="G28" t="s">
        <v>148</v>
      </c>
      <c r="H28" s="2">
        <f>D13</f>
        <v>-40</v>
      </c>
    </row>
    <row r="29" spans="4:8" x14ac:dyDescent="0.25">
      <c r="G29" t="s">
        <v>149</v>
      </c>
      <c r="H29" s="2">
        <f>D14</f>
        <v>-20</v>
      </c>
    </row>
  </sheetData>
  <autoFilter ref="A1:E15">
    <filterColumn colId="4">
      <filters>
        <filter val="park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7"/>
  <sheetViews>
    <sheetView topLeftCell="A19" workbookViewId="0">
      <selection activeCell="E33" sqref="E33"/>
    </sheetView>
  </sheetViews>
  <sheetFormatPr defaultRowHeight="15" x14ac:dyDescent="0.25"/>
  <cols>
    <col min="3" max="3" width="25" customWidth="1"/>
    <col min="4" max="4" width="13.125" customWidth="1"/>
    <col min="5" max="5" width="11.625" style="2" bestFit="1" customWidth="1"/>
    <col min="8" max="8" width="9.75" bestFit="1" customWidth="1"/>
    <col min="11" max="11" width="18.875" bestFit="1" customWidth="1"/>
  </cols>
  <sheetData>
    <row r="1" spans="3:5" ht="18.75" x14ac:dyDescent="0.3">
      <c r="C1" s="4" t="s">
        <v>150</v>
      </c>
    </row>
    <row r="3" spans="3:5" ht="15.75" x14ac:dyDescent="0.25">
      <c r="C3" s="5" t="s">
        <v>151</v>
      </c>
      <c r="D3" s="5" t="s">
        <v>219</v>
      </c>
      <c r="E3" s="6"/>
    </row>
    <row r="5" spans="3:5" ht="15.75" x14ac:dyDescent="0.25">
      <c r="C5" s="5" t="s">
        <v>152</v>
      </c>
    </row>
    <row r="6" spans="3:5" x14ac:dyDescent="0.25">
      <c r="C6" s="7"/>
      <c r="D6" s="8" t="s">
        <v>153</v>
      </c>
      <c r="E6" s="9"/>
    </row>
    <row r="7" spans="3:5" x14ac:dyDescent="0.25">
      <c r="C7" s="8" t="s">
        <v>154</v>
      </c>
      <c r="D7" s="8" t="s">
        <v>155</v>
      </c>
      <c r="E7" s="10" t="s">
        <v>156</v>
      </c>
    </row>
    <row r="8" spans="3:5" x14ac:dyDescent="0.25">
      <c r="C8" s="11" t="s">
        <v>220</v>
      </c>
      <c r="D8" s="7">
        <v>2575</v>
      </c>
      <c r="E8" s="9">
        <v>9326.6</v>
      </c>
    </row>
    <row r="9" spans="3:5" x14ac:dyDescent="0.25">
      <c r="C9" s="11" t="s">
        <v>221</v>
      </c>
      <c r="D9" s="7">
        <v>1532</v>
      </c>
      <c r="E9" s="9">
        <v>5481</v>
      </c>
    </row>
    <row r="10" spans="3:5" x14ac:dyDescent="0.25">
      <c r="C10" s="8" t="s">
        <v>221</v>
      </c>
      <c r="D10" s="8">
        <v>1531</v>
      </c>
      <c r="E10" s="10">
        <v>5000</v>
      </c>
    </row>
    <row r="11" spans="3:5" x14ac:dyDescent="0.25">
      <c r="C11" s="8" t="s">
        <v>214</v>
      </c>
      <c r="D11" s="8">
        <v>50904</v>
      </c>
      <c r="E11" s="12">
        <v>6075</v>
      </c>
    </row>
    <row r="12" spans="3:5" ht="15.75" thickBot="1" x14ac:dyDescent="0.3">
      <c r="C12" s="13"/>
      <c r="D12" s="14"/>
      <c r="E12" s="15"/>
    </row>
    <row r="13" spans="3:5" x14ac:dyDescent="0.25">
      <c r="C13" s="7"/>
      <c r="D13" s="16" t="s">
        <v>159</v>
      </c>
      <c r="E13" s="10">
        <f>SUM(E8:E12)</f>
        <v>25882.6</v>
      </c>
    </row>
    <row r="14" spans="3:5" x14ac:dyDescent="0.25">
      <c r="C14" s="7"/>
      <c r="D14" s="7"/>
      <c r="E14" s="9"/>
    </row>
    <row r="15" spans="3:5" x14ac:dyDescent="0.25">
      <c r="C15" s="8" t="s">
        <v>160</v>
      </c>
      <c r="D15" s="7"/>
      <c r="E15" s="9"/>
    </row>
    <row r="16" spans="3:5" x14ac:dyDescent="0.25">
      <c r="C16" s="8" t="s">
        <v>161</v>
      </c>
      <c r="D16" s="7"/>
      <c r="E16" s="10">
        <v>5.56</v>
      </c>
    </row>
    <row r="17" spans="3:5" x14ac:dyDescent="0.25">
      <c r="C17" s="8" t="s">
        <v>162</v>
      </c>
      <c r="D17" s="7"/>
      <c r="E17" s="10">
        <v>100</v>
      </c>
    </row>
    <row r="18" spans="3:5" x14ac:dyDescent="0.25">
      <c r="C18" s="8" t="s">
        <v>8</v>
      </c>
      <c r="D18" s="7"/>
      <c r="E18" s="9">
        <v>0</v>
      </c>
    </row>
    <row r="19" spans="3:5" ht="15.75" thickBot="1" x14ac:dyDescent="0.3">
      <c r="C19" s="13" t="s">
        <v>222</v>
      </c>
      <c r="D19" s="14"/>
      <c r="E19" s="17">
        <v>1000</v>
      </c>
    </row>
    <row r="21" spans="3:5" x14ac:dyDescent="0.25">
      <c r="C21" s="7"/>
      <c r="D21" s="16" t="s">
        <v>163</v>
      </c>
      <c r="E21" s="10">
        <f>E13+E19</f>
        <v>26882.6</v>
      </c>
    </row>
    <row r="22" spans="3:5" x14ac:dyDescent="0.25">
      <c r="C22" s="7"/>
      <c r="D22" s="16"/>
      <c r="E22" s="10"/>
    </row>
    <row r="23" spans="3:5" x14ac:dyDescent="0.25">
      <c r="C23" s="7"/>
      <c r="D23" s="16"/>
      <c r="E23" s="10"/>
    </row>
    <row r="24" spans="3:5" ht="15.75" x14ac:dyDescent="0.25">
      <c r="C24" s="5" t="s">
        <v>164</v>
      </c>
    </row>
    <row r="25" spans="3:5" x14ac:dyDescent="0.25">
      <c r="C25" s="18" t="s">
        <v>165</v>
      </c>
      <c r="E25" s="19" t="s">
        <v>159</v>
      </c>
    </row>
    <row r="26" spans="3:5" x14ac:dyDescent="0.25">
      <c r="C26" t="s">
        <v>166</v>
      </c>
      <c r="E26" s="20">
        <f>12976.25+1400</f>
        <v>14376.25</v>
      </c>
    </row>
    <row r="27" spans="3:5" x14ac:dyDescent="0.25">
      <c r="C27" t="s">
        <v>167</v>
      </c>
      <c r="E27" s="20">
        <v>0</v>
      </c>
    </row>
    <row r="28" spans="3:5" x14ac:dyDescent="0.25">
      <c r="C28" t="s">
        <v>168</v>
      </c>
      <c r="E28" s="20">
        <v>0</v>
      </c>
    </row>
    <row r="29" spans="3:5" x14ac:dyDescent="0.25">
      <c r="C29" t="s">
        <v>169</v>
      </c>
      <c r="E29" s="20">
        <v>32.11</v>
      </c>
    </row>
    <row r="30" spans="3:5" x14ac:dyDescent="0.25">
      <c r="C30" t="s">
        <v>170</v>
      </c>
      <c r="E30" s="20">
        <v>200</v>
      </c>
    </row>
    <row r="31" spans="3:5" x14ac:dyDescent="0.25">
      <c r="C31" t="s">
        <v>237</v>
      </c>
      <c r="E31" s="20">
        <v>398</v>
      </c>
    </row>
    <row r="32" spans="3:5" x14ac:dyDescent="0.25">
      <c r="C32" t="s">
        <v>172</v>
      </c>
      <c r="E32" s="20">
        <v>65</v>
      </c>
    </row>
    <row r="33" spans="3:12" x14ac:dyDescent="0.25">
      <c r="C33" t="s">
        <v>173</v>
      </c>
      <c r="E33" s="20">
        <v>204.03</v>
      </c>
    </row>
    <row r="34" spans="3:12" x14ac:dyDescent="0.25">
      <c r="C34" t="s">
        <v>224</v>
      </c>
      <c r="E34" s="20">
        <v>400</v>
      </c>
      <c r="H34" s="3"/>
    </row>
    <row r="35" spans="3:12" x14ac:dyDescent="0.25">
      <c r="C35" t="s">
        <v>223</v>
      </c>
      <c r="E35" s="20">
        <f>130+825+1669+293+70</f>
        <v>2987</v>
      </c>
    </row>
    <row r="36" spans="3:12" x14ac:dyDescent="0.25">
      <c r="C36" t="s">
        <v>175</v>
      </c>
      <c r="E36" s="20">
        <v>341.85</v>
      </c>
    </row>
    <row r="37" spans="3:12" ht="15.75" thickBot="1" x14ac:dyDescent="0.3">
      <c r="C37" s="14" t="s">
        <v>176</v>
      </c>
      <c r="D37" s="14"/>
      <c r="E37" s="15">
        <f>376.39+2453.35</f>
        <v>2829.74</v>
      </c>
    </row>
    <row r="38" spans="3:12" x14ac:dyDescent="0.25">
      <c r="D38" s="21" t="s">
        <v>159</v>
      </c>
      <c r="E38" s="19">
        <f>SUM(E26:E37)</f>
        <v>21833.979999999996</v>
      </c>
    </row>
    <row r="40" spans="3:12" x14ac:dyDescent="0.25">
      <c r="C40" s="18" t="s">
        <v>177</v>
      </c>
    </row>
    <row r="41" spans="3:12" x14ac:dyDescent="0.25">
      <c r="C41" t="s">
        <v>178</v>
      </c>
      <c r="E41" s="20">
        <v>0</v>
      </c>
    </row>
    <row r="42" spans="3:12" x14ac:dyDescent="0.25">
      <c r="C42" t="s">
        <v>179</v>
      </c>
      <c r="E42" s="20">
        <v>0</v>
      </c>
    </row>
    <row r="43" spans="3:12" x14ac:dyDescent="0.25">
      <c r="C43" t="s">
        <v>180</v>
      </c>
      <c r="E43" s="20">
        <v>0</v>
      </c>
    </row>
    <row r="44" spans="3:12" x14ac:dyDescent="0.25">
      <c r="C44" t="s">
        <v>175</v>
      </c>
      <c r="E44" s="20">
        <v>0</v>
      </c>
    </row>
    <row r="45" spans="3:12" x14ac:dyDescent="0.25">
      <c r="C45" t="s">
        <v>181</v>
      </c>
      <c r="E45" s="20">
        <v>27.01</v>
      </c>
    </row>
    <row r="46" spans="3:12" x14ac:dyDescent="0.25">
      <c r="C46" t="s">
        <v>182</v>
      </c>
      <c r="E46" s="20">
        <v>0</v>
      </c>
    </row>
    <row r="47" spans="3:12" x14ac:dyDescent="0.25">
      <c r="C47" t="s">
        <v>183</v>
      </c>
      <c r="E47" s="2">
        <v>30</v>
      </c>
    </row>
    <row r="48" spans="3:12" x14ac:dyDescent="0.25">
      <c r="C48" t="s">
        <v>184</v>
      </c>
      <c r="E48" s="2">
        <v>0</v>
      </c>
      <c r="K48" t="s">
        <v>207</v>
      </c>
      <c r="L48">
        <v>27.01</v>
      </c>
    </row>
    <row r="49" spans="3:12" x14ac:dyDescent="0.25">
      <c r="C49" t="s">
        <v>185</v>
      </c>
      <c r="E49" s="2">
        <v>170</v>
      </c>
      <c r="K49" t="s">
        <v>208</v>
      </c>
      <c r="L49">
        <v>39.17</v>
      </c>
    </row>
    <row r="50" spans="3:12" x14ac:dyDescent="0.25">
      <c r="C50" t="s">
        <v>186</v>
      </c>
      <c r="E50" s="2">
        <v>0</v>
      </c>
      <c r="K50" t="s">
        <v>209</v>
      </c>
      <c r="L50">
        <v>170</v>
      </c>
    </row>
    <row r="51" spans="3:12" x14ac:dyDescent="0.25">
      <c r="C51" t="s">
        <v>187</v>
      </c>
      <c r="E51" s="2">
        <v>0</v>
      </c>
      <c r="K51" t="s">
        <v>88</v>
      </c>
      <c r="L51">
        <v>269.61</v>
      </c>
    </row>
    <row r="52" spans="3:12" x14ac:dyDescent="0.25">
      <c r="C52" t="s">
        <v>188</v>
      </c>
      <c r="E52" s="2">
        <v>0</v>
      </c>
      <c r="K52" t="s">
        <v>147</v>
      </c>
      <c r="L52">
        <v>42.9</v>
      </c>
    </row>
    <row r="53" spans="3:12" x14ac:dyDescent="0.25">
      <c r="C53" t="s">
        <v>169</v>
      </c>
      <c r="E53" s="2">
        <v>42.9</v>
      </c>
      <c r="K53" t="s">
        <v>148</v>
      </c>
      <c r="L53">
        <v>30</v>
      </c>
    </row>
    <row r="54" spans="3:12" x14ac:dyDescent="0.25">
      <c r="C54" t="s">
        <v>189</v>
      </c>
      <c r="E54" s="2">
        <v>39.17</v>
      </c>
      <c r="K54" t="s">
        <v>210</v>
      </c>
      <c r="L54">
        <v>900</v>
      </c>
    </row>
    <row r="55" spans="3:12" x14ac:dyDescent="0.25">
      <c r="C55" t="s">
        <v>171</v>
      </c>
      <c r="E55" s="2">
        <v>0</v>
      </c>
    </row>
    <row r="56" spans="3:12" x14ac:dyDescent="0.25">
      <c r="C56" t="s">
        <v>190</v>
      </c>
      <c r="E56" s="2">
        <v>0</v>
      </c>
    </row>
    <row r="57" spans="3:12" x14ac:dyDescent="0.25">
      <c r="C57" t="s">
        <v>191</v>
      </c>
      <c r="E57" s="2">
        <v>0</v>
      </c>
    </row>
    <row r="58" spans="3:12" x14ac:dyDescent="0.25">
      <c r="C58" t="s">
        <v>192</v>
      </c>
      <c r="E58" s="2">
        <v>0</v>
      </c>
    </row>
    <row r="59" spans="3:12" x14ac:dyDescent="0.25">
      <c r="C59" t="s">
        <v>172</v>
      </c>
      <c r="E59" s="2">
        <v>0</v>
      </c>
    </row>
    <row r="60" spans="3:12" x14ac:dyDescent="0.25">
      <c r="C60" t="s">
        <v>176</v>
      </c>
      <c r="E60" s="2">
        <v>269.61</v>
      </c>
    </row>
    <row r="61" spans="3:12" x14ac:dyDescent="0.25">
      <c r="C61" t="s">
        <v>193</v>
      </c>
      <c r="E61" s="2">
        <v>0</v>
      </c>
    </row>
    <row r="62" spans="3:12" ht="15.75" thickBot="1" x14ac:dyDescent="0.3">
      <c r="C62" s="14" t="s">
        <v>194</v>
      </c>
      <c r="D62" s="14"/>
      <c r="E62" s="17">
        <v>900</v>
      </c>
    </row>
    <row r="63" spans="3:12" x14ac:dyDescent="0.25">
      <c r="D63" s="21" t="s">
        <v>159</v>
      </c>
      <c r="E63" s="19">
        <f>SUM(E41:E62)</f>
        <v>1478.69</v>
      </c>
    </row>
    <row r="65" spans="3:5" x14ac:dyDescent="0.25">
      <c r="D65" s="21" t="s">
        <v>195</v>
      </c>
      <c r="E65" s="19">
        <f>E38+E63</f>
        <v>23312.669999999995</v>
      </c>
    </row>
    <row r="66" spans="3:5" x14ac:dyDescent="0.25">
      <c r="E66" s="19"/>
    </row>
    <row r="68" spans="3:5" x14ac:dyDescent="0.25">
      <c r="C68" s="18" t="s">
        <v>196</v>
      </c>
    </row>
    <row r="69" spans="3:5" x14ac:dyDescent="0.25">
      <c r="C69" s="18" t="s">
        <v>197</v>
      </c>
      <c r="E69" s="19">
        <f>E13+E19</f>
        <v>26882.6</v>
      </c>
    </row>
    <row r="70" spans="3:5" x14ac:dyDescent="0.25">
      <c r="C70" s="18" t="s">
        <v>198</v>
      </c>
      <c r="E70" s="19">
        <f>E16</f>
        <v>5.56</v>
      </c>
    </row>
    <row r="71" spans="3:5" x14ac:dyDescent="0.25">
      <c r="C71" s="18" t="s">
        <v>199</v>
      </c>
      <c r="E71" s="19">
        <f>E17</f>
        <v>100</v>
      </c>
    </row>
    <row r="72" spans="3:5" ht="15.75" thickBot="1" x14ac:dyDescent="0.3">
      <c r="C72" s="22" t="s">
        <v>164</v>
      </c>
      <c r="D72" s="14"/>
      <c r="E72" s="23">
        <f>E65</f>
        <v>23312.669999999995</v>
      </c>
    </row>
    <row r="73" spans="3:5" x14ac:dyDescent="0.25">
      <c r="C73" s="18" t="s">
        <v>159</v>
      </c>
      <c r="E73" s="19">
        <f>E69+E70-E72</f>
        <v>3575.4900000000052</v>
      </c>
    </row>
    <row r="74" spans="3:5" x14ac:dyDescent="0.25">
      <c r="C74" s="18"/>
      <c r="E74" s="19"/>
    </row>
    <row r="75" spans="3:5" ht="15.75" thickBot="1" x14ac:dyDescent="0.3">
      <c r="C75" s="22" t="s">
        <v>200</v>
      </c>
      <c r="D75" s="14"/>
      <c r="E75" s="23">
        <f>E31</f>
        <v>398</v>
      </c>
    </row>
    <row r="76" spans="3:5" x14ac:dyDescent="0.25">
      <c r="C76" s="24" t="s">
        <v>201</v>
      </c>
      <c r="E76" s="25">
        <f>E73+E75</f>
        <v>3973.4900000000052</v>
      </c>
    </row>
    <row r="78" spans="3:5" x14ac:dyDescent="0.25">
      <c r="C78" s="24" t="s">
        <v>202</v>
      </c>
      <c r="E78" s="19">
        <f>E16+E17+E19-E63</f>
        <v>-373.13000000000011</v>
      </c>
    </row>
    <row r="79" spans="3:5" ht="15.75" thickBot="1" x14ac:dyDescent="0.3">
      <c r="C79" s="26" t="s">
        <v>203</v>
      </c>
      <c r="D79" s="14"/>
      <c r="E79" s="17">
        <f>E76-E78</f>
        <v>4346.6200000000053</v>
      </c>
    </row>
    <row r="80" spans="3:5" x14ac:dyDescent="0.25">
      <c r="E80" s="25">
        <f>E78+E79</f>
        <v>3973.4900000000052</v>
      </c>
    </row>
    <row r="87" spans="4:5" x14ac:dyDescent="0.25">
      <c r="D87" t="s">
        <v>204</v>
      </c>
      <c r="E87" s="2">
        <f>E76-E80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0" sqref="F20:G26"/>
    </sheetView>
  </sheetViews>
  <sheetFormatPr defaultRowHeight="15" x14ac:dyDescent="0.25"/>
  <cols>
    <col min="2" max="2" width="11.75" bestFit="1" customWidth="1"/>
    <col min="3" max="3" width="105" customWidth="1"/>
    <col min="4" max="4" width="11.875" bestFit="1" customWidth="1"/>
    <col min="5" max="5" width="18.25" bestFit="1" customWidth="1"/>
    <col min="6" max="6" width="18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71</v>
      </c>
    </row>
    <row r="2" spans="1:5" x14ac:dyDescent="0.25">
      <c r="A2" t="s">
        <v>4</v>
      </c>
      <c r="B2" s="1">
        <v>42229</v>
      </c>
      <c r="C2" t="s">
        <v>111</v>
      </c>
      <c r="D2" s="2">
        <v>-27.01</v>
      </c>
      <c r="E2" t="s">
        <v>207</v>
      </c>
    </row>
    <row r="3" spans="1:5" x14ac:dyDescent="0.25">
      <c r="A3" t="s">
        <v>4</v>
      </c>
      <c r="B3" s="1">
        <v>42229</v>
      </c>
      <c r="C3" t="s">
        <v>112</v>
      </c>
      <c r="D3" s="2">
        <v>-7.99</v>
      </c>
      <c r="E3" t="s">
        <v>79</v>
      </c>
    </row>
    <row r="4" spans="1:5" x14ac:dyDescent="0.25">
      <c r="A4" t="s">
        <v>4</v>
      </c>
      <c r="B4" s="1">
        <v>42229</v>
      </c>
      <c r="C4" t="s">
        <v>113</v>
      </c>
      <c r="D4" s="2">
        <v>-34</v>
      </c>
      <c r="E4" t="s">
        <v>83</v>
      </c>
    </row>
    <row r="5" spans="1:5" x14ac:dyDescent="0.25">
      <c r="A5" t="s">
        <v>4</v>
      </c>
      <c r="B5" s="1">
        <v>42229</v>
      </c>
      <c r="C5" t="s">
        <v>114</v>
      </c>
      <c r="D5" s="2">
        <v>-34</v>
      </c>
      <c r="E5" t="s">
        <v>83</v>
      </c>
    </row>
    <row r="6" spans="1:5" x14ac:dyDescent="0.25">
      <c r="A6" t="s">
        <v>4</v>
      </c>
      <c r="B6" s="1">
        <v>42227</v>
      </c>
      <c r="C6" t="s">
        <v>115</v>
      </c>
      <c r="D6" s="2">
        <v>-31.18</v>
      </c>
      <c r="E6" t="s">
        <v>79</v>
      </c>
    </row>
    <row r="7" spans="1:5" x14ac:dyDescent="0.25">
      <c r="A7" t="s">
        <v>4</v>
      </c>
      <c r="B7" s="1">
        <v>42227</v>
      </c>
      <c r="C7" t="s">
        <v>116</v>
      </c>
      <c r="D7" s="2">
        <v>-54.38</v>
      </c>
      <c r="E7" t="s">
        <v>72</v>
      </c>
    </row>
    <row r="8" spans="1:5" x14ac:dyDescent="0.25">
      <c r="A8" t="s">
        <v>4</v>
      </c>
      <c r="B8" s="1">
        <v>42227</v>
      </c>
      <c r="C8" t="s">
        <v>117</v>
      </c>
      <c r="D8" s="2">
        <v>-34</v>
      </c>
      <c r="E8" t="s">
        <v>83</v>
      </c>
    </row>
    <row r="9" spans="1:5" x14ac:dyDescent="0.25">
      <c r="A9" t="s">
        <v>4</v>
      </c>
      <c r="B9" s="1">
        <v>42227</v>
      </c>
      <c r="C9" t="s">
        <v>118</v>
      </c>
      <c r="D9" s="2">
        <v>-34</v>
      </c>
      <c r="E9" t="s">
        <v>83</v>
      </c>
    </row>
    <row r="10" spans="1:5" x14ac:dyDescent="0.25">
      <c r="A10" t="s">
        <v>8</v>
      </c>
      <c r="B10" s="1">
        <v>42226</v>
      </c>
      <c r="C10" t="s">
        <v>119</v>
      </c>
      <c r="D10" s="2">
        <v>1000</v>
      </c>
      <c r="E10" t="s">
        <v>141</v>
      </c>
    </row>
    <row r="11" spans="1:5" x14ac:dyDescent="0.25">
      <c r="A11" t="s">
        <v>8</v>
      </c>
      <c r="B11" s="1">
        <v>42226</v>
      </c>
      <c r="C11" t="s">
        <v>120</v>
      </c>
      <c r="D11" s="2">
        <v>100</v>
      </c>
      <c r="E11" t="s">
        <v>141</v>
      </c>
    </row>
    <row r="12" spans="1:5" x14ac:dyDescent="0.25">
      <c r="A12" t="s">
        <v>4</v>
      </c>
      <c r="B12" s="1">
        <v>42226</v>
      </c>
      <c r="C12" t="s">
        <v>121</v>
      </c>
      <c r="D12" s="2">
        <v>-85.87</v>
      </c>
      <c r="E12" t="s">
        <v>72</v>
      </c>
    </row>
    <row r="13" spans="1:5" x14ac:dyDescent="0.25">
      <c r="A13" t="s">
        <v>4</v>
      </c>
      <c r="B13" s="1">
        <v>42226</v>
      </c>
      <c r="C13" t="s">
        <v>122</v>
      </c>
      <c r="D13" s="2">
        <v>-42.9</v>
      </c>
      <c r="E13" t="s">
        <v>81</v>
      </c>
    </row>
    <row r="14" spans="1:5" x14ac:dyDescent="0.25">
      <c r="A14" t="s">
        <v>4</v>
      </c>
      <c r="B14" s="1">
        <v>42226</v>
      </c>
      <c r="C14" t="s">
        <v>123</v>
      </c>
      <c r="D14" s="2">
        <v>-129.36000000000001</v>
      </c>
      <c r="E14" t="s">
        <v>72</v>
      </c>
    </row>
    <row r="15" spans="1:5" x14ac:dyDescent="0.25">
      <c r="A15" t="s">
        <v>4</v>
      </c>
      <c r="B15" s="1">
        <v>42226</v>
      </c>
      <c r="C15" t="s">
        <v>124</v>
      </c>
      <c r="D15" s="2">
        <v>-30</v>
      </c>
      <c r="E15" t="s">
        <v>80</v>
      </c>
    </row>
    <row r="16" spans="1:5" x14ac:dyDescent="0.25">
      <c r="A16" t="s">
        <v>40</v>
      </c>
      <c r="B16" s="1">
        <v>42226</v>
      </c>
      <c r="C16" t="s">
        <v>125</v>
      </c>
      <c r="D16" s="2">
        <v>-900</v>
      </c>
      <c r="E16" t="s">
        <v>142</v>
      </c>
    </row>
    <row r="17" spans="1:7" x14ac:dyDescent="0.25">
      <c r="A17" t="s">
        <v>4</v>
      </c>
      <c r="B17" s="1">
        <v>42226</v>
      </c>
      <c r="C17" t="s">
        <v>126</v>
      </c>
      <c r="D17" s="2">
        <v>-34</v>
      </c>
      <c r="E17" t="s">
        <v>83</v>
      </c>
    </row>
    <row r="20" spans="1:7" x14ac:dyDescent="0.25">
      <c r="F20" t="s">
        <v>207</v>
      </c>
      <c r="G20">
        <v>27.01</v>
      </c>
    </row>
    <row r="21" spans="1:7" x14ac:dyDescent="0.25">
      <c r="F21" t="s">
        <v>208</v>
      </c>
      <c r="G21">
        <v>39.17</v>
      </c>
    </row>
    <row r="22" spans="1:7" x14ac:dyDescent="0.25">
      <c r="D22" s="3">
        <f>SUBTOTAL(9,D2:D21)</f>
        <v>-378.68999999999994</v>
      </c>
      <c r="F22" t="s">
        <v>209</v>
      </c>
      <c r="G22">
        <v>170</v>
      </c>
    </row>
    <row r="23" spans="1:7" x14ac:dyDescent="0.25">
      <c r="F23" t="s">
        <v>88</v>
      </c>
      <c r="G23">
        <v>269.61</v>
      </c>
    </row>
    <row r="24" spans="1:7" x14ac:dyDescent="0.25">
      <c r="F24" t="s">
        <v>147</v>
      </c>
      <c r="G24">
        <v>42.9</v>
      </c>
    </row>
    <row r="25" spans="1:7" x14ac:dyDescent="0.25">
      <c r="F25" t="s">
        <v>148</v>
      </c>
      <c r="G25">
        <v>30</v>
      </c>
    </row>
    <row r="26" spans="1:7" x14ac:dyDescent="0.25">
      <c r="F26" t="s">
        <v>210</v>
      </c>
      <c r="G26">
        <v>900</v>
      </c>
    </row>
  </sheetData>
  <autoFilter ref="A1:E1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8"/>
  <sheetViews>
    <sheetView topLeftCell="A10" workbookViewId="0">
      <selection activeCell="E33" sqref="E33"/>
    </sheetView>
  </sheetViews>
  <sheetFormatPr defaultRowHeight="15" x14ac:dyDescent="0.25"/>
  <cols>
    <col min="3" max="3" width="25" customWidth="1"/>
    <col min="4" max="4" width="13.125" customWidth="1"/>
    <col min="5" max="5" width="12.25" style="2" bestFit="1" customWidth="1"/>
    <col min="9" max="9" width="10.625" bestFit="1" customWidth="1"/>
  </cols>
  <sheetData>
    <row r="1" spans="3:5" ht="18.75" x14ac:dyDescent="0.3">
      <c r="C1" s="4" t="s">
        <v>150</v>
      </c>
    </row>
    <row r="3" spans="3:5" ht="15.75" x14ac:dyDescent="0.25">
      <c r="C3" s="5" t="s">
        <v>151</v>
      </c>
      <c r="D3" s="5" t="s">
        <v>225</v>
      </c>
      <c r="E3" s="6"/>
    </row>
    <row r="5" spans="3:5" ht="15.75" x14ac:dyDescent="0.25">
      <c r="C5" s="5" t="s">
        <v>152</v>
      </c>
    </row>
    <row r="6" spans="3:5" x14ac:dyDescent="0.25">
      <c r="C6" s="7"/>
      <c r="D6" s="8" t="s">
        <v>153</v>
      </c>
      <c r="E6" s="9"/>
    </row>
    <row r="7" spans="3:5" x14ac:dyDescent="0.25">
      <c r="C7" s="8" t="s">
        <v>154</v>
      </c>
      <c r="D7" s="8" t="s">
        <v>155</v>
      </c>
      <c r="E7" s="10" t="s">
        <v>156</v>
      </c>
    </row>
    <row r="8" spans="3:5" x14ac:dyDescent="0.25">
      <c r="C8" s="11"/>
      <c r="D8" s="7"/>
      <c r="E8" s="9"/>
    </row>
    <row r="9" spans="3:5" x14ac:dyDescent="0.25">
      <c r="C9" s="11" t="s">
        <v>214</v>
      </c>
      <c r="D9" s="7">
        <v>50943</v>
      </c>
      <c r="E9" s="9">
        <v>6500</v>
      </c>
    </row>
    <row r="10" spans="3:5" x14ac:dyDescent="0.25">
      <c r="C10" s="8" t="s">
        <v>221</v>
      </c>
      <c r="D10" s="8">
        <v>1537</v>
      </c>
      <c r="E10" s="10">
        <v>2500</v>
      </c>
    </row>
    <row r="11" spans="3:5" x14ac:dyDescent="0.25">
      <c r="C11" s="8"/>
      <c r="D11" s="8"/>
      <c r="E11" s="12"/>
    </row>
    <row r="12" spans="3:5" ht="15.75" thickBot="1" x14ac:dyDescent="0.3">
      <c r="C12" s="13"/>
      <c r="D12" s="14"/>
      <c r="E12" s="15"/>
    </row>
    <row r="13" spans="3:5" x14ac:dyDescent="0.25">
      <c r="C13" s="7"/>
      <c r="D13" s="16" t="s">
        <v>159</v>
      </c>
      <c r="E13" s="10">
        <f>SUM(E8:E12)</f>
        <v>9000</v>
      </c>
    </row>
    <row r="14" spans="3:5" x14ac:dyDescent="0.25">
      <c r="C14" s="7"/>
      <c r="D14" s="7"/>
      <c r="E14" s="9"/>
    </row>
    <row r="15" spans="3:5" x14ac:dyDescent="0.25">
      <c r="C15" s="8" t="s">
        <v>160</v>
      </c>
      <c r="D15" s="7"/>
      <c r="E15" s="9"/>
    </row>
    <row r="16" spans="3:5" x14ac:dyDescent="0.25">
      <c r="C16" s="8" t="s">
        <v>161</v>
      </c>
      <c r="D16" s="7"/>
      <c r="E16" s="10">
        <f>'08 15 15 report'!E78</f>
        <v>-373.13000000000011</v>
      </c>
    </row>
    <row r="17" spans="3:5" x14ac:dyDescent="0.25">
      <c r="C17" s="8" t="s">
        <v>162</v>
      </c>
      <c r="D17" s="7"/>
      <c r="E17" s="10">
        <v>900</v>
      </c>
    </row>
    <row r="18" spans="3:5" x14ac:dyDescent="0.25">
      <c r="C18" s="8" t="s">
        <v>8</v>
      </c>
      <c r="D18" s="7"/>
      <c r="E18" s="9">
        <v>0</v>
      </c>
    </row>
    <row r="19" spans="3:5" ht="15.75" thickBot="1" x14ac:dyDescent="0.3">
      <c r="C19" s="13"/>
      <c r="D19" s="14"/>
      <c r="E19" s="17">
        <v>0</v>
      </c>
    </row>
    <row r="21" spans="3:5" x14ac:dyDescent="0.25">
      <c r="C21" s="7"/>
      <c r="D21" s="16" t="s">
        <v>163</v>
      </c>
      <c r="E21" s="10">
        <f>E19+E18</f>
        <v>0</v>
      </c>
    </row>
    <row r="22" spans="3:5" x14ac:dyDescent="0.25">
      <c r="C22" s="7"/>
      <c r="D22" s="16"/>
      <c r="E22" s="10"/>
    </row>
    <row r="23" spans="3:5" x14ac:dyDescent="0.25">
      <c r="C23" s="7"/>
      <c r="D23" s="16"/>
      <c r="E23" s="10"/>
    </row>
    <row r="24" spans="3:5" ht="15.75" x14ac:dyDescent="0.25">
      <c r="C24" s="5" t="s">
        <v>164</v>
      </c>
    </row>
    <row r="25" spans="3:5" x14ac:dyDescent="0.25">
      <c r="C25" s="18" t="s">
        <v>165</v>
      </c>
      <c r="E25" s="19" t="s">
        <v>159</v>
      </c>
    </row>
    <row r="26" spans="3:5" x14ac:dyDescent="0.25">
      <c r="C26" t="s">
        <v>166</v>
      </c>
      <c r="E26" s="20">
        <v>6290</v>
      </c>
    </row>
    <row r="27" spans="3:5" x14ac:dyDescent="0.25">
      <c r="C27" t="s">
        <v>167</v>
      </c>
      <c r="E27" s="20">
        <v>0</v>
      </c>
    </row>
    <row r="28" spans="3:5" x14ac:dyDescent="0.25">
      <c r="C28" t="s">
        <v>168</v>
      </c>
      <c r="E28" s="20">
        <v>0</v>
      </c>
    </row>
    <row r="29" spans="3:5" x14ac:dyDescent="0.25">
      <c r="C29" t="s">
        <v>169</v>
      </c>
      <c r="E29" s="20">
        <v>111.38</v>
      </c>
    </row>
    <row r="30" spans="3:5" x14ac:dyDescent="0.25">
      <c r="C30" t="s">
        <v>170</v>
      </c>
      <c r="E30" s="20">
        <v>0</v>
      </c>
    </row>
    <row r="31" spans="3:5" x14ac:dyDescent="0.25">
      <c r="C31" t="s">
        <v>171</v>
      </c>
      <c r="E31" s="20">
        <v>0</v>
      </c>
    </row>
    <row r="32" spans="3:5" x14ac:dyDescent="0.25">
      <c r="C32" t="s">
        <v>172</v>
      </c>
      <c r="E32" s="20">
        <v>124.5</v>
      </c>
    </row>
    <row r="33" spans="3:10" x14ac:dyDescent="0.25">
      <c r="C33" t="s">
        <v>173</v>
      </c>
      <c r="E33" s="20">
        <v>198</v>
      </c>
    </row>
    <row r="34" spans="3:10" x14ac:dyDescent="0.25">
      <c r="C34" t="s">
        <v>226</v>
      </c>
      <c r="E34" s="20">
        <v>26.72</v>
      </c>
    </row>
    <row r="35" spans="3:10" x14ac:dyDescent="0.25">
      <c r="C35" t="s">
        <v>174</v>
      </c>
      <c r="E35" s="20">
        <v>0</v>
      </c>
    </row>
    <row r="36" spans="3:10" x14ac:dyDescent="0.25">
      <c r="C36" t="s">
        <v>175</v>
      </c>
      <c r="E36" s="20">
        <v>330.35</v>
      </c>
    </row>
    <row r="37" spans="3:10" ht="15.75" thickBot="1" x14ac:dyDescent="0.3">
      <c r="C37" s="14" t="s">
        <v>176</v>
      </c>
      <c r="D37" s="14"/>
      <c r="E37" s="15">
        <v>2882.57</v>
      </c>
    </row>
    <row r="38" spans="3:10" x14ac:dyDescent="0.25">
      <c r="D38" s="21" t="s">
        <v>159</v>
      </c>
      <c r="E38" s="19">
        <f>SUM(E26:E37)</f>
        <v>9963.52</v>
      </c>
    </row>
    <row r="40" spans="3:10" x14ac:dyDescent="0.25">
      <c r="C40" s="18" t="s">
        <v>177</v>
      </c>
    </row>
    <row r="41" spans="3:10" x14ac:dyDescent="0.25">
      <c r="C41" t="s">
        <v>178</v>
      </c>
      <c r="E41" s="20">
        <v>0</v>
      </c>
    </row>
    <row r="42" spans="3:10" x14ac:dyDescent="0.25">
      <c r="C42" t="s">
        <v>179</v>
      </c>
      <c r="E42" s="20">
        <v>0</v>
      </c>
    </row>
    <row r="43" spans="3:10" x14ac:dyDescent="0.25">
      <c r="C43" t="s">
        <v>180</v>
      </c>
      <c r="E43" s="20">
        <v>0</v>
      </c>
    </row>
    <row r="44" spans="3:10" x14ac:dyDescent="0.25">
      <c r="C44" t="s">
        <v>175</v>
      </c>
      <c r="E44" s="20">
        <v>29</v>
      </c>
    </row>
    <row r="45" spans="3:10" x14ac:dyDescent="0.25">
      <c r="C45" t="s">
        <v>181</v>
      </c>
      <c r="E45" s="20">
        <v>278.58999999999997</v>
      </c>
    </row>
    <row r="46" spans="3:10" x14ac:dyDescent="0.25">
      <c r="C46" t="s">
        <v>182</v>
      </c>
      <c r="E46" s="20">
        <v>0</v>
      </c>
    </row>
    <row r="47" spans="3:10" x14ac:dyDescent="0.25">
      <c r="C47" t="s">
        <v>183</v>
      </c>
      <c r="E47" s="2">
        <v>0</v>
      </c>
      <c r="I47" t="s">
        <v>85</v>
      </c>
      <c r="J47">
        <v>278.58999999999997</v>
      </c>
    </row>
    <row r="48" spans="3:10" x14ac:dyDescent="0.25">
      <c r="C48" t="s">
        <v>184</v>
      </c>
      <c r="E48" s="2">
        <v>0</v>
      </c>
      <c r="I48" t="s">
        <v>84</v>
      </c>
      <c r="J48">
        <v>60</v>
      </c>
    </row>
    <row r="49" spans="3:10" x14ac:dyDescent="0.25">
      <c r="C49" t="s">
        <v>185</v>
      </c>
      <c r="E49" s="2">
        <v>136</v>
      </c>
      <c r="I49" t="s">
        <v>83</v>
      </c>
      <c r="J49">
        <v>136</v>
      </c>
    </row>
    <row r="50" spans="3:10" x14ac:dyDescent="0.25">
      <c r="C50" t="s">
        <v>186</v>
      </c>
      <c r="E50" s="2">
        <v>0</v>
      </c>
      <c r="I50" t="s">
        <v>81</v>
      </c>
      <c r="J50">
        <v>82.29</v>
      </c>
    </row>
    <row r="51" spans="3:10" x14ac:dyDescent="0.25">
      <c r="C51" t="s">
        <v>187</v>
      </c>
      <c r="E51" s="2">
        <v>0</v>
      </c>
      <c r="I51" t="s">
        <v>211</v>
      </c>
      <c r="J51">
        <v>303</v>
      </c>
    </row>
    <row r="52" spans="3:10" x14ac:dyDescent="0.25">
      <c r="C52" t="s">
        <v>188</v>
      </c>
      <c r="E52" s="2">
        <v>0</v>
      </c>
      <c r="I52" t="s">
        <v>78</v>
      </c>
      <c r="J52">
        <v>29</v>
      </c>
    </row>
    <row r="53" spans="3:10" x14ac:dyDescent="0.25">
      <c r="C53" t="s">
        <v>169</v>
      </c>
      <c r="E53" s="2">
        <v>82.29</v>
      </c>
      <c r="I53" t="s">
        <v>72</v>
      </c>
      <c r="J53">
        <v>22.8</v>
      </c>
    </row>
    <row r="54" spans="3:10" x14ac:dyDescent="0.25">
      <c r="C54" t="s">
        <v>189</v>
      </c>
      <c r="E54" s="2">
        <v>53.45</v>
      </c>
      <c r="I54" t="s">
        <v>208</v>
      </c>
      <c r="J54">
        <v>53.45</v>
      </c>
    </row>
    <row r="55" spans="3:10" x14ac:dyDescent="0.25">
      <c r="C55" t="s">
        <v>171</v>
      </c>
      <c r="E55" s="2">
        <v>0</v>
      </c>
    </row>
    <row r="56" spans="3:10" x14ac:dyDescent="0.25">
      <c r="C56" t="s">
        <v>190</v>
      </c>
      <c r="E56" s="2">
        <v>0</v>
      </c>
    </row>
    <row r="57" spans="3:10" x14ac:dyDescent="0.25">
      <c r="C57" t="s">
        <v>179</v>
      </c>
      <c r="E57" s="2">
        <v>303</v>
      </c>
    </row>
    <row r="58" spans="3:10" x14ac:dyDescent="0.25">
      <c r="C58" t="s">
        <v>191</v>
      </c>
      <c r="E58" s="2">
        <v>0</v>
      </c>
    </row>
    <row r="59" spans="3:10" x14ac:dyDescent="0.25">
      <c r="C59" t="s">
        <v>192</v>
      </c>
      <c r="E59" s="2">
        <v>0</v>
      </c>
    </row>
    <row r="60" spans="3:10" x14ac:dyDescent="0.25">
      <c r="C60" t="s">
        <v>172</v>
      </c>
      <c r="E60" s="2">
        <v>60</v>
      </c>
    </row>
    <row r="61" spans="3:10" x14ac:dyDescent="0.25">
      <c r="C61" t="s">
        <v>176</v>
      </c>
      <c r="E61" s="2">
        <v>22.8</v>
      </c>
    </row>
    <row r="62" spans="3:10" x14ac:dyDescent="0.25">
      <c r="C62" t="s">
        <v>193</v>
      </c>
      <c r="E62" s="2">
        <v>0</v>
      </c>
    </row>
    <row r="63" spans="3:10" ht="15.75" thickBot="1" x14ac:dyDescent="0.3">
      <c r="C63" s="14" t="s">
        <v>194</v>
      </c>
      <c r="D63" s="14"/>
      <c r="E63" s="17">
        <v>0</v>
      </c>
    </row>
    <row r="64" spans="3:10" x14ac:dyDescent="0.25">
      <c r="D64" s="21" t="s">
        <v>159</v>
      </c>
      <c r="E64" s="19">
        <f>SUM(E41:E63)</f>
        <v>965.13</v>
      </c>
    </row>
    <row r="66" spans="3:5" x14ac:dyDescent="0.25">
      <c r="D66" s="21" t="s">
        <v>195</v>
      </c>
      <c r="E66" s="19">
        <f>E38+E64</f>
        <v>10928.65</v>
      </c>
    </row>
    <row r="67" spans="3:5" x14ac:dyDescent="0.25">
      <c r="E67" s="19"/>
    </row>
    <row r="69" spans="3:5" x14ac:dyDescent="0.25">
      <c r="C69" s="18" t="s">
        <v>196</v>
      </c>
    </row>
    <row r="70" spans="3:5" x14ac:dyDescent="0.25">
      <c r="C70" s="18" t="s">
        <v>197</v>
      </c>
      <c r="E70" s="19">
        <f>E13+E19</f>
        <v>9000</v>
      </c>
    </row>
    <row r="71" spans="3:5" x14ac:dyDescent="0.25">
      <c r="C71" s="18" t="s">
        <v>198</v>
      </c>
      <c r="E71" s="19">
        <f>E16</f>
        <v>-373.13000000000011</v>
      </c>
    </row>
    <row r="72" spans="3:5" x14ac:dyDescent="0.25">
      <c r="C72" s="18" t="s">
        <v>199</v>
      </c>
      <c r="E72" s="19">
        <f>E17</f>
        <v>900</v>
      </c>
    </row>
    <row r="73" spans="3:5" ht="15.75" thickBot="1" x14ac:dyDescent="0.3">
      <c r="C73" s="22" t="s">
        <v>164</v>
      </c>
      <c r="D73" s="14"/>
      <c r="E73" s="23">
        <f>E66</f>
        <v>10928.65</v>
      </c>
    </row>
    <row r="74" spans="3:5" x14ac:dyDescent="0.25">
      <c r="C74" s="18" t="s">
        <v>159</v>
      </c>
      <c r="E74" s="19">
        <f>E70+E71-E73</f>
        <v>-2301.7800000000007</v>
      </c>
    </row>
    <row r="75" spans="3:5" x14ac:dyDescent="0.25">
      <c r="C75" s="18"/>
      <c r="E75" s="19"/>
    </row>
    <row r="76" spans="3:5" ht="15.75" thickBot="1" x14ac:dyDescent="0.3">
      <c r="C76" s="22" t="s">
        <v>200</v>
      </c>
      <c r="D76" s="14"/>
      <c r="E76" s="23">
        <f>E31</f>
        <v>0</v>
      </c>
    </row>
    <row r="77" spans="3:5" x14ac:dyDescent="0.25">
      <c r="C77" s="24" t="s">
        <v>201</v>
      </c>
      <c r="E77" s="25">
        <f>E74+E76</f>
        <v>-2301.7800000000007</v>
      </c>
    </row>
    <row r="79" spans="3:5" x14ac:dyDescent="0.25">
      <c r="C79" s="24" t="s">
        <v>202</v>
      </c>
      <c r="E79" s="19">
        <f>E16+E17+E19-E67</f>
        <v>526.86999999999989</v>
      </c>
    </row>
    <row r="80" spans="3:5" ht="15.75" thickBot="1" x14ac:dyDescent="0.3">
      <c r="C80" s="26" t="s">
        <v>203</v>
      </c>
      <c r="D80" s="14"/>
      <c r="E80" s="17">
        <f>E77-E79</f>
        <v>-2828.6500000000005</v>
      </c>
    </row>
    <row r="81" spans="4:9" x14ac:dyDescent="0.25">
      <c r="E81" s="25">
        <f>E79+E80</f>
        <v>-2301.7800000000007</v>
      </c>
    </row>
    <row r="82" spans="4:9" x14ac:dyDescent="0.25">
      <c r="I82" s="3">
        <f>'08 15 15 report'!E80+'08 22 15 report'!E81</f>
        <v>1671.7100000000046</v>
      </c>
    </row>
    <row r="88" spans="4:9" x14ac:dyDescent="0.25">
      <c r="D88" t="s">
        <v>204</v>
      </c>
      <c r="E88" s="2">
        <f>E77-E81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5" sqref="F35:G42"/>
    </sheetView>
  </sheetViews>
  <sheetFormatPr defaultRowHeight="15" x14ac:dyDescent="0.25"/>
  <cols>
    <col min="2" max="2" width="11.75" bestFit="1" customWidth="1"/>
    <col min="3" max="3" width="104.75" customWidth="1"/>
    <col min="4" max="4" width="11.875" bestFit="1" customWidth="1"/>
    <col min="5" max="5" width="16.125" bestFit="1" customWidth="1"/>
    <col min="6" max="6" width="14.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71</v>
      </c>
    </row>
    <row r="2" spans="1:5" x14ac:dyDescent="0.25">
      <c r="A2" t="s">
        <v>4</v>
      </c>
      <c r="B2" s="1">
        <v>42237</v>
      </c>
      <c r="C2" t="s">
        <v>90</v>
      </c>
      <c r="D2" s="2">
        <v>-95</v>
      </c>
      <c r="E2" t="s">
        <v>85</v>
      </c>
    </row>
    <row r="3" spans="1:5" x14ac:dyDescent="0.25">
      <c r="A3" t="s">
        <v>4</v>
      </c>
      <c r="B3" s="1">
        <v>42237</v>
      </c>
      <c r="C3" t="s">
        <v>91</v>
      </c>
      <c r="D3" s="2">
        <v>-3.5</v>
      </c>
      <c r="E3" t="s">
        <v>84</v>
      </c>
    </row>
    <row r="4" spans="1:5" x14ac:dyDescent="0.25">
      <c r="A4" t="s">
        <v>4</v>
      </c>
      <c r="B4" s="1">
        <v>42237</v>
      </c>
      <c r="C4" t="s">
        <v>91</v>
      </c>
      <c r="D4" s="2">
        <v>-3.5</v>
      </c>
      <c r="E4" t="s">
        <v>84</v>
      </c>
    </row>
    <row r="5" spans="1:5" x14ac:dyDescent="0.25">
      <c r="A5" t="s">
        <v>4</v>
      </c>
      <c r="B5" s="1">
        <v>42237</v>
      </c>
      <c r="C5" t="s">
        <v>91</v>
      </c>
      <c r="D5" s="2">
        <v>-3.5</v>
      </c>
      <c r="E5" t="s">
        <v>84</v>
      </c>
    </row>
    <row r="6" spans="1:5" x14ac:dyDescent="0.25">
      <c r="A6" t="s">
        <v>4</v>
      </c>
      <c r="B6" s="1">
        <v>42237</v>
      </c>
      <c r="C6" t="s">
        <v>92</v>
      </c>
      <c r="D6" s="2">
        <v>-34</v>
      </c>
      <c r="E6" t="s">
        <v>83</v>
      </c>
    </row>
    <row r="7" spans="1:5" x14ac:dyDescent="0.25">
      <c r="A7" t="s">
        <v>4</v>
      </c>
      <c r="B7" s="1">
        <v>42236</v>
      </c>
      <c r="C7" t="s">
        <v>93</v>
      </c>
      <c r="D7" s="2">
        <v>-3.5</v>
      </c>
      <c r="E7" t="s">
        <v>84</v>
      </c>
    </row>
    <row r="8" spans="1:5" x14ac:dyDescent="0.25">
      <c r="A8" t="s">
        <v>4</v>
      </c>
      <c r="B8" s="1">
        <v>42236</v>
      </c>
      <c r="C8" t="s">
        <v>94</v>
      </c>
      <c r="D8" s="2">
        <v>-27.58</v>
      </c>
      <c r="E8" t="s">
        <v>81</v>
      </c>
    </row>
    <row r="9" spans="1:5" x14ac:dyDescent="0.25">
      <c r="A9" t="s">
        <v>4</v>
      </c>
      <c r="B9" s="1">
        <v>42236</v>
      </c>
      <c r="C9" t="s">
        <v>95</v>
      </c>
      <c r="D9" s="2">
        <v>-303</v>
      </c>
      <c r="E9" t="s">
        <v>140</v>
      </c>
    </row>
    <row r="10" spans="1:5" x14ac:dyDescent="0.25">
      <c r="A10" t="s">
        <v>4</v>
      </c>
      <c r="B10" s="1">
        <v>42236</v>
      </c>
      <c r="C10" t="s">
        <v>93</v>
      </c>
      <c r="D10" s="2">
        <v>-4</v>
      </c>
      <c r="E10" t="s">
        <v>84</v>
      </c>
    </row>
    <row r="11" spans="1:5" x14ac:dyDescent="0.25">
      <c r="A11" t="s">
        <v>4</v>
      </c>
      <c r="B11" s="1">
        <v>42236</v>
      </c>
      <c r="C11" t="s">
        <v>93</v>
      </c>
      <c r="D11" s="2">
        <v>-15</v>
      </c>
      <c r="E11" t="s">
        <v>84</v>
      </c>
    </row>
    <row r="12" spans="1:5" x14ac:dyDescent="0.25">
      <c r="A12" t="s">
        <v>4</v>
      </c>
      <c r="B12" s="1">
        <v>42236</v>
      </c>
      <c r="C12" t="s">
        <v>96</v>
      </c>
      <c r="D12" s="2">
        <v>-53.45</v>
      </c>
      <c r="E12" t="s">
        <v>79</v>
      </c>
    </row>
    <row r="13" spans="1:5" x14ac:dyDescent="0.25">
      <c r="A13" t="s">
        <v>4</v>
      </c>
      <c r="B13" s="1">
        <v>42236</v>
      </c>
      <c r="C13" t="s">
        <v>97</v>
      </c>
      <c r="D13" s="2">
        <v>-34</v>
      </c>
      <c r="E13" t="s">
        <v>83</v>
      </c>
    </row>
    <row r="14" spans="1:5" x14ac:dyDescent="0.25">
      <c r="A14" t="s">
        <v>4</v>
      </c>
      <c r="B14" s="1">
        <v>42236</v>
      </c>
      <c r="C14" t="s">
        <v>98</v>
      </c>
      <c r="D14" s="2">
        <v>-34</v>
      </c>
      <c r="E14" t="s">
        <v>83</v>
      </c>
    </row>
    <row r="15" spans="1:5" x14ac:dyDescent="0.25">
      <c r="A15" t="s">
        <v>4</v>
      </c>
      <c r="B15" s="1">
        <v>42236</v>
      </c>
      <c r="C15" t="s">
        <v>99</v>
      </c>
      <c r="D15" s="2">
        <v>-34</v>
      </c>
      <c r="E15" t="s">
        <v>83</v>
      </c>
    </row>
    <row r="16" spans="1:5" x14ac:dyDescent="0.25">
      <c r="A16" t="s">
        <v>8</v>
      </c>
      <c r="B16" s="1">
        <v>42235</v>
      </c>
      <c r="C16" t="s">
        <v>100</v>
      </c>
      <c r="D16" s="2">
        <v>200</v>
      </c>
      <c r="E16" t="s">
        <v>141</v>
      </c>
    </row>
    <row r="17" spans="1:5" x14ac:dyDescent="0.25">
      <c r="A17" t="s">
        <v>4</v>
      </c>
      <c r="B17" s="1">
        <v>42235</v>
      </c>
      <c r="C17" t="s">
        <v>101</v>
      </c>
      <c r="D17" s="2">
        <v>-4</v>
      </c>
      <c r="E17" t="s">
        <v>84</v>
      </c>
    </row>
    <row r="18" spans="1:5" x14ac:dyDescent="0.25">
      <c r="A18" t="s">
        <v>4</v>
      </c>
      <c r="B18" s="1">
        <v>42235</v>
      </c>
      <c r="C18" t="s">
        <v>101</v>
      </c>
      <c r="D18" s="2">
        <v>-3.5</v>
      </c>
      <c r="E18" t="s">
        <v>84</v>
      </c>
    </row>
    <row r="19" spans="1:5" x14ac:dyDescent="0.25">
      <c r="A19" t="s">
        <v>4</v>
      </c>
      <c r="B19" s="1">
        <v>42235</v>
      </c>
      <c r="C19" t="s">
        <v>101</v>
      </c>
      <c r="D19" s="2">
        <v>-3.5</v>
      </c>
      <c r="E19" t="s">
        <v>84</v>
      </c>
    </row>
    <row r="20" spans="1:5" x14ac:dyDescent="0.25">
      <c r="A20" t="s">
        <v>4</v>
      </c>
      <c r="B20" s="1">
        <v>42235</v>
      </c>
      <c r="C20" t="s">
        <v>101</v>
      </c>
      <c r="D20" s="2">
        <v>-3.5</v>
      </c>
      <c r="E20" t="s">
        <v>84</v>
      </c>
    </row>
    <row r="21" spans="1:5" x14ac:dyDescent="0.25">
      <c r="A21" t="s">
        <v>4</v>
      </c>
      <c r="B21" s="1">
        <v>42235</v>
      </c>
      <c r="C21" t="s">
        <v>101</v>
      </c>
      <c r="D21" s="2">
        <v>-3.5</v>
      </c>
      <c r="E21" t="s">
        <v>84</v>
      </c>
    </row>
    <row r="22" spans="1:5" x14ac:dyDescent="0.25">
      <c r="A22" t="s">
        <v>4</v>
      </c>
      <c r="B22" s="1">
        <v>42235</v>
      </c>
      <c r="C22" t="s">
        <v>102</v>
      </c>
      <c r="D22" s="2">
        <v>-14</v>
      </c>
      <c r="E22" t="s">
        <v>78</v>
      </c>
    </row>
    <row r="23" spans="1:5" x14ac:dyDescent="0.25">
      <c r="A23" t="s">
        <v>4</v>
      </c>
      <c r="B23" s="1">
        <v>42235</v>
      </c>
      <c r="C23" t="s">
        <v>103</v>
      </c>
      <c r="D23" s="2">
        <v>-159.94999999999999</v>
      </c>
      <c r="E23" t="s">
        <v>85</v>
      </c>
    </row>
    <row r="24" spans="1:5" x14ac:dyDescent="0.25">
      <c r="A24" t="s">
        <v>4</v>
      </c>
      <c r="B24" s="1">
        <v>42234</v>
      </c>
      <c r="C24" t="s">
        <v>104</v>
      </c>
      <c r="D24" s="2">
        <v>-9</v>
      </c>
      <c r="E24" t="s">
        <v>84</v>
      </c>
    </row>
    <row r="25" spans="1:5" x14ac:dyDescent="0.25">
      <c r="A25" t="s">
        <v>4</v>
      </c>
      <c r="B25" s="1">
        <v>42234</v>
      </c>
      <c r="C25" t="s">
        <v>105</v>
      </c>
      <c r="D25" s="2">
        <v>-15</v>
      </c>
      <c r="E25" t="s">
        <v>78</v>
      </c>
    </row>
    <row r="26" spans="1:5" x14ac:dyDescent="0.25">
      <c r="A26" t="s">
        <v>8</v>
      </c>
      <c r="B26" s="1">
        <v>42233</v>
      </c>
      <c r="C26" t="s">
        <v>106</v>
      </c>
      <c r="D26" s="2">
        <v>500</v>
      </c>
      <c r="E26" t="s">
        <v>141</v>
      </c>
    </row>
    <row r="27" spans="1:5" x14ac:dyDescent="0.25">
      <c r="A27" t="s">
        <v>8</v>
      </c>
      <c r="B27" s="1">
        <v>42233</v>
      </c>
      <c r="C27" t="s">
        <v>107</v>
      </c>
      <c r="D27" s="2">
        <v>200</v>
      </c>
      <c r="E27" t="s">
        <v>141</v>
      </c>
    </row>
    <row r="28" spans="1:5" x14ac:dyDescent="0.25">
      <c r="A28" t="s">
        <v>4</v>
      </c>
      <c r="B28" s="1">
        <v>42233</v>
      </c>
      <c r="C28" t="s">
        <v>108</v>
      </c>
      <c r="D28" s="2">
        <v>-54.71</v>
      </c>
      <c r="E28" t="s">
        <v>81</v>
      </c>
    </row>
    <row r="29" spans="1:5" x14ac:dyDescent="0.25">
      <c r="A29" t="s">
        <v>4</v>
      </c>
      <c r="B29" s="1">
        <v>42233</v>
      </c>
      <c r="C29" t="s">
        <v>109</v>
      </c>
      <c r="D29" s="2">
        <v>-23.64</v>
      </c>
      <c r="E29" t="s">
        <v>85</v>
      </c>
    </row>
    <row r="30" spans="1:5" x14ac:dyDescent="0.25">
      <c r="A30" t="s">
        <v>4</v>
      </c>
      <c r="B30" s="1">
        <v>42233</v>
      </c>
      <c r="C30" t="s">
        <v>110</v>
      </c>
      <c r="D30" s="2">
        <v>-22.8</v>
      </c>
      <c r="E30" t="s">
        <v>72</v>
      </c>
    </row>
    <row r="34" spans="4:7" x14ac:dyDescent="0.25">
      <c r="D34" s="3">
        <f>SUBTOTAL(9,D2:D33)</f>
        <v>-65.130000000000024</v>
      </c>
    </row>
    <row r="35" spans="4:7" x14ac:dyDescent="0.25">
      <c r="F35" t="s">
        <v>85</v>
      </c>
      <c r="G35">
        <v>278.58999999999997</v>
      </c>
    </row>
    <row r="36" spans="4:7" x14ac:dyDescent="0.25">
      <c r="F36" t="s">
        <v>84</v>
      </c>
      <c r="G36">
        <v>60</v>
      </c>
    </row>
    <row r="37" spans="4:7" x14ac:dyDescent="0.25">
      <c r="F37" t="s">
        <v>83</v>
      </c>
      <c r="G37">
        <v>136</v>
      </c>
    </row>
    <row r="38" spans="4:7" x14ac:dyDescent="0.25">
      <c r="F38" t="s">
        <v>81</v>
      </c>
      <c r="G38">
        <v>82.29</v>
      </c>
    </row>
    <row r="39" spans="4:7" x14ac:dyDescent="0.25">
      <c r="F39" t="s">
        <v>211</v>
      </c>
      <c r="G39">
        <v>303</v>
      </c>
    </row>
    <row r="40" spans="4:7" x14ac:dyDescent="0.25">
      <c r="F40" t="s">
        <v>78</v>
      </c>
      <c r="G40">
        <v>29</v>
      </c>
    </row>
    <row r="41" spans="4:7" x14ac:dyDescent="0.25">
      <c r="F41" t="s">
        <v>72</v>
      </c>
      <c r="G41">
        <v>22.8</v>
      </c>
    </row>
    <row r="42" spans="4:7" x14ac:dyDescent="0.25">
      <c r="F42" t="s">
        <v>208</v>
      </c>
      <c r="G42">
        <v>53.45</v>
      </c>
    </row>
  </sheetData>
  <autoFilter ref="A1:E3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9"/>
  <sheetViews>
    <sheetView topLeftCell="A28" workbookViewId="0">
      <selection activeCell="E36" sqref="E36"/>
    </sheetView>
  </sheetViews>
  <sheetFormatPr defaultRowHeight="15" x14ac:dyDescent="0.25"/>
  <cols>
    <col min="3" max="3" width="25" customWidth="1"/>
    <col min="4" max="4" width="13.125" customWidth="1"/>
    <col min="5" max="5" width="12.25" style="2" bestFit="1" customWidth="1"/>
    <col min="10" max="10" width="18.25" bestFit="1" customWidth="1"/>
    <col min="11" max="11" width="10.625" style="2" bestFit="1" customWidth="1"/>
  </cols>
  <sheetData>
    <row r="1" spans="3:5" ht="18.75" x14ac:dyDescent="0.3">
      <c r="C1" s="4" t="s">
        <v>150</v>
      </c>
    </row>
    <row r="3" spans="3:5" ht="15.75" x14ac:dyDescent="0.25">
      <c r="C3" s="5" t="s">
        <v>151</v>
      </c>
      <c r="D3" s="5" t="s">
        <v>227</v>
      </c>
      <c r="E3" s="6"/>
    </row>
    <row r="5" spans="3:5" ht="15.75" x14ac:dyDescent="0.25">
      <c r="C5" s="5" t="s">
        <v>152</v>
      </c>
    </row>
    <row r="6" spans="3:5" x14ac:dyDescent="0.25">
      <c r="C6" s="7"/>
      <c r="D6" s="8" t="s">
        <v>153</v>
      </c>
      <c r="E6" s="9"/>
    </row>
    <row r="7" spans="3:5" x14ac:dyDescent="0.25">
      <c r="C7" s="8" t="s">
        <v>154</v>
      </c>
      <c r="D7" s="8" t="s">
        <v>155</v>
      </c>
      <c r="E7" s="10" t="s">
        <v>156</v>
      </c>
    </row>
    <row r="9" spans="3:5" x14ac:dyDescent="0.25">
      <c r="C9" s="11" t="s">
        <v>228</v>
      </c>
      <c r="D9" s="7">
        <v>220</v>
      </c>
      <c r="E9" s="9">
        <v>2500</v>
      </c>
    </row>
    <row r="10" spans="3:5" x14ac:dyDescent="0.25">
      <c r="C10" s="11" t="s">
        <v>229</v>
      </c>
      <c r="D10" s="7" t="s">
        <v>230</v>
      </c>
      <c r="E10" s="9">
        <v>3500</v>
      </c>
    </row>
    <row r="11" spans="3:5" x14ac:dyDescent="0.25">
      <c r="C11" s="8" t="s">
        <v>221</v>
      </c>
      <c r="D11" s="8">
        <v>1541</v>
      </c>
      <c r="E11" s="12">
        <v>2500</v>
      </c>
    </row>
    <row r="12" spans="3:5" ht="15.75" thickBot="1" x14ac:dyDescent="0.3">
      <c r="C12" s="22" t="s">
        <v>231</v>
      </c>
      <c r="D12" s="22" t="s">
        <v>230</v>
      </c>
      <c r="E12" s="23">
        <v>6450</v>
      </c>
    </row>
    <row r="13" spans="3:5" x14ac:dyDescent="0.25">
      <c r="C13" s="7"/>
      <c r="D13" s="16" t="s">
        <v>159</v>
      </c>
      <c r="E13" s="10">
        <f>SUM(E8:E12)</f>
        <v>14950</v>
      </c>
    </row>
    <row r="14" spans="3:5" x14ac:dyDescent="0.25">
      <c r="C14" s="7"/>
      <c r="D14" s="7"/>
      <c r="E14" s="9"/>
    </row>
    <row r="15" spans="3:5" x14ac:dyDescent="0.25">
      <c r="C15" s="8" t="s">
        <v>160</v>
      </c>
      <c r="D15" s="7"/>
      <c r="E15" s="9"/>
    </row>
    <row r="16" spans="3:5" x14ac:dyDescent="0.25">
      <c r="C16" s="8" t="s">
        <v>161</v>
      </c>
      <c r="D16" s="7"/>
      <c r="E16" s="10">
        <v>2061.7399999999998</v>
      </c>
    </row>
    <row r="17" spans="3:19" x14ac:dyDescent="0.25">
      <c r="C17" s="8" t="s">
        <v>162</v>
      </c>
      <c r="D17" s="7"/>
      <c r="E17" s="10">
        <v>0</v>
      </c>
    </row>
    <row r="18" spans="3:19" x14ac:dyDescent="0.25">
      <c r="E18" s="2">
        <v>0</v>
      </c>
    </row>
    <row r="19" spans="3:19" x14ac:dyDescent="0.25">
      <c r="E19" s="2">
        <v>0</v>
      </c>
    </row>
    <row r="20" spans="3:19" x14ac:dyDescent="0.25">
      <c r="E20" s="2">
        <v>0</v>
      </c>
    </row>
    <row r="21" spans="3:19" ht="15.75" thickBot="1" x14ac:dyDescent="0.3">
      <c r="C21" s="13"/>
      <c r="D21" s="14"/>
      <c r="E21" s="17">
        <v>0</v>
      </c>
    </row>
    <row r="23" spans="3:19" x14ac:dyDescent="0.25">
      <c r="C23" s="7"/>
      <c r="D23" s="16"/>
      <c r="E23" s="10"/>
      <c r="Q23">
        <v>2500</v>
      </c>
      <c r="S23">
        <v>2500</v>
      </c>
    </row>
    <row r="24" spans="3:19" x14ac:dyDescent="0.25">
      <c r="C24" s="7"/>
      <c r="D24" s="16"/>
      <c r="E24" s="10"/>
      <c r="Q24">
        <v>6700</v>
      </c>
      <c r="S24">
        <v>6700</v>
      </c>
    </row>
    <row r="25" spans="3:19" x14ac:dyDescent="0.25">
      <c r="C25" s="7"/>
      <c r="D25" s="16"/>
      <c r="E25" s="10"/>
      <c r="Q25">
        <v>9326.6</v>
      </c>
      <c r="S25">
        <v>9326.6</v>
      </c>
    </row>
    <row r="26" spans="3:19" ht="15.75" x14ac:dyDescent="0.25">
      <c r="C26" s="5" t="s">
        <v>164</v>
      </c>
      <c r="Q26">
        <v>5481</v>
      </c>
      <c r="S26">
        <v>5481</v>
      </c>
    </row>
    <row r="27" spans="3:19" x14ac:dyDescent="0.25">
      <c r="C27" s="18" t="s">
        <v>165</v>
      </c>
      <c r="E27" s="19" t="s">
        <v>159</v>
      </c>
      <c r="Q27">
        <v>5000</v>
      </c>
      <c r="S27">
        <v>2500</v>
      </c>
    </row>
    <row r="28" spans="3:19" x14ac:dyDescent="0.25">
      <c r="C28" t="s">
        <v>166</v>
      </c>
      <c r="E28" s="20">
        <v>9055</v>
      </c>
      <c r="Q28">
        <v>3075</v>
      </c>
      <c r="S28">
        <v>2500</v>
      </c>
    </row>
    <row r="29" spans="3:19" x14ac:dyDescent="0.25">
      <c r="C29" t="s">
        <v>167</v>
      </c>
      <c r="E29" s="20">
        <v>-4875</v>
      </c>
      <c r="Q29">
        <v>6500</v>
      </c>
      <c r="S29">
        <v>6075</v>
      </c>
    </row>
    <row r="30" spans="3:19" x14ac:dyDescent="0.25">
      <c r="C30" t="s">
        <v>168</v>
      </c>
      <c r="E30" s="20">
        <v>0</v>
      </c>
      <c r="Q30">
        <v>2500</v>
      </c>
      <c r="S30">
        <v>6500</v>
      </c>
    </row>
    <row r="31" spans="3:19" x14ac:dyDescent="0.25">
      <c r="C31" t="s">
        <v>169</v>
      </c>
      <c r="E31" s="20">
        <v>0</v>
      </c>
      <c r="Q31">
        <v>1000</v>
      </c>
      <c r="S31">
        <v>2500</v>
      </c>
    </row>
    <row r="32" spans="3:19" x14ac:dyDescent="0.25">
      <c r="C32" t="s">
        <v>170</v>
      </c>
      <c r="E32" s="20">
        <v>200</v>
      </c>
      <c r="Q32">
        <v>2500</v>
      </c>
      <c r="S32">
        <v>1000</v>
      </c>
    </row>
    <row r="33" spans="3:19" x14ac:dyDescent="0.25">
      <c r="C33" t="s">
        <v>171</v>
      </c>
      <c r="E33" s="20">
        <v>0</v>
      </c>
      <c r="Q33">
        <v>6450</v>
      </c>
      <c r="S33">
        <v>2500</v>
      </c>
    </row>
    <row r="34" spans="3:19" x14ac:dyDescent="0.25">
      <c r="C34" t="s">
        <v>172</v>
      </c>
      <c r="E34" s="20">
        <v>127</v>
      </c>
      <c r="Q34">
        <v>2500</v>
      </c>
      <c r="S34">
        <v>6450</v>
      </c>
    </row>
    <row r="35" spans="3:19" x14ac:dyDescent="0.25">
      <c r="C35" t="s">
        <v>173</v>
      </c>
      <c r="E35" s="20">
        <f>157+20</f>
        <v>177</v>
      </c>
      <c r="Q35">
        <f>SUM(Q23:Q34)</f>
        <v>53532.6</v>
      </c>
      <c r="S35">
        <v>3500</v>
      </c>
    </row>
    <row r="36" spans="3:19" x14ac:dyDescent="0.25">
      <c r="C36" t="s">
        <v>174</v>
      </c>
      <c r="E36" s="20">
        <v>0</v>
      </c>
      <c r="S36">
        <v>2500</v>
      </c>
    </row>
    <row r="37" spans="3:19" x14ac:dyDescent="0.25">
      <c r="C37" t="s">
        <v>175</v>
      </c>
      <c r="E37" s="20">
        <f>407.55+91.9</f>
        <v>499.45000000000005</v>
      </c>
      <c r="S37">
        <f>SUM(S23:S36)</f>
        <v>60032.6</v>
      </c>
    </row>
    <row r="38" spans="3:19" ht="15.75" thickBot="1" x14ac:dyDescent="0.3">
      <c r="C38" s="14" t="s">
        <v>176</v>
      </c>
      <c r="D38" s="14"/>
      <c r="E38" s="15">
        <f>1679.03+29.4</f>
        <v>1708.43</v>
      </c>
    </row>
    <row r="39" spans="3:19" x14ac:dyDescent="0.25">
      <c r="D39" s="21" t="s">
        <v>159</v>
      </c>
      <c r="E39" s="19">
        <f>SUM(E28:E38)</f>
        <v>6891.88</v>
      </c>
    </row>
    <row r="41" spans="3:19" x14ac:dyDescent="0.25">
      <c r="C41" s="18" t="s">
        <v>177</v>
      </c>
    </row>
    <row r="42" spans="3:19" x14ac:dyDescent="0.25">
      <c r="C42" t="s">
        <v>75</v>
      </c>
      <c r="E42" s="20">
        <v>1500</v>
      </c>
    </row>
    <row r="43" spans="3:19" x14ac:dyDescent="0.25">
      <c r="C43" t="s">
        <v>179</v>
      </c>
      <c r="E43" s="20">
        <v>0</v>
      </c>
    </row>
    <row r="44" spans="3:19" x14ac:dyDescent="0.25">
      <c r="C44" t="s">
        <v>180</v>
      </c>
      <c r="E44" s="20">
        <v>0</v>
      </c>
      <c r="J44" t="s">
        <v>207</v>
      </c>
      <c r="K44" s="2">
        <v>274.77</v>
      </c>
    </row>
    <row r="45" spans="3:19" x14ac:dyDescent="0.25">
      <c r="C45" t="s">
        <v>175</v>
      </c>
      <c r="E45" s="20">
        <v>60</v>
      </c>
      <c r="J45" t="s">
        <v>84</v>
      </c>
      <c r="K45" s="2">
        <v>44.5</v>
      </c>
    </row>
    <row r="46" spans="3:19" x14ac:dyDescent="0.25">
      <c r="C46" t="s">
        <v>181</v>
      </c>
      <c r="E46" s="20">
        <v>274.77</v>
      </c>
      <c r="J46" t="s">
        <v>145</v>
      </c>
      <c r="K46" s="2">
        <v>85.08</v>
      </c>
    </row>
    <row r="47" spans="3:19" x14ac:dyDescent="0.25">
      <c r="C47" t="s">
        <v>182</v>
      </c>
      <c r="E47" s="20">
        <v>0</v>
      </c>
      <c r="J47" t="s">
        <v>72</v>
      </c>
      <c r="K47" s="2">
        <v>1495.83</v>
      </c>
    </row>
    <row r="48" spans="3:19" x14ac:dyDescent="0.25">
      <c r="C48" t="s">
        <v>183</v>
      </c>
      <c r="E48" s="2">
        <v>163.65</v>
      </c>
      <c r="J48" t="s">
        <v>81</v>
      </c>
      <c r="K48" s="2">
        <v>149.87</v>
      </c>
    </row>
    <row r="49" spans="3:11" x14ac:dyDescent="0.25">
      <c r="C49" t="s">
        <v>184</v>
      </c>
      <c r="E49" s="2">
        <v>299.60000000000002</v>
      </c>
      <c r="J49" t="s">
        <v>80</v>
      </c>
      <c r="K49" s="2">
        <v>163.65</v>
      </c>
    </row>
    <row r="50" spans="3:11" x14ac:dyDescent="0.25">
      <c r="C50" t="s">
        <v>185</v>
      </c>
      <c r="E50" s="2">
        <v>4</v>
      </c>
      <c r="J50" t="s">
        <v>79</v>
      </c>
      <c r="K50" s="2">
        <v>308.3</v>
      </c>
    </row>
    <row r="51" spans="3:11" x14ac:dyDescent="0.25">
      <c r="C51" t="s">
        <v>186</v>
      </c>
      <c r="E51" s="2">
        <v>0</v>
      </c>
      <c r="J51" t="s">
        <v>83</v>
      </c>
      <c r="K51" s="2">
        <v>4</v>
      </c>
    </row>
    <row r="52" spans="3:11" x14ac:dyDescent="0.25">
      <c r="C52" t="s">
        <v>187</v>
      </c>
      <c r="E52" s="2">
        <v>846</v>
      </c>
      <c r="J52" t="s">
        <v>142</v>
      </c>
      <c r="K52" s="2">
        <v>4875</v>
      </c>
    </row>
    <row r="53" spans="3:11" x14ac:dyDescent="0.25">
      <c r="C53" t="s">
        <v>188</v>
      </c>
      <c r="E53" s="2">
        <v>0</v>
      </c>
      <c r="J53" t="s">
        <v>82</v>
      </c>
      <c r="K53" s="2">
        <v>846</v>
      </c>
    </row>
    <row r="54" spans="3:11" x14ac:dyDescent="0.25">
      <c r="C54" t="s">
        <v>169</v>
      </c>
      <c r="E54" s="2">
        <v>149.87</v>
      </c>
      <c r="J54" t="s">
        <v>78</v>
      </c>
      <c r="K54" s="2">
        <v>60</v>
      </c>
    </row>
    <row r="55" spans="3:11" x14ac:dyDescent="0.25">
      <c r="C55" t="s">
        <v>189</v>
      </c>
      <c r="E55" s="2">
        <v>308.3</v>
      </c>
      <c r="J55" t="s">
        <v>212</v>
      </c>
      <c r="K55" s="2">
        <v>299.60000000000002</v>
      </c>
    </row>
    <row r="56" spans="3:11" x14ac:dyDescent="0.25">
      <c r="C56" t="s">
        <v>171</v>
      </c>
      <c r="E56" s="2">
        <v>0</v>
      </c>
      <c r="J56" t="s">
        <v>213</v>
      </c>
      <c r="K56" s="2">
        <v>284</v>
      </c>
    </row>
    <row r="57" spans="3:11" x14ac:dyDescent="0.25">
      <c r="C57" t="s">
        <v>190</v>
      </c>
      <c r="E57" s="2">
        <v>0</v>
      </c>
      <c r="J57" t="s">
        <v>218</v>
      </c>
      <c r="K57" s="2">
        <v>1500</v>
      </c>
    </row>
    <row r="58" spans="3:11" x14ac:dyDescent="0.25">
      <c r="C58" t="s">
        <v>191</v>
      </c>
      <c r="E58" s="2">
        <v>284</v>
      </c>
    </row>
    <row r="59" spans="3:11" x14ac:dyDescent="0.25">
      <c r="C59" t="s">
        <v>192</v>
      </c>
      <c r="E59" s="2">
        <v>0</v>
      </c>
    </row>
    <row r="60" spans="3:11" x14ac:dyDescent="0.25">
      <c r="C60" t="s">
        <v>172</v>
      </c>
      <c r="E60" s="2">
        <v>44.5</v>
      </c>
    </row>
    <row r="61" spans="3:11" x14ac:dyDescent="0.25">
      <c r="C61" t="s">
        <v>145</v>
      </c>
      <c r="E61" s="2">
        <v>85.08</v>
      </c>
    </row>
    <row r="62" spans="3:11" x14ac:dyDescent="0.25">
      <c r="C62" t="s">
        <v>176</v>
      </c>
      <c r="E62" s="2">
        <v>1495.83</v>
      </c>
    </row>
    <row r="63" spans="3:11" x14ac:dyDescent="0.25">
      <c r="C63" t="s">
        <v>193</v>
      </c>
      <c r="E63" s="2">
        <v>0</v>
      </c>
    </row>
    <row r="64" spans="3:11" ht="15.75" thickBot="1" x14ac:dyDescent="0.3">
      <c r="C64" s="14" t="s">
        <v>194</v>
      </c>
      <c r="D64" s="14"/>
      <c r="E64" s="17">
        <v>4875</v>
      </c>
    </row>
    <row r="65" spans="3:5" x14ac:dyDescent="0.25">
      <c r="D65" s="21" t="s">
        <v>159</v>
      </c>
      <c r="E65" s="19">
        <f>SUM(E42:E64)</f>
        <v>10390.6</v>
      </c>
    </row>
    <row r="67" spans="3:5" x14ac:dyDescent="0.25">
      <c r="D67" s="21" t="s">
        <v>195</v>
      </c>
      <c r="E67" s="19">
        <f>E39+E65</f>
        <v>17282.48</v>
      </c>
    </row>
    <row r="68" spans="3:5" x14ac:dyDescent="0.25">
      <c r="E68" s="19"/>
    </row>
    <row r="70" spans="3:5" x14ac:dyDescent="0.25">
      <c r="C70" s="18" t="s">
        <v>196</v>
      </c>
    </row>
    <row r="71" spans="3:5" x14ac:dyDescent="0.25">
      <c r="C71" s="18" t="s">
        <v>197</v>
      </c>
      <c r="E71" s="19">
        <f>E13</f>
        <v>14950</v>
      </c>
    </row>
    <row r="72" spans="3:5" x14ac:dyDescent="0.25">
      <c r="C72" s="18" t="s">
        <v>198</v>
      </c>
      <c r="E72" s="19">
        <f>E16</f>
        <v>2061.7399999999998</v>
      </c>
    </row>
    <row r="73" spans="3:5" x14ac:dyDescent="0.25">
      <c r="C73" s="18" t="s">
        <v>199</v>
      </c>
      <c r="E73" s="19">
        <f>E17</f>
        <v>0</v>
      </c>
    </row>
    <row r="74" spans="3:5" ht="15.75" thickBot="1" x14ac:dyDescent="0.3">
      <c r="C74" s="22" t="s">
        <v>164</v>
      </c>
      <c r="D74" s="14"/>
      <c r="E74" s="23">
        <f>E67</f>
        <v>17282.48</v>
      </c>
    </row>
    <row r="75" spans="3:5" x14ac:dyDescent="0.25">
      <c r="C75" s="18" t="s">
        <v>159</v>
      </c>
      <c r="E75" s="19">
        <f>E71+E72-E74</f>
        <v>-270.7400000000016</v>
      </c>
    </row>
    <row r="76" spans="3:5" x14ac:dyDescent="0.25">
      <c r="C76" s="18"/>
      <c r="E76" s="19"/>
    </row>
    <row r="77" spans="3:5" ht="15.75" thickBot="1" x14ac:dyDescent="0.3">
      <c r="C77" s="22" t="s">
        <v>200</v>
      </c>
      <c r="D77" s="14"/>
      <c r="E77" s="23">
        <f>E33</f>
        <v>0</v>
      </c>
    </row>
    <row r="78" spans="3:5" x14ac:dyDescent="0.25">
      <c r="C78" s="24" t="s">
        <v>201</v>
      </c>
      <c r="E78" s="25">
        <f>E75+E77</f>
        <v>-270.7400000000016</v>
      </c>
    </row>
    <row r="80" spans="3:5" x14ac:dyDescent="0.25">
      <c r="C80" s="24" t="s">
        <v>202</v>
      </c>
      <c r="E80" s="19">
        <f>E16+E10+E12-E65</f>
        <v>1621.1399999999994</v>
      </c>
    </row>
    <row r="81" spans="3:5" ht="15.75" thickBot="1" x14ac:dyDescent="0.3">
      <c r="C81" s="26" t="s">
        <v>203</v>
      </c>
      <c r="D81" s="14"/>
      <c r="E81" s="17">
        <f>E78-E80</f>
        <v>-1891.880000000001</v>
      </c>
    </row>
    <row r="82" spans="3:5" x14ac:dyDescent="0.25">
      <c r="E82" s="25">
        <f>E80+E81</f>
        <v>-270.7400000000016</v>
      </c>
    </row>
    <row r="89" spans="3:5" x14ac:dyDescent="0.25">
      <c r="D89" t="s">
        <v>204</v>
      </c>
      <c r="E89" s="2">
        <f>E78-E82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46" workbookViewId="0">
      <selection activeCell="H89" sqref="H89"/>
    </sheetView>
  </sheetViews>
  <sheetFormatPr defaultRowHeight="15" x14ac:dyDescent="0.25"/>
  <cols>
    <col min="2" max="2" width="11.75" bestFit="1" customWidth="1"/>
    <col min="3" max="3" width="71.375" bestFit="1" customWidth="1"/>
    <col min="4" max="4" width="11.875" bestFit="1" customWidth="1"/>
    <col min="5" max="5" width="22.375" customWidth="1"/>
    <col min="7" max="7" width="18.25" bestFit="1" customWidth="1"/>
    <col min="8" max="8" width="11.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71</v>
      </c>
    </row>
    <row r="2" spans="1:5" x14ac:dyDescent="0.25">
      <c r="A2" t="s">
        <v>4</v>
      </c>
      <c r="B2" s="1">
        <v>42247</v>
      </c>
      <c r="C2" t="s">
        <v>5</v>
      </c>
      <c r="D2" s="2">
        <v>13.04</v>
      </c>
      <c r="E2" t="s">
        <v>72</v>
      </c>
    </row>
    <row r="3" spans="1:5" x14ac:dyDescent="0.25">
      <c r="A3" t="s">
        <v>6</v>
      </c>
      <c r="B3" s="1">
        <v>42247</v>
      </c>
      <c r="C3" t="s">
        <v>7</v>
      </c>
      <c r="D3" s="2">
        <v>3500</v>
      </c>
      <c r="E3" t="s">
        <v>232</v>
      </c>
    </row>
    <row r="4" spans="1:5" x14ac:dyDescent="0.25">
      <c r="A4" t="s">
        <v>8</v>
      </c>
      <c r="B4" s="1">
        <v>42247</v>
      </c>
      <c r="C4" t="s">
        <v>9</v>
      </c>
      <c r="D4" s="2">
        <v>5000</v>
      </c>
      <c r="E4" t="s">
        <v>232</v>
      </c>
    </row>
    <row r="5" spans="1:5" x14ac:dyDescent="0.25">
      <c r="A5" t="s">
        <v>8</v>
      </c>
      <c r="B5" s="1">
        <v>42247</v>
      </c>
      <c r="C5" t="s">
        <v>10</v>
      </c>
      <c r="D5" s="2">
        <v>1400</v>
      </c>
      <c r="E5" t="s">
        <v>232</v>
      </c>
    </row>
    <row r="6" spans="1:5" x14ac:dyDescent="0.25">
      <c r="A6" t="s">
        <v>4</v>
      </c>
      <c r="B6" s="1">
        <v>42247</v>
      </c>
      <c r="C6" t="s">
        <v>11</v>
      </c>
      <c r="D6" s="2">
        <v>-240.62</v>
      </c>
      <c r="E6" t="s">
        <v>72</v>
      </c>
    </row>
    <row r="7" spans="1:5" x14ac:dyDescent="0.25">
      <c r="A7" t="s">
        <v>4</v>
      </c>
      <c r="B7" s="1">
        <v>42247</v>
      </c>
      <c r="C7" t="s">
        <v>12</v>
      </c>
      <c r="D7" s="2">
        <v>-56.31</v>
      </c>
      <c r="E7" t="s">
        <v>72</v>
      </c>
    </row>
    <row r="8" spans="1:5" x14ac:dyDescent="0.25">
      <c r="A8" t="s">
        <v>4</v>
      </c>
      <c r="B8" s="1">
        <v>42247</v>
      </c>
      <c r="C8" t="s">
        <v>13</v>
      </c>
      <c r="D8" s="2">
        <v>-419.18</v>
      </c>
      <c r="E8" t="s">
        <v>72</v>
      </c>
    </row>
    <row r="9" spans="1:5" x14ac:dyDescent="0.25">
      <c r="A9" t="s">
        <v>4</v>
      </c>
      <c r="B9" s="1">
        <v>42247</v>
      </c>
      <c r="C9" t="s">
        <v>14</v>
      </c>
      <c r="D9" s="2">
        <v>-420</v>
      </c>
      <c r="E9" t="s">
        <v>210</v>
      </c>
    </row>
    <row r="10" spans="1:5" x14ac:dyDescent="0.25">
      <c r="A10" t="s">
        <v>4</v>
      </c>
      <c r="B10" s="1">
        <v>42247</v>
      </c>
      <c r="C10" t="s">
        <v>15</v>
      </c>
      <c r="D10" s="2">
        <v>-375</v>
      </c>
      <c r="E10" t="s">
        <v>210</v>
      </c>
    </row>
    <row r="11" spans="1:5" x14ac:dyDescent="0.25">
      <c r="A11" t="s">
        <v>4</v>
      </c>
      <c r="B11" s="1">
        <v>42247</v>
      </c>
      <c r="C11" t="s">
        <v>16</v>
      </c>
      <c r="D11" s="2">
        <v>-120</v>
      </c>
      <c r="E11" t="s">
        <v>82</v>
      </c>
    </row>
    <row r="12" spans="1:5" x14ac:dyDescent="0.25">
      <c r="A12" t="s">
        <v>4</v>
      </c>
      <c r="B12" s="1">
        <v>42247</v>
      </c>
      <c r="C12" t="s">
        <v>17</v>
      </c>
      <c r="D12" s="2">
        <v>-700</v>
      </c>
      <c r="E12" t="s">
        <v>210</v>
      </c>
    </row>
    <row r="13" spans="1:5" x14ac:dyDescent="0.25">
      <c r="A13" t="s">
        <v>4</v>
      </c>
      <c r="B13" s="1">
        <v>42247</v>
      </c>
      <c r="C13" t="s">
        <v>18</v>
      </c>
      <c r="D13" s="2">
        <v>-284</v>
      </c>
      <c r="E13" t="s">
        <v>76</v>
      </c>
    </row>
    <row r="14" spans="1:5" x14ac:dyDescent="0.25">
      <c r="A14" t="s">
        <v>4</v>
      </c>
      <c r="B14" s="1">
        <v>42247</v>
      </c>
      <c r="C14" t="s">
        <v>19</v>
      </c>
      <c r="D14" s="2">
        <v>-299.60000000000002</v>
      </c>
      <c r="E14" t="s">
        <v>77</v>
      </c>
    </row>
    <row r="15" spans="1:5" x14ac:dyDescent="0.25">
      <c r="A15" t="s">
        <v>4</v>
      </c>
      <c r="B15" s="1">
        <v>42247</v>
      </c>
      <c r="C15" t="s">
        <v>20</v>
      </c>
      <c r="D15" s="2">
        <v>-20</v>
      </c>
      <c r="E15" t="s">
        <v>78</v>
      </c>
    </row>
    <row r="16" spans="1:5" x14ac:dyDescent="0.25">
      <c r="A16" t="s">
        <v>4</v>
      </c>
      <c r="B16" s="1">
        <v>42247</v>
      </c>
      <c r="C16" t="s">
        <v>21</v>
      </c>
      <c r="D16" s="2">
        <v>-14.08</v>
      </c>
      <c r="E16" t="s">
        <v>72</v>
      </c>
    </row>
    <row r="17" spans="1:5" x14ac:dyDescent="0.25">
      <c r="A17" t="s">
        <v>4</v>
      </c>
      <c r="B17" s="1">
        <v>42247</v>
      </c>
      <c r="C17" t="s">
        <v>22</v>
      </c>
      <c r="D17" s="2">
        <v>-33.700000000000003</v>
      </c>
      <c r="E17" t="s">
        <v>79</v>
      </c>
    </row>
    <row r="18" spans="1:5" x14ac:dyDescent="0.25">
      <c r="A18" t="s">
        <v>4</v>
      </c>
      <c r="B18" s="1">
        <v>42247</v>
      </c>
      <c r="C18" t="s">
        <v>23</v>
      </c>
      <c r="D18" s="2">
        <v>-8.41</v>
      </c>
      <c r="E18" t="s">
        <v>79</v>
      </c>
    </row>
    <row r="19" spans="1:5" x14ac:dyDescent="0.25">
      <c r="A19" t="s">
        <v>4</v>
      </c>
      <c r="B19" s="1">
        <v>42247</v>
      </c>
      <c r="C19" t="s">
        <v>24</v>
      </c>
      <c r="D19" s="2">
        <v>-15</v>
      </c>
      <c r="E19" t="s">
        <v>78</v>
      </c>
    </row>
    <row r="20" spans="1:5" x14ac:dyDescent="0.25">
      <c r="A20" t="s">
        <v>4</v>
      </c>
      <c r="B20" s="1">
        <v>42247</v>
      </c>
      <c r="C20" t="s">
        <v>25</v>
      </c>
      <c r="D20" s="2">
        <v>-124.2</v>
      </c>
      <c r="E20" t="s">
        <v>79</v>
      </c>
    </row>
    <row r="21" spans="1:5" x14ac:dyDescent="0.25">
      <c r="A21" t="s">
        <v>4</v>
      </c>
      <c r="B21" s="1">
        <v>42247</v>
      </c>
      <c r="C21" t="s">
        <v>26</v>
      </c>
      <c r="D21" s="2">
        <v>-13.04</v>
      </c>
      <c r="E21" t="s">
        <v>72</v>
      </c>
    </row>
    <row r="22" spans="1:5" x14ac:dyDescent="0.25">
      <c r="A22" t="s">
        <v>4</v>
      </c>
      <c r="B22" s="1">
        <v>42247</v>
      </c>
      <c r="C22" t="s">
        <v>27</v>
      </c>
      <c r="D22" s="2">
        <v>-25</v>
      </c>
      <c r="E22" t="s">
        <v>80</v>
      </c>
    </row>
    <row r="23" spans="1:5" x14ac:dyDescent="0.25">
      <c r="A23" t="s">
        <v>4</v>
      </c>
      <c r="B23" s="1">
        <v>42247</v>
      </c>
      <c r="C23" t="s">
        <v>28</v>
      </c>
      <c r="D23" s="2">
        <v>-30.38</v>
      </c>
      <c r="E23" t="s">
        <v>72</v>
      </c>
    </row>
    <row r="24" spans="1:5" x14ac:dyDescent="0.25">
      <c r="A24" t="s">
        <v>4</v>
      </c>
      <c r="B24" s="1">
        <v>42247</v>
      </c>
      <c r="C24" t="s">
        <v>29</v>
      </c>
      <c r="D24" s="2">
        <v>-15</v>
      </c>
      <c r="E24" t="s">
        <v>78</v>
      </c>
    </row>
    <row r="25" spans="1:5" x14ac:dyDescent="0.25">
      <c r="A25" t="s">
        <v>4</v>
      </c>
      <c r="B25" s="1">
        <v>42247</v>
      </c>
      <c r="C25" t="s">
        <v>30</v>
      </c>
      <c r="D25" s="2">
        <v>-50</v>
      </c>
      <c r="E25" t="s">
        <v>79</v>
      </c>
    </row>
    <row r="26" spans="1:5" x14ac:dyDescent="0.25">
      <c r="A26" t="s">
        <v>4</v>
      </c>
      <c r="B26" s="1">
        <v>42247</v>
      </c>
      <c r="C26" t="s">
        <v>31</v>
      </c>
      <c r="D26" s="2">
        <v>-11.5</v>
      </c>
      <c r="E26" t="s">
        <v>81</v>
      </c>
    </row>
    <row r="27" spans="1:5" x14ac:dyDescent="0.25">
      <c r="A27" t="s">
        <v>4</v>
      </c>
      <c r="B27" s="1">
        <v>42247</v>
      </c>
      <c r="C27" t="s">
        <v>32</v>
      </c>
      <c r="D27" s="2">
        <v>-10.54</v>
      </c>
      <c r="E27" t="s">
        <v>81</v>
      </c>
    </row>
    <row r="28" spans="1:5" x14ac:dyDescent="0.25">
      <c r="A28" t="s">
        <v>4</v>
      </c>
      <c r="B28" s="1">
        <v>42247</v>
      </c>
      <c r="C28" t="s">
        <v>33</v>
      </c>
      <c r="D28" s="2">
        <v>-1000</v>
      </c>
      <c r="E28" t="s">
        <v>75</v>
      </c>
    </row>
    <row r="29" spans="1:5" x14ac:dyDescent="0.25">
      <c r="A29" t="s">
        <v>4</v>
      </c>
      <c r="B29" s="1">
        <v>42247</v>
      </c>
      <c r="C29" t="s">
        <v>34</v>
      </c>
      <c r="D29" s="2">
        <v>-500</v>
      </c>
      <c r="E29" t="s">
        <v>75</v>
      </c>
    </row>
    <row r="30" spans="1:5" x14ac:dyDescent="0.25">
      <c r="A30" t="s">
        <v>4</v>
      </c>
      <c r="B30" s="1">
        <v>42247</v>
      </c>
      <c r="C30" t="s">
        <v>35</v>
      </c>
      <c r="D30" s="2">
        <v>-36.04</v>
      </c>
      <c r="E30" t="s">
        <v>79</v>
      </c>
    </row>
    <row r="31" spans="1:5" x14ac:dyDescent="0.25">
      <c r="A31" t="s">
        <v>4</v>
      </c>
      <c r="B31" s="1">
        <v>42247</v>
      </c>
      <c r="C31" t="s">
        <v>36</v>
      </c>
      <c r="D31" s="2">
        <v>-16.059999999999999</v>
      </c>
      <c r="E31" t="s">
        <v>81</v>
      </c>
    </row>
    <row r="32" spans="1:5" x14ac:dyDescent="0.25">
      <c r="A32" t="s">
        <v>4</v>
      </c>
      <c r="B32" s="1">
        <v>42247</v>
      </c>
      <c r="C32" t="s">
        <v>37</v>
      </c>
      <c r="D32" s="2">
        <v>-23</v>
      </c>
      <c r="E32" t="s">
        <v>82</v>
      </c>
    </row>
    <row r="33" spans="1:5" x14ac:dyDescent="0.25">
      <c r="A33" t="s">
        <v>4</v>
      </c>
      <c r="B33" s="1">
        <v>42247</v>
      </c>
      <c r="C33" t="s">
        <v>38</v>
      </c>
      <c r="D33" s="2">
        <v>-103</v>
      </c>
      <c r="E33" t="s">
        <v>82</v>
      </c>
    </row>
    <row r="34" spans="1:5" x14ac:dyDescent="0.25">
      <c r="A34" t="s">
        <v>4</v>
      </c>
      <c r="B34" s="1">
        <v>42247</v>
      </c>
      <c r="C34" t="s">
        <v>39</v>
      </c>
      <c r="D34" s="2">
        <v>-22.67</v>
      </c>
      <c r="E34" t="s">
        <v>79</v>
      </c>
    </row>
    <row r="35" spans="1:5" x14ac:dyDescent="0.25">
      <c r="A35" t="s">
        <v>40</v>
      </c>
      <c r="B35" s="1">
        <v>42247</v>
      </c>
      <c r="C35" t="s">
        <v>41</v>
      </c>
      <c r="D35" s="2">
        <v>-3380</v>
      </c>
      <c r="E35" t="s">
        <v>210</v>
      </c>
    </row>
    <row r="36" spans="1:5" x14ac:dyDescent="0.25">
      <c r="A36" t="s">
        <v>4</v>
      </c>
      <c r="B36" s="1">
        <v>42247</v>
      </c>
      <c r="C36" t="s">
        <v>42</v>
      </c>
      <c r="D36" s="2">
        <v>-17.649999999999999</v>
      </c>
      <c r="E36" t="s">
        <v>79</v>
      </c>
    </row>
    <row r="37" spans="1:5" x14ac:dyDescent="0.25">
      <c r="A37" t="s">
        <v>4</v>
      </c>
      <c r="B37" s="1">
        <v>42247</v>
      </c>
      <c r="C37" t="s">
        <v>43</v>
      </c>
      <c r="D37" s="2">
        <v>-2</v>
      </c>
      <c r="E37" t="s">
        <v>83</v>
      </c>
    </row>
    <row r="38" spans="1:5" x14ac:dyDescent="0.25">
      <c r="A38" t="s">
        <v>4</v>
      </c>
      <c r="B38" s="1">
        <v>42247</v>
      </c>
      <c r="C38" t="s">
        <v>43</v>
      </c>
      <c r="D38" s="2">
        <v>-2</v>
      </c>
      <c r="E38" t="s">
        <v>83</v>
      </c>
    </row>
    <row r="39" spans="1:5" x14ac:dyDescent="0.25">
      <c r="A39" t="s">
        <v>4</v>
      </c>
      <c r="B39" s="1">
        <v>42244</v>
      </c>
      <c r="C39" t="s">
        <v>44</v>
      </c>
      <c r="D39" s="2">
        <v>-18.79</v>
      </c>
      <c r="E39" t="s">
        <v>81</v>
      </c>
    </row>
    <row r="40" spans="1:5" x14ac:dyDescent="0.25">
      <c r="A40" t="s">
        <v>4</v>
      </c>
      <c r="B40" s="1">
        <v>42244</v>
      </c>
      <c r="C40" t="s">
        <v>45</v>
      </c>
      <c r="D40" s="2">
        <v>-78.87</v>
      </c>
      <c r="E40" t="s">
        <v>72</v>
      </c>
    </row>
    <row r="41" spans="1:5" x14ac:dyDescent="0.25">
      <c r="A41" t="s">
        <v>4</v>
      </c>
      <c r="B41" s="1">
        <v>42244</v>
      </c>
      <c r="C41" t="s">
        <v>46</v>
      </c>
      <c r="D41" s="2">
        <v>-20</v>
      </c>
      <c r="E41" t="s">
        <v>80</v>
      </c>
    </row>
    <row r="42" spans="1:5" x14ac:dyDescent="0.25">
      <c r="A42" t="s">
        <v>4</v>
      </c>
      <c r="B42" s="1">
        <v>42244</v>
      </c>
      <c r="C42" t="s">
        <v>47</v>
      </c>
      <c r="D42" s="2">
        <v>-29.26</v>
      </c>
      <c r="E42" t="s">
        <v>80</v>
      </c>
    </row>
    <row r="43" spans="1:5" x14ac:dyDescent="0.25">
      <c r="A43" t="s">
        <v>4</v>
      </c>
      <c r="B43" s="1">
        <v>42243</v>
      </c>
      <c r="C43" t="s">
        <v>48</v>
      </c>
      <c r="D43" s="2">
        <v>-26.56</v>
      </c>
      <c r="E43" t="s">
        <v>80</v>
      </c>
    </row>
    <row r="44" spans="1:5" x14ac:dyDescent="0.25">
      <c r="A44" t="s">
        <v>4</v>
      </c>
      <c r="B44" s="1">
        <v>42243</v>
      </c>
      <c r="C44" t="s">
        <v>48</v>
      </c>
      <c r="D44" s="2">
        <v>-23.13</v>
      </c>
      <c r="E44" t="s">
        <v>80</v>
      </c>
    </row>
    <row r="45" spans="1:5" x14ac:dyDescent="0.25">
      <c r="A45" t="s">
        <v>4</v>
      </c>
      <c r="B45" s="1">
        <v>42243</v>
      </c>
      <c r="C45" t="s">
        <v>49</v>
      </c>
      <c r="D45" s="2">
        <v>-286.07</v>
      </c>
      <c r="E45" t="s">
        <v>72</v>
      </c>
    </row>
    <row r="46" spans="1:5" x14ac:dyDescent="0.25">
      <c r="A46" t="s">
        <v>4</v>
      </c>
      <c r="B46" s="1">
        <v>42243</v>
      </c>
      <c r="C46" t="s">
        <v>50</v>
      </c>
      <c r="D46" s="2">
        <v>-3.5</v>
      </c>
      <c r="E46" t="s">
        <v>84</v>
      </c>
    </row>
    <row r="47" spans="1:5" x14ac:dyDescent="0.25">
      <c r="A47" t="s">
        <v>4</v>
      </c>
      <c r="B47" s="1">
        <v>42243</v>
      </c>
      <c r="C47" t="s">
        <v>51</v>
      </c>
      <c r="D47" s="2">
        <v>-90.98</v>
      </c>
      <c r="E47" t="s">
        <v>81</v>
      </c>
    </row>
    <row r="48" spans="1:5" x14ac:dyDescent="0.25">
      <c r="A48" t="s">
        <v>4</v>
      </c>
      <c r="B48" s="1">
        <v>42243</v>
      </c>
      <c r="C48" t="s">
        <v>52</v>
      </c>
      <c r="D48" s="2">
        <v>-300</v>
      </c>
      <c r="E48" t="s">
        <v>82</v>
      </c>
    </row>
    <row r="49" spans="1:5" x14ac:dyDescent="0.25">
      <c r="A49" t="s">
        <v>4</v>
      </c>
      <c r="B49" s="1">
        <v>42243</v>
      </c>
      <c r="C49" t="s">
        <v>53</v>
      </c>
      <c r="D49" s="2">
        <v>-10</v>
      </c>
      <c r="E49" t="s">
        <v>78</v>
      </c>
    </row>
    <row r="50" spans="1:5" x14ac:dyDescent="0.25">
      <c r="A50" t="s">
        <v>4</v>
      </c>
      <c r="B50" s="1">
        <v>42243</v>
      </c>
      <c r="C50" t="s">
        <v>54</v>
      </c>
      <c r="D50" s="2">
        <v>-22.12</v>
      </c>
      <c r="E50" t="s">
        <v>72</v>
      </c>
    </row>
    <row r="51" spans="1:5" x14ac:dyDescent="0.25">
      <c r="A51" t="s">
        <v>4</v>
      </c>
      <c r="B51" s="1">
        <v>42243</v>
      </c>
      <c r="C51" t="s">
        <v>55</v>
      </c>
      <c r="D51" s="2">
        <v>-47.59</v>
      </c>
      <c r="E51" t="s">
        <v>72</v>
      </c>
    </row>
    <row r="52" spans="1:5" x14ac:dyDescent="0.25">
      <c r="A52" t="s">
        <v>4</v>
      </c>
      <c r="B52" s="1">
        <v>42243</v>
      </c>
      <c r="C52" t="s">
        <v>56</v>
      </c>
      <c r="D52" s="2">
        <v>-149.78</v>
      </c>
      <c r="E52" t="s">
        <v>85</v>
      </c>
    </row>
    <row r="53" spans="1:5" x14ac:dyDescent="0.25">
      <c r="A53" t="s">
        <v>4</v>
      </c>
      <c r="B53" s="1">
        <v>42242</v>
      </c>
      <c r="C53" t="s">
        <v>57</v>
      </c>
      <c r="D53" s="2">
        <v>-150.88999999999999</v>
      </c>
      <c r="E53" t="s">
        <v>72</v>
      </c>
    </row>
    <row r="54" spans="1:5" x14ac:dyDescent="0.25">
      <c r="A54" t="s">
        <v>4</v>
      </c>
      <c r="B54" s="1">
        <v>42242</v>
      </c>
      <c r="C54" t="s">
        <v>58</v>
      </c>
      <c r="D54" s="2">
        <v>-47.91</v>
      </c>
      <c r="E54" t="s">
        <v>72</v>
      </c>
    </row>
    <row r="55" spans="1:5" x14ac:dyDescent="0.25">
      <c r="A55" t="s">
        <v>4</v>
      </c>
      <c r="B55" s="1">
        <v>42242</v>
      </c>
      <c r="C55" t="s">
        <v>59</v>
      </c>
      <c r="D55" s="2">
        <v>-17</v>
      </c>
      <c r="E55" t="s">
        <v>84</v>
      </c>
    </row>
    <row r="56" spans="1:5" x14ac:dyDescent="0.25">
      <c r="A56" t="s">
        <v>4</v>
      </c>
      <c r="B56" s="1">
        <v>42242</v>
      </c>
      <c r="C56" t="s">
        <v>60</v>
      </c>
      <c r="D56" s="2">
        <v>-39.700000000000003</v>
      </c>
      <c r="E56" t="s">
        <v>80</v>
      </c>
    </row>
    <row r="57" spans="1:5" x14ac:dyDescent="0.25">
      <c r="A57" t="s">
        <v>4</v>
      </c>
      <c r="B57" s="1">
        <v>42242</v>
      </c>
      <c r="C57" t="s">
        <v>61</v>
      </c>
      <c r="D57" s="2">
        <v>-15.61</v>
      </c>
      <c r="E57" t="s">
        <v>72</v>
      </c>
    </row>
    <row r="58" spans="1:5" x14ac:dyDescent="0.25">
      <c r="A58" t="s">
        <v>4</v>
      </c>
      <c r="B58" s="1">
        <v>42242</v>
      </c>
      <c r="C58" t="s">
        <v>62</v>
      </c>
      <c r="D58" s="2">
        <v>-15.63</v>
      </c>
      <c r="E58" t="s">
        <v>79</v>
      </c>
    </row>
    <row r="59" spans="1:5" x14ac:dyDescent="0.25">
      <c r="A59" t="s">
        <v>4</v>
      </c>
      <c r="B59" s="1">
        <v>42241</v>
      </c>
      <c r="C59" t="s">
        <v>63</v>
      </c>
      <c r="D59" s="2">
        <v>-1</v>
      </c>
      <c r="E59" t="s">
        <v>81</v>
      </c>
    </row>
    <row r="60" spans="1:5" x14ac:dyDescent="0.25">
      <c r="A60" t="s">
        <v>4</v>
      </c>
      <c r="B60" s="1">
        <v>42241</v>
      </c>
      <c r="C60" t="s">
        <v>63</v>
      </c>
      <c r="D60" s="2">
        <v>-1</v>
      </c>
      <c r="E60" t="s">
        <v>81</v>
      </c>
    </row>
    <row r="61" spans="1:5" x14ac:dyDescent="0.25">
      <c r="A61" t="s">
        <v>4</v>
      </c>
      <c r="B61" s="1">
        <v>42241</v>
      </c>
      <c r="C61" t="s">
        <v>64</v>
      </c>
      <c r="D61" s="2">
        <v>-85.08</v>
      </c>
      <c r="E61" t="s">
        <v>145</v>
      </c>
    </row>
    <row r="62" spans="1:5" x14ac:dyDescent="0.25">
      <c r="A62" t="s">
        <v>4</v>
      </c>
      <c r="B62" s="1">
        <v>42241</v>
      </c>
      <c r="C62" t="s">
        <v>65</v>
      </c>
      <c r="D62" s="2">
        <v>-86.2</v>
      </c>
      <c r="E62" t="s">
        <v>72</v>
      </c>
    </row>
    <row r="63" spans="1:5" x14ac:dyDescent="0.25">
      <c r="A63" t="s">
        <v>4</v>
      </c>
      <c r="B63" s="1">
        <v>42241</v>
      </c>
      <c r="C63" t="s">
        <v>66</v>
      </c>
      <c r="D63" s="2">
        <v>-300</v>
      </c>
      <c r="E63" t="s">
        <v>82</v>
      </c>
    </row>
    <row r="64" spans="1:5" x14ac:dyDescent="0.25">
      <c r="A64" t="s">
        <v>8</v>
      </c>
      <c r="B64" s="1">
        <v>42240</v>
      </c>
      <c r="C64" t="s">
        <v>67</v>
      </c>
      <c r="D64" s="2">
        <v>2500</v>
      </c>
      <c r="E64" t="s">
        <v>232</v>
      </c>
    </row>
    <row r="65" spans="1:8" x14ac:dyDescent="0.25">
      <c r="A65" t="s">
        <v>4</v>
      </c>
      <c r="B65" s="1">
        <v>42240</v>
      </c>
      <c r="C65" t="s">
        <v>68</v>
      </c>
      <c r="D65" s="2">
        <v>-95</v>
      </c>
      <c r="E65" t="s">
        <v>85</v>
      </c>
    </row>
    <row r="66" spans="1:8" x14ac:dyDescent="0.25">
      <c r="A66" t="s">
        <v>4</v>
      </c>
      <c r="B66" s="1">
        <v>42240</v>
      </c>
      <c r="C66" t="s">
        <v>69</v>
      </c>
      <c r="D66" s="2">
        <v>-15</v>
      </c>
      <c r="E66" t="s">
        <v>84</v>
      </c>
    </row>
    <row r="67" spans="1:8" x14ac:dyDescent="0.25">
      <c r="A67" t="s">
        <v>4</v>
      </c>
      <c r="B67" s="1">
        <v>42240</v>
      </c>
      <c r="C67" t="s">
        <v>69</v>
      </c>
      <c r="D67" s="2">
        <v>-9</v>
      </c>
      <c r="E67" t="s">
        <v>84</v>
      </c>
    </row>
    <row r="68" spans="1:8" x14ac:dyDescent="0.25">
      <c r="A68" t="s">
        <v>4</v>
      </c>
      <c r="B68" s="1">
        <v>42240</v>
      </c>
      <c r="C68" t="s">
        <v>70</v>
      </c>
      <c r="D68" s="2">
        <v>-29.99</v>
      </c>
      <c r="E68" t="s">
        <v>85</v>
      </c>
    </row>
    <row r="70" spans="1:8" x14ac:dyDescent="0.25">
      <c r="G70" t="s">
        <v>207</v>
      </c>
      <c r="H70">
        <v>274.77</v>
      </c>
    </row>
    <row r="71" spans="1:8" x14ac:dyDescent="0.25">
      <c r="G71" t="s">
        <v>84</v>
      </c>
      <c r="H71">
        <v>44.5</v>
      </c>
    </row>
    <row r="72" spans="1:8" x14ac:dyDescent="0.25">
      <c r="G72" t="s">
        <v>145</v>
      </c>
      <c r="H72">
        <v>85.08</v>
      </c>
    </row>
    <row r="73" spans="1:8" x14ac:dyDescent="0.25">
      <c r="D73">
        <f>SUBTOTAL(9,D2:D72)</f>
        <v>2009.4000000000003</v>
      </c>
      <c r="G73" t="s">
        <v>72</v>
      </c>
      <c r="H73">
        <v>1495.83</v>
      </c>
    </row>
    <row r="74" spans="1:8" x14ac:dyDescent="0.25">
      <c r="G74" t="s">
        <v>81</v>
      </c>
      <c r="H74">
        <v>149.87</v>
      </c>
    </row>
    <row r="75" spans="1:8" x14ac:dyDescent="0.25">
      <c r="G75" t="s">
        <v>80</v>
      </c>
      <c r="H75">
        <v>163.65</v>
      </c>
    </row>
    <row r="76" spans="1:8" x14ac:dyDescent="0.25">
      <c r="G76" t="s">
        <v>79</v>
      </c>
      <c r="H76">
        <v>308.3</v>
      </c>
    </row>
    <row r="77" spans="1:8" x14ac:dyDescent="0.25">
      <c r="G77" t="s">
        <v>83</v>
      </c>
      <c r="H77">
        <v>4</v>
      </c>
    </row>
    <row r="78" spans="1:8" x14ac:dyDescent="0.25">
      <c r="G78" t="s">
        <v>142</v>
      </c>
      <c r="H78">
        <v>4875</v>
      </c>
    </row>
    <row r="79" spans="1:8" x14ac:dyDescent="0.25">
      <c r="G79" t="s">
        <v>82</v>
      </c>
      <c r="H79">
        <v>846</v>
      </c>
    </row>
    <row r="80" spans="1:8" x14ac:dyDescent="0.25">
      <c r="G80" t="s">
        <v>78</v>
      </c>
      <c r="H80">
        <v>60</v>
      </c>
    </row>
    <row r="81" spans="7:8" x14ac:dyDescent="0.25">
      <c r="G81" t="s">
        <v>212</v>
      </c>
      <c r="H81">
        <v>299.60000000000002</v>
      </c>
    </row>
    <row r="82" spans="7:8" x14ac:dyDescent="0.25">
      <c r="G82" t="s">
        <v>213</v>
      </c>
      <c r="H82">
        <v>284</v>
      </c>
    </row>
    <row r="83" spans="7:8" x14ac:dyDescent="0.25">
      <c r="G83" t="s">
        <v>218</v>
      </c>
      <c r="H83" s="3">
        <v>1500</v>
      </c>
    </row>
    <row r="88" spans="7:8" x14ac:dyDescent="0.25">
      <c r="H88">
        <f>SUM(H70:H87)</f>
        <v>10390.6</v>
      </c>
    </row>
  </sheetData>
  <autoFilter ref="A1:E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August 2015 bank</vt:lpstr>
      <vt:lpstr>08 08 15 report</vt:lpstr>
      <vt:lpstr>08 08 15 bank</vt:lpstr>
      <vt:lpstr>08 15 15 report</vt:lpstr>
      <vt:lpstr>08 15 15 bank</vt:lpstr>
      <vt:lpstr>08 22 15 report</vt:lpstr>
      <vt:lpstr>08 22 15 bank</vt:lpstr>
      <vt:lpstr>08 31 15 report</vt:lpstr>
      <vt:lpstr>08 31 15 bank</vt:lpstr>
      <vt:lpstr>monthly reconciled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2016-10-01T17:53:31Z</cp:lastPrinted>
  <dcterms:created xsi:type="dcterms:W3CDTF">2015-09-04T20:22:19Z</dcterms:created>
  <dcterms:modified xsi:type="dcterms:W3CDTF">2016-10-01T17:53:34Z</dcterms:modified>
</cp:coreProperties>
</file>