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p Floor Designs\Administration\"/>
    </mc:Choice>
  </mc:AlternateContent>
  <bookViews>
    <workbookView xWindow="0" yWindow="0" windowWidth="28800" windowHeight="12435" firstSheet="4" activeTab="10"/>
  </bookViews>
  <sheets>
    <sheet name="07 04 15 report" sheetId="1" r:id="rId1"/>
    <sheet name="07 04 15 bank" sheetId="2" r:id="rId2"/>
    <sheet name="07 11 15 report" sheetId="3" r:id="rId3"/>
    <sheet name="07 11 15 bank" sheetId="4" r:id="rId4"/>
    <sheet name="07 18 15 report" sheetId="5" r:id="rId5"/>
    <sheet name="07 18 15 bank" sheetId="6" r:id="rId6"/>
    <sheet name="07 25 15 report" sheetId="7" r:id="rId7"/>
    <sheet name="07 25 15 bank" sheetId="8" r:id="rId8"/>
    <sheet name="07 31 15 report" sheetId="9" r:id="rId9"/>
    <sheet name="07 31 15 bank" sheetId="10" r:id="rId10"/>
    <sheet name="general report" sheetId="11" r:id="rId11"/>
    <sheet name="Sheet1" sheetId="13" r:id="rId12"/>
    <sheet name="month bank" sheetId="12" r:id="rId13"/>
  </sheets>
  <definedNames>
    <definedName name="_xlnm._FilterDatabase" localSheetId="1" hidden="1">'07 04 15 bank'!$A$1:$E$22</definedName>
    <definedName name="_xlnm._FilterDatabase" localSheetId="3" hidden="1">'07 11 15 bank'!$A$1:$E$12</definedName>
    <definedName name="_xlnm._FilterDatabase" localSheetId="5" hidden="1">'07 18 15 bank'!$A$1:$E$1</definedName>
    <definedName name="_xlnm._FilterDatabase" localSheetId="7" hidden="1">'07 25 15 bank'!$A$1:$E$42</definedName>
    <definedName name="_xlnm._FilterDatabase" localSheetId="9" hidden="1">'07 31 15 bank'!$A$1:$E$47</definedName>
    <definedName name="_xlnm._FilterDatabase" localSheetId="12" hidden="1">'month bank'!$A$1:$E$129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1" l="1"/>
  <c r="D13" i="11"/>
  <c r="F11" i="11"/>
  <c r="E80" i="5"/>
  <c r="E42" i="3"/>
  <c r="E32" i="11"/>
  <c r="F32" i="11" s="1"/>
  <c r="E30" i="11"/>
  <c r="F30" i="11" s="1"/>
  <c r="E26" i="11"/>
  <c r="E28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D12" i="11"/>
  <c r="F12" i="11" s="1"/>
  <c r="E10" i="11"/>
  <c r="D10" i="11"/>
  <c r="E6" i="11"/>
  <c r="E41" i="11" s="1"/>
  <c r="D6" i="11"/>
  <c r="D41" i="11" s="1"/>
  <c r="E78" i="1"/>
  <c r="D35" i="11"/>
  <c r="F33" i="11"/>
  <c r="F31" i="11"/>
  <c r="F29" i="11"/>
  <c r="F28" i="11"/>
  <c r="F27" i="11"/>
  <c r="F25" i="11"/>
  <c r="F14" i="11"/>
  <c r="E69" i="9"/>
  <c r="E42" i="9"/>
  <c r="E24" i="9"/>
  <c r="E79" i="9"/>
  <c r="E77" i="9"/>
  <c r="E76" i="9"/>
  <c r="D63" i="10"/>
  <c r="F15" i="11" l="1"/>
  <c r="F18" i="11"/>
  <c r="E35" i="11"/>
  <c r="F26" i="11"/>
  <c r="F20" i="11"/>
  <c r="F19" i="11"/>
  <c r="F17" i="11"/>
  <c r="F16" i="11"/>
  <c r="E21" i="11"/>
  <c r="F13" i="11"/>
  <c r="D21" i="11"/>
  <c r="D42" i="11" s="1"/>
  <c r="D44" i="11" s="1"/>
  <c r="F35" i="11"/>
  <c r="F10" i="11"/>
  <c r="F41" i="11"/>
  <c r="F6" i="11"/>
  <c r="E71" i="9"/>
  <c r="E80" i="9" s="1"/>
  <c r="E42" i="11" l="1"/>
  <c r="E44" i="11" s="1"/>
  <c r="D37" i="11"/>
  <c r="F21" i="11"/>
  <c r="F42" i="11" l="1"/>
  <c r="F44" i="11" s="1"/>
  <c r="E79" i="1" l="1"/>
  <c r="E70" i="1"/>
  <c r="E69" i="1"/>
  <c r="E21" i="1"/>
  <c r="E42" i="7" l="1"/>
  <c r="D62" i="8"/>
  <c r="E24" i="7"/>
  <c r="E79" i="7" s="1"/>
  <c r="E15" i="7"/>
  <c r="E76" i="7" s="1"/>
  <c r="E83" i="7"/>
  <c r="E77" i="7"/>
  <c r="E69" i="7"/>
  <c r="E12" i="7"/>
  <c r="E75" i="7" s="1"/>
  <c r="E79" i="5"/>
  <c r="E81" i="5"/>
  <c r="E24" i="5"/>
  <c r="E19" i="5"/>
  <c r="E78" i="5" s="1"/>
  <c r="E85" i="5"/>
  <c r="E71" i="5"/>
  <c r="E44" i="5"/>
  <c r="E27" i="5"/>
  <c r="E16" i="5"/>
  <c r="E77" i="5" s="1"/>
  <c r="E77" i="3"/>
  <c r="E19" i="3"/>
  <c r="E76" i="3" s="1"/>
  <c r="E24" i="3"/>
  <c r="D22" i="4"/>
  <c r="D26" i="2"/>
  <c r="D184" i="12"/>
  <c r="E71" i="7" l="1"/>
  <c r="E80" i="7" s="1"/>
  <c r="E73" i="5"/>
  <c r="E82" i="5" s="1"/>
  <c r="E12" i="9" l="1"/>
  <c r="E81" i="3"/>
  <c r="E69" i="3"/>
  <c r="E16" i="3"/>
  <c r="E75" i="3" s="1"/>
  <c r="E75" i="9" l="1"/>
  <c r="E71" i="3"/>
  <c r="E78" i="3" s="1"/>
  <c r="E79" i="3" s="1"/>
  <c r="E74" i="1" l="1"/>
  <c r="E62" i="1"/>
  <c r="E37" i="1"/>
  <c r="E13" i="1"/>
  <c r="E68" i="1" s="1"/>
  <c r="E82" i="3" l="1"/>
  <c r="E86" i="3" s="1"/>
  <c r="E83" i="5"/>
  <c r="E86" i="5" s="1"/>
  <c r="E90" i="5" s="1"/>
  <c r="E64" i="1"/>
  <c r="E71" i="1" s="1"/>
  <c r="E21" i="5" l="1"/>
  <c r="E87" i="3"/>
  <c r="E17" i="7"/>
  <c r="E78" i="7" s="1"/>
  <c r="E81" i="7" s="1"/>
  <c r="E84" i="7" s="1"/>
  <c r="E91" i="5"/>
  <c r="E72" i="1"/>
  <c r="E75" i="1" s="1"/>
  <c r="E86" i="1" s="1"/>
  <c r="E88" i="7" l="1"/>
  <c r="E89" i="7" s="1"/>
  <c r="E17" i="9" s="1"/>
  <c r="E78" i="9" s="1"/>
  <c r="E81" i="9" s="1"/>
  <c r="E85" i="9" s="1"/>
  <c r="E89" i="9" s="1"/>
  <c r="E90" i="9" s="1"/>
</calcChain>
</file>

<file path=xl/sharedStrings.xml><?xml version="1.0" encoding="utf-8"?>
<sst xmlns="http://schemas.openxmlformats.org/spreadsheetml/2006/main" count="1299" uniqueCount="250">
  <si>
    <t xml:space="preserve">      Weekly Reconciliation</t>
  </si>
  <si>
    <t>Week of:</t>
  </si>
  <si>
    <t>INCOME</t>
  </si>
  <si>
    <t>REF # /</t>
  </si>
  <si>
    <t>CHECKS</t>
  </si>
  <si>
    <t>CHECKS #</t>
  </si>
  <si>
    <t>AMOUNT</t>
  </si>
  <si>
    <t>Cash Deposits</t>
  </si>
  <si>
    <t>Cash</t>
  </si>
  <si>
    <t>TOTAL</t>
  </si>
  <si>
    <t xml:space="preserve">BANK </t>
  </si>
  <si>
    <t>CREDIT</t>
  </si>
  <si>
    <t>BEGINNING BALANCE</t>
  </si>
  <si>
    <t>TOTAL INCOME</t>
  </si>
  <si>
    <t>EXPENSES</t>
  </si>
  <si>
    <t>CASH</t>
  </si>
  <si>
    <t>PAYROLL</t>
  </si>
  <si>
    <t>CONSCORCIO</t>
  </si>
  <si>
    <t>MEALS</t>
  </si>
  <si>
    <t>ACCOUNT TRANSFERS</t>
  </si>
  <si>
    <t>PARKING</t>
  </si>
  <si>
    <t>GAS</t>
  </si>
  <si>
    <t>AUTO MAINTENANCE</t>
  </si>
  <si>
    <t>TOLL</t>
  </si>
  <si>
    <t>MATERIAL</t>
  </si>
  <si>
    <t>BANK</t>
  </si>
  <si>
    <t>AUTO EXPENSE</t>
  </si>
  <si>
    <t>SUMMONS</t>
  </si>
  <si>
    <t>AUTO INSURANCE</t>
  </si>
  <si>
    <t>OFFICE EXPENSE</t>
  </si>
  <si>
    <t>CREDIT ONE</t>
  </si>
  <si>
    <t>GASOLINE</t>
  </si>
  <si>
    <t>CAR REPAIR</t>
  </si>
  <si>
    <t>BANK FEES</t>
  </si>
  <si>
    <t>CLOTHES</t>
  </si>
  <si>
    <t>WITHDRAWAL</t>
  </si>
  <si>
    <t>TRANSPORTATION/TRAVEL</t>
  </si>
  <si>
    <t>PERSONAL</t>
  </si>
  <si>
    <t>NANCY</t>
  </si>
  <si>
    <t>TELEPHONE</t>
  </si>
  <si>
    <t>INTERNET</t>
  </si>
  <si>
    <t>TOOLS AND EQUIPMENT</t>
  </si>
  <si>
    <t>OUTSIDE CONTRACTORS</t>
  </si>
  <si>
    <t>EXPENSE GRAND TOTAL</t>
  </si>
  <si>
    <t>SUMMARY</t>
  </si>
  <si>
    <t>GROSS INCOME</t>
  </si>
  <si>
    <t>ACCOUNT TRANSFER</t>
  </si>
  <si>
    <t>TD BANK FOR PAYROLL</t>
  </si>
  <si>
    <t>CASH / INCOME BALANCE</t>
  </si>
  <si>
    <t>07/01/15-07/04/15</t>
  </si>
  <si>
    <t>DEBIT</t>
  </si>
  <si>
    <t>LEGOLAND DISCOVERY CTR YONKERS NY            07/01</t>
  </si>
  <si>
    <t>personal</t>
  </si>
  <si>
    <t>NON-CHASE ATM WITHDRAW               538038  07/03570 JOLIN</t>
  </si>
  <si>
    <t>withdrawal</t>
  </si>
  <si>
    <t>ATM WITHDRAWAL                       003807  07/03160 BRIGH</t>
  </si>
  <si>
    <t>NON-CHASE ATM FEE-WITH</t>
  </si>
  <si>
    <t>bank fees</t>
  </si>
  <si>
    <t>DSLIP</t>
  </si>
  <si>
    <t>DEPOSIT  ID NUMBER 466615</t>
  </si>
  <si>
    <t>deposit</t>
  </si>
  <si>
    <t>MEG*LEGOLAND DISCOVER 914-709-9237 NY        07/01</t>
  </si>
  <si>
    <t>LUKOIL 57304 LONG BRANCH NJ                  07/01</t>
  </si>
  <si>
    <t>gas</t>
  </si>
  <si>
    <t>NYCDOT PARKING METERS LONG IS CITY NY        07/01</t>
  </si>
  <si>
    <t>parking</t>
  </si>
  <si>
    <t>NJT MOBILE 3001 NEWARK NJ                    07/01</t>
  </si>
  <si>
    <t>toll</t>
  </si>
  <si>
    <t>GODIVA AUTO REPAIRS LL LONG BRANCH NJ        07/01</t>
  </si>
  <si>
    <t>auto repairs</t>
  </si>
  <si>
    <t>PREMIER PARKING LLC NEW YORK NY              06/30</t>
  </si>
  <si>
    <t>SUBWAY        00338178 NEPTUNE NJ            06/30</t>
  </si>
  <si>
    <t>meals</t>
  </si>
  <si>
    <t>NON-CHASE ATM WITHDRAW               004442  07/011 RIDGE H</t>
  </si>
  <si>
    <t>Withdrawal</t>
  </si>
  <si>
    <t>ATM WITHDRAWAL                       002981  07/01160 BRIGH</t>
  </si>
  <si>
    <t>FINE FARE LONG BRANCH NJ             007478  07/01</t>
  </si>
  <si>
    <t>CHECK</t>
  </si>
  <si>
    <t xml:space="preserve">CHECK 1241 </t>
  </si>
  <si>
    <t>Outside Contractors</t>
  </si>
  <si>
    <t xml:space="preserve">CHECK 1239 </t>
  </si>
  <si>
    <t>material</t>
  </si>
  <si>
    <t>SIX FLAGS GREAT ADVEN 732-928-2000 NJ        06/30</t>
  </si>
  <si>
    <t>INSUFFICIENT FUNDS FEE FOR CHECK #1239 IN THE AMOUNT OF $2,521.27</t>
  </si>
  <si>
    <t>INSUFFICIENT FUNDS FEE FOR A $17.65 RECURRING CARD PURCHASE - DETAILS:       0630SIX FLAGS GREAT ADVEN 732-928-2000 NJ04563310012793497</t>
  </si>
  <si>
    <t>Type</t>
  </si>
  <si>
    <t>Post Date</t>
  </si>
  <si>
    <t>Description</t>
  </si>
  <si>
    <t>Amount</t>
  </si>
  <si>
    <t>Expense type</t>
  </si>
  <si>
    <t>07/06/15-07/11/15</t>
  </si>
  <si>
    <t>07/13/15-07/18/15</t>
  </si>
  <si>
    <t xml:space="preserve">CHECK 1242 </t>
  </si>
  <si>
    <t>LUKOIL 57304 LONG BRANCH NJ                  07/03</t>
  </si>
  <si>
    <t>ATM CASH DEPOSIT 07/06 160 BRIGHTON AVE LONG BRANCH NJ</t>
  </si>
  <si>
    <t>utilities</t>
  </si>
  <si>
    <t>AUTOPAY/DISH NTWK 800-894-9131 CO            07/06</t>
  </si>
  <si>
    <t>SPORTS AUTHORITY 0464 WEST LONG BR NJ272131  07/08</t>
  </si>
  <si>
    <t>ATM CASH DEPOSIT 07/08 160 BRIGHTON AVE LONG BRANCH NJ</t>
  </si>
  <si>
    <t>office expense</t>
  </si>
  <si>
    <t>Credit One Bank  Payment    0000110022110   WEB ID: 912240213</t>
  </si>
  <si>
    <t>THE HOME DEPOT 6845 JERSEY CITY NJ   605060  07/09</t>
  </si>
  <si>
    <t>PREMIER PARKING LLC NEW YORK NY              07/08</t>
  </si>
  <si>
    <t>miscl</t>
  </si>
  <si>
    <t>TELMEX PAGO TELEFONO MEXICO DF               07/08 MX Nu Peso 899.00 X 0.06358176 (EXCHG RTE) + 1.71 (EXCHG RTE ADJ)</t>
  </si>
  <si>
    <t>NETFLIX.COM NETFLIX.COM CA                   07/12</t>
  </si>
  <si>
    <t>Norton *AP1155283062 877-294-5265 CA         07/12</t>
  </si>
  <si>
    <t>BURGER KING #7296 LAKEWOOD NJ                07/10</t>
  </si>
  <si>
    <t>CREDIT DUE TO DEBIT CARD DISPUTE</t>
  </si>
  <si>
    <t>RETURNED ITEM FEE FOR AN UNPAID CHECK #1243 IN THE AMOUNT OF $3,000.00</t>
  </si>
  <si>
    <t>TELMEX PAGO TELEFONO MEXICO DF               07/08 MX Nu Peso 899.00 X 0.06343715 (EXCHG RTE) + 1.71 (EXCHG RTE ADJ)</t>
  </si>
  <si>
    <t>DEPOSIT  ID NUMBER 546594</t>
  </si>
  <si>
    <t>ATM WITHDRAWAL                       008477  07/17160 BRIGH</t>
  </si>
  <si>
    <t>ABC*Gold s Gym 800-6226290 NJ                07/19</t>
  </si>
  <si>
    <t xml:space="preserve">CHECK 1243 </t>
  </si>
  <si>
    <t>NNT KMART 4470     2 WEST LONG BRA NJ005391  07/20</t>
  </si>
  <si>
    <t>IZU SUSHI LONG BRANCH NJ                     07/19</t>
  </si>
  <si>
    <t>WAL Wal-Mart Super 752 NEPTUNE NJ    155729  07/19</t>
  </si>
  <si>
    <t>MONMOUTH RD BP WEST LONG BRA NJ              07/19</t>
  </si>
  <si>
    <t>PEZAO CASA DE CARNES &amp; LONG BRANCH NJ474583  07/19</t>
  </si>
  <si>
    <t>PRIME LIQUORS LONG BRANCH NJ                 07/18</t>
  </si>
  <si>
    <t>NYCDOT PARKING METERS LONG IS CITY NY        07/18</t>
  </si>
  <si>
    <t>THE HOME DEPOT 6891 BRONX NY         667251  07/18</t>
  </si>
  <si>
    <t>LUKOIL 57304 LONG BRANCH NJ                  07/18</t>
  </si>
  <si>
    <t>NON-CHASE ATM WITHDRAW               240960  07/18570 JOLIN</t>
  </si>
  <si>
    <t>DE FARIA  INC. LONG BRANCH NJ                07/18</t>
  </si>
  <si>
    <t>WEST END FAMILY PHARMA LONG BRANCH NJ        07/18</t>
  </si>
  <si>
    <t>DOMINO'S 4974 LONG BRANCH NJ                 07/17</t>
  </si>
  <si>
    <t>DEPOSIT  ID NUMBER 577466</t>
  </si>
  <si>
    <t>DEPOSIT ITEM RETURNED FEE: 01                000102980                                       # OF ITEMS00001</t>
  </si>
  <si>
    <t>NWS NJT NY PENN STA032 NEW YORK NJ   152107  07/21</t>
  </si>
  <si>
    <t>PDFFILLER.COM 617-870-4200 MA                07/20</t>
  </si>
  <si>
    <t>NYCDOT PARKING METERS LONG IS CITY NY        07/20</t>
  </si>
  <si>
    <t>returned</t>
  </si>
  <si>
    <t>DEPOSITED ITEM RETURNED                      000102980                                       # OF ITEMS00001</t>
  </si>
  <si>
    <t>Credit One Bank  Payment    0000111358396   WEB ID: 912240213</t>
  </si>
  <si>
    <t>Credit One Bank  Payment    0000111358019   WEB ID: 912240213</t>
  </si>
  <si>
    <t>THE OLIVE GARD00013045 EATONTOWN NJ          07/21</t>
  </si>
  <si>
    <t>NYCDOT PARKING METERS LONG IS CITY NY        07/21</t>
  </si>
  <si>
    <t>Material</t>
  </si>
  <si>
    <t>DEFARIA INC LONG BRANCH NJ                   07/21</t>
  </si>
  <si>
    <t>LUKOIL 57304 LONG BRANCH NJ                  07/21</t>
  </si>
  <si>
    <t>Parking</t>
  </si>
  <si>
    <t>NYCDOT PARKING METERS LONG IS CITY NY        07/22</t>
  </si>
  <si>
    <t>LUKOIL 57304 LONG BRANCH NJ                  07/22</t>
  </si>
  <si>
    <t>DE FARIA  INC. LONG BRANCH NJ                07/22</t>
  </si>
  <si>
    <t>QUICK CHEK CORPORATION EATONTOWN NJ          07/21</t>
  </si>
  <si>
    <t>MCDONALD'S F3078 NEW YORK NY                 07/21</t>
  </si>
  <si>
    <t>Deposit</t>
  </si>
  <si>
    <t>ATM CHECK DEPOSIT 07/24 160 BRIGHTON AVE LONG BRANCH NJ</t>
  </si>
  <si>
    <t xml:space="preserve">CHECK 1246 </t>
  </si>
  <si>
    <t>THE HOME DEPOT 6177 NEW YORK NY      212333  07/27</t>
  </si>
  <si>
    <t>MTA VENDING MACHINES NEW YORK NY     745693  07/27</t>
  </si>
  <si>
    <t>auto maintenance</t>
  </si>
  <si>
    <t>NNT KMART 4470     9 WEST LONG BRA NJ007963  07/26</t>
  </si>
  <si>
    <t>SHEETZ        00002246 YORK PA               07/26</t>
  </si>
  <si>
    <t>EMPORIUM WEST LONG BRA NJ                    07/25</t>
  </si>
  <si>
    <t>NYCDOT PARKING METERS LONG IS CITY NY        07/24</t>
  </si>
  <si>
    <t>LUKOIL 57304 LONG BRANCH NJ                  07/24</t>
  </si>
  <si>
    <t>REVERSE CREDIT FOR DEBIT CARD DISPUTE</t>
  </si>
  <si>
    <t>DEPOSIT  ID NUMBER 678118</t>
  </si>
  <si>
    <t>DEFARIA INC LONG BRANCH NJ           485904  07/28</t>
  </si>
  <si>
    <t>Auto Repairs</t>
  </si>
  <si>
    <t>GODIVA AUTO REPAIRS LL LONG BRANCH NJ        07/27</t>
  </si>
  <si>
    <t>NYCDOT PARKING METERS LONG IS CITY NY        07/27</t>
  </si>
  <si>
    <t>MARIELLA PIZZA NEW YORK NY                   07/27</t>
  </si>
  <si>
    <t>EXXONMOBIL    47982780 EATONTOWN NJ          07/27</t>
  </si>
  <si>
    <t>DE FARIA  INC. LONG BRANCH NJ                07/27</t>
  </si>
  <si>
    <t>MTA VENDING MACHINES NEW YORK NY     483550  07/29</t>
  </si>
  <si>
    <t>ATM WITHDRAWAL                       008852  07/29255-257 1</t>
  </si>
  <si>
    <t>BRICKMAN'S 18TH STRE NEW YORK NY     092041  07/29</t>
  </si>
  <si>
    <t>BRICKMAN'S 18TH STRE NEW YORK NY     922353  07/29</t>
  </si>
  <si>
    <t>cell phone</t>
  </si>
  <si>
    <t>T-MOBILE IVR PAYMENT 800-937-8997 WA         07/29</t>
  </si>
  <si>
    <t>NYCDOT PARKING METERS LONG IS CITY NY        07/28</t>
  </si>
  <si>
    <t>PREMIER PARKING LLC NEW YORK NY              07/28</t>
  </si>
  <si>
    <t>EXXONMOBIL    47982780 EATONTOWN NJ          07/28</t>
  </si>
  <si>
    <t>ATM WITHDRAWAL                       002610  07/30160 BRIGH</t>
  </si>
  <si>
    <t>ATM WITHDRAWAL                       002609  07/30160 BRIGH</t>
  </si>
  <si>
    <t>THE HOME DEPOT 0907 W LONG BRANCH NJ         07/30 Purchase $20.26 Cash Back $50.00</t>
  </si>
  <si>
    <t>NYCDOT PARKING METERS LONG IS CITY NY        07/29</t>
  </si>
  <si>
    <t>NJT MOBILE 3001 NEWARK NJ                    07/29</t>
  </si>
  <si>
    <t>EXXONMOBIL    47982780 EATONTOWN NJ          07/29</t>
  </si>
  <si>
    <t>DE FARIA  INC. LONG BRANCH NJ                07/29</t>
  </si>
  <si>
    <t>INNOVATIVE TICKETING 224-629-3842 IL         07/29</t>
  </si>
  <si>
    <t>THE HOME DEPOT #6177 NEW YORK NY             07/28</t>
  </si>
  <si>
    <t>SIX FLAGS GREAT ADVEN 732-928-2000 NJ        07/30</t>
  </si>
  <si>
    <t>PEZAO CASA DE CARNES &amp; LONG BRANCH NJ138206  07/31</t>
  </si>
  <si>
    <t>NON-CHASE ATM WITHDRAW               310639  07/31128 WYCKO</t>
  </si>
  <si>
    <t>QUICK CHEK FOOD STR 00 EATONTOWN NJ  134402  07/31</t>
  </si>
  <si>
    <t>TACO BELL #28963 WEST LONG BRA NJ            07/30</t>
  </si>
  <si>
    <t>Auto maintenance</t>
  </si>
  <si>
    <t>LUBE IT ALL EATONTOWN NJ                     07/30</t>
  </si>
  <si>
    <t>PARKFAST 250 NEW YORK NY                     07/30</t>
  </si>
  <si>
    <t>GODIVA AUTO REPAIRS LL LONG BRANCH NJ        07/30</t>
  </si>
  <si>
    <t>Gas</t>
  </si>
  <si>
    <t>EXXONMOBIL    47982780 EATONTOWN NJ          07/30</t>
  </si>
  <si>
    <t>DE FARIA  INC. LONG BRANCH NJ                07/30</t>
  </si>
  <si>
    <t>Personal</t>
  </si>
  <si>
    <t>Withdrawals</t>
  </si>
  <si>
    <t>Bank fees</t>
  </si>
  <si>
    <t>Toll</t>
  </si>
  <si>
    <t>Auto repairs</t>
  </si>
  <si>
    <t>Meals</t>
  </si>
  <si>
    <t>Outside C.</t>
  </si>
  <si>
    <t>CONSCORCIO N</t>
  </si>
  <si>
    <t>NY Flooring</t>
  </si>
  <si>
    <t>BANK PAYROLL</t>
  </si>
  <si>
    <t>Miscl</t>
  </si>
  <si>
    <t>office Expense</t>
  </si>
  <si>
    <t>Utilities</t>
  </si>
  <si>
    <t>MISCL</t>
  </si>
  <si>
    <t>UTILITIES</t>
  </si>
  <si>
    <t xml:space="preserve">CONSCORCIO </t>
  </si>
  <si>
    <t>PAYROLL - BANK</t>
  </si>
  <si>
    <t>ATLANTIC STATE</t>
  </si>
  <si>
    <t>BRITTANICA</t>
  </si>
  <si>
    <t>50797/98</t>
  </si>
  <si>
    <t>NY FLOORING</t>
  </si>
  <si>
    <t>AARON DEVELOPMENT</t>
  </si>
  <si>
    <t>BUONO</t>
  </si>
  <si>
    <t>CASH DEPOSIT-LEFTOVER</t>
  </si>
  <si>
    <t>ROLLOVER CASH BALANCE</t>
  </si>
  <si>
    <t>ROLLOVER BANK BALANCE</t>
  </si>
  <si>
    <t>TOTAL BALANCE</t>
  </si>
  <si>
    <t>BANK ENDING BALANCE</t>
  </si>
  <si>
    <t>CASH ON HAND BALANCE</t>
  </si>
  <si>
    <t>TMA</t>
  </si>
  <si>
    <t>CASH ON HAND-ROLLOVER</t>
  </si>
  <si>
    <t>CASH DEPOSIT-ROLLOVER</t>
  </si>
  <si>
    <t>CASH DEPOSIT (CASH ON HAND)</t>
  </si>
  <si>
    <t>office</t>
  </si>
  <si>
    <t>07/20/15-07/25/15</t>
  </si>
  <si>
    <t>RODE BRO</t>
  </si>
  <si>
    <t>CITYLINE</t>
  </si>
  <si>
    <t>ATLANTIC</t>
  </si>
  <si>
    <t>CONSCORCIO -ENIO</t>
  </si>
  <si>
    <t>CONSCORCIO -EDIENES</t>
  </si>
  <si>
    <t>ROLLOVERBANK  BALANCE</t>
  </si>
  <si>
    <t>Difference</t>
  </si>
  <si>
    <t>Auto repair</t>
  </si>
  <si>
    <t>Auto Maintenance</t>
  </si>
  <si>
    <t>Prestige</t>
  </si>
  <si>
    <t>07/26/15-07/31/15</t>
  </si>
  <si>
    <t>Month Reconciliation</t>
  </si>
  <si>
    <t xml:space="preserve">Bank </t>
  </si>
  <si>
    <t>Total</t>
  </si>
  <si>
    <t>Bank</t>
  </si>
  <si>
    <t>IUD-BANK DEPOSIT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</si>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</sst>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/>
    </xf>
    <xf numFmtId="44" fontId="0" fillId="0" borderId="0" xfId="1" applyFont="1"/>
    <xf numFmtId="0" fontId="4" fillId="0" borderId="0" xfId="0" applyFont="1"/>
    <xf numFmtId="44" fontId="5" fillId="0" borderId="0" xfId="1" applyFont="1"/>
    <xf numFmtId="0" fontId="5" fillId="0" borderId="0" xfId="0" applyFont="1"/>
    <xf numFmtId="0" fontId="0" fillId="0" borderId="0" xfId="0" applyBorder="1"/>
    <xf numFmtId="0" fontId="2" fillId="0" borderId="0" xfId="0" applyFont="1" applyBorder="1"/>
    <xf numFmtId="44" fontId="0" fillId="0" borderId="0" xfId="1" applyFont="1" applyBorder="1"/>
    <xf numFmtId="44" fontId="2" fillId="0" borderId="0" xfId="1" applyFont="1" applyBorder="1"/>
    <xf numFmtId="0" fontId="2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44" fontId="0" fillId="0" borderId="1" xfId="1" applyFont="1" applyBorder="1"/>
    <xf numFmtId="0" fontId="2" fillId="0" borderId="0" xfId="0" applyFont="1" applyBorder="1" applyAlignment="1">
      <alignment horizontal="right"/>
    </xf>
    <xf numFmtId="0" fontId="0" fillId="0" borderId="0" xfId="0" applyFont="1"/>
    <xf numFmtId="0" fontId="2" fillId="0" borderId="1" xfId="0" applyFont="1" applyBorder="1"/>
    <xf numFmtId="44" fontId="2" fillId="0" borderId="1" xfId="1" applyFont="1" applyBorder="1"/>
    <xf numFmtId="44" fontId="0" fillId="0" borderId="0" xfId="0" applyNumberForma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 applyFill="1"/>
    <xf numFmtId="0" fontId="2" fillId="0" borderId="0" xfId="0" applyFont="1" applyFill="1" applyBorder="1"/>
    <xf numFmtId="44" fontId="0" fillId="0" borderId="1" xfId="1" applyFont="1" applyFill="1" applyBorder="1"/>
    <xf numFmtId="14" fontId="0" fillId="0" borderId="0" xfId="0" applyNumberFormat="1"/>
    <xf numFmtId="0" fontId="2" fillId="0" borderId="1" xfId="0" applyFont="1" applyFill="1" applyBorder="1"/>
    <xf numFmtId="0" fontId="2" fillId="0" borderId="2" xfId="0" applyFont="1" applyBorder="1"/>
    <xf numFmtId="0" fontId="0" fillId="0" borderId="2" xfId="0" applyBorder="1"/>
    <xf numFmtId="44" fontId="2" fillId="0" borderId="2" xfId="1" applyFont="1" applyBorder="1"/>
    <xf numFmtId="0" fontId="0" fillId="0" borderId="0" xfId="0" applyFont="1" applyBorder="1"/>
    <xf numFmtId="44" fontId="2" fillId="2" borderId="0" xfId="1" applyFont="1" applyFill="1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17" fontId="4" fillId="0" borderId="0" xfId="0" applyNumberFormat="1" applyFont="1"/>
    <xf numFmtId="44" fontId="1" fillId="0" borderId="0" xfId="1" applyFont="1"/>
    <xf numFmtId="44" fontId="0" fillId="2" borderId="0" xfId="1" applyFont="1" applyFill="1" applyBorder="1"/>
    <xf numFmtId="44" fontId="2" fillId="0" borderId="0" xfId="1" applyFont="1" applyFill="1" applyBorder="1"/>
    <xf numFmtId="44" fontId="2" fillId="0" borderId="1" xfId="1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6"/>
  <sheetViews>
    <sheetView workbookViewId="0">
      <selection activeCell="G30" sqref="G30"/>
    </sheetView>
  </sheetViews>
  <sheetFormatPr defaultRowHeight="15" x14ac:dyDescent="0.25"/>
  <cols>
    <col min="3" max="3" width="25" customWidth="1"/>
    <col min="4" max="4" width="13.140625" customWidth="1"/>
    <col min="5" max="5" width="11.5703125" style="2" bestFit="1" customWidth="1"/>
    <col min="7" max="7" width="10.5703125" bestFit="1" customWidth="1"/>
    <col min="9" max="9" width="12.140625" bestFit="1" customWidth="1"/>
    <col min="10" max="10" width="10.5703125" bestFit="1" customWidth="1"/>
    <col min="14" max="14" width="19.28515625" customWidth="1"/>
    <col min="15" max="15" width="10.5703125" bestFit="1" customWidth="1"/>
  </cols>
  <sheetData>
    <row r="1" spans="3:12" ht="18.75" x14ac:dyDescent="0.3">
      <c r="C1" s="1" t="s">
        <v>0</v>
      </c>
    </row>
    <row r="3" spans="3:12" s="5" customFormat="1" ht="15.75" x14ac:dyDescent="0.25">
      <c r="C3" s="3" t="s">
        <v>1</v>
      </c>
      <c r="D3" s="3" t="s">
        <v>49</v>
      </c>
      <c r="E3" s="4"/>
    </row>
    <row r="5" spans="3:12" ht="15.75" x14ac:dyDescent="0.25">
      <c r="C5" s="3" t="s">
        <v>2</v>
      </c>
    </row>
    <row r="6" spans="3:12" x14ac:dyDescent="0.25">
      <c r="C6" s="6"/>
      <c r="D6" s="7" t="s">
        <v>3</v>
      </c>
      <c r="E6" s="8"/>
    </row>
    <row r="7" spans="3:12" s="10" customFormat="1" x14ac:dyDescent="0.25">
      <c r="C7" s="7" t="s">
        <v>4</v>
      </c>
      <c r="D7" s="7" t="s">
        <v>5</v>
      </c>
      <c r="E7" s="9" t="s">
        <v>6</v>
      </c>
    </row>
    <row r="8" spans="3:12" x14ac:dyDescent="0.25">
      <c r="C8" s="11"/>
      <c r="D8" s="6"/>
      <c r="E8" s="8"/>
    </row>
    <row r="9" spans="3:12" x14ac:dyDescent="0.25">
      <c r="C9" s="11" t="s">
        <v>7</v>
      </c>
      <c r="D9" s="6"/>
      <c r="E9" s="8"/>
    </row>
    <row r="10" spans="3:12" s="10" customFormat="1" x14ac:dyDescent="0.25">
      <c r="C10" s="7" t="s">
        <v>8</v>
      </c>
      <c r="D10" s="7"/>
      <c r="E10" s="9"/>
    </row>
    <row r="11" spans="3:12" s="10" customFormat="1" x14ac:dyDescent="0.25">
      <c r="C11" s="7" t="s">
        <v>248</v>
      </c>
      <c r="D11" s="7">
        <v>1330</v>
      </c>
      <c r="E11" s="38">
        <v>2180</v>
      </c>
    </row>
    <row r="12" spans="3:12" ht="15.75" thickBot="1" x14ac:dyDescent="0.3">
      <c r="C12" s="12" t="s">
        <v>206</v>
      </c>
      <c r="D12" s="13">
        <v>1521</v>
      </c>
      <c r="E12" s="24">
        <v>2500</v>
      </c>
    </row>
    <row r="13" spans="3:12" x14ac:dyDescent="0.25">
      <c r="C13" s="6"/>
      <c r="D13" s="15" t="s">
        <v>9</v>
      </c>
      <c r="E13" s="9">
        <f>SUM(E8:E12)</f>
        <v>4680</v>
      </c>
      <c r="L13" s="16"/>
    </row>
    <row r="14" spans="3:12" x14ac:dyDescent="0.25">
      <c r="C14" s="6"/>
      <c r="D14" s="6"/>
      <c r="E14" s="8"/>
    </row>
    <row r="15" spans="3:12" x14ac:dyDescent="0.25">
      <c r="C15" s="7" t="s">
        <v>10</v>
      </c>
      <c r="D15" s="6"/>
      <c r="E15" s="8"/>
    </row>
    <row r="16" spans="3:12" x14ac:dyDescent="0.25">
      <c r="C16" s="7" t="s">
        <v>12</v>
      </c>
      <c r="D16" s="6"/>
      <c r="E16" s="9">
        <v>5010.28</v>
      </c>
    </row>
    <row r="17" spans="3:15" x14ac:dyDescent="0.25">
      <c r="C17" s="7" t="s">
        <v>221</v>
      </c>
      <c r="D17" s="6"/>
      <c r="E17" s="9">
        <v>0</v>
      </c>
    </row>
    <row r="18" spans="3:15" x14ac:dyDescent="0.25">
      <c r="C18" s="7" t="s">
        <v>11</v>
      </c>
      <c r="D18" s="6"/>
      <c r="E18" s="8">
        <v>0</v>
      </c>
      <c r="J18" s="19"/>
    </row>
    <row r="19" spans="3:15" ht="15.75" thickBot="1" x14ac:dyDescent="0.3">
      <c r="C19" s="12"/>
      <c r="D19" s="13"/>
      <c r="E19" s="14">
        <v>0</v>
      </c>
    </row>
    <row r="21" spans="3:15" x14ac:dyDescent="0.25">
      <c r="C21" s="6"/>
      <c r="D21" s="15" t="s">
        <v>13</v>
      </c>
      <c r="E21" s="9">
        <f>E19+E18</f>
        <v>0</v>
      </c>
    </row>
    <row r="22" spans="3:15" x14ac:dyDescent="0.25">
      <c r="C22" s="6"/>
      <c r="D22" s="15"/>
      <c r="E22" s="9"/>
    </row>
    <row r="23" spans="3:15" x14ac:dyDescent="0.25">
      <c r="C23" s="6"/>
      <c r="D23" s="15"/>
      <c r="E23" s="9"/>
    </row>
    <row r="24" spans="3:15" ht="15.75" x14ac:dyDescent="0.25">
      <c r="C24" s="3" t="s">
        <v>14</v>
      </c>
    </row>
    <row r="25" spans="3:15" x14ac:dyDescent="0.25">
      <c r="C25" s="10" t="s">
        <v>15</v>
      </c>
      <c r="E25" s="20" t="s">
        <v>9</v>
      </c>
    </row>
    <row r="26" spans="3:15" x14ac:dyDescent="0.25">
      <c r="C26" t="s">
        <v>16</v>
      </c>
      <c r="E26" s="22">
        <v>3860</v>
      </c>
    </row>
    <row r="27" spans="3:15" x14ac:dyDescent="0.25">
      <c r="C27" t="s">
        <v>207</v>
      </c>
      <c r="E27" s="22">
        <v>-3500</v>
      </c>
    </row>
    <row r="28" spans="3:15" x14ac:dyDescent="0.25">
      <c r="C28" t="s">
        <v>17</v>
      </c>
      <c r="E28" s="22">
        <v>0</v>
      </c>
    </row>
    <row r="29" spans="3:15" x14ac:dyDescent="0.25">
      <c r="C29" t="s">
        <v>18</v>
      </c>
      <c r="E29" s="22">
        <v>27.74</v>
      </c>
    </row>
    <row r="30" spans="3:15" x14ac:dyDescent="0.25">
      <c r="C30" t="s">
        <v>205</v>
      </c>
      <c r="E30" s="22">
        <v>0</v>
      </c>
    </row>
    <row r="31" spans="3:15" x14ac:dyDescent="0.25">
      <c r="C31" t="s">
        <v>19</v>
      </c>
      <c r="E31" s="22">
        <v>0</v>
      </c>
    </row>
    <row r="32" spans="3:15" x14ac:dyDescent="0.25">
      <c r="C32" t="s">
        <v>20</v>
      </c>
      <c r="E32" s="22">
        <v>2</v>
      </c>
      <c r="N32" s="7"/>
      <c r="O32" s="8"/>
    </row>
    <row r="33" spans="3:15" x14ac:dyDescent="0.25">
      <c r="C33" t="s">
        <v>21</v>
      </c>
      <c r="E33" s="22">
        <v>24.6</v>
      </c>
      <c r="N33" s="6"/>
      <c r="O33" s="8"/>
    </row>
    <row r="34" spans="3:15" x14ac:dyDescent="0.25">
      <c r="C34" t="s">
        <v>22</v>
      </c>
      <c r="E34" s="22">
        <v>620.07000000000005</v>
      </c>
      <c r="N34" s="6"/>
      <c r="O34" s="8"/>
    </row>
    <row r="35" spans="3:15" x14ac:dyDescent="0.25">
      <c r="C35" t="s">
        <v>23</v>
      </c>
      <c r="E35" s="22">
        <v>84.45</v>
      </c>
      <c r="N35" s="6"/>
      <c r="O35" s="8"/>
    </row>
    <row r="36" spans="3:15" ht="15.75" thickBot="1" x14ac:dyDescent="0.3">
      <c r="C36" s="13" t="s">
        <v>24</v>
      </c>
      <c r="D36" s="13"/>
      <c r="E36" s="24">
        <v>0</v>
      </c>
      <c r="N36" s="6"/>
      <c r="O36" s="8"/>
    </row>
    <row r="37" spans="3:15" x14ac:dyDescent="0.25">
      <c r="D37" s="21" t="s">
        <v>9</v>
      </c>
      <c r="E37" s="20">
        <f>SUM(E26:E36)</f>
        <v>1118.8600000000001</v>
      </c>
      <c r="G37" s="19"/>
      <c r="N37" s="6"/>
      <c r="O37" s="8"/>
    </row>
    <row r="38" spans="3:15" x14ac:dyDescent="0.25">
      <c r="N38" s="6"/>
      <c r="O38" s="8"/>
    </row>
    <row r="39" spans="3:15" x14ac:dyDescent="0.25">
      <c r="C39" s="10" t="s">
        <v>25</v>
      </c>
      <c r="I39" t="s">
        <v>198</v>
      </c>
      <c r="J39" s="2">
        <v>107.94</v>
      </c>
      <c r="N39" s="6"/>
      <c r="O39" s="8"/>
    </row>
    <row r="40" spans="3:15" x14ac:dyDescent="0.25">
      <c r="C40" t="s">
        <v>26</v>
      </c>
      <c r="E40" s="22">
        <v>308.16000000000003</v>
      </c>
      <c r="I40" t="s">
        <v>199</v>
      </c>
      <c r="J40" s="2">
        <v>464.74</v>
      </c>
      <c r="N40" s="6"/>
      <c r="O40" s="8"/>
    </row>
    <row r="41" spans="3:15" x14ac:dyDescent="0.25">
      <c r="C41" t="s">
        <v>27</v>
      </c>
      <c r="E41" s="22">
        <v>0</v>
      </c>
      <c r="I41" t="s">
        <v>200</v>
      </c>
      <c r="J41" s="2">
        <v>72</v>
      </c>
      <c r="N41" s="6"/>
      <c r="O41" s="8"/>
    </row>
    <row r="42" spans="3:15" x14ac:dyDescent="0.25">
      <c r="C42" t="s">
        <v>28</v>
      </c>
      <c r="E42" s="22">
        <v>0</v>
      </c>
      <c r="I42" t="s">
        <v>195</v>
      </c>
      <c r="J42" s="2">
        <v>40</v>
      </c>
      <c r="N42" s="6"/>
      <c r="O42" s="8"/>
    </row>
    <row r="43" spans="3:15" x14ac:dyDescent="0.25">
      <c r="C43" t="s">
        <v>23</v>
      </c>
      <c r="E43" s="22">
        <v>15</v>
      </c>
      <c r="I43" t="s">
        <v>142</v>
      </c>
      <c r="J43" s="2">
        <v>46.5</v>
      </c>
      <c r="N43" s="6"/>
      <c r="O43" s="8"/>
    </row>
    <row r="44" spans="3:15" x14ac:dyDescent="0.25">
      <c r="C44" t="s">
        <v>29</v>
      </c>
      <c r="E44" s="22">
        <v>0</v>
      </c>
      <c r="I44" t="s">
        <v>201</v>
      </c>
      <c r="J44" s="2">
        <v>15</v>
      </c>
      <c r="N44" s="6"/>
      <c r="O44" s="6"/>
    </row>
    <row r="45" spans="3:15" x14ac:dyDescent="0.25">
      <c r="C45" t="s">
        <v>30</v>
      </c>
      <c r="E45" s="22">
        <v>0</v>
      </c>
      <c r="I45" t="s">
        <v>202</v>
      </c>
      <c r="J45" s="2">
        <v>308.16000000000003</v>
      </c>
    </row>
    <row r="46" spans="3:15" x14ac:dyDescent="0.25">
      <c r="C46" t="s">
        <v>31</v>
      </c>
      <c r="E46" s="2">
        <v>40</v>
      </c>
      <c r="I46" t="s">
        <v>203</v>
      </c>
      <c r="J46" s="2">
        <v>16.420000000000002</v>
      </c>
    </row>
    <row r="47" spans="3:15" x14ac:dyDescent="0.25">
      <c r="C47" t="s">
        <v>32</v>
      </c>
      <c r="E47" s="2">
        <v>0</v>
      </c>
      <c r="I47" t="s">
        <v>204</v>
      </c>
      <c r="J47" s="2">
        <v>3500</v>
      </c>
    </row>
    <row r="48" spans="3:15" x14ac:dyDescent="0.25">
      <c r="C48" t="s">
        <v>33</v>
      </c>
      <c r="E48" s="2">
        <v>72</v>
      </c>
      <c r="I48" t="s">
        <v>139</v>
      </c>
      <c r="J48" s="2">
        <v>2521.27</v>
      </c>
    </row>
    <row r="49" spans="3:5" x14ac:dyDescent="0.25">
      <c r="C49" t="s">
        <v>34</v>
      </c>
      <c r="E49" s="2">
        <v>0</v>
      </c>
    </row>
    <row r="50" spans="3:5" x14ac:dyDescent="0.25">
      <c r="C50" t="s">
        <v>35</v>
      </c>
      <c r="E50" s="2">
        <v>464.74</v>
      </c>
    </row>
    <row r="51" spans="3:5" x14ac:dyDescent="0.25">
      <c r="C51" t="s">
        <v>36</v>
      </c>
      <c r="E51" s="2">
        <v>0</v>
      </c>
    </row>
    <row r="52" spans="3:5" x14ac:dyDescent="0.25">
      <c r="C52" t="s">
        <v>18</v>
      </c>
      <c r="E52" s="2">
        <v>16.420000000000002</v>
      </c>
    </row>
    <row r="53" spans="3:5" x14ac:dyDescent="0.25">
      <c r="C53" t="s">
        <v>37</v>
      </c>
      <c r="E53" s="2">
        <v>107.94</v>
      </c>
    </row>
    <row r="54" spans="3:5" x14ac:dyDescent="0.25">
      <c r="C54" t="s">
        <v>19</v>
      </c>
      <c r="E54" s="2">
        <v>0</v>
      </c>
    </row>
    <row r="55" spans="3:5" x14ac:dyDescent="0.25">
      <c r="C55" t="s">
        <v>38</v>
      </c>
      <c r="E55" s="2">
        <v>0</v>
      </c>
    </row>
    <row r="56" spans="3:5" x14ac:dyDescent="0.25">
      <c r="C56" t="s">
        <v>39</v>
      </c>
      <c r="E56" s="2">
        <v>0</v>
      </c>
    </row>
    <row r="57" spans="3:5" x14ac:dyDescent="0.25">
      <c r="C57" t="s">
        <v>40</v>
      </c>
      <c r="E57" s="2">
        <v>0</v>
      </c>
    </row>
    <row r="58" spans="3:5" x14ac:dyDescent="0.25">
      <c r="C58" t="s">
        <v>20</v>
      </c>
      <c r="E58" s="2">
        <v>46.5</v>
      </c>
    </row>
    <row r="59" spans="3:5" x14ac:dyDescent="0.25">
      <c r="C59" t="s">
        <v>24</v>
      </c>
      <c r="E59" s="2">
        <v>2521.27</v>
      </c>
    </row>
    <row r="60" spans="3:5" x14ac:dyDescent="0.25">
      <c r="C60" t="s">
        <v>41</v>
      </c>
      <c r="E60" s="2">
        <v>0</v>
      </c>
    </row>
    <row r="61" spans="3:5" ht="15.75" thickBot="1" x14ac:dyDescent="0.3">
      <c r="C61" s="13" t="s">
        <v>42</v>
      </c>
      <c r="D61" s="13"/>
      <c r="E61" s="14">
        <v>3500</v>
      </c>
    </row>
    <row r="62" spans="3:5" x14ac:dyDescent="0.25">
      <c r="D62" s="21" t="s">
        <v>9</v>
      </c>
      <c r="E62" s="20">
        <f>SUM(E40:E61)</f>
        <v>7092.03</v>
      </c>
    </row>
    <row r="64" spans="3:5" x14ac:dyDescent="0.25">
      <c r="D64" s="21" t="s">
        <v>43</v>
      </c>
      <c r="E64" s="20">
        <f>E37+E62</f>
        <v>8210.89</v>
      </c>
    </row>
    <row r="65" spans="3:12" x14ac:dyDescent="0.25">
      <c r="E65" s="20"/>
    </row>
    <row r="67" spans="3:12" x14ac:dyDescent="0.25">
      <c r="C67" s="10" t="s">
        <v>44</v>
      </c>
    </row>
    <row r="68" spans="3:12" x14ac:dyDescent="0.25">
      <c r="C68" s="10" t="s">
        <v>45</v>
      </c>
      <c r="E68" s="20">
        <f>E13+E19</f>
        <v>4680</v>
      </c>
    </row>
    <row r="69" spans="3:12" x14ac:dyDescent="0.25">
      <c r="C69" s="10" t="s">
        <v>238</v>
      </c>
      <c r="E69" s="20">
        <f>E16</f>
        <v>5010.28</v>
      </c>
    </row>
    <row r="70" spans="3:12" x14ac:dyDescent="0.25">
      <c r="C70" s="10" t="s">
        <v>222</v>
      </c>
      <c r="E70" s="20">
        <f>E17</f>
        <v>0</v>
      </c>
    </row>
    <row r="71" spans="3:12" ht="15.75" thickBot="1" x14ac:dyDescent="0.3">
      <c r="C71" s="17" t="s">
        <v>14</v>
      </c>
      <c r="D71" s="13"/>
      <c r="E71" s="18">
        <f>E64</f>
        <v>8210.89</v>
      </c>
    </row>
    <row r="72" spans="3:12" x14ac:dyDescent="0.25">
      <c r="C72" s="10" t="s">
        <v>9</v>
      </c>
      <c r="E72" s="20">
        <f>E68+E69-E71</f>
        <v>1479.3899999999994</v>
      </c>
    </row>
    <row r="73" spans="3:12" x14ac:dyDescent="0.25">
      <c r="C73" s="10"/>
      <c r="E73" s="20"/>
    </row>
    <row r="74" spans="3:12" ht="15.75" thickBot="1" x14ac:dyDescent="0.3">
      <c r="C74" s="17" t="s">
        <v>46</v>
      </c>
      <c r="D74" s="13"/>
      <c r="E74" s="18">
        <f>E31</f>
        <v>0</v>
      </c>
      <c r="F74" s="10" t="s">
        <v>47</v>
      </c>
    </row>
    <row r="75" spans="3:12" x14ac:dyDescent="0.25">
      <c r="C75" s="23" t="s">
        <v>48</v>
      </c>
      <c r="E75" s="31">
        <f>E72+E74</f>
        <v>1479.3899999999994</v>
      </c>
      <c r="L75" s="19"/>
    </row>
    <row r="77" spans="3:12" x14ac:dyDescent="0.25">
      <c r="C77" s="23" t="s">
        <v>225</v>
      </c>
      <c r="E77" s="20">
        <v>180.59</v>
      </c>
    </row>
    <row r="78" spans="3:12" ht="15.75" thickBot="1" x14ac:dyDescent="0.3">
      <c r="C78" s="26" t="s">
        <v>226</v>
      </c>
      <c r="D78" s="13"/>
      <c r="E78" s="14">
        <f>E75-E77</f>
        <v>1298.7999999999995</v>
      </c>
    </row>
    <row r="79" spans="3:12" x14ac:dyDescent="0.25">
      <c r="E79" s="31">
        <f>E77+E78</f>
        <v>1479.3899999999994</v>
      </c>
    </row>
    <row r="86" spans="4:5" x14ac:dyDescent="0.25">
      <c r="D86" t="s">
        <v>239</v>
      </c>
      <c r="E86" s="2">
        <f>E75+E79</f>
        <v>2958.7799999999988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3"/>
  <sheetViews>
    <sheetView workbookViewId="0">
      <selection activeCell="E65" sqref="E65"/>
    </sheetView>
  </sheetViews>
  <sheetFormatPr defaultRowHeight="15" x14ac:dyDescent="0.25"/>
  <cols>
    <col min="2" max="2" width="9.7109375" bestFit="1" customWidth="1"/>
    <col min="3" max="3" width="79.5703125" bestFit="1" customWidth="1"/>
    <col min="4" max="4" width="11.28515625" bestFit="1" customWidth="1"/>
    <col min="5" max="5" width="18.85546875" bestFit="1" customWidth="1"/>
    <col min="8" max="8" width="17.5703125" bestFit="1" customWidth="1"/>
    <col min="9" max="9" width="10.5703125" style="2" bestFit="1" customWidth="1"/>
  </cols>
  <sheetData>
    <row r="1" spans="1:9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</row>
    <row r="2" spans="1:9" hidden="1" x14ac:dyDescent="0.25">
      <c r="A2" t="s">
        <v>50</v>
      </c>
      <c r="B2" s="25">
        <v>42216</v>
      </c>
      <c r="C2" t="s">
        <v>197</v>
      </c>
      <c r="D2" s="2">
        <v>-174.65</v>
      </c>
      <c r="E2" t="s">
        <v>139</v>
      </c>
      <c r="I2"/>
    </row>
    <row r="3" spans="1:9" hidden="1" x14ac:dyDescent="0.25">
      <c r="A3" t="s">
        <v>50</v>
      </c>
      <c r="B3" s="25">
        <v>42216</v>
      </c>
      <c r="C3" t="s">
        <v>196</v>
      </c>
      <c r="D3" s="2">
        <v>-30</v>
      </c>
      <c r="E3" t="s">
        <v>195</v>
      </c>
      <c r="I3"/>
    </row>
    <row r="4" spans="1:9" hidden="1" x14ac:dyDescent="0.25">
      <c r="A4" t="s">
        <v>50</v>
      </c>
      <c r="B4" s="25">
        <v>42216</v>
      </c>
      <c r="C4" t="s">
        <v>196</v>
      </c>
      <c r="D4" s="2">
        <v>-26.46</v>
      </c>
      <c r="E4" t="s">
        <v>195</v>
      </c>
      <c r="I4"/>
    </row>
    <row r="5" spans="1:9" hidden="1" x14ac:dyDescent="0.25">
      <c r="A5" t="s">
        <v>50</v>
      </c>
      <c r="B5" s="25">
        <v>42216</v>
      </c>
      <c r="C5" t="s">
        <v>194</v>
      </c>
      <c r="D5" s="2">
        <v>-227.38</v>
      </c>
      <c r="E5" t="s">
        <v>162</v>
      </c>
      <c r="I5"/>
    </row>
    <row r="6" spans="1:9" hidden="1" x14ac:dyDescent="0.25">
      <c r="A6" t="s">
        <v>50</v>
      </c>
      <c r="B6" s="25">
        <v>42216</v>
      </c>
      <c r="C6" t="s">
        <v>193</v>
      </c>
      <c r="D6" s="2">
        <v>-22</v>
      </c>
      <c r="E6" t="s">
        <v>142</v>
      </c>
      <c r="I6"/>
    </row>
    <row r="7" spans="1:9" hidden="1" x14ac:dyDescent="0.25">
      <c r="A7" t="s">
        <v>50</v>
      </c>
      <c r="B7" s="25">
        <v>42216</v>
      </c>
      <c r="C7" t="s">
        <v>192</v>
      </c>
      <c r="D7" s="2">
        <v>-31.78</v>
      </c>
      <c r="E7" t="s">
        <v>191</v>
      </c>
      <c r="I7"/>
    </row>
    <row r="8" spans="1:9" hidden="1" x14ac:dyDescent="0.25">
      <c r="A8" t="s">
        <v>50</v>
      </c>
      <c r="B8" s="25">
        <v>42216</v>
      </c>
      <c r="C8" t="s">
        <v>190</v>
      </c>
      <c r="D8" s="2">
        <v>-13.86</v>
      </c>
      <c r="E8" t="s">
        <v>72</v>
      </c>
      <c r="I8"/>
    </row>
    <row r="9" spans="1:9" hidden="1" x14ac:dyDescent="0.25">
      <c r="A9" t="s">
        <v>50</v>
      </c>
      <c r="B9" s="25">
        <v>42216</v>
      </c>
      <c r="C9" t="s">
        <v>189</v>
      </c>
      <c r="D9" s="2">
        <v>-7.72</v>
      </c>
      <c r="E9" t="s">
        <v>72</v>
      </c>
      <c r="I9"/>
    </row>
    <row r="10" spans="1:9" hidden="1" x14ac:dyDescent="0.25">
      <c r="A10" t="s">
        <v>50</v>
      </c>
      <c r="B10" s="25">
        <v>42216</v>
      </c>
      <c r="C10" t="s">
        <v>188</v>
      </c>
      <c r="D10" s="2">
        <v>-100</v>
      </c>
      <c r="E10" t="s">
        <v>54</v>
      </c>
    </row>
    <row r="11" spans="1:9" hidden="1" x14ac:dyDescent="0.25">
      <c r="A11" t="s">
        <v>50</v>
      </c>
      <c r="B11" s="25">
        <v>42216</v>
      </c>
      <c r="C11" t="s">
        <v>187</v>
      </c>
      <c r="D11" s="2">
        <v>-20.79</v>
      </c>
      <c r="E11" t="s">
        <v>52</v>
      </c>
      <c r="I11"/>
    </row>
    <row r="12" spans="1:9" hidden="1" x14ac:dyDescent="0.25">
      <c r="A12" t="s">
        <v>50</v>
      </c>
      <c r="B12" s="25">
        <v>42216</v>
      </c>
      <c r="C12" t="s">
        <v>186</v>
      </c>
      <c r="D12" s="2">
        <v>-17.649999999999999</v>
      </c>
      <c r="E12" t="s">
        <v>52</v>
      </c>
      <c r="I12"/>
    </row>
    <row r="13" spans="1:9" hidden="1" x14ac:dyDescent="0.25">
      <c r="A13" t="s">
        <v>50</v>
      </c>
      <c r="B13" s="25">
        <v>42216</v>
      </c>
      <c r="C13" t="s">
        <v>56</v>
      </c>
      <c r="D13" s="2">
        <v>-2</v>
      </c>
      <c r="E13" t="s">
        <v>72</v>
      </c>
      <c r="I13"/>
    </row>
    <row r="14" spans="1:9" hidden="1" x14ac:dyDescent="0.25">
      <c r="A14" t="s">
        <v>50</v>
      </c>
      <c r="B14" s="25">
        <v>42215</v>
      </c>
      <c r="C14" t="s">
        <v>185</v>
      </c>
      <c r="D14" s="2">
        <v>-4.93</v>
      </c>
      <c r="E14" t="s">
        <v>139</v>
      </c>
      <c r="I14"/>
    </row>
    <row r="15" spans="1:9" hidden="1" x14ac:dyDescent="0.25">
      <c r="A15" t="s">
        <v>50</v>
      </c>
      <c r="B15" s="25">
        <v>42215</v>
      </c>
      <c r="C15" t="s">
        <v>184</v>
      </c>
      <c r="D15" s="2">
        <v>-41.98</v>
      </c>
      <c r="E15" t="s">
        <v>52</v>
      </c>
      <c r="I15"/>
    </row>
    <row r="16" spans="1:9" hidden="1" x14ac:dyDescent="0.25">
      <c r="A16" t="s">
        <v>50</v>
      </c>
      <c r="B16" s="25">
        <v>42215</v>
      </c>
      <c r="C16" t="s">
        <v>183</v>
      </c>
      <c r="D16" s="2">
        <v>-109.96</v>
      </c>
      <c r="E16" t="s">
        <v>81</v>
      </c>
      <c r="I16"/>
    </row>
    <row r="17" spans="1:9" hidden="1" x14ac:dyDescent="0.25">
      <c r="A17" t="s">
        <v>50</v>
      </c>
      <c r="B17" s="25">
        <v>42215</v>
      </c>
      <c r="C17" t="s">
        <v>182</v>
      </c>
      <c r="D17" s="2">
        <v>-40</v>
      </c>
      <c r="E17" t="s">
        <v>63</v>
      </c>
      <c r="I17"/>
    </row>
    <row r="18" spans="1:9" hidden="1" x14ac:dyDescent="0.25">
      <c r="A18" t="s">
        <v>50</v>
      </c>
      <c r="B18" s="25">
        <v>42215</v>
      </c>
      <c r="C18" t="s">
        <v>181</v>
      </c>
      <c r="D18" s="2">
        <v>-30</v>
      </c>
      <c r="E18" t="s">
        <v>67</v>
      </c>
      <c r="I18"/>
    </row>
    <row r="19" spans="1:9" hidden="1" x14ac:dyDescent="0.25">
      <c r="A19" t="s">
        <v>50</v>
      </c>
      <c r="B19" s="25">
        <v>42215</v>
      </c>
      <c r="C19" t="s">
        <v>180</v>
      </c>
      <c r="D19" s="2">
        <v>-3.5</v>
      </c>
      <c r="E19" t="s">
        <v>65</v>
      </c>
      <c r="I19"/>
    </row>
    <row r="20" spans="1:9" hidden="1" x14ac:dyDescent="0.25">
      <c r="A20" t="s">
        <v>50</v>
      </c>
      <c r="B20" s="25">
        <v>42215</v>
      </c>
      <c r="C20" t="s">
        <v>179</v>
      </c>
      <c r="D20" s="2">
        <v>-70.260000000000005</v>
      </c>
      <c r="E20" t="s">
        <v>81</v>
      </c>
      <c r="I20"/>
    </row>
    <row r="21" spans="1:9" hidden="1" x14ac:dyDescent="0.25">
      <c r="A21" t="s">
        <v>50</v>
      </c>
      <c r="B21" s="25">
        <v>42215</v>
      </c>
      <c r="C21" t="s">
        <v>178</v>
      </c>
      <c r="D21" s="2">
        <v>-100</v>
      </c>
      <c r="E21" t="s">
        <v>54</v>
      </c>
    </row>
    <row r="22" spans="1:9" hidden="1" x14ac:dyDescent="0.25">
      <c r="A22" t="s">
        <v>50</v>
      </c>
      <c r="B22" s="25">
        <v>42215</v>
      </c>
      <c r="C22" t="s">
        <v>177</v>
      </c>
      <c r="D22" s="2">
        <v>-20</v>
      </c>
      <c r="E22" t="s">
        <v>54</v>
      </c>
    </row>
    <row r="23" spans="1:9" hidden="1" x14ac:dyDescent="0.25">
      <c r="A23" t="s">
        <v>50</v>
      </c>
      <c r="B23" s="25">
        <v>42214</v>
      </c>
      <c r="C23" t="s">
        <v>176</v>
      </c>
      <c r="D23" s="2">
        <v>-22.24</v>
      </c>
      <c r="E23" t="s">
        <v>63</v>
      </c>
      <c r="I23"/>
    </row>
    <row r="24" spans="1:9" hidden="1" x14ac:dyDescent="0.25">
      <c r="A24" t="s">
        <v>50</v>
      </c>
      <c r="B24" s="25">
        <v>42214</v>
      </c>
      <c r="C24" t="s">
        <v>175</v>
      </c>
      <c r="D24" s="2">
        <v>-22</v>
      </c>
      <c r="E24" t="s">
        <v>65</v>
      </c>
      <c r="I24"/>
    </row>
    <row r="25" spans="1:9" hidden="1" x14ac:dyDescent="0.25">
      <c r="A25" t="s">
        <v>50</v>
      </c>
      <c r="B25" s="25">
        <v>42214</v>
      </c>
      <c r="C25" t="s">
        <v>174</v>
      </c>
      <c r="D25" s="2">
        <v>-3.5</v>
      </c>
      <c r="E25" t="s">
        <v>142</v>
      </c>
      <c r="I25"/>
    </row>
    <row r="26" spans="1:9" hidden="1" x14ac:dyDescent="0.25">
      <c r="A26" t="s">
        <v>50</v>
      </c>
      <c r="B26" s="25">
        <v>42214</v>
      </c>
      <c r="C26" t="s">
        <v>173</v>
      </c>
      <c r="D26" s="2">
        <v>-285</v>
      </c>
      <c r="E26" t="s">
        <v>172</v>
      </c>
      <c r="I26"/>
    </row>
    <row r="27" spans="1:9" hidden="1" x14ac:dyDescent="0.25">
      <c r="A27" t="s">
        <v>50</v>
      </c>
      <c r="B27" s="25">
        <v>42214</v>
      </c>
      <c r="C27" t="s">
        <v>171</v>
      </c>
      <c r="D27" s="2">
        <v>-9.23</v>
      </c>
      <c r="E27" t="s">
        <v>65</v>
      </c>
      <c r="I27"/>
    </row>
    <row r="28" spans="1:9" hidden="1" x14ac:dyDescent="0.25">
      <c r="A28" t="s">
        <v>50</v>
      </c>
      <c r="B28" s="25">
        <v>42214</v>
      </c>
      <c r="C28" t="s">
        <v>170</v>
      </c>
      <c r="D28" s="2">
        <v>-13.04</v>
      </c>
      <c r="E28" t="s">
        <v>142</v>
      </c>
      <c r="I28"/>
    </row>
    <row r="29" spans="1:9" hidden="1" x14ac:dyDescent="0.25">
      <c r="A29" t="s">
        <v>50</v>
      </c>
      <c r="B29" s="25">
        <v>42214</v>
      </c>
      <c r="C29" t="s">
        <v>169</v>
      </c>
      <c r="D29" s="2">
        <v>-200</v>
      </c>
      <c r="E29" t="s">
        <v>54</v>
      </c>
    </row>
    <row r="30" spans="1:9" hidden="1" x14ac:dyDescent="0.25">
      <c r="A30" t="s">
        <v>50</v>
      </c>
      <c r="B30" s="25">
        <v>42214</v>
      </c>
      <c r="C30" t="s">
        <v>168</v>
      </c>
      <c r="D30" s="2">
        <v>-20</v>
      </c>
      <c r="E30" t="s">
        <v>67</v>
      </c>
      <c r="I30"/>
    </row>
    <row r="31" spans="1:9" hidden="1" x14ac:dyDescent="0.25">
      <c r="A31" t="s">
        <v>50</v>
      </c>
      <c r="B31" s="25">
        <v>42213</v>
      </c>
      <c r="C31" t="s">
        <v>167</v>
      </c>
      <c r="D31" s="2">
        <v>-20.170000000000002</v>
      </c>
      <c r="E31" t="s">
        <v>81</v>
      </c>
      <c r="I31"/>
    </row>
    <row r="32" spans="1:9" hidden="1" x14ac:dyDescent="0.25">
      <c r="A32" t="s">
        <v>50</v>
      </c>
      <c r="B32" s="25">
        <v>42213</v>
      </c>
      <c r="C32" t="s">
        <v>166</v>
      </c>
      <c r="D32" s="2">
        <v>-30</v>
      </c>
      <c r="E32" t="s">
        <v>63</v>
      </c>
      <c r="I32"/>
    </row>
    <row r="33" spans="1:9" hidden="1" x14ac:dyDescent="0.25">
      <c r="A33" t="s">
        <v>50</v>
      </c>
      <c r="B33" s="25">
        <v>42213</v>
      </c>
      <c r="C33" t="s">
        <v>164</v>
      </c>
      <c r="D33" s="2">
        <v>-7</v>
      </c>
      <c r="E33" t="s">
        <v>142</v>
      </c>
      <c r="I33"/>
    </row>
    <row r="34" spans="1:9" hidden="1" x14ac:dyDescent="0.25">
      <c r="A34" t="s">
        <v>50</v>
      </c>
      <c r="B34" s="25">
        <v>42213</v>
      </c>
      <c r="C34" t="s">
        <v>165</v>
      </c>
      <c r="D34" s="2">
        <v>-26.75</v>
      </c>
      <c r="E34" t="s">
        <v>72</v>
      </c>
      <c r="I34"/>
    </row>
    <row r="35" spans="1:9" hidden="1" x14ac:dyDescent="0.25">
      <c r="A35" t="s">
        <v>50</v>
      </c>
      <c r="B35" s="25">
        <v>42213</v>
      </c>
      <c r="C35" t="s">
        <v>164</v>
      </c>
      <c r="D35" s="2">
        <v>-4</v>
      </c>
      <c r="E35" t="s">
        <v>142</v>
      </c>
      <c r="I35"/>
    </row>
    <row r="36" spans="1:9" hidden="1" x14ac:dyDescent="0.25">
      <c r="A36" t="s">
        <v>50</v>
      </c>
      <c r="B36" s="25">
        <v>42213</v>
      </c>
      <c r="C36" t="s">
        <v>163</v>
      </c>
      <c r="D36" s="2">
        <v>-123.05</v>
      </c>
      <c r="E36" t="s">
        <v>162</v>
      </c>
      <c r="I36"/>
    </row>
    <row r="37" spans="1:9" hidden="1" x14ac:dyDescent="0.25">
      <c r="A37" t="s">
        <v>50</v>
      </c>
      <c r="B37" s="25">
        <v>42213</v>
      </c>
      <c r="C37" t="s">
        <v>161</v>
      </c>
      <c r="D37" s="2">
        <v>-122.64</v>
      </c>
      <c r="E37" t="s">
        <v>81</v>
      </c>
      <c r="I37"/>
    </row>
    <row r="38" spans="1:9" x14ac:dyDescent="0.25">
      <c r="A38" t="s">
        <v>58</v>
      </c>
      <c r="B38" s="25">
        <v>42212</v>
      </c>
      <c r="C38" t="s">
        <v>160</v>
      </c>
      <c r="D38" s="2">
        <v>1400</v>
      </c>
      <c r="E38" t="s">
        <v>60</v>
      </c>
      <c r="I38"/>
    </row>
    <row r="39" spans="1:9" x14ac:dyDescent="0.25">
      <c r="A39" t="s">
        <v>50</v>
      </c>
      <c r="B39" s="25">
        <v>42212</v>
      </c>
      <c r="C39" t="s">
        <v>159</v>
      </c>
      <c r="D39" s="2">
        <v>-58.87</v>
      </c>
      <c r="E39" t="s">
        <v>60</v>
      </c>
      <c r="I39"/>
    </row>
    <row r="40" spans="1:9" hidden="1" x14ac:dyDescent="0.25">
      <c r="A40" t="s">
        <v>50</v>
      </c>
      <c r="B40" s="25">
        <v>42212</v>
      </c>
      <c r="C40" t="s">
        <v>158</v>
      </c>
      <c r="D40" s="2">
        <v>-31.57</v>
      </c>
      <c r="E40" t="s">
        <v>63</v>
      </c>
      <c r="I40"/>
    </row>
    <row r="41" spans="1:9" hidden="1" x14ac:dyDescent="0.25">
      <c r="A41" t="s">
        <v>50</v>
      </c>
      <c r="B41" s="25">
        <v>42212</v>
      </c>
      <c r="C41" t="s">
        <v>157</v>
      </c>
      <c r="D41" s="2">
        <v>-15</v>
      </c>
      <c r="E41" t="s">
        <v>65</v>
      </c>
      <c r="I41"/>
    </row>
    <row r="42" spans="1:9" hidden="1" x14ac:dyDescent="0.25">
      <c r="A42" t="s">
        <v>50</v>
      </c>
      <c r="B42" s="25">
        <v>42212</v>
      </c>
      <c r="C42" t="s">
        <v>156</v>
      </c>
      <c r="D42" s="2">
        <v>-51.18</v>
      </c>
      <c r="E42" t="s">
        <v>63</v>
      </c>
      <c r="I42"/>
    </row>
    <row r="43" spans="1:9" hidden="1" x14ac:dyDescent="0.25">
      <c r="A43" t="s">
        <v>50</v>
      </c>
      <c r="B43" s="25">
        <v>42212</v>
      </c>
      <c r="C43" t="s">
        <v>155</v>
      </c>
      <c r="D43" s="2">
        <v>-25</v>
      </c>
      <c r="E43" t="s">
        <v>63</v>
      </c>
      <c r="I43"/>
    </row>
    <row r="44" spans="1:9" hidden="1" x14ac:dyDescent="0.25">
      <c r="A44" t="s">
        <v>50</v>
      </c>
      <c r="B44" s="25">
        <v>42212</v>
      </c>
      <c r="C44" t="s">
        <v>154</v>
      </c>
      <c r="D44" s="2">
        <v>-21.38</v>
      </c>
      <c r="E44" t="s">
        <v>153</v>
      </c>
      <c r="I44"/>
    </row>
    <row r="45" spans="1:9" hidden="1" x14ac:dyDescent="0.25">
      <c r="A45" t="s">
        <v>50</v>
      </c>
      <c r="B45" s="25">
        <v>42212</v>
      </c>
      <c r="C45" t="s">
        <v>152</v>
      </c>
      <c r="D45" s="2">
        <v>-20</v>
      </c>
      <c r="E45" t="s">
        <v>67</v>
      </c>
      <c r="I45"/>
    </row>
    <row r="46" spans="1:9" hidden="1" x14ac:dyDescent="0.25">
      <c r="A46" t="s">
        <v>50</v>
      </c>
      <c r="B46" s="25">
        <v>42212</v>
      </c>
      <c r="C46" t="s">
        <v>151</v>
      </c>
      <c r="D46" s="2">
        <v>-17.39</v>
      </c>
      <c r="E46" t="s">
        <v>139</v>
      </c>
      <c r="I46"/>
    </row>
    <row r="47" spans="1:9" hidden="1" x14ac:dyDescent="0.25">
      <c r="A47" t="s">
        <v>77</v>
      </c>
      <c r="B47" s="25">
        <v>42212</v>
      </c>
      <c r="C47" t="s">
        <v>150</v>
      </c>
      <c r="D47" s="2">
        <v>-1000</v>
      </c>
      <c r="E47" t="s">
        <v>79</v>
      </c>
      <c r="I47"/>
    </row>
    <row r="50" spans="4:9" x14ac:dyDescent="0.25">
      <c r="H50" t="s">
        <v>241</v>
      </c>
      <c r="I50" s="2">
        <v>53.16</v>
      </c>
    </row>
    <row r="51" spans="4:9" x14ac:dyDescent="0.25">
      <c r="H51" t="s">
        <v>240</v>
      </c>
      <c r="I51" s="2">
        <v>350.43</v>
      </c>
    </row>
    <row r="52" spans="4:9" x14ac:dyDescent="0.25">
      <c r="H52" t="s">
        <v>172</v>
      </c>
      <c r="I52" s="2">
        <v>285</v>
      </c>
    </row>
    <row r="53" spans="4:9" x14ac:dyDescent="0.25">
      <c r="H53" t="s">
        <v>195</v>
      </c>
      <c r="I53" s="2">
        <v>256.45</v>
      </c>
    </row>
    <row r="54" spans="4:9" x14ac:dyDescent="0.25">
      <c r="H54" t="s">
        <v>81</v>
      </c>
      <c r="I54" s="2">
        <v>520</v>
      </c>
    </row>
    <row r="55" spans="4:9" x14ac:dyDescent="0.25">
      <c r="H55" t="s">
        <v>72</v>
      </c>
      <c r="I55" s="2">
        <v>50.33</v>
      </c>
    </row>
    <row r="56" spans="4:9" x14ac:dyDescent="0.25">
      <c r="H56" t="s">
        <v>79</v>
      </c>
      <c r="I56" s="2">
        <v>1000</v>
      </c>
    </row>
    <row r="57" spans="4:9" x14ac:dyDescent="0.25">
      <c r="H57" t="s">
        <v>142</v>
      </c>
      <c r="I57" s="2">
        <v>99.27</v>
      </c>
    </row>
    <row r="58" spans="4:9" x14ac:dyDescent="0.25">
      <c r="H58" t="s">
        <v>198</v>
      </c>
      <c r="I58" s="2">
        <v>80.42</v>
      </c>
    </row>
    <row r="59" spans="4:9" x14ac:dyDescent="0.25">
      <c r="H59" t="s">
        <v>67</v>
      </c>
      <c r="I59" s="2">
        <v>70</v>
      </c>
    </row>
    <row r="60" spans="4:9" x14ac:dyDescent="0.25">
      <c r="H60" t="s">
        <v>54</v>
      </c>
      <c r="I60" s="2">
        <v>420</v>
      </c>
    </row>
    <row r="63" spans="4:9" x14ac:dyDescent="0.25">
      <c r="D63">
        <f>SUBTOTAL(9,D2:D62)</f>
        <v>1341.13</v>
      </c>
    </row>
  </sheetData>
  <autoFilter ref="A1:E47">
    <filterColumn colId="4">
      <filters>
        <filter val="deposit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tabSelected="1" workbookViewId="0">
      <selection sqref="A1:B1048576"/>
    </sheetView>
  </sheetViews>
  <sheetFormatPr defaultRowHeight="15" x14ac:dyDescent="0.25"/>
  <cols>
    <col min="2" max="2" width="21.5703125" customWidth="1"/>
    <col min="4" max="4" width="11.5703125" style="2" bestFit="1" customWidth="1"/>
    <col min="5" max="5" width="12.42578125" customWidth="1"/>
    <col min="6" max="6" width="11.5703125" bestFit="1" customWidth="1"/>
  </cols>
  <sheetData>
    <row r="1" spans="2:12" ht="18.75" x14ac:dyDescent="0.3">
      <c r="B1" s="1" t="s">
        <v>244</v>
      </c>
    </row>
    <row r="3" spans="2:12" ht="15.75" x14ac:dyDescent="0.25">
      <c r="B3" s="3" t="s">
        <v>1</v>
      </c>
      <c r="C3" s="35">
        <v>42186</v>
      </c>
      <c r="D3" s="4"/>
      <c r="E3" s="5"/>
      <c r="F3" s="5"/>
    </row>
    <row r="5" spans="2:12" ht="15.75" x14ac:dyDescent="0.25">
      <c r="B5" s="3" t="s">
        <v>2</v>
      </c>
      <c r="D5" s="20" t="s">
        <v>8</v>
      </c>
      <c r="E5" s="10" t="s">
        <v>245</v>
      </c>
      <c r="F5" s="10" t="s">
        <v>246</v>
      </c>
    </row>
    <row r="6" spans="2:12" x14ac:dyDescent="0.25">
      <c r="B6" s="6"/>
      <c r="C6" s="6"/>
      <c r="D6" s="8">
        <f>'07 04 15 report'!E11+'07 04 15 report'!E12+'07 11 15 report'!E11+'07 11 15 report'!E12+'07 11 15 report'!E13+'07 11 15 report'!E14+'07 11 15 report'!E15+'07 18 15 report'!E11+'07 25 15 report'!E7+'07 31 15 report'!E9+'07 31 15 report'!E10+'07 31 15 report'!E11</f>
        <v>37900.6</v>
      </c>
      <c r="E6" s="19">
        <f>'07 25 15 report'!E21+'07 25 15 report'!E22</f>
        <v>7142</v>
      </c>
      <c r="F6" s="19">
        <f>SUM(D6:E6)</f>
        <v>45042.6</v>
      </c>
    </row>
    <row r="7" spans="2:12" x14ac:dyDescent="0.25">
      <c r="F7" s="10"/>
    </row>
    <row r="8" spans="2:12" ht="15.75" x14ac:dyDescent="0.25">
      <c r="B8" s="3" t="s">
        <v>14</v>
      </c>
    </row>
    <row r="9" spans="2:12" x14ac:dyDescent="0.25">
      <c r="B9" s="10"/>
      <c r="D9" s="36" t="s">
        <v>8</v>
      </c>
      <c r="E9" s="16" t="s">
        <v>247</v>
      </c>
      <c r="F9" s="16" t="s">
        <v>246</v>
      </c>
    </row>
    <row r="10" spans="2:12" x14ac:dyDescent="0.25">
      <c r="B10" t="s">
        <v>16</v>
      </c>
      <c r="D10" s="2">
        <f>'07 04 15 report'!E26+'07 11 15 report'!E30+'07 18 15 report'!E32+'07 25 15 report'!E29+'07 31 15 report'!E29</f>
        <v>18840</v>
      </c>
      <c r="E10" s="2">
        <f>1000+550</f>
        <v>1550</v>
      </c>
      <c r="F10" s="2">
        <f>SUM(D10:E10)</f>
        <v>20390</v>
      </c>
    </row>
    <row r="11" spans="2:12" x14ac:dyDescent="0.25">
      <c r="B11" t="s">
        <v>249</v>
      </c>
      <c r="D11" s="2">
        <v>2400</v>
      </c>
      <c r="E11" s="2">
        <v>0</v>
      </c>
      <c r="F11" s="2">
        <f>SUM(D11:E11)</f>
        <v>2400</v>
      </c>
    </row>
    <row r="12" spans="2:12" x14ac:dyDescent="0.25">
      <c r="B12" t="s">
        <v>17</v>
      </c>
      <c r="D12" s="2">
        <f>800+4000+1500</f>
        <v>6300</v>
      </c>
      <c r="E12" s="2">
        <v>0</v>
      </c>
      <c r="F12" s="2">
        <f t="shared" ref="F12:F20" si="0">SUM(D12:E12)</f>
        <v>6300</v>
      </c>
    </row>
    <row r="13" spans="2:12" x14ac:dyDescent="0.25">
      <c r="B13" t="s">
        <v>18</v>
      </c>
      <c r="D13" s="2">
        <f>'07 04 15 report'!E29+'07 11 15 report'!E33+'07 18 15 report'!E35+'07 25 15 report'!E32+'07 31 15 report'!E32</f>
        <v>74.56</v>
      </c>
      <c r="E13" s="2">
        <f>'07 04 15 report'!E52+'07 11 15 report'!E57+'07 18 15 report'!E59+'07 25 15 report'!E32+'07 31 15 report'!E57</f>
        <v>94.789999999999992</v>
      </c>
      <c r="F13" s="2">
        <f t="shared" si="0"/>
        <v>169.35</v>
      </c>
    </row>
    <row r="14" spans="2:12" x14ac:dyDescent="0.25">
      <c r="B14" t="s">
        <v>19</v>
      </c>
      <c r="D14" s="2">
        <v>0</v>
      </c>
      <c r="E14" s="2">
        <v>0</v>
      </c>
      <c r="F14" s="2">
        <f t="shared" si="0"/>
        <v>0</v>
      </c>
    </row>
    <row r="15" spans="2:12" x14ac:dyDescent="0.25">
      <c r="B15" t="s">
        <v>20</v>
      </c>
      <c r="D15" s="2">
        <f>'07 04 15 report'!E32+'07 11 15 report'!E37+'07 18 15 report'!E39+'07 25 15 report'!E37+'07 31 15 report'!E37</f>
        <v>78.25</v>
      </c>
      <c r="E15" s="2">
        <f>'07 04 15 report'!E58+'07 11 15 report'!E64+'07 18 15 report'!E66+'07 25 15 report'!E64+'07 31 15 report'!E64</f>
        <v>215.26999999999998</v>
      </c>
      <c r="F15" s="2">
        <f t="shared" si="0"/>
        <v>293.52</v>
      </c>
    </row>
    <row r="16" spans="2:12" x14ac:dyDescent="0.25">
      <c r="B16" t="s">
        <v>21</v>
      </c>
      <c r="D16" s="2">
        <f>'07 04 15 report'!E33+'07 11 15 report'!E38+'07 18 15 report'!E40+'07 25 15 report'!E38+'07 31 15 report'!E38</f>
        <v>502.48</v>
      </c>
      <c r="E16" s="2">
        <f>'07 04 15 report'!E46+'07 11 15 report'!E51+'07 18 15 report'!E53+'07 25 15 report'!E51+'07 31 15 report'!E51</f>
        <v>493.14</v>
      </c>
      <c r="F16" s="2">
        <f t="shared" si="0"/>
        <v>995.62</v>
      </c>
      <c r="L16" s="19"/>
    </row>
    <row r="17" spans="2:6" x14ac:dyDescent="0.25">
      <c r="B17" t="s">
        <v>22</v>
      </c>
      <c r="D17" s="2">
        <f>'07 04 15 report'!E34+'07 11 15 report'!E39+'07 18 15 report'!E41+'07 25 15 report'!E39+'07 31 15 report'!E39</f>
        <v>673.54000000000008</v>
      </c>
      <c r="E17" s="2">
        <f>'07 04 15 report'!E40+'07 04 15 report'!E47+'07 11 15 report'!E45+'07 11 15 report'!E52+'07 18 15 report'!E47+'07 18 15 report'!E54+'07 25 15 report'!E45+'07 25 15 report'!E52+'07 31 15 report'!E45+'07 31 15 report'!E52</f>
        <v>711.75</v>
      </c>
      <c r="F17" s="2">
        <f t="shared" si="0"/>
        <v>1385.29</v>
      </c>
    </row>
    <row r="18" spans="2:6" x14ac:dyDescent="0.25">
      <c r="B18" t="s">
        <v>23</v>
      </c>
      <c r="D18" s="2">
        <f>'07 04 15 report'!E35+'07 11 15 report'!E40+'07 18 15 report'!E42+'07 25 15 report'!E40+'07 31 15 report'!E40</f>
        <v>879.25</v>
      </c>
      <c r="E18" s="2">
        <f>'07 04 15 report'!E43+'07 11 15 report'!E48+'07 18 15 report'!E50+'07 25 15 report'!E48+'07 31 15 report'!E48</f>
        <v>100</v>
      </c>
      <c r="F18" s="2">
        <f t="shared" si="0"/>
        <v>979.25</v>
      </c>
    </row>
    <row r="19" spans="2:6" x14ac:dyDescent="0.25">
      <c r="B19" t="s">
        <v>29</v>
      </c>
      <c r="D19" s="22">
        <f>'07 11 15 report'!E36+'07 18 15 report'!E38+'07 25 15 report'!E36+'07 31 15 report'!E36</f>
        <v>778.39</v>
      </c>
      <c r="E19" s="22">
        <f>'07 04 15 report'!E44+'07 11 15 report'!E49+'07 18 15 report'!E51+'07 25 15 report'!E49+'07 31 15 report'!E49</f>
        <v>708.69</v>
      </c>
      <c r="F19" s="22">
        <f>SUM(D19:E19)</f>
        <v>1487.08</v>
      </c>
    </row>
    <row r="20" spans="2:6" ht="15.75" thickBot="1" x14ac:dyDescent="0.3">
      <c r="B20" s="13" t="s">
        <v>24</v>
      </c>
      <c r="C20" s="13"/>
      <c r="D20" s="14">
        <f>'07 04 15 report'!E36+'07 11 15 report'!E41+'07 18 15 report'!E43+'07 25 15 report'!E41+'07 31 15 report'!E41</f>
        <v>3181.8900000000003</v>
      </c>
      <c r="E20" s="14">
        <f>'07 04 15 report'!E59+'07 11 15 report'!E68+'07 18 15 report'!E67+'07 25 15 report'!E65+'07 31 15 report'!E65</f>
        <v>4237.37</v>
      </c>
      <c r="F20" s="14">
        <f t="shared" si="0"/>
        <v>7419.26</v>
      </c>
    </row>
    <row r="21" spans="2:6" x14ac:dyDescent="0.25">
      <c r="C21" s="21" t="s">
        <v>9</v>
      </c>
      <c r="D21" s="20">
        <f>SUM(D10:D20)</f>
        <v>33708.36</v>
      </c>
      <c r="E21" s="20">
        <f>SUM(E10:E20)</f>
        <v>8111.01</v>
      </c>
      <c r="F21" s="20">
        <f>SUM(F10:F20)</f>
        <v>41819.370000000003</v>
      </c>
    </row>
    <row r="23" spans="2:6" x14ac:dyDescent="0.25">
      <c r="B23" s="10"/>
    </row>
    <row r="25" spans="2:6" x14ac:dyDescent="0.25">
      <c r="B25" t="s">
        <v>30</v>
      </c>
      <c r="D25" s="22">
        <v>0</v>
      </c>
      <c r="E25" s="22">
        <v>0</v>
      </c>
      <c r="F25" s="22">
        <f t="shared" ref="F25:F33" si="1">SUM(D25:E25)</f>
        <v>0</v>
      </c>
    </row>
    <row r="26" spans="2:6" x14ac:dyDescent="0.25">
      <c r="B26" t="s">
        <v>33</v>
      </c>
      <c r="D26" s="2">
        <v>0</v>
      </c>
      <c r="E26" s="2">
        <f>'07 04 15 report'!E48+'07 11 15 report'!E53+'07 18 15 report'!E55+'07 25 15 report'!E53+'07 31 15 report'!E53</f>
        <v>120</v>
      </c>
      <c r="F26" s="22">
        <f t="shared" si="1"/>
        <v>120</v>
      </c>
    </row>
    <row r="27" spans="2:6" x14ac:dyDescent="0.25">
      <c r="B27" t="s">
        <v>34</v>
      </c>
      <c r="D27" s="2">
        <v>0</v>
      </c>
      <c r="E27" s="2">
        <v>0</v>
      </c>
      <c r="F27" s="22">
        <f t="shared" si="1"/>
        <v>0</v>
      </c>
    </row>
    <row r="28" spans="2:6" x14ac:dyDescent="0.25">
      <c r="B28" t="s">
        <v>35</v>
      </c>
      <c r="D28" s="2">
        <v>0</v>
      </c>
      <c r="E28" s="2">
        <f>'07 04 15 report'!E50+'07 11 15 report'!E55+'07 18 15 report'!E57+'07 25 15 report'!E55+'07 31 15 report'!E55</f>
        <v>1286.49</v>
      </c>
      <c r="F28" s="22">
        <f t="shared" si="1"/>
        <v>1286.49</v>
      </c>
    </row>
    <row r="29" spans="2:6" x14ac:dyDescent="0.25">
      <c r="B29" t="s">
        <v>36</v>
      </c>
      <c r="D29" s="2">
        <v>0</v>
      </c>
      <c r="E29" s="2">
        <v>0</v>
      </c>
      <c r="F29" s="22">
        <f t="shared" si="1"/>
        <v>0</v>
      </c>
    </row>
    <row r="30" spans="2:6" x14ac:dyDescent="0.25">
      <c r="B30" t="s">
        <v>37</v>
      </c>
      <c r="D30" s="2">
        <v>0</v>
      </c>
      <c r="E30" s="2">
        <f>'07 04 15 report'!E53+'07 11 15 report'!E58+'07 18 15 report'!E60+'07 25 15 report'!E58+'07 31 15 report'!E58</f>
        <v>498.39000000000004</v>
      </c>
      <c r="F30" s="22">
        <f t="shared" si="1"/>
        <v>498.39000000000004</v>
      </c>
    </row>
    <row r="31" spans="2:6" x14ac:dyDescent="0.25">
      <c r="B31" t="s">
        <v>19</v>
      </c>
      <c r="D31" s="2">
        <v>0</v>
      </c>
      <c r="E31" s="2">
        <v>0</v>
      </c>
      <c r="F31" s="22">
        <f t="shared" si="1"/>
        <v>0</v>
      </c>
    </row>
    <row r="32" spans="2:6" x14ac:dyDescent="0.25">
      <c r="B32" t="s">
        <v>39</v>
      </c>
      <c r="D32" s="2">
        <v>0</v>
      </c>
      <c r="E32" s="2">
        <f>'07 31 15 report'!E61</f>
        <v>285</v>
      </c>
      <c r="F32" s="22">
        <f t="shared" si="1"/>
        <v>285</v>
      </c>
    </row>
    <row r="33" spans="2:6" x14ac:dyDescent="0.25">
      <c r="B33" t="s">
        <v>40</v>
      </c>
      <c r="D33" s="2">
        <v>0</v>
      </c>
      <c r="E33" s="2">
        <v>0</v>
      </c>
      <c r="F33" s="22">
        <f t="shared" si="1"/>
        <v>0</v>
      </c>
    </row>
    <row r="34" spans="2:6" ht="15.75" thickBot="1" x14ac:dyDescent="0.3">
      <c r="B34" s="13" t="s">
        <v>41</v>
      </c>
      <c r="C34" s="13"/>
      <c r="D34" s="14">
        <v>0</v>
      </c>
      <c r="E34" s="14">
        <v>0</v>
      </c>
      <c r="F34" s="24">
        <v>0</v>
      </c>
    </row>
    <row r="35" spans="2:6" x14ac:dyDescent="0.25">
      <c r="C35" s="21" t="s">
        <v>9</v>
      </c>
      <c r="D35" s="20">
        <f>SUM(D25:D34)</f>
        <v>0</v>
      </c>
      <c r="E35" s="20">
        <f>SUM(E25:E34)</f>
        <v>2189.88</v>
      </c>
      <c r="F35" s="20">
        <f>SUM(F25:F34)</f>
        <v>2189.88</v>
      </c>
    </row>
    <row r="37" spans="2:6" x14ac:dyDescent="0.25">
      <c r="C37" s="21" t="s">
        <v>43</v>
      </c>
      <c r="D37" s="20">
        <f>D21+D35</f>
        <v>33708.36</v>
      </c>
    </row>
    <row r="38" spans="2:6" x14ac:dyDescent="0.25">
      <c r="D38" s="20"/>
    </row>
    <row r="40" spans="2:6" x14ac:dyDescent="0.25">
      <c r="B40" s="10" t="s">
        <v>44</v>
      </c>
      <c r="D40" s="20" t="s">
        <v>8</v>
      </c>
      <c r="E40" s="10" t="s">
        <v>247</v>
      </c>
      <c r="F40" s="10" t="s">
        <v>246</v>
      </c>
    </row>
    <row r="41" spans="2:6" x14ac:dyDescent="0.25">
      <c r="B41" s="10" t="s">
        <v>45</v>
      </c>
      <c r="D41" s="20">
        <f>D6</f>
        <v>37900.6</v>
      </c>
      <c r="E41" s="2">
        <f>E6</f>
        <v>7142</v>
      </c>
      <c r="F41" s="19">
        <f>E41+D41</f>
        <v>45042.6</v>
      </c>
    </row>
    <row r="42" spans="2:6" x14ac:dyDescent="0.25">
      <c r="B42" s="10" t="s">
        <v>14</v>
      </c>
      <c r="D42" s="20">
        <f>D21+D35</f>
        <v>33708.36</v>
      </c>
      <c r="E42" s="19">
        <f>E21+E35</f>
        <v>10300.89</v>
      </c>
      <c r="F42" s="19">
        <f>SUM(E42+D42)</f>
        <v>44009.25</v>
      </c>
    </row>
    <row r="43" spans="2:6" ht="15.75" thickBot="1" x14ac:dyDescent="0.3">
      <c r="B43" s="17"/>
      <c r="C43" s="13"/>
      <c r="D43" s="18"/>
      <c r="E43" s="13"/>
      <c r="F43" s="13"/>
    </row>
    <row r="44" spans="2:6" x14ac:dyDescent="0.25">
      <c r="B44" s="10" t="s">
        <v>9</v>
      </c>
      <c r="D44" s="20">
        <f>D41-D42</f>
        <v>4192.239999999998</v>
      </c>
      <c r="E44" s="19">
        <f>E41-E42</f>
        <v>-3158.8899999999994</v>
      </c>
      <c r="F44" s="19">
        <f>F41-F42</f>
        <v>1033.3499999999985</v>
      </c>
    </row>
    <row r="45" spans="2:6" x14ac:dyDescent="0.25">
      <c r="B45" s="10"/>
      <c r="D45" s="20"/>
    </row>
    <row r="46" spans="2:6" x14ac:dyDescent="0.25">
      <c r="B46" s="7"/>
      <c r="C46" s="6"/>
      <c r="D46" s="9"/>
      <c r="E46" s="7"/>
      <c r="F46" s="6"/>
    </row>
    <row r="47" spans="2:6" x14ac:dyDescent="0.25">
      <c r="B47" s="23"/>
      <c r="C47" s="6"/>
      <c r="D47" s="9"/>
      <c r="E47" s="6"/>
      <c r="F47" s="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4"/>
  <sheetViews>
    <sheetView workbookViewId="0">
      <selection activeCell="D142" sqref="D142"/>
    </sheetView>
  </sheetViews>
  <sheetFormatPr defaultRowHeight="15" x14ac:dyDescent="0.25"/>
  <cols>
    <col min="2" max="2" width="15" customWidth="1"/>
    <col min="3" max="3" width="79.5703125" customWidth="1"/>
    <col min="4" max="4" width="11.5703125" style="2" bestFit="1" customWidth="1"/>
    <col min="5" max="5" width="25" customWidth="1"/>
  </cols>
  <sheetData>
    <row r="1" spans="1:5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</row>
    <row r="2" spans="1:5" hidden="1" x14ac:dyDescent="0.25">
      <c r="A2" t="s">
        <v>50</v>
      </c>
      <c r="B2" s="25">
        <v>42216</v>
      </c>
      <c r="C2" t="s">
        <v>197</v>
      </c>
      <c r="D2" s="2">
        <v>-174.65</v>
      </c>
      <c r="E2" t="s">
        <v>139</v>
      </c>
    </row>
    <row r="3" spans="1:5" hidden="1" x14ac:dyDescent="0.25">
      <c r="A3" t="s">
        <v>50</v>
      </c>
      <c r="B3" s="25">
        <v>42216</v>
      </c>
      <c r="C3" t="s">
        <v>196</v>
      </c>
      <c r="D3" s="2">
        <v>-30</v>
      </c>
      <c r="E3" t="s">
        <v>195</v>
      </c>
    </row>
    <row r="4" spans="1:5" hidden="1" x14ac:dyDescent="0.25">
      <c r="A4" t="s">
        <v>50</v>
      </c>
      <c r="B4" s="25">
        <v>42216</v>
      </c>
      <c r="C4" t="s">
        <v>196</v>
      </c>
      <c r="D4" s="2">
        <v>-26.46</v>
      </c>
      <c r="E4" t="s">
        <v>195</v>
      </c>
    </row>
    <row r="5" spans="1:5" hidden="1" x14ac:dyDescent="0.25">
      <c r="A5" t="s">
        <v>50</v>
      </c>
      <c r="B5" s="25">
        <v>42216</v>
      </c>
      <c r="C5" t="s">
        <v>194</v>
      </c>
      <c r="D5" s="2">
        <v>-227.38</v>
      </c>
      <c r="E5" t="s">
        <v>162</v>
      </c>
    </row>
    <row r="6" spans="1:5" hidden="1" x14ac:dyDescent="0.25">
      <c r="A6" t="s">
        <v>50</v>
      </c>
      <c r="B6" s="25">
        <v>42216</v>
      </c>
      <c r="C6" t="s">
        <v>193</v>
      </c>
      <c r="D6" s="2">
        <v>-22</v>
      </c>
      <c r="E6" t="s">
        <v>142</v>
      </c>
    </row>
    <row r="7" spans="1:5" hidden="1" x14ac:dyDescent="0.25">
      <c r="A7" t="s">
        <v>50</v>
      </c>
      <c r="B7" s="25">
        <v>42216</v>
      </c>
      <c r="C7" t="s">
        <v>192</v>
      </c>
      <c r="D7" s="2">
        <v>-31.78</v>
      </c>
      <c r="E7" t="s">
        <v>191</v>
      </c>
    </row>
    <row r="8" spans="1:5" hidden="1" x14ac:dyDescent="0.25">
      <c r="A8" t="s">
        <v>50</v>
      </c>
      <c r="B8" s="25">
        <v>42216</v>
      </c>
      <c r="C8" t="s">
        <v>190</v>
      </c>
      <c r="D8" s="2">
        <v>-13.86</v>
      </c>
      <c r="E8" t="s">
        <v>72</v>
      </c>
    </row>
    <row r="9" spans="1:5" hidden="1" x14ac:dyDescent="0.25">
      <c r="A9" t="s">
        <v>50</v>
      </c>
      <c r="B9" s="25">
        <v>42216</v>
      </c>
      <c r="C9" t="s">
        <v>189</v>
      </c>
      <c r="D9" s="2">
        <v>-7.72</v>
      </c>
      <c r="E9" t="s">
        <v>72</v>
      </c>
    </row>
    <row r="10" spans="1:5" hidden="1" x14ac:dyDescent="0.25">
      <c r="A10" t="s">
        <v>50</v>
      </c>
      <c r="B10" s="25">
        <v>42216</v>
      </c>
      <c r="C10" t="s">
        <v>188</v>
      </c>
      <c r="D10" s="2">
        <v>-100</v>
      </c>
      <c r="E10" t="s">
        <v>54</v>
      </c>
    </row>
    <row r="11" spans="1:5" hidden="1" x14ac:dyDescent="0.25">
      <c r="A11" t="s">
        <v>50</v>
      </c>
      <c r="B11" s="25">
        <v>42216</v>
      </c>
      <c r="C11" t="s">
        <v>187</v>
      </c>
      <c r="D11" s="2">
        <v>-20.79</v>
      </c>
      <c r="E11" t="s">
        <v>52</v>
      </c>
    </row>
    <row r="12" spans="1:5" hidden="1" x14ac:dyDescent="0.25">
      <c r="A12" t="s">
        <v>50</v>
      </c>
      <c r="B12" s="25">
        <v>42216</v>
      </c>
      <c r="C12" t="s">
        <v>186</v>
      </c>
      <c r="D12" s="2">
        <v>-17.649999999999999</v>
      </c>
      <c r="E12" t="s">
        <v>52</v>
      </c>
    </row>
    <row r="13" spans="1:5" hidden="1" x14ac:dyDescent="0.25">
      <c r="A13" t="s">
        <v>50</v>
      </c>
      <c r="B13" s="25">
        <v>42216</v>
      </c>
      <c r="C13" t="s">
        <v>56</v>
      </c>
      <c r="D13" s="2">
        <v>-2</v>
      </c>
      <c r="E13" t="s">
        <v>72</v>
      </c>
    </row>
    <row r="14" spans="1:5" hidden="1" x14ac:dyDescent="0.25">
      <c r="A14" t="s">
        <v>50</v>
      </c>
      <c r="B14" s="25">
        <v>42215</v>
      </c>
      <c r="C14" t="s">
        <v>185</v>
      </c>
      <c r="D14" s="2">
        <v>-4.93</v>
      </c>
      <c r="E14" t="s">
        <v>139</v>
      </c>
    </row>
    <row r="15" spans="1:5" hidden="1" x14ac:dyDescent="0.25">
      <c r="A15" t="s">
        <v>50</v>
      </c>
      <c r="B15" s="25">
        <v>42215</v>
      </c>
      <c r="C15" t="s">
        <v>184</v>
      </c>
      <c r="D15" s="2">
        <v>-41.98</v>
      </c>
      <c r="E15" t="s">
        <v>52</v>
      </c>
    </row>
    <row r="16" spans="1:5" hidden="1" x14ac:dyDescent="0.25">
      <c r="A16" t="s">
        <v>50</v>
      </c>
      <c r="B16" s="25">
        <v>42215</v>
      </c>
      <c r="C16" t="s">
        <v>183</v>
      </c>
      <c r="D16" s="2">
        <v>-109.96</v>
      </c>
      <c r="E16" t="s">
        <v>81</v>
      </c>
    </row>
    <row r="17" spans="1:5" hidden="1" x14ac:dyDescent="0.25">
      <c r="A17" t="s">
        <v>50</v>
      </c>
      <c r="B17" s="25">
        <v>42215</v>
      </c>
      <c r="C17" t="s">
        <v>182</v>
      </c>
      <c r="D17" s="2">
        <v>-40</v>
      </c>
      <c r="E17" t="s">
        <v>63</v>
      </c>
    </row>
    <row r="18" spans="1:5" hidden="1" x14ac:dyDescent="0.25">
      <c r="A18" t="s">
        <v>50</v>
      </c>
      <c r="B18" s="25">
        <v>42215</v>
      </c>
      <c r="C18" t="s">
        <v>181</v>
      </c>
      <c r="D18" s="2">
        <v>-30</v>
      </c>
      <c r="E18" t="s">
        <v>67</v>
      </c>
    </row>
    <row r="19" spans="1:5" hidden="1" x14ac:dyDescent="0.25">
      <c r="A19" t="s">
        <v>50</v>
      </c>
      <c r="B19" s="25">
        <v>42215</v>
      </c>
      <c r="C19" t="s">
        <v>180</v>
      </c>
      <c r="D19" s="2">
        <v>-3.5</v>
      </c>
      <c r="E19" t="s">
        <v>65</v>
      </c>
    </row>
    <row r="20" spans="1:5" hidden="1" x14ac:dyDescent="0.25">
      <c r="A20" t="s">
        <v>50</v>
      </c>
      <c r="B20" s="25">
        <v>42215</v>
      </c>
      <c r="C20" t="s">
        <v>179</v>
      </c>
      <c r="D20" s="2">
        <v>-70.260000000000005</v>
      </c>
      <c r="E20" t="s">
        <v>81</v>
      </c>
    </row>
    <row r="21" spans="1:5" hidden="1" x14ac:dyDescent="0.25">
      <c r="A21" t="s">
        <v>50</v>
      </c>
      <c r="B21" s="25">
        <v>42215</v>
      </c>
      <c r="C21" t="s">
        <v>178</v>
      </c>
      <c r="D21" s="2">
        <v>-100</v>
      </c>
      <c r="E21" t="s">
        <v>54</v>
      </c>
    </row>
    <row r="22" spans="1:5" hidden="1" x14ac:dyDescent="0.25">
      <c r="A22" t="s">
        <v>50</v>
      </c>
      <c r="B22" s="25">
        <v>42215</v>
      </c>
      <c r="C22" t="s">
        <v>177</v>
      </c>
      <c r="D22" s="2">
        <v>-20</v>
      </c>
      <c r="E22" t="s">
        <v>54</v>
      </c>
    </row>
    <row r="23" spans="1:5" hidden="1" x14ac:dyDescent="0.25">
      <c r="A23" t="s">
        <v>50</v>
      </c>
      <c r="B23" s="25">
        <v>42214</v>
      </c>
      <c r="C23" t="s">
        <v>176</v>
      </c>
      <c r="D23" s="2">
        <v>-22.24</v>
      </c>
      <c r="E23" t="s">
        <v>63</v>
      </c>
    </row>
    <row r="24" spans="1:5" hidden="1" x14ac:dyDescent="0.25">
      <c r="A24" t="s">
        <v>50</v>
      </c>
      <c r="B24" s="25">
        <v>42214</v>
      </c>
      <c r="C24" t="s">
        <v>175</v>
      </c>
      <c r="D24" s="2">
        <v>-22</v>
      </c>
      <c r="E24" t="s">
        <v>65</v>
      </c>
    </row>
    <row r="25" spans="1:5" hidden="1" x14ac:dyDescent="0.25">
      <c r="A25" t="s">
        <v>50</v>
      </c>
      <c r="B25" s="25">
        <v>42214</v>
      </c>
      <c r="C25" t="s">
        <v>174</v>
      </c>
      <c r="D25" s="2">
        <v>-3.5</v>
      </c>
      <c r="E25" t="s">
        <v>142</v>
      </c>
    </row>
    <row r="26" spans="1:5" hidden="1" x14ac:dyDescent="0.25">
      <c r="A26" t="s">
        <v>50</v>
      </c>
      <c r="B26" s="25">
        <v>42214</v>
      </c>
      <c r="C26" t="s">
        <v>173</v>
      </c>
      <c r="D26" s="2">
        <v>-285</v>
      </c>
      <c r="E26" t="s">
        <v>172</v>
      </c>
    </row>
    <row r="27" spans="1:5" hidden="1" x14ac:dyDescent="0.25">
      <c r="A27" t="s">
        <v>50</v>
      </c>
      <c r="B27" s="25">
        <v>42214</v>
      </c>
      <c r="C27" t="s">
        <v>171</v>
      </c>
      <c r="D27" s="2">
        <v>-9.23</v>
      </c>
      <c r="E27" t="s">
        <v>65</v>
      </c>
    </row>
    <row r="28" spans="1:5" hidden="1" x14ac:dyDescent="0.25">
      <c r="A28" t="s">
        <v>50</v>
      </c>
      <c r="B28" s="25">
        <v>42214</v>
      </c>
      <c r="C28" t="s">
        <v>170</v>
      </c>
      <c r="D28" s="2">
        <v>-13.04</v>
      </c>
      <c r="E28" t="s">
        <v>142</v>
      </c>
    </row>
    <row r="29" spans="1:5" hidden="1" x14ac:dyDescent="0.25">
      <c r="A29" t="s">
        <v>50</v>
      </c>
      <c r="B29" s="25">
        <v>42214</v>
      </c>
      <c r="C29" t="s">
        <v>169</v>
      </c>
      <c r="D29" s="2">
        <v>-200</v>
      </c>
      <c r="E29" t="s">
        <v>54</v>
      </c>
    </row>
    <row r="30" spans="1:5" hidden="1" x14ac:dyDescent="0.25">
      <c r="A30" t="s">
        <v>50</v>
      </c>
      <c r="B30" s="25">
        <v>42214</v>
      </c>
      <c r="C30" t="s">
        <v>168</v>
      </c>
      <c r="D30" s="2">
        <v>-20</v>
      </c>
      <c r="E30" t="s">
        <v>67</v>
      </c>
    </row>
    <row r="31" spans="1:5" hidden="1" x14ac:dyDescent="0.25">
      <c r="A31" t="s">
        <v>50</v>
      </c>
      <c r="B31" s="25">
        <v>42213</v>
      </c>
      <c r="C31" t="s">
        <v>167</v>
      </c>
      <c r="D31" s="2">
        <v>-20.170000000000002</v>
      </c>
      <c r="E31" t="s">
        <v>81</v>
      </c>
    </row>
    <row r="32" spans="1:5" hidden="1" x14ac:dyDescent="0.25">
      <c r="A32" t="s">
        <v>50</v>
      </c>
      <c r="B32" s="25">
        <v>42213</v>
      </c>
      <c r="C32" t="s">
        <v>166</v>
      </c>
      <c r="D32" s="2">
        <v>-30</v>
      </c>
      <c r="E32" t="s">
        <v>63</v>
      </c>
    </row>
    <row r="33" spans="1:5" hidden="1" x14ac:dyDescent="0.25">
      <c r="A33" t="s">
        <v>50</v>
      </c>
      <c r="B33" s="25">
        <v>42213</v>
      </c>
      <c r="C33" t="s">
        <v>164</v>
      </c>
      <c r="D33" s="2">
        <v>-7</v>
      </c>
      <c r="E33" t="s">
        <v>142</v>
      </c>
    </row>
    <row r="34" spans="1:5" hidden="1" x14ac:dyDescent="0.25">
      <c r="A34" t="s">
        <v>50</v>
      </c>
      <c r="B34" s="25">
        <v>42213</v>
      </c>
      <c r="C34" t="s">
        <v>165</v>
      </c>
      <c r="D34" s="2">
        <v>-26.75</v>
      </c>
      <c r="E34" t="s">
        <v>72</v>
      </c>
    </row>
    <row r="35" spans="1:5" hidden="1" x14ac:dyDescent="0.25">
      <c r="A35" t="s">
        <v>50</v>
      </c>
      <c r="B35" s="25">
        <v>42213</v>
      </c>
      <c r="C35" t="s">
        <v>164</v>
      </c>
      <c r="D35" s="2">
        <v>-4</v>
      </c>
      <c r="E35" t="s">
        <v>142</v>
      </c>
    </row>
    <row r="36" spans="1:5" hidden="1" x14ac:dyDescent="0.25">
      <c r="A36" t="s">
        <v>50</v>
      </c>
      <c r="B36" s="25">
        <v>42213</v>
      </c>
      <c r="C36" t="s">
        <v>163</v>
      </c>
      <c r="D36" s="2">
        <v>-123.05</v>
      </c>
      <c r="E36" t="s">
        <v>162</v>
      </c>
    </row>
    <row r="37" spans="1:5" hidden="1" x14ac:dyDescent="0.25">
      <c r="A37" t="s">
        <v>50</v>
      </c>
      <c r="B37" s="25">
        <v>42213</v>
      </c>
      <c r="C37" t="s">
        <v>161</v>
      </c>
      <c r="D37" s="2">
        <v>-122.64</v>
      </c>
      <c r="E37" t="s">
        <v>81</v>
      </c>
    </row>
    <row r="38" spans="1:5" x14ac:dyDescent="0.25">
      <c r="A38" t="s">
        <v>58</v>
      </c>
      <c r="B38" s="25">
        <v>42212</v>
      </c>
      <c r="C38" t="s">
        <v>160</v>
      </c>
      <c r="D38" s="2">
        <v>1400</v>
      </c>
      <c r="E38" t="s">
        <v>60</v>
      </c>
    </row>
    <row r="39" spans="1:5" x14ac:dyDescent="0.25">
      <c r="A39" t="s">
        <v>50</v>
      </c>
      <c r="B39" s="25">
        <v>42212</v>
      </c>
      <c r="C39" t="s">
        <v>159</v>
      </c>
      <c r="D39" s="2">
        <v>-58.87</v>
      </c>
      <c r="E39" t="s">
        <v>60</v>
      </c>
    </row>
    <row r="40" spans="1:5" hidden="1" x14ac:dyDescent="0.25">
      <c r="A40" t="s">
        <v>50</v>
      </c>
      <c r="B40" s="25">
        <v>42212</v>
      </c>
      <c r="C40" t="s">
        <v>158</v>
      </c>
      <c r="D40" s="2">
        <v>-31.57</v>
      </c>
      <c r="E40" t="s">
        <v>63</v>
      </c>
    </row>
    <row r="41" spans="1:5" hidden="1" x14ac:dyDescent="0.25">
      <c r="A41" t="s">
        <v>50</v>
      </c>
      <c r="B41" s="25">
        <v>42212</v>
      </c>
      <c r="C41" t="s">
        <v>157</v>
      </c>
      <c r="D41" s="2">
        <v>-15</v>
      </c>
      <c r="E41" t="s">
        <v>65</v>
      </c>
    </row>
    <row r="42" spans="1:5" hidden="1" x14ac:dyDescent="0.25">
      <c r="A42" t="s">
        <v>50</v>
      </c>
      <c r="B42" s="25">
        <v>42212</v>
      </c>
      <c r="C42" t="s">
        <v>156</v>
      </c>
      <c r="D42" s="2">
        <v>-51.18</v>
      </c>
      <c r="E42" t="s">
        <v>63</v>
      </c>
    </row>
    <row r="43" spans="1:5" hidden="1" x14ac:dyDescent="0.25">
      <c r="A43" t="s">
        <v>50</v>
      </c>
      <c r="B43" s="25">
        <v>42212</v>
      </c>
      <c r="C43" t="s">
        <v>155</v>
      </c>
      <c r="D43" s="2">
        <v>-25</v>
      </c>
      <c r="E43" t="s">
        <v>63</v>
      </c>
    </row>
    <row r="44" spans="1:5" hidden="1" x14ac:dyDescent="0.25">
      <c r="A44" t="s">
        <v>50</v>
      </c>
      <c r="B44" s="25">
        <v>42212</v>
      </c>
      <c r="C44" t="s">
        <v>154</v>
      </c>
      <c r="D44" s="2">
        <v>-21.38</v>
      </c>
      <c r="E44" t="s">
        <v>153</v>
      </c>
    </row>
    <row r="45" spans="1:5" hidden="1" x14ac:dyDescent="0.25">
      <c r="A45" t="s">
        <v>50</v>
      </c>
      <c r="B45" s="25">
        <v>42212</v>
      </c>
      <c r="C45" t="s">
        <v>152</v>
      </c>
      <c r="D45" s="2">
        <v>-20</v>
      </c>
      <c r="E45" t="s">
        <v>67</v>
      </c>
    </row>
    <row r="46" spans="1:5" hidden="1" x14ac:dyDescent="0.25">
      <c r="A46" t="s">
        <v>50</v>
      </c>
      <c r="B46" s="25">
        <v>42212</v>
      </c>
      <c r="C46" t="s">
        <v>151</v>
      </c>
      <c r="D46" s="2">
        <v>-17.39</v>
      </c>
      <c r="E46" t="s">
        <v>139</v>
      </c>
    </row>
    <row r="47" spans="1:5" hidden="1" x14ac:dyDescent="0.25">
      <c r="A47" t="s">
        <v>77</v>
      </c>
      <c r="B47" s="25">
        <v>42212</v>
      </c>
      <c r="C47" t="s">
        <v>150</v>
      </c>
      <c r="D47" s="2">
        <v>-1000</v>
      </c>
      <c r="E47" t="s">
        <v>79</v>
      </c>
    </row>
    <row r="48" spans="1:5" x14ac:dyDescent="0.25">
      <c r="A48" t="s">
        <v>11</v>
      </c>
      <c r="B48" s="25">
        <v>42209</v>
      </c>
      <c r="C48" t="s">
        <v>149</v>
      </c>
      <c r="D48" s="2">
        <v>2000</v>
      </c>
      <c r="E48" t="s">
        <v>148</v>
      </c>
    </row>
    <row r="49" spans="1:5" hidden="1" x14ac:dyDescent="0.25">
      <c r="A49" t="s">
        <v>50</v>
      </c>
      <c r="B49" s="25">
        <v>42208</v>
      </c>
      <c r="C49" t="s">
        <v>147</v>
      </c>
      <c r="D49" s="2">
        <v>-9.23</v>
      </c>
      <c r="E49" t="s">
        <v>72</v>
      </c>
    </row>
    <row r="50" spans="1:5" hidden="1" x14ac:dyDescent="0.25">
      <c r="A50" t="s">
        <v>50</v>
      </c>
      <c r="B50" s="25">
        <v>42208</v>
      </c>
      <c r="C50" t="s">
        <v>146</v>
      </c>
      <c r="D50" s="2">
        <v>-30</v>
      </c>
      <c r="E50" t="s">
        <v>72</v>
      </c>
    </row>
    <row r="51" spans="1:5" hidden="1" x14ac:dyDescent="0.25">
      <c r="A51" t="s">
        <v>50</v>
      </c>
      <c r="B51" s="25">
        <v>42208</v>
      </c>
      <c r="C51" t="s">
        <v>145</v>
      </c>
      <c r="D51" s="2">
        <v>-55.35</v>
      </c>
      <c r="E51" t="s">
        <v>139</v>
      </c>
    </row>
    <row r="52" spans="1:5" hidden="1" x14ac:dyDescent="0.25">
      <c r="A52" t="s">
        <v>50</v>
      </c>
      <c r="B52" s="25">
        <v>42208</v>
      </c>
      <c r="C52" t="s">
        <v>144</v>
      </c>
      <c r="D52" s="2">
        <v>-30</v>
      </c>
      <c r="E52" t="s">
        <v>63</v>
      </c>
    </row>
    <row r="53" spans="1:5" hidden="1" x14ac:dyDescent="0.25">
      <c r="A53" t="s">
        <v>50</v>
      </c>
      <c r="B53" s="25">
        <v>42208</v>
      </c>
      <c r="C53" t="s">
        <v>143</v>
      </c>
      <c r="D53" s="2">
        <v>-4.5</v>
      </c>
      <c r="E53" t="s">
        <v>142</v>
      </c>
    </row>
    <row r="54" spans="1:5" hidden="1" x14ac:dyDescent="0.25">
      <c r="A54" t="s">
        <v>50</v>
      </c>
      <c r="B54" s="25">
        <v>42208</v>
      </c>
      <c r="C54" t="s">
        <v>143</v>
      </c>
      <c r="D54" s="2">
        <v>-3.5</v>
      </c>
      <c r="E54" t="s">
        <v>142</v>
      </c>
    </row>
    <row r="55" spans="1:5" hidden="1" x14ac:dyDescent="0.25">
      <c r="A55" t="s">
        <v>50</v>
      </c>
      <c r="B55" s="25">
        <v>42208</v>
      </c>
      <c r="C55" t="s">
        <v>143</v>
      </c>
      <c r="D55" s="2">
        <v>-2.5</v>
      </c>
      <c r="E55" t="s">
        <v>142</v>
      </c>
    </row>
    <row r="56" spans="1:5" hidden="1" x14ac:dyDescent="0.25">
      <c r="A56" t="s">
        <v>50</v>
      </c>
      <c r="B56" s="25">
        <v>42207</v>
      </c>
      <c r="C56" t="s">
        <v>141</v>
      </c>
      <c r="D56" s="2">
        <v>-30</v>
      </c>
      <c r="E56" t="s">
        <v>63</v>
      </c>
    </row>
    <row r="57" spans="1:5" hidden="1" x14ac:dyDescent="0.25">
      <c r="A57" t="s">
        <v>50</v>
      </c>
      <c r="B57" s="25">
        <v>42207</v>
      </c>
      <c r="C57" t="s">
        <v>140</v>
      </c>
      <c r="D57" s="2">
        <v>-222.21</v>
      </c>
      <c r="E57" t="s">
        <v>139</v>
      </c>
    </row>
    <row r="58" spans="1:5" hidden="1" x14ac:dyDescent="0.25">
      <c r="A58" t="s">
        <v>50</v>
      </c>
      <c r="B58" s="25">
        <v>42207</v>
      </c>
      <c r="C58" t="s">
        <v>138</v>
      </c>
      <c r="D58" s="2">
        <v>-7</v>
      </c>
      <c r="E58" t="s">
        <v>65</v>
      </c>
    </row>
    <row r="59" spans="1:5" hidden="1" x14ac:dyDescent="0.25">
      <c r="A59" t="s">
        <v>50</v>
      </c>
      <c r="B59" s="25">
        <v>42207</v>
      </c>
      <c r="C59" t="s">
        <v>138</v>
      </c>
      <c r="D59" s="2">
        <v>-7</v>
      </c>
      <c r="E59" t="s">
        <v>65</v>
      </c>
    </row>
    <row r="60" spans="1:5" hidden="1" x14ac:dyDescent="0.25">
      <c r="A60" t="s">
        <v>50</v>
      </c>
      <c r="B60" s="25">
        <v>42207</v>
      </c>
      <c r="C60" t="s">
        <v>138</v>
      </c>
      <c r="D60" s="2">
        <v>-9</v>
      </c>
      <c r="E60" t="s">
        <v>65</v>
      </c>
    </row>
    <row r="61" spans="1:5" hidden="1" x14ac:dyDescent="0.25">
      <c r="A61" t="s">
        <v>50</v>
      </c>
      <c r="B61" s="25">
        <v>42207</v>
      </c>
      <c r="C61" t="s">
        <v>137</v>
      </c>
      <c r="D61" s="2">
        <v>-60</v>
      </c>
      <c r="E61" t="s">
        <v>72</v>
      </c>
    </row>
    <row r="62" spans="1:5" hidden="1" x14ac:dyDescent="0.25">
      <c r="A62" t="s">
        <v>50</v>
      </c>
      <c r="B62" s="25">
        <v>42207</v>
      </c>
      <c r="C62" t="s">
        <v>136</v>
      </c>
      <c r="D62" s="2">
        <v>-200</v>
      </c>
      <c r="E62" t="s">
        <v>99</v>
      </c>
    </row>
    <row r="63" spans="1:5" hidden="1" x14ac:dyDescent="0.25">
      <c r="A63" t="s">
        <v>50</v>
      </c>
      <c r="B63" s="25">
        <v>42207</v>
      </c>
      <c r="C63" t="s">
        <v>135</v>
      </c>
      <c r="D63" s="2">
        <v>-150</v>
      </c>
      <c r="E63" t="s">
        <v>99</v>
      </c>
    </row>
    <row r="64" spans="1:5" hidden="1" x14ac:dyDescent="0.25">
      <c r="A64" t="s">
        <v>50</v>
      </c>
      <c r="B64" s="25">
        <v>42206</v>
      </c>
      <c r="C64" t="s">
        <v>134</v>
      </c>
      <c r="D64" s="2">
        <v>-4350</v>
      </c>
      <c r="E64" t="s">
        <v>133</v>
      </c>
    </row>
    <row r="65" spans="1:5" hidden="1" x14ac:dyDescent="0.25">
      <c r="A65" t="s">
        <v>50</v>
      </c>
      <c r="B65" s="25">
        <v>42206</v>
      </c>
      <c r="C65" t="s">
        <v>132</v>
      </c>
      <c r="D65" s="2">
        <v>-2.5</v>
      </c>
      <c r="E65" t="s">
        <v>65</v>
      </c>
    </row>
    <row r="66" spans="1:5" hidden="1" x14ac:dyDescent="0.25">
      <c r="A66" t="s">
        <v>50</v>
      </c>
      <c r="B66" s="25">
        <v>42206</v>
      </c>
      <c r="C66" t="s">
        <v>132</v>
      </c>
      <c r="D66" s="2">
        <v>-4</v>
      </c>
      <c r="E66" t="s">
        <v>65</v>
      </c>
    </row>
    <row r="67" spans="1:5" hidden="1" x14ac:dyDescent="0.25">
      <c r="A67" t="s">
        <v>50</v>
      </c>
      <c r="B67" s="25">
        <v>42206</v>
      </c>
      <c r="C67" t="s">
        <v>132</v>
      </c>
      <c r="D67" s="2">
        <v>-4</v>
      </c>
      <c r="E67" t="s">
        <v>65</v>
      </c>
    </row>
    <row r="68" spans="1:5" hidden="1" x14ac:dyDescent="0.25">
      <c r="A68" t="s">
        <v>50</v>
      </c>
      <c r="B68" s="25">
        <v>42206</v>
      </c>
      <c r="C68" t="s">
        <v>131</v>
      </c>
      <c r="D68" s="2">
        <v>-29.99</v>
      </c>
      <c r="E68" t="s">
        <v>99</v>
      </c>
    </row>
    <row r="69" spans="1:5" hidden="1" x14ac:dyDescent="0.25">
      <c r="A69" t="s">
        <v>50</v>
      </c>
      <c r="B69" s="25">
        <v>42206</v>
      </c>
      <c r="C69" t="s">
        <v>130</v>
      </c>
      <c r="D69" s="2">
        <v>-15</v>
      </c>
      <c r="E69" t="s">
        <v>67</v>
      </c>
    </row>
    <row r="70" spans="1:5" hidden="1" x14ac:dyDescent="0.25">
      <c r="A70" t="s">
        <v>50</v>
      </c>
      <c r="B70" s="25">
        <v>42206</v>
      </c>
      <c r="C70" t="s">
        <v>129</v>
      </c>
      <c r="D70" s="2">
        <v>-12</v>
      </c>
      <c r="E70" t="s">
        <v>57</v>
      </c>
    </row>
    <row r="71" spans="1:5" x14ac:dyDescent="0.25">
      <c r="A71" t="s">
        <v>58</v>
      </c>
      <c r="B71" s="25">
        <v>42205</v>
      </c>
      <c r="C71" t="s">
        <v>128</v>
      </c>
      <c r="D71" s="2">
        <v>5142.5</v>
      </c>
      <c r="E71" t="s">
        <v>60</v>
      </c>
    </row>
    <row r="72" spans="1:5" hidden="1" x14ac:dyDescent="0.25">
      <c r="A72" t="s">
        <v>50</v>
      </c>
      <c r="B72" s="25">
        <v>42205</v>
      </c>
      <c r="C72" t="s">
        <v>127</v>
      </c>
      <c r="D72" s="2">
        <v>-28.69</v>
      </c>
      <c r="E72" t="s">
        <v>72</v>
      </c>
    </row>
    <row r="73" spans="1:5" hidden="1" x14ac:dyDescent="0.25">
      <c r="A73" t="s">
        <v>50</v>
      </c>
      <c r="B73" s="25">
        <v>42205</v>
      </c>
      <c r="C73" t="s">
        <v>126</v>
      </c>
      <c r="D73" s="2">
        <v>-9.15</v>
      </c>
      <c r="E73" t="s">
        <v>52</v>
      </c>
    </row>
    <row r="74" spans="1:5" hidden="1" x14ac:dyDescent="0.25">
      <c r="A74" t="s">
        <v>50</v>
      </c>
      <c r="B74" s="25">
        <v>42205</v>
      </c>
      <c r="C74" t="s">
        <v>125</v>
      </c>
      <c r="D74" s="2">
        <v>-335.66</v>
      </c>
      <c r="E74" t="s">
        <v>81</v>
      </c>
    </row>
    <row r="75" spans="1:5" hidden="1" x14ac:dyDescent="0.25">
      <c r="A75" t="s">
        <v>50</v>
      </c>
      <c r="B75" s="25">
        <v>42205</v>
      </c>
      <c r="C75" t="s">
        <v>124</v>
      </c>
      <c r="D75" s="2">
        <v>-101.75</v>
      </c>
      <c r="E75" t="s">
        <v>54</v>
      </c>
    </row>
    <row r="76" spans="1:5" hidden="1" x14ac:dyDescent="0.25">
      <c r="A76" t="s">
        <v>50</v>
      </c>
      <c r="B76" s="25">
        <v>42205</v>
      </c>
      <c r="C76" t="s">
        <v>123</v>
      </c>
      <c r="D76" s="2">
        <v>-19.350000000000001</v>
      </c>
      <c r="E76" t="s">
        <v>63</v>
      </c>
    </row>
    <row r="77" spans="1:5" hidden="1" x14ac:dyDescent="0.25">
      <c r="A77" t="s">
        <v>50</v>
      </c>
      <c r="B77" s="25">
        <v>42205</v>
      </c>
      <c r="C77" t="s">
        <v>123</v>
      </c>
      <c r="D77" s="2">
        <v>-38.909999999999997</v>
      </c>
      <c r="E77" t="s">
        <v>63</v>
      </c>
    </row>
    <row r="78" spans="1:5" hidden="1" x14ac:dyDescent="0.25">
      <c r="A78" t="s">
        <v>50</v>
      </c>
      <c r="B78" s="25">
        <v>42205</v>
      </c>
      <c r="C78" t="s">
        <v>122</v>
      </c>
      <c r="D78" s="2">
        <v>-32.880000000000003</v>
      </c>
      <c r="E78" t="s">
        <v>81</v>
      </c>
    </row>
    <row r="79" spans="1:5" hidden="1" x14ac:dyDescent="0.25">
      <c r="A79" t="s">
        <v>50</v>
      </c>
      <c r="B79" s="25">
        <v>42205</v>
      </c>
      <c r="C79" t="s">
        <v>121</v>
      </c>
      <c r="D79" s="2">
        <v>-3.5</v>
      </c>
      <c r="E79" t="s">
        <v>65</v>
      </c>
    </row>
    <row r="80" spans="1:5" hidden="1" x14ac:dyDescent="0.25">
      <c r="A80" t="s">
        <v>50</v>
      </c>
      <c r="B80" s="25">
        <v>42205</v>
      </c>
      <c r="C80" t="s">
        <v>120</v>
      </c>
      <c r="D80" s="2">
        <v>-23.64</v>
      </c>
      <c r="E80" t="s">
        <v>52</v>
      </c>
    </row>
    <row r="81" spans="1:5" hidden="1" x14ac:dyDescent="0.25">
      <c r="A81" t="s">
        <v>50</v>
      </c>
      <c r="B81" s="25">
        <v>42205</v>
      </c>
      <c r="C81" t="s">
        <v>119</v>
      </c>
      <c r="D81" s="2">
        <v>-19.39</v>
      </c>
      <c r="E81" t="s">
        <v>52</v>
      </c>
    </row>
    <row r="82" spans="1:5" hidden="1" x14ac:dyDescent="0.25">
      <c r="A82" t="s">
        <v>50</v>
      </c>
      <c r="B82" s="25">
        <v>42205</v>
      </c>
      <c r="C82" t="s">
        <v>118</v>
      </c>
      <c r="D82" s="2">
        <v>-48.43</v>
      </c>
      <c r="E82" t="s">
        <v>63</v>
      </c>
    </row>
    <row r="83" spans="1:5" hidden="1" x14ac:dyDescent="0.25">
      <c r="A83" t="s">
        <v>50</v>
      </c>
      <c r="B83" s="25">
        <v>42205</v>
      </c>
      <c r="C83" t="s">
        <v>117</v>
      </c>
      <c r="D83" s="2">
        <v>-86.53</v>
      </c>
      <c r="E83" t="s">
        <v>52</v>
      </c>
    </row>
    <row r="84" spans="1:5" hidden="1" x14ac:dyDescent="0.25">
      <c r="A84" t="s">
        <v>50</v>
      </c>
      <c r="B84" s="25">
        <v>42205</v>
      </c>
      <c r="C84" t="s">
        <v>116</v>
      </c>
      <c r="D84" s="2">
        <v>-35</v>
      </c>
      <c r="E84" t="s">
        <v>52</v>
      </c>
    </row>
    <row r="85" spans="1:5" hidden="1" x14ac:dyDescent="0.25">
      <c r="A85" t="s">
        <v>50</v>
      </c>
      <c r="B85" s="25">
        <v>42205</v>
      </c>
      <c r="C85" t="s">
        <v>115</v>
      </c>
      <c r="D85" s="2">
        <v>-143.11000000000001</v>
      </c>
      <c r="E85" t="s">
        <v>99</v>
      </c>
    </row>
    <row r="86" spans="1:5" hidden="1" x14ac:dyDescent="0.25">
      <c r="A86" t="s">
        <v>77</v>
      </c>
      <c r="B86" s="25">
        <v>42205</v>
      </c>
      <c r="C86" t="s">
        <v>114</v>
      </c>
      <c r="D86" s="2">
        <v>-3000</v>
      </c>
      <c r="E86" t="s">
        <v>79</v>
      </c>
    </row>
    <row r="87" spans="1:5" hidden="1" x14ac:dyDescent="0.25">
      <c r="A87" t="s">
        <v>50</v>
      </c>
      <c r="B87" s="25">
        <v>42205</v>
      </c>
      <c r="C87" t="s">
        <v>113</v>
      </c>
      <c r="D87" s="2">
        <v>-53.45</v>
      </c>
      <c r="E87" t="s">
        <v>52</v>
      </c>
    </row>
    <row r="88" spans="1:5" hidden="1" x14ac:dyDescent="0.25">
      <c r="A88" t="s">
        <v>50</v>
      </c>
      <c r="B88" s="25">
        <v>42205</v>
      </c>
      <c r="C88" t="s">
        <v>56</v>
      </c>
      <c r="D88" s="2">
        <v>-2</v>
      </c>
      <c r="E88" t="s">
        <v>57</v>
      </c>
    </row>
    <row r="89" spans="1:5" hidden="1" x14ac:dyDescent="0.25">
      <c r="A89" t="s">
        <v>50</v>
      </c>
      <c r="B89" s="25">
        <v>42202</v>
      </c>
      <c r="C89" t="s">
        <v>112</v>
      </c>
      <c r="D89" s="2">
        <v>-300</v>
      </c>
      <c r="E89" t="s">
        <v>54</v>
      </c>
    </row>
    <row r="90" spans="1:5" x14ac:dyDescent="0.25">
      <c r="A90" t="s">
        <v>58</v>
      </c>
      <c r="B90" s="25">
        <v>42201</v>
      </c>
      <c r="C90" t="s">
        <v>111</v>
      </c>
      <c r="D90" s="2">
        <v>4350</v>
      </c>
      <c r="E90" t="s">
        <v>60</v>
      </c>
    </row>
    <row r="91" spans="1:5" hidden="1" x14ac:dyDescent="0.25">
      <c r="A91" t="s">
        <v>50</v>
      </c>
      <c r="B91" s="25">
        <v>42200</v>
      </c>
      <c r="C91" t="s">
        <v>110</v>
      </c>
      <c r="D91" s="2">
        <v>58.74</v>
      </c>
      <c r="E91" t="s">
        <v>103</v>
      </c>
    </row>
    <row r="92" spans="1:5" hidden="1" x14ac:dyDescent="0.25">
      <c r="A92" t="s">
        <v>50</v>
      </c>
      <c r="B92" s="25">
        <v>42199</v>
      </c>
      <c r="C92" t="s">
        <v>109</v>
      </c>
      <c r="D92" s="2">
        <v>-34</v>
      </c>
      <c r="E92" t="s">
        <v>57</v>
      </c>
    </row>
    <row r="93" spans="1:5" x14ac:dyDescent="0.25">
      <c r="A93" t="s">
        <v>11</v>
      </c>
      <c r="B93" s="25">
        <v>42198</v>
      </c>
      <c r="C93" t="s">
        <v>108</v>
      </c>
      <c r="D93" s="2">
        <v>58.87</v>
      </c>
      <c r="E93" t="s">
        <v>60</v>
      </c>
    </row>
    <row r="94" spans="1:5" x14ac:dyDescent="0.25">
      <c r="A94" t="s">
        <v>11</v>
      </c>
      <c r="B94" s="25">
        <v>42198</v>
      </c>
      <c r="C94" t="s">
        <v>108</v>
      </c>
      <c r="D94" s="2">
        <v>58.87</v>
      </c>
      <c r="E94" t="s">
        <v>60</v>
      </c>
    </row>
    <row r="95" spans="1:5" hidden="1" x14ac:dyDescent="0.25">
      <c r="A95" t="s">
        <v>50</v>
      </c>
      <c r="B95" s="25">
        <v>42198</v>
      </c>
      <c r="C95" t="s">
        <v>107</v>
      </c>
      <c r="D95" s="2">
        <v>-28.04</v>
      </c>
      <c r="E95" t="s">
        <v>72</v>
      </c>
    </row>
    <row r="96" spans="1:5" hidden="1" x14ac:dyDescent="0.25">
      <c r="A96" t="s">
        <v>50</v>
      </c>
      <c r="B96" s="25">
        <v>42198</v>
      </c>
      <c r="C96" t="s">
        <v>106</v>
      </c>
      <c r="D96" s="2">
        <v>-85.59</v>
      </c>
      <c r="E96" t="s">
        <v>99</v>
      </c>
    </row>
    <row r="97" spans="1:5" hidden="1" x14ac:dyDescent="0.25">
      <c r="A97" t="s">
        <v>50</v>
      </c>
      <c r="B97" s="25">
        <v>42198</v>
      </c>
      <c r="C97" t="s">
        <v>105</v>
      </c>
      <c r="D97" s="2">
        <v>-7.99</v>
      </c>
      <c r="E97" t="s">
        <v>52</v>
      </c>
    </row>
    <row r="98" spans="1:5" hidden="1" x14ac:dyDescent="0.25">
      <c r="A98" t="s">
        <v>50</v>
      </c>
      <c r="B98" s="25">
        <v>42195</v>
      </c>
      <c r="C98" t="s">
        <v>104</v>
      </c>
      <c r="D98" s="2">
        <v>-58.87</v>
      </c>
      <c r="E98" t="s">
        <v>103</v>
      </c>
    </row>
    <row r="99" spans="1:5" hidden="1" x14ac:dyDescent="0.25">
      <c r="A99" t="s">
        <v>50</v>
      </c>
      <c r="B99" s="25">
        <v>42195</v>
      </c>
      <c r="C99" t="s">
        <v>104</v>
      </c>
      <c r="D99" s="2">
        <v>-58.87</v>
      </c>
      <c r="E99" t="s">
        <v>103</v>
      </c>
    </row>
    <row r="100" spans="1:5" hidden="1" x14ac:dyDescent="0.25">
      <c r="A100" t="s">
        <v>50</v>
      </c>
      <c r="B100" s="25">
        <v>42194</v>
      </c>
      <c r="C100" t="s">
        <v>102</v>
      </c>
      <c r="D100" s="2">
        <v>-22</v>
      </c>
      <c r="E100" t="s">
        <v>65</v>
      </c>
    </row>
    <row r="101" spans="1:5" hidden="1" x14ac:dyDescent="0.25">
      <c r="A101" t="s">
        <v>50</v>
      </c>
      <c r="B101" s="25">
        <v>42194</v>
      </c>
      <c r="C101" t="s">
        <v>101</v>
      </c>
      <c r="D101" s="2">
        <v>-92.12</v>
      </c>
      <c r="E101" t="s">
        <v>81</v>
      </c>
    </row>
    <row r="102" spans="1:5" hidden="1" x14ac:dyDescent="0.25">
      <c r="A102" t="s">
        <v>50</v>
      </c>
      <c r="B102" s="25">
        <v>42194</v>
      </c>
      <c r="C102" t="s">
        <v>100</v>
      </c>
      <c r="D102" s="2">
        <v>-100</v>
      </c>
      <c r="E102" t="s">
        <v>99</v>
      </c>
    </row>
    <row r="103" spans="1:5" x14ac:dyDescent="0.25">
      <c r="A103" t="s">
        <v>11</v>
      </c>
      <c r="B103" s="25">
        <v>42193</v>
      </c>
      <c r="C103" t="s">
        <v>98</v>
      </c>
      <c r="D103" s="2">
        <v>200</v>
      </c>
      <c r="E103" t="s">
        <v>60</v>
      </c>
    </row>
    <row r="104" spans="1:5" hidden="1" x14ac:dyDescent="0.25">
      <c r="A104" t="s">
        <v>50</v>
      </c>
      <c r="B104" s="25">
        <v>42193</v>
      </c>
      <c r="C104" t="s">
        <v>97</v>
      </c>
      <c r="D104" s="2">
        <v>-74.88</v>
      </c>
      <c r="E104" t="s">
        <v>52</v>
      </c>
    </row>
    <row r="105" spans="1:5" hidden="1" x14ac:dyDescent="0.25">
      <c r="A105" t="s">
        <v>50</v>
      </c>
      <c r="B105" s="25">
        <v>42193</v>
      </c>
      <c r="C105" t="s">
        <v>96</v>
      </c>
      <c r="D105" s="2">
        <v>-181.13</v>
      </c>
      <c r="E105" t="s">
        <v>95</v>
      </c>
    </row>
    <row r="106" spans="1:5" x14ac:dyDescent="0.25">
      <c r="A106" t="s">
        <v>11</v>
      </c>
      <c r="B106" s="25">
        <v>42191</v>
      </c>
      <c r="C106" t="s">
        <v>94</v>
      </c>
      <c r="D106" s="2">
        <v>900</v>
      </c>
      <c r="E106" t="s">
        <v>60</v>
      </c>
    </row>
    <row r="107" spans="1:5" hidden="1" x14ac:dyDescent="0.25">
      <c r="A107" t="s">
        <v>50</v>
      </c>
      <c r="B107" s="25">
        <v>42191</v>
      </c>
      <c r="C107" t="s">
        <v>93</v>
      </c>
      <c r="D107" s="2">
        <v>-30</v>
      </c>
      <c r="E107" t="s">
        <v>63</v>
      </c>
    </row>
    <row r="108" spans="1:5" hidden="1" x14ac:dyDescent="0.25">
      <c r="A108" t="s">
        <v>77</v>
      </c>
      <c r="B108" s="25">
        <v>42191</v>
      </c>
      <c r="C108" t="s">
        <v>92</v>
      </c>
      <c r="D108" s="2">
        <v>-550</v>
      </c>
      <c r="E108" t="s">
        <v>79</v>
      </c>
    </row>
    <row r="109" spans="1:5" hidden="1" x14ac:dyDescent="0.25">
      <c r="A109" t="s">
        <v>50</v>
      </c>
      <c r="B109" s="25">
        <v>42188</v>
      </c>
      <c r="C109" t="s">
        <v>51</v>
      </c>
      <c r="D109" s="2">
        <v>-54.19</v>
      </c>
      <c r="E109" t="s">
        <v>52</v>
      </c>
    </row>
    <row r="110" spans="1:5" hidden="1" x14ac:dyDescent="0.25">
      <c r="A110" t="s">
        <v>50</v>
      </c>
      <c r="B110" s="25">
        <v>42188</v>
      </c>
      <c r="C110" t="s">
        <v>53</v>
      </c>
      <c r="D110" s="2">
        <v>-101.75</v>
      </c>
      <c r="E110" t="s">
        <v>54</v>
      </c>
    </row>
    <row r="111" spans="1:5" hidden="1" x14ac:dyDescent="0.25">
      <c r="A111" t="s">
        <v>50</v>
      </c>
      <c r="B111" s="25">
        <v>42188</v>
      </c>
      <c r="C111" t="s">
        <v>55</v>
      </c>
      <c r="D111" s="2">
        <v>-200</v>
      </c>
      <c r="E111" t="s">
        <v>54</v>
      </c>
    </row>
    <row r="112" spans="1:5" hidden="1" x14ac:dyDescent="0.25">
      <c r="A112" t="s">
        <v>50</v>
      </c>
      <c r="B112" s="25">
        <v>42188</v>
      </c>
      <c r="C112" t="s">
        <v>56</v>
      </c>
      <c r="D112" s="2">
        <v>-2</v>
      </c>
      <c r="E112" t="s">
        <v>57</v>
      </c>
    </row>
    <row r="113" spans="1:5" x14ac:dyDescent="0.25">
      <c r="A113" t="s">
        <v>58</v>
      </c>
      <c r="B113" s="25">
        <v>42187</v>
      </c>
      <c r="C113" t="s">
        <v>59</v>
      </c>
      <c r="D113" s="2">
        <v>2180</v>
      </c>
      <c r="E113" t="s">
        <v>60</v>
      </c>
    </row>
    <row r="114" spans="1:5" hidden="1" x14ac:dyDescent="0.25">
      <c r="A114" t="s">
        <v>50</v>
      </c>
      <c r="B114" s="25">
        <v>42187</v>
      </c>
      <c r="C114" t="s">
        <v>61</v>
      </c>
      <c r="D114" s="2">
        <v>-20.04</v>
      </c>
      <c r="E114" t="s">
        <v>52</v>
      </c>
    </row>
    <row r="115" spans="1:5" hidden="1" x14ac:dyDescent="0.25">
      <c r="A115" t="s">
        <v>50</v>
      </c>
      <c r="B115" s="25">
        <v>42187</v>
      </c>
      <c r="C115" t="s">
        <v>62</v>
      </c>
      <c r="D115" s="2">
        <v>-40</v>
      </c>
      <c r="E115" t="s">
        <v>63</v>
      </c>
    </row>
    <row r="116" spans="1:5" hidden="1" x14ac:dyDescent="0.25">
      <c r="A116" t="s">
        <v>50</v>
      </c>
      <c r="B116" s="25">
        <v>42187</v>
      </c>
      <c r="C116" t="s">
        <v>64</v>
      </c>
      <c r="D116" s="2">
        <v>-9</v>
      </c>
      <c r="E116" t="s">
        <v>65</v>
      </c>
    </row>
    <row r="117" spans="1:5" hidden="1" x14ac:dyDescent="0.25">
      <c r="A117" t="s">
        <v>50</v>
      </c>
      <c r="B117" s="25">
        <v>42187</v>
      </c>
      <c r="C117" t="s">
        <v>66</v>
      </c>
      <c r="D117" s="2">
        <v>-15</v>
      </c>
      <c r="E117" t="s">
        <v>67</v>
      </c>
    </row>
    <row r="118" spans="1:5" hidden="1" x14ac:dyDescent="0.25">
      <c r="A118" t="s">
        <v>50</v>
      </c>
      <c r="B118" s="25">
        <v>42187</v>
      </c>
      <c r="C118" t="s">
        <v>68</v>
      </c>
      <c r="D118" s="2">
        <v>-308.16000000000003</v>
      </c>
      <c r="E118" t="s">
        <v>69</v>
      </c>
    </row>
    <row r="119" spans="1:5" hidden="1" x14ac:dyDescent="0.25">
      <c r="A119" t="s">
        <v>50</v>
      </c>
      <c r="B119" s="25">
        <v>42186</v>
      </c>
      <c r="C119" t="s">
        <v>70</v>
      </c>
      <c r="D119" s="2">
        <v>-37.5</v>
      </c>
      <c r="E119" t="s">
        <v>65</v>
      </c>
    </row>
    <row r="120" spans="1:5" hidden="1" x14ac:dyDescent="0.25">
      <c r="A120" t="s">
        <v>50</v>
      </c>
      <c r="B120" s="25">
        <v>42186</v>
      </c>
      <c r="C120" t="s">
        <v>71</v>
      </c>
      <c r="D120" s="2">
        <v>-16.420000000000002</v>
      </c>
      <c r="E120" t="s">
        <v>72</v>
      </c>
    </row>
    <row r="121" spans="1:5" hidden="1" x14ac:dyDescent="0.25">
      <c r="A121" t="s">
        <v>50</v>
      </c>
      <c r="B121" s="25">
        <v>42186</v>
      </c>
      <c r="C121" t="s">
        <v>73</v>
      </c>
      <c r="D121" s="2">
        <v>-62.99</v>
      </c>
      <c r="E121" t="s">
        <v>74</v>
      </c>
    </row>
    <row r="122" spans="1:5" hidden="1" x14ac:dyDescent="0.25">
      <c r="A122" t="s">
        <v>50</v>
      </c>
      <c r="B122" s="25">
        <v>42186</v>
      </c>
      <c r="C122" t="s">
        <v>75</v>
      </c>
      <c r="D122" s="2">
        <v>-100</v>
      </c>
      <c r="E122" t="s">
        <v>54</v>
      </c>
    </row>
    <row r="123" spans="1:5" hidden="1" x14ac:dyDescent="0.25">
      <c r="A123" t="s">
        <v>50</v>
      </c>
      <c r="B123" s="25">
        <v>42186</v>
      </c>
      <c r="C123" t="s">
        <v>76</v>
      </c>
      <c r="D123" s="2">
        <v>-16.059999999999999</v>
      </c>
      <c r="E123" t="s">
        <v>52</v>
      </c>
    </row>
    <row r="124" spans="1:5" hidden="1" x14ac:dyDescent="0.25">
      <c r="A124" t="s">
        <v>77</v>
      </c>
      <c r="B124" s="25">
        <v>42186</v>
      </c>
      <c r="C124" t="s">
        <v>78</v>
      </c>
      <c r="D124" s="2">
        <v>-3500</v>
      </c>
      <c r="E124" t="s">
        <v>79</v>
      </c>
    </row>
    <row r="125" spans="1:5" hidden="1" x14ac:dyDescent="0.25">
      <c r="A125" t="s">
        <v>77</v>
      </c>
      <c r="B125" s="25">
        <v>42186</v>
      </c>
      <c r="C125" t="s">
        <v>80</v>
      </c>
      <c r="D125" s="2">
        <v>-2521.27</v>
      </c>
      <c r="E125" t="s">
        <v>81</v>
      </c>
    </row>
    <row r="126" spans="1:5" hidden="1" x14ac:dyDescent="0.25">
      <c r="A126" t="s">
        <v>50</v>
      </c>
      <c r="B126" s="25">
        <v>42186</v>
      </c>
      <c r="C126" t="s">
        <v>82</v>
      </c>
      <c r="D126" s="2">
        <v>-17.649999999999999</v>
      </c>
      <c r="E126" t="s">
        <v>52</v>
      </c>
    </row>
    <row r="127" spans="1:5" hidden="1" x14ac:dyDescent="0.25">
      <c r="A127" t="s">
        <v>50</v>
      </c>
      <c r="B127" s="25">
        <v>42186</v>
      </c>
      <c r="C127" t="s">
        <v>56</v>
      </c>
      <c r="D127" s="2">
        <v>-2</v>
      </c>
      <c r="E127" t="s">
        <v>57</v>
      </c>
    </row>
    <row r="128" spans="1:5" hidden="1" x14ac:dyDescent="0.25">
      <c r="A128" t="s">
        <v>50</v>
      </c>
      <c r="B128" s="25">
        <v>42186</v>
      </c>
      <c r="C128" t="s">
        <v>83</v>
      </c>
      <c r="D128" s="2">
        <v>-34</v>
      </c>
      <c r="E128" t="s">
        <v>57</v>
      </c>
    </row>
    <row r="129" spans="1:5" hidden="1" x14ac:dyDescent="0.25">
      <c r="A129" t="s">
        <v>50</v>
      </c>
      <c r="B129" s="25">
        <v>42186</v>
      </c>
      <c r="C129" t="s">
        <v>84</v>
      </c>
      <c r="D129" s="2">
        <v>-34</v>
      </c>
      <c r="E129" t="s">
        <v>57</v>
      </c>
    </row>
    <row r="184" spans="4:4" x14ac:dyDescent="0.25">
      <c r="D184" s="2">
        <f>SUBTOTAL(9,D5:D183)</f>
        <v>16231.370000000003</v>
      </c>
    </row>
  </sheetData>
  <autoFilter ref="A1:E129">
    <filterColumn colId="4">
      <filters>
        <filter val="deposi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0" workbookViewId="0">
      <selection activeCell="F34" sqref="F34:G43"/>
    </sheetView>
  </sheetViews>
  <sheetFormatPr defaultRowHeight="15" x14ac:dyDescent="0.25"/>
  <cols>
    <col min="2" max="2" width="11.7109375" bestFit="1" customWidth="1"/>
    <col min="3" max="3" width="99.28515625" customWidth="1"/>
    <col min="4" max="4" width="11.28515625" bestFit="1" customWidth="1"/>
    <col min="5" max="5" width="18.85546875" bestFit="1" customWidth="1"/>
    <col min="6" max="6" width="12.85546875" customWidth="1"/>
    <col min="7" max="7" width="10.5703125" style="2" bestFit="1" customWidth="1"/>
  </cols>
  <sheetData>
    <row r="1" spans="1:7" s="10" customFormat="1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  <c r="G1" s="20"/>
    </row>
    <row r="2" spans="1:7" x14ac:dyDescent="0.25">
      <c r="A2" t="s">
        <v>50</v>
      </c>
      <c r="B2" s="25">
        <v>42188</v>
      </c>
      <c r="C2" t="s">
        <v>51</v>
      </c>
      <c r="D2" s="2">
        <v>-54.19</v>
      </c>
      <c r="E2" t="s">
        <v>52</v>
      </c>
      <c r="G2"/>
    </row>
    <row r="3" spans="1:7" x14ac:dyDescent="0.25">
      <c r="A3" t="s">
        <v>50</v>
      </c>
      <c r="B3" s="25">
        <v>42188</v>
      </c>
      <c r="C3" t="s">
        <v>53</v>
      </c>
      <c r="D3" s="2">
        <v>-101.75</v>
      </c>
      <c r="E3" t="s">
        <v>54</v>
      </c>
      <c r="G3"/>
    </row>
    <row r="4" spans="1:7" x14ac:dyDescent="0.25">
      <c r="A4" t="s">
        <v>50</v>
      </c>
      <c r="B4" s="25">
        <v>42188</v>
      </c>
      <c r="C4" t="s">
        <v>55</v>
      </c>
      <c r="D4" s="2">
        <v>-200</v>
      </c>
      <c r="E4" t="s">
        <v>54</v>
      </c>
      <c r="G4"/>
    </row>
    <row r="5" spans="1:7" x14ac:dyDescent="0.25">
      <c r="A5" t="s">
        <v>50</v>
      </c>
      <c r="B5" s="25">
        <v>42188</v>
      </c>
      <c r="C5" t="s">
        <v>56</v>
      </c>
      <c r="D5" s="2">
        <v>-2</v>
      </c>
      <c r="E5" t="s">
        <v>57</v>
      </c>
      <c r="G5"/>
    </row>
    <row r="6" spans="1:7" x14ac:dyDescent="0.25">
      <c r="A6" t="s">
        <v>58</v>
      </c>
      <c r="B6" s="25">
        <v>42187</v>
      </c>
      <c r="C6" t="s">
        <v>59</v>
      </c>
      <c r="D6" s="2">
        <v>2180</v>
      </c>
      <c r="E6" t="s">
        <v>60</v>
      </c>
      <c r="G6"/>
    </row>
    <row r="7" spans="1:7" x14ac:dyDescent="0.25">
      <c r="A7" t="s">
        <v>50</v>
      </c>
      <c r="B7" s="25">
        <v>42187</v>
      </c>
      <c r="C7" t="s">
        <v>61</v>
      </c>
      <c r="D7" s="2">
        <v>-20.04</v>
      </c>
      <c r="E7" t="s">
        <v>52</v>
      </c>
      <c r="G7"/>
    </row>
    <row r="8" spans="1:7" x14ac:dyDescent="0.25">
      <c r="A8" t="s">
        <v>50</v>
      </c>
      <c r="B8" s="25">
        <v>42187</v>
      </c>
      <c r="C8" t="s">
        <v>62</v>
      </c>
      <c r="D8" s="2">
        <v>-40</v>
      </c>
      <c r="E8" t="s">
        <v>63</v>
      </c>
      <c r="G8"/>
    </row>
    <row r="9" spans="1:7" x14ac:dyDescent="0.25">
      <c r="A9" t="s">
        <v>50</v>
      </c>
      <c r="B9" s="25">
        <v>42187</v>
      </c>
      <c r="C9" t="s">
        <v>64</v>
      </c>
      <c r="D9" s="2">
        <v>-9</v>
      </c>
      <c r="E9" t="s">
        <v>65</v>
      </c>
      <c r="G9"/>
    </row>
    <row r="10" spans="1:7" x14ac:dyDescent="0.25">
      <c r="A10" t="s">
        <v>50</v>
      </c>
      <c r="B10" s="25">
        <v>42187</v>
      </c>
      <c r="C10" t="s">
        <v>66</v>
      </c>
      <c r="D10" s="2">
        <v>-15</v>
      </c>
      <c r="E10" t="s">
        <v>67</v>
      </c>
      <c r="G10"/>
    </row>
    <row r="11" spans="1:7" x14ac:dyDescent="0.25">
      <c r="A11" t="s">
        <v>50</v>
      </c>
      <c r="B11" s="25">
        <v>42187</v>
      </c>
      <c r="C11" t="s">
        <v>68</v>
      </c>
      <c r="D11" s="2">
        <v>-308.16000000000003</v>
      </c>
      <c r="E11" t="s">
        <v>69</v>
      </c>
      <c r="G11"/>
    </row>
    <row r="12" spans="1:7" x14ac:dyDescent="0.25">
      <c r="A12" t="s">
        <v>50</v>
      </c>
      <c r="B12" s="25">
        <v>42186</v>
      </c>
      <c r="C12" t="s">
        <v>70</v>
      </c>
      <c r="D12" s="2">
        <v>-37.5</v>
      </c>
      <c r="E12" t="s">
        <v>65</v>
      </c>
      <c r="G12"/>
    </row>
    <row r="13" spans="1:7" x14ac:dyDescent="0.25">
      <c r="A13" t="s">
        <v>50</v>
      </c>
      <c r="B13" s="25">
        <v>42186</v>
      </c>
      <c r="C13" t="s">
        <v>71</v>
      </c>
      <c r="D13" s="2">
        <v>-16.420000000000002</v>
      </c>
      <c r="E13" t="s">
        <v>72</v>
      </c>
      <c r="G13"/>
    </row>
    <row r="14" spans="1:7" x14ac:dyDescent="0.25">
      <c r="A14" t="s">
        <v>50</v>
      </c>
      <c r="B14" s="25">
        <v>42186</v>
      </c>
      <c r="C14" t="s">
        <v>73</v>
      </c>
      <c r="D14" s="2">
        <v>-62.99</v>
      </c>
      <c r="E14" t="s">
        <v>74</v>
      </c>
      <c r="G14"/>
    </row>
    <row r="15" spans="1:7" x14ac:dyDescent="0.25">
      <c r="A15" t="s">
        <v>50</v>
      </c>
      <c r="B15" s="25">
        <v>42186</v>
      </c>
      <c r="C15" t="s">
        <v>75</v>
      </c>
      <c r="D15" s="2">
        <v>-100</v>
      </c>
      <c r="E15" t="s">
        <v>54</v>
      </c>
      <c r="G15"/>
    </row>
    <row r="16" spans="1:7" x14ac:dyDescent="0.25">
      <c r="A16" t="s">
        <v>50</v>
      </c>
      <c r="B16" s="25">
        <v>42186</v>
      </c>
      <c r="C16" t="s">
        <v>76</v>
      </c>
      <c r="D16" s="2">
        <v>-16.059999999999999</v>
      </c>
      <c r="E16" t="s">
        <v>52</v>
      </c>
      <c r="G16"/>
    </row>
    <row r="17" spans="1:7" x14ac:dyDescent="0.25">
      <c r="A17" t="s">
        <v>77</v>
      </c>
      <c r="B17" s="25">
        <v>42186</v>
      </c>
      <c r="C17" t="s">
        <v>78</v>
      </c>
      <c r="D17" s="2">
        <v>-3500</v>
      </c>
      <c r="E17" t="s">
        <v>79</v>
      </c>
    </row>
    <row r="18" spans="1:7" x14ac:dyDescent="0.25">
      <c r="A18" t="s">
        <v>77</v>
      </c>
      <c r="B18" s="25">
        <v>42186</v>
      </c>
      <c r="C18" t="s">
        <v>80</v>
      </c>
      <c r="D18" s="2">
        <v>-2521.27</v>
      </c>
      <c r="E18" t="s">
        <v>81</v>
      </c>
      <c r="G18"/>
    </row>
    <row r="19" spans="1:7" x14ac:dyDescent="0.25">
      <c r="A19" t="s">
        <v>50</v>
      </c>
      <c r="B19" s="25">
        <v>42186</v>
      </c>
      <c r="C19" t="s">
        <v>82</v>
      </c>
      <c r="D19" s="2">
        <v>-17.649999999999999</v>
      </c>
      <c r="E19" t="s">
        <v>52</v>
      </c>
      <c r="G19"/>
    </row>
    <row r="20" spans="1:7" x14ac:dyDescent="0.25">
      <c r="A20" t="s">
        <v>50</v>
      </c>
      <c r="B20" s="25">
        <v>42186</v>
      </c>
      <c r="C20" t="s">
        <v>56</v>
      </c>
      <c r="D20" s="2">
        <v>-2</v>
      </c>
      <c r="E20" t="s">
        <v>57</v>
      </c>
      <c r="G20"/>
    </row>
    <row r="21" spans="1:7" x14ac:dyDescent="0.25">
      <c r="A21" t="s">
        <v>50</v>
      </c>
      <c r="B21" s="25">
        <v>42186</v>
      </c>
      <c r="C21" t="s">
        <v>83</v>
      </c>
      <c r="D21" s="2">
        <v>-34</v>
      </c>
      <c r="E21" t="s">
        <v>57</v>
      </c>
      <c r="G21"/>
    </row>
    <row r="22" spans="1:7" x14ac:dyDescent="0.25">
      <c r="A22" t="s">
        <v>50</v>
      </c>
      <c r="B22" s="25">
        <v>42186</v>
      </c>
      <c r="C22" t="s">
        <v>84</v>
      </c>
      <c r="D22" s="2">
        <v>-34</v>
      </c>
      <c r="E22" t="s">
        <v>57</v>
      </c>
      <c r="G22"/>
    </row>
    <row r="26" spans="1:7" x14ac:dyDescent="0.25">
      <c r="D26">
        <f>SUBTOTAL(9,D2:D25)</f>
        <v>-4912.03</v>
      </c>
    </row>
    <row r="34" spans="6:7" x14ac:dyDescent="0.25">
      <c r="F34" t="s">
        <v>198</v>
      </c>
      <c r="G34" s="2">
        <v>107.94</v>
      </c>
    </row>
    <row r="35" spans="6:7" x14ac:dyDescent="0.25">
      <c r="F35" t="s">
        <v>199</v>
      </c>
      <c r="G35" s="2">
        <v>464.74</v>
      </c>
    </row>
    <row r="36" spans="6:7" x14ac:dyDescent="0.25">
      <c r="F36" t="s">
        <v>200</v>
      </c>
      <c r="G36" s="2">
        <v>72</v>
      </c>
    </row>
    <row r="37" spans="6:7" x14ac:dyDescent="0.25">
      <c r="F37" t="s">
        <v>195</v>
      </c>
      <c r="G37" s="2">
        <v>40</v>
      </c>
    </row>
    <row r="38" spans="6:7" x14ac:dyDescent="0.25">
      <c r="F38" t="s">
        <v>142</v>
      </c>
      <c r="G38" s="2">
        <v>46.5</v>
      </c>
    </row>
    <row r="39" spans="6:7" x14ac:dyDescent="0.25">
      <c r="F39" t="s">
        <v>201</v>
      </c>
      <c r="G39" s="2">
        <v>15</v>
      </c>
    </row>
    <row r="40" spans="6:7" x14ac:dyDescent="0.25">
      <c r="F40" t="s">
        <v>202</v>
      </c>
      <c r="G40" s="2">
        <v>308.16000000000003</v>
      </c>
    </row>
    <row r="41" spans="6:7" x14ac:dyDescent="0.25">
      <c r="F41" t="s">
        <v>203</v>
      </c>
      <c r="G41" s="2">
        <v>16.420000000000002</v>
      </c>
    </row>
    <row r="42" spans="6:7" x14ac:dyDescent="0.25">
      <c r="F42" t="s">
        <v>204</v>
      </c>
      <c r="G42" s="2">
        <v>3500</v>
      </c>
    </row>
    <row r="43" spans="6:7" x14ac:dyDescent="0.25">
      <c r="F43" t="s">
        <v>139</v>
      </c>
      <c r="G43" s="2">
        <v>2521.27</v>
      </c>
    </row>
  </sheetData>
  <autoFilter ref="A1:E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25" workbookViewId="0">
      <selection activeCell="D29" sqref="D29"/>
    </sheetView>
  </sheetViews>
  <sheetFormatPr defaultRowHeight="15" x14ac:dyDescent="0.25"/>
  <cols>
    <col min="3" max="3" width="21.5703125" customWidth="1"/>
    <col min="5" max="5" width="11.5703125" style="2" bestFit="1" customWidth="1"/>
    <col min="10" max="10" width="14.140625" bestFit="1" customWidth="1"/>
    <col min="11" max="11" width="9.140625" style="2"/>
  </cols>
  <sheetData>
    <row r="1" spans="1:5" ht="18.75" x14ac:dyDescent="0.3">
      <c r="C1" s="1" t="s">
        <v>0</v>
      </c>
    </row>
    <row r="3" spans="1:5" ht="15.75" x14ac:dyDescent="0.25">
      <c r="A3" s="5"/>
      <c r="B3" s="5"/>
      <c r="C3" s="3" t="s">
        <v>1</v>
      </c>
      <c r="D3" s="3" t="s">
        <v>90</v>
      </c>
      <c r="E3" s="4"/>
    </row>
    <row r="5" spans="1:5" ht="15.75" x14ac:dyDescent="0.25">
      <c r="C5" s="3" t="s">
        <v>2</v>
      </c>
    </row>
    <row r="6" spans="1:5" x14ac:dyDescent="0.25">
      <c r="C6" s="6"/>
      <c r="D6" s="7" t="s">
        <v>3</v>
      </c>
      <c r="E6" s="8"/>
    </row>
    <row r="7" spans="1:5" x14ac:dyDescent="0.25">
      <c r="A7" s="10"/>
      <c r="B7" s="10"/>
      <c r="C7" s="7" t="s">
        <v>4</v>
      </c>
      <c r="D7" s="7" t="s">
        <v>5</v>
      </c>
      <c r="E7" s="9" t="s">
        <v>6</v>
      </c>
    </row>
    <row r="8" spans="1:5" x14ac:dyDescent="0.25">
      <c r="C8" s="11"/>
      <c r="D8" s="6"/>
      <c r="E8" s="8"/>
    </row>
    <row r="9" spans="1:5" x14ac:dyDescent="0.25">
      <c r="C9" s="11"/>
      <c r="D9" s="6"/>
      <c r="E9" s="8"/>
    </row>
    <row r="10" spans="1:5" x14ac:dyDescent="0.25">
      <c r="A10" s="10"/>
      <c r="B10" s="10"/>
      <c r="C10" s="7" t="s">
        <v>8</v>
      </c>
      <c r="D10" s="7"/>
      <c r="E10" s="9"/>
    </row>
    <row r="11" spans="1:5" x14ac:dyDescent="0.25">
      <c r="A11" s="10"/>
      <c r="B11" s="10"/>
      <c r="C11" s="7" t="s">
        <v>216</v>
      </c>
      <c r="D11" s="7" t="s">
        <v>217</v>
      </c>
      <c r="E11" s="38">
        <v>2500</v>
      </c>
    </row>
    <row r="12" spans="1:5" x14ac:dyDescent="0.25">
      <c r="A12" s="10"/>
      <c r="B12" s="10"/>
      <c r="C12" s="7" t="s">
        <v>218</v>
      </c>
      <c r="D12" s="7"/>
      <c r="E12" s="38">
        <v>1500</v>
      </c>
    </row>
    <row r="13" spans="1:5" x14ac:dyDescent="0.25">
      <c r="A13" s="10"/>
      <c r="B13" s="10"/>
      <c r="C13" s="7" t="s">
        <v>219</v>
      </c>
      <c r="D13" s="7">
        <v>11199</v>
      </c>
      <c r="E13" s="38">
        <v>880</v>
      </c>
    </row>
    <row r="14" spans="1:5" x14ac:dyDescent="0.25">
      <c r="A14" s="10"/>
      <c r="B14" s="10"/>
      <c r="C14" s="7" t="s">
        <v>220</v>
      </c>
      <c r="D14" s="7">
        <v>2208</v>
      </c>
      <c r="E14" s="38">
        <v>1397.6</v>
      </c>
    </row>
    <row r="15" spans="1:5" ht="15.75" thickBot="1" x14ac:dyDescent="0.3">
      <c r="C15" s="26" t="s">
        <v>215</v>
      </c>
      <c r="D15" s="17">
        <v>2538</v>
      </c>
      <c r="E15" s="39">
        <v>9678</v>
      </c>
    </row>
    <row r="16" spans="1:5" x14ac:dyDescent="0.25">
      <c r="C16" s="6"/>
      <c r="D16" s="15" t="s">
        <v>9</v>
      </c>
      <c r="E16" s="9">
        <f>SUM(E8:E15)</f>
        <v>15955.6</v>
      </c>
    </row>
    <row r="17" spans="3:5" x14ac:dyDescent="0.25">
      <c r="C17" s="6"/>
      <c r="D17" s="6"/>
      <c r="E17" s="8"/>
    </row>
    <row r="18" spans="3:5" x14ac:dyDescent="0.25">
      <c r="C18" s="7" t="s">
        <v>10</v>
      </c>
      <c r="D18" s="6"/>
      <c r="E18" s="8"/>
    </row>
    <row r="19" spans="3:5" x14ac:dyDescent="0.25">
      <c r="C19" s="7" t="s">
        <v>12</v>
      </c>
      <c r="D19" s="6"/>
      <c r="E19" s="9">
        <f>'07 04 15 report'!E77</f>
        <v>180.59</v>
      </c>
    </row>
    <row r="20" spans="3:5" x14ac:dyDescent="0.25">
      <c r="C20" s="7" t="s">
        <v>221</v>
      </c>
      <c r="D20" s="6"/>
      <c r="E20" s="9">
        <v>1100</v>
      </c>
    </row>
    <row r="21" spans="3:5" x14ac:dyDescent="0.25">
      <c r="C21" s="7" t="s">
        <v>11</v>
      </c>
      <c r="D21" s="6"/>
      <c r="E21" s="8">
        <v>0</v>
      </c>
    </row>
    <row r="22" spans="3:5" ht="15.75" thickBot="1" x14ac:dyDescent="0.3">
      <c r="C22" s="12"/>
      <c r="D22" s="13"/>
      <c r="E22" s="14">
        <v>0</v>
      </c>
    </row>
    <row r="24" spans="3:5" x14ac:dyDescent="0.25">
      <c r="C24" s="6"/>
      <c r="D24" s="15" t="s">
        <v>13</v>
      </c>
      <c r="E24" s="9">
        <f>E22+E21</f>
        <v>0</v>
      </c>
    </row>
    <row r="25" spans="3:5" x14ac:dyDescent="0.25">
      <c r="C25" s="6"/>
      <c r="D25" s="6"/>
      <c r="E25" s="8"/>
    </row>
    <row r="27" spans="3:5" ht="15.75" x14ac:dyDescent="0.25">
      <c r="C27" s="3" t="s">
        <v>14</v>
      </c>
    </row>
    <row r="28" spans="3:5" x14ac:dyDescent="0.25">
      <c r="C28" s="10" t="s">
        <v>15</v>
      </c>
      <c r="E28" s="20" t="s">
        <v>9</v>
      </c>
    </row>
    <row r="29" spans="3:5" x14ac:dyDescent="0.25">
      <c r="C29" s="10" t="s">
        <v>249</v>
      </c>
      <c r="E29" s="20">
        <v>2400</v>
      </c>
    </row>
    <row r="30" spans="3:5" x14ac:dyDescent="0.25">
      <c r="C30" t="s">
        <v>16</v>
      </c>
      <c r="E30" s="22">
        <v>6500</v>
      </c>
    </row>
    <row r="31" spans="3:5" x14ac:dyDescent="0.25">
      <c r="C31" t="s">
        <v>214</v>
      </c>
      <c r="E31" s="22">
        <v>-550</v>
      </c>
    </row>
    <row r="32" spans="3:5" x14ac:dyDescent="0.25">
      <c r="C32" t="s">
        <v>17</v>
      </c>
      <c r="E32" s="22">
        <v>200</v>
      </c>
    </row>
    <row r="33" spans="3:11" x14ac:dyDescent="0.25">
      <c r="C33" t="s">
        <v>18</v>
      </c>
      <c r="E33" s="22">
        <v>46.82</v>
      </c>
    </row>
    <row r="34" spans="3:11" x14ac:dyDescent="0.25">
      <c r="C34" t="s">
        <v>213</v>
      </c>
      <c r="E34" s="22">
        <v>0</v>
      </c>
    </row>
    <row r="35" spans="3:11" x14ac:dyDescent="0.25">
      <c r="C35" t="s">
        <v>19</v>
      </c>
      <c r="E35" s="22">
        <v>0</v>
      </c>
    </row>
    <row r="36" spans="3:11" x14ac:dyDescent="0.25">
      <c r="C36" t="s">
        <v>29</v>
      </c>
      <c r="E36" s="22">
        <v>410</v>
      </c>
    </row>
    <row r="37" spans="3:11" x14ac:dyDescent="0.25">
      <c r="C37" t="s">
        <v>20</v>
      </c>
      <c r="E37" s="22">
        <v>1</v>
      </c>
    </row>
    <row r="38" spans="3:11" x14ac:dyDescent="0.25">
      <c r="C38" t="s">
        <v>21</v>
      </c>
      <c r="E38" s="22">
        <v>122</v>
      </c>
    </row>
    <row r="39" spans="3:11" x14ac:dyDescent="0.25">
      <c r="C39" t="s">
        <v>22</v>
      </c>
      <c r="E39" s="22">
        <v>0</v>
      </c>
    </row>
    <row r="40" spans="3:11" x14ac:dyDescent="0.25">
      <c r="C40" t="s">
        <v>23</v>
      </c>
      <c r="E40" s="22">
        <v>175.55</v>
      </c>
    </row>
    <row r="41" spans="3:11" ht="15.75" thickBot="1" x14ac:dyDescent="0.3">
      <c r="C41" s="13" t="s">
        <v>24</v>
      </c>
      <c r="D41" s="13"/>
      <c r="E41" s="24">
        <v>2075.6999999999998</v>
      </c>
    </row>
    <row r="42" spans="3:11" x14ac:dyDescent="0.25">
      <c r="D42" s="21" t="s">
        <v>9</v>
      </c>
      <c r="E42" s="20">
        <f>SUM(E29:E41)</f>
        <v>11381.07</v>
      </c>
    </row>
    <row r="44" spans="3:11" x14ac:dyDescent="0.25">
      <c r="C44" s="10" t="s">
        <v>25</v>
      </c>
    </row>
    <row r="45" spans="3:11" x14ac:dyDescent="0.25">
      <c r="C45" t="s">
        <v>26</v>
      </c>
      <c r="E45" s="22">
        <v>0</v>
      </c>
      <c r="J45" t="s">
        <v>208</v>
      </c>
      <c r="K45" s="2">
        <v>117.74</v>
      </c>
    </row>
    <row r="46" spans="3:11" x14ac:dyDescent="0.25">
      <c r="C46" t="s">
        <v>27</v>
      </c>
      <c r="E46" s="22">
        <v>0</v>
      </c>
      <c r="J46" t="s">
        <v>198</v>
      </c>
      <c r="K46" s="2">
        <v>74.88</v>
      </c>
    </row>
    <row r="47" spans="3:11" x14ac:dyDescent="0.25">
      <c r="C47" t="s">
        <v>28</v>
      </c>
      <c r="E47" s="22">
        <v>0</v>
      </c>
      <c r="J47" t="s">
        <v>199</v>
      </c>
    </row>
    <row r="48" spans="3:11" x14ac:dyDescent="0.25">
      <c r="C48" t="s">
        <v>23</v>
      </c>
      <c r="E48" s="22">
        <v>0</v>
      </c>
      <c r="J48" t="s">
        <v>200</v>
      </c>
    </row>
    <row r="49" spans="3:11" x14ac:dyDescent="0.25">
      <c r="C49" t="s">
        <v>29</v>
      </c>
      <c r="E49" s="22">
        <v>100</v>
      </c>
      <c r="J49" t="s">
        <v>195</v>
      </c>
      <c r="K49" s="2">
        <v>30</v>
      </c>
    </row>
    <row r="50" spans="3:11" x14ac:dyDescent="0.25">
      <c r="C50" t="s">
        <v>30</v>
      </c>
      <c r="E50" s="22">
        <v>0</v>
      </c>
      <c r="J50" t="s">
        <v>142</v>
      </c>
      <c r="K50" s="2">
        <v>22</v>
      </c>
    </row>
    <row r="51" spans="3:11" x14ac:dyDescent="0.25">
      <c r="C51" t="s">
        <v>31</v>
      </c>
      <c r="E51" s="2">
        <v>30</v>
      </c>
      <c r="J51" t="s">
        <v>201</v>
      </c>
    </row>
    <row r="52" spans="3:11" x14ac:dyDescent="0.25">
      <c r="C52" t="s">
        <v>32</v>
      </c>
      <c r="E52" s="2">
        <v>0</v>
      </c>
      <c r="J52" t="s">
        <v>202</v>
      </c>
    </row>
    <row r="53" spans="3:11" x14ac:dyDescent="0.25">
      <c r="C53" t="s">
        <v>33</v>
      </c>
      <c r="E53" s="2">
        <v>0</v>
      </c>
      <c r="J53" t="s">
        <v>203</v>
      </c>
    </row>
    <row r="54" spans="3:11" x14ac:dyDescent="0.25">
      <c r="C54" t="s">
        <v>34</v>
      </c>
      <c r="E54" s="2">
        <v>0</v>
      </c>
      <c r="J54" t="s">
        <v>204</v>
      </c>
      <c r="K54" s="2">
        <v>550</v>
      </c>
    </row>
    <row r="55" spans="3:11" x14ac:dyDescent="0.25">
      <c r="C55" t="s">
        <v>35</v>
      </c>
      <c r="E55" s="2">
        <v>0</v>
      </c>
      <c r="J55" t="s">
        <v>139</v>
      </c>
      <c r="K55" s="2">
        <v>92.12</v>
      </c>
    </row>
    <row r="56" spans="3:11" x14ac:dyDescent="0.25">
      <c r="C56" t="s">
        <v>36</v>
      </c>
      <c r="E56" s="2">
        <v>0</v>
      </c>
      <c r="J56" t="s">
        <v>209</v>
      </c>
      <c r="K56" s="2">
        <v>100</v>
      </c>
    </row>
    <row r="57" spans="3:11" x14ac:dyDescent="0.25">
      <c r="C57" t="s">
        <v>18</v>
      </c>
      <c r="E57" s="2">
        <v>0</v>
      </c>
      <c r="J57" t="s">
        <v>210</v>
      </c>
      <c r="K57" s="2">
        <v>181.13</v>
      </c>
    </row>
    <row r="58" spans="3:11" x14ac:dyDescent="0.25">
      <c r="C58" t="s">
        <v>37</v>
      </c>
      <c r="E58" s="2">
        <v>74.88</v>
      </c>
    </row>
    <row r="59" spans="3:11" x14ac:dyDescent="0.25">
      <c r="C59" t="s">
        <v>19</v>
      </c>
      <c r="E59" s="2">
        <v>0</v>
      </c>
    </row>
    <row r="60" spans="3:11" x14ac:dyDescent="0.25">
      <c r="C60" t="s">
        <v>38</v>
      </c>
      <c r="E60" s="2">
        <v>0</v>
      </c>
    </row>
    <row r="61" spans="3:11" x14ac:dyDescent="0.25">
      <c r="C61" t="s">
        <v>39</v>
      </c>
      <c r="E61" s="2">
        <v>0</v>
      </c>
    </row>
    <row r="62" spans="3:11" x14ac:dyDescent="0.25">
      <c r="C62" t="s">
        <v>40</v>
      </c>
      <c r="E62" s="2">
        <v>0</v>
      </c>
    </row>
    <row r="63" spans="3:11" x14ac:dyDescent="0.25">
      <c r="C63" t="s">
        <v>211</v>
      </c>
      <c r="E63" s="2">
        <v>117.74</v>
      </c>
    </row>
    <row r="64" spans="3:11" x14ac:dyDescent="0.25">
      <c r="C64" t="s">
        <v>20</v>
      </c>
      <c r="E64" s="2">
        <v>22</v>
      </c>
    </row>
    <row r="65" spans="3:5" x14ac:dyDescent="0.25">
      <c r="C65" t="s">
        <v>24</v>
      </c>
      <c r="E65" s="2">
        <v>92.12</v>
      </c>
    </row>
    <row r="66" spans="3:5" x14ac:dyDescent="0.25">
      <c r="C66" t="s">
        <v>212</v>
      </c>
      <c r="E66" s="2">
        <v>181.13</v>
      </c>
    </row>
    <row r="67" spans="3:5" x14ac:dyDescent="0.25">
      <c r="C67" t="s">
        <v>41</v>
      </c>
      <c r="E67" s="2">
        <v>0</v>
      </c>
    </row>
    <row r="68" spans="3:5" ht="15.75" thickBot="1" x14ac:dyDescent="0.3">
      <c r="C68" s="13" t="s">
        <v>42</v>
      </c>
      <c r="D68" s="13"/>
      <c r="E68" s="14">
        <v>550</v>
      </c>
    </row>
    <row r="69" spans="3:5" x14ac:dyDescent="0.25">
      <c r="D69" s="21" t="s">
        <v>9</v>
      </c>
      <c r="E69" s="20">
        <f>SUM(E45:E68)</f>
        <v>1167.8699999999999</v>
      </c>
    </row>
    <row r="71" spans="3:5" x14ac:dyDescent="0.25">
      <c r="D71" s="21" t="s">
        <v>43</v>
      </c>
      <c r="E71" s="20">
        <f>E42+E69</f>
        <v>12548.939999999999</v>
      </c>
    </row>
    <row r="72" spans="3:5" x14ac:dyDescent="0.25">
      <c r="E72" s="20"/>
    </row>
    <row r="74" spans="3:5" x14ac:dyDescent="0.25">
      <c r="C74" s="10" t="s">
        <v>44</v>
      </c>
    </row>
    <row r="75" spans="3:5" x14ac:dyDescent="0.25">
      <c r="C75" s="10" t="s">
        <v>45</v>
      </c>
      <c r="E75" s="20">
        <f>E16</f>
        <v>15955.6</v>
      </c>
    </row>
    <row r="76" spans="3:5" x14ac:dyDescent="0.25">
      <c r="C76" s="10" t="s">
        <v>223</v>
      </c>
      <c r="E76" s="20">
        <f>E19</f>
        <v>180.59</v>
      </c>
    </row>
    <row r="77" spans="3:5" x14ac:dyDescent="0.25">
      <c r="C77" s="10" t="s">
        <v>222</v>
      </c>
      <c r="E77" s="20">
        <f>E20</f>
        <v>1100</v>
      </c>
    </row>
    <row r="78" spans="3:5" ht="15.75" thickBot="1" x14ac:dyDescent="0.3">
      <c r="C78" s="17" t="s">
        <v>14</v>
      </c>
      <c r="D78" s="13"/>
      <c r="E78" s="18">
        <f>E71</f>
        <v>12548.939999999999</v>
      </c>
    </row>
    <row r="79" spans="3:5" x14ac:dyDescent="0.25">
      <c r="C79" s="10" t="s">
        <v>9</v>
      </c>
      <c r="E79" s="20">
        <f>E75+E76+E77-E78</f>
        <v>4687.2500000000036</v>
      </c>
    </row>
    <row r="80" spans="3:5" x14ac:dyDescent="0.25">
      <c r="C80" s="10"/>
      <c r="E80" s="20"/>
    </row>
    <row r="81" spans="3:5" ht="15.75" thickBot="1" x14ac:dyDescent="0.3">
      <c r="C81" s="17" t="s">
        <v>46</v>
      </c>
      <c r="D81" s="13"/>
      <c r="E81" s="18">
        <f>E35</f>
        <v>0</v>
      </c>
    </row>
    <row r="82" spans="3:5" x14ac:dyDescent="0.25">
      <c r="C82" s="23" t="s">
        <v>224</v>
      </c>
      <c r="E82" s="31">
        <f>E79+E81</f>
        <v>4687.2500000000036</v>
      </c>
    </row>
    <row r="83" spans="3:5" x14ac:dyDescent="0.25">
      <c r="C83" s="23"/>
      <c r="E83" s="20"/>
    </row>
    <row r="84" spans="3:5" x14ac:dyDescent="0.25">
      <c r="C84" s="23"/>
      <c r="E84" s="20"/>
    </row>
    <row r="85" spans="3:5" x14ac:dyDescent="0.25">
      <c r="C85" s="23" t="s">
        <v>225</v>
      </c>
      <c r="E85" s="20">
        <v>30.83</v>
      </c>
    </row>
    <row r="86" spans="3:5" ht="15.75" thickBot="1" x14ac:dyDescent="0.3">
      <c r="C86" s="26" t="s">
        <v>226</v>
      </c>
      <c r="D86" s="13"/>
      <c r="E86" s="18">
        <f>E82-E85</f>
        <v>4656.4200000000037</v>
      </c>
    </row>
    <row r="87" spans="3:5" x14ac:dyDescent="0.25">
      <c r="E87" s="31">
        <f>SUM(E85:E86)</f>
        <v>4687.2500000000036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"/>
  <sheetViews>
    <sheetView workbookViewId="0">
      <selection activeCell="G16" sqref="G16:H28"/>
    </sheetView>
  </sheetViews>
  <sheetFormatPr defaultRowHeight="15" x14ac:dyDescent="0.25"/>
  <cols>
    <col min="2" max="2" width="9.7109375" bestFit="1" customWidth="1"/>
    <col min="3" max="3" width="107.85546875" bestFit="1" customWidth="1"/>
    <col min="4" max="4" width="9.7109375" bestFit="1" customWidth="1"/>
    <col min="5" max="5" width="18.85546875" bestFit="1" customWidth="1"/>
    <col min="7" max="7" width="15.28515625" customWidth="1"/>
  </cols>
  <sheetData>
    <row r="1" spans="1:8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</row>
    <row r="2" spans="1:8" hidden="1" x14ac:dyDescent="0.25">
      <c r="A2" t="s">
        <v>50</v>
      </c>
      <c r="B2" s="25">
        <v>42195</v>
      </c>
      <c r="C2" t="s">
        <v>104</v>
      </c>
      <c r="D2" s="2">
        <v>-58.87</v>
      </c>
      <c r="E2" t="s">
        <v>103</v>
      </c>
    </row>
    <row r="3" spans="1:8" hidden="1" x14ac:dyDescent="0.25">
      <c r="A3" t="s">
        <v>50</v>
      </c>
      <c r="B3" s="25">
        <v>42195</v>
      </c>
      <c r="C3" t="s">
        <v>104</v>
      </c>
      <c r="D3" s="2">
        <v>-58.87</v>
      </c>
      <c r="E3" t="s">
        <v>103</v>
      </c>
    </row>
    <row r="4" spans="1:8" hidden="1" x14ac:dyDescent="0.25">
      <c r="A4" t="s">
        <v>50</v>
      </c>
      <c r="B4" s="25">
        <v>42194</v>
      </c>
      <c r="C4" t="s">
        <v>102</v>
      </c>
      <c r="D4" s="2">
        <v>-22</v>
      </c>
      <c r="E4" t="s">
        <v>65</v>
      </c>
    </row>
    <row r="5" spans="1:8" hidden="1" x14ac:dyDescent="0.25">
      <c r="A5" t="s">
        <v>50</v>
      </c>
      <c r="B5" s="25">
        <v>42194</v>
      </c>
      <c r="C5" t="s">
        <v>101</v>
      </c>
      <c r="D5" s="2">
        <v>-92.12</v>
      </c>
      <c r="E5" t="s">
        <v>81</v>
      </c>
    </row>
    <row r="6" spans="1:8" hidden="1" x14ac:dyDescent="0.25">
      <c r="A6" t="s">
        <v>50</v>
      </c>
      <c r="B6" s="25">
        <v>42194</v>
      </c>
      <c r="C6" t="s">
        <v>100</v>
      </c>
      <c r="D6" s="2">
        <v>-100</v>
      </c>
      <c r="E6" t="s">
        <v>99</v>
      </c>
    </row>
    <row r="7" spans="1:8" x14ac:dyDescent="0.25">
      <c r="A7" t="s">
        <v>11</v>
      </c>
      <c r="B7" s="25">
        <v>42193</v>
      </c>
      <c r="C7" t="s">
        <v>98</v>
      </c>
      <c r="D7" s="2">
        <v>200</v>
      </c>
      <c r="E7" t="s">
        <v>60</v>
      </c>
    </row>
    <row r="8" spans="1:8" hidden="1" x14ac:dyDescent="0.25">
      <c r="A8" t="s">
        <v>50</v>
      </c>
      <c r="B8" s="25">
        <v>42193</v>
      </c>
      <c r="C8" t="s">
        <v>97</v>
      </c>
      <c r="D8" s="2">
        <v>-74.88</v>
      </c>
      <c r="E8" t="s">
        <v>52</v>
      </c>
    </row>
    <row r="9" spans="1:8" hidden="1" x14ac:dyDescent="0.25">
      <c r="A9" t="s">
        <v>50</v>
      </c>
      <c r="B9" s="25">
        <v>42193</v>
      </c>
      <c r="C9" t="s">
        <v>96</v>
      </c>
      <c r="D9" s="2">
        <v>-181.13</v>
      </c>
      <c r="E9" t="s">
        <v>95</v>
      </c>
    </row>
    <row r="10" spans="1:8" x14ac:dyDescent="0.25">
      <c r="A10" t="s">
        <v>11</v>
      </c>
      <c r="B10" s="25">
        <v>42191</v>
      </c>
      <c r="C10" t="s">
        <v>94</v>
      </c>
      <c r="D10" s="2">
        <v>900</v>
      </c>
      <c r="E10" t="s">
        <v>60</v>
      </c>
    </row>
    <row r="11" spans="1:8" hidden="1" x14ac:dyDescent="0.25">
      <c r="A11" t="s">
        <v>50</v>
      </c>
      <c r="B11" s="25">
        <v>42191</v>
      </c>
      <c r="C11" t="s">
        <v>93</v>
      </c>
      <c r="D11" s="2">
        <v>-30</v>
      </c>
      <c r="E11" t="s">
        <v>63</v>
      </c>
    </row>
    <row r="12" spans="1:8" hidden="1" x14ac:dyDescent="0.25">
      <c r="A12" t="s">
        <v>77</v>
      </c>
      <c r="B12" s="25">
        <v>42191</v>
      </c>
      <c r="C12" t="s">
        <v>92</v>
      </c>
      <c r="D12" s="2">
        <v>-550</v>
      </c>
      <c r="E12" t="s">
        <v>79</v>
      </c>
    </row>
    <row r="16" spans="1:8" x14ac:dyDescent="0.25">
      <c r="G16" t="s">
        <v>208</v>
      </c>
      <c r="H16">
        <v>117.74</v>
      </c>
    </row>
    <row r="17" spans="4:8" x14ac:dyDescent="0.25">
      <c r="G17" t="s">
        <v>198</v>
      </c>
      <c r="H17">
        <v>74.88</v>
      </c>
    </row>
    <row r="18" spans="4:8" x14ac:dyDescent="0.25">
      <c r="G18" t="s">
        <v>199</v>
      </c>
    </row>
    <row r="19" spans="4:8" x14ac:dyDescent="0.25">
      <c r="G19" t="s">
        <v>200</v>
      </c>
    </row>
    <row r="20" spans="4:8" x14ac:dyDescent="0.25">
      <c r="G20" t="s">
        <v>195</v>
      </c>
      <c r="H20">
        <v>30</v>
      </c>
    </row>
    <row r="21" spans="4:8" x14ac:dyDescent="0.25">
      <c r="G21" t="s">
        <v>142</v>
      </c>
      <c r="H21">
        <v>22</v>
      </c>
    </row>
    <row r="22" spans="4:8" x14ac:dyDescent="0.25">
      <c r="D22">
        <f>SUBTOTAL(9,D2:D21)</f>
        <v>1100</v>
      </c>
      <c r="G22" t="s">
        <v>201</v>
      </c>
    </row>
    <row r="23" spans="4:8" x14ac:dyDescent="0.25">
      <c r="G23" t="s">
        <v>202</v>
      </c>
    </row>
    <row r="24" spans="4:8" x14ac:dyDescent="0.25">
      <c r="G24" t="s">
        <v>203</v>
      </c>
    </row>
    <row r="25" spans="4:8" x14ac:dyDescent="0.25">
      <c r="G25" t="s">
        <v>204</v>
      </c>
      <c r="H25">
        <v>550</v>
      </c>
    </row>
    <row r="26" spans="4:8" x14ac:dyDescent="0.25">
      <c r="G26" t="s">
        <v>139</v>
      </c>
      <c r="H26">
        <v>92.12</v>
      </c>
    </row>
    <row r="27" spans="4:8" x14ac:dyDescent="0.25">
      <c r="G27" t="s">
        <v>209</v>
      </c>
      <c r="H27">
        <v>100</v>
      </c>
    </row>
    <row r="28" spans="4:8" x14ac:dyDescent="0.25">
      <c r="G28" t="s">
        <v>210</v>
      </c>
      <c r="H28">
        <v>181.13</v>
      </c>
    </row>
  </sheetData>
  <autoFilter ref="A1:E12">
    <filterColumn colId="4">
      <filters>
        <filter val="deposi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28" workbookViewId="0">
      <selection activeCell="E11" sqref="E11"/>
    </sheetView>
  </sheetViews>
  <sheetFormatPr defaultRowHeight="15" x14ac:dyDescent="0.25"/>
  <cols>
    <col min="3" max="3" width="21.5703125" customWidth="1"/>
    <col min="5" max="5" width="11.5703125" style="2" bestFit="1" customWidth="1"/>
  </cols>
  <sheetData>
    <row r="1" spans="1:5" ht="18.75" x14ac:dyDescent="0.3">
      <c r="C1" s="1" t="s">
        <v>0</v>
      </c>
    </row>
    <row r="3" spans="1:5" ht="15.75" x14ac:dyDescent="0.25">
      <c r="A3" s="5"/>
      <c r="B3" s="5"/>
      <c r="C3" s="3" t="s">
        <v>1</v>
      </c>
      <c r="D3" s="3" t="s">
        <v>91</v>
      </c>
      <c r="E3" s="4"/>
    </row>
    <row r="5" spans="1:5" ht="15.75" x14ac:dyDescent="0.25">
      <c r="C5" s="3" t="s">
        <v>2</v>
      </c>
    </row>
    <row r="6" spans="1:5" x14ac:dyDescent="0.25">
      <c r="C6" s="6"/>
      <c r="D6" s="7" t="s">
        <v>3</v>
      </c>
      <c r="E6" s="8"/>
    </row>
    <row r="7" spans="1:5" x14ac:dyDescent="0.25">
      <c r="A7" s="10"/>
      <c r="B7" s="10"/>
      <c r="C7" s="7" t="s">
        <v>4</v>
      </c>
      <c r="D7" s="7" t="s">
        <v>5</v>
      </c>
      <c r="E7" s="9" t="s">
        <v>6</v>
      </c>
    </row>
    <row r="8" spans="1:5" x14ac:dyDescent="0.25">
      <c r="C8" s="11"/>
      <c r="D8" s="6"/>
      <c r="E8" s="8"/>
    </row>
    <row r="9" spans="1:5" x14ac:dyDescent="0.25">
      <c r="C9" s="11"/>
      <c r="D9" s="6"/>
      <c r="E9" s="8"/>
    </row>
    <row r="10" spans="1:5" x14ac:dyDescent="0.25">
      <c r="A10" s="10"/>
      <c r="B10" s="10"/>
      <c r="C10" s="7" t="s">
        <v>8</v>
      </c>
      <c r="D10" s="7"/>
      <c r="E10" s="9"/>
    </row>
    <row r="11" spans="1:5" x14ac:dyDescent="0.25">
      <c r="C11" s="7" t="s">
        <v>227</v>
      </c>
      <c r="D11" s="7"/>
      <c r="E11" s="38">
        <v>3000</v>
      </c>
    </row>
    <row r="12" spans="1:5" x14ac:dyDescent="0.25">
      <c r="C12" s="7"/>
      <c r="D12" s="7"/>
      <c r="E12" s="9"/>
    </row>
    <row r="13" spans="1:5" x14ac:dyDescent="0.25">
      <c r="C13" s="7"/>
      <c r="D13" s="7"/>
      <c r="E13" s="9"/>
    </row>
    <row r="14" spans="1:5" x14ac:dyDescent="0.25">
      <c r="C14" s="7"/>
      <c r="D14" s="7"/>
      <c r="E14" s="9"/>
    </row>
    <row r="15" spans="1:5" ht="15.75" thickBot="1" x14ac:dyDescent="0.3">
      <c r="C15" s="26"/>
      <c r="D15" s="17"/>
      <c r="E15" s="18"/>
    </row>
    <row r="16" spans="1:5" x14ac:dyDescent="0.25">
      <c r="C16" s="6"/>
      <c r="D16" s="15" t="s">
        <v>9</v>
      </c>
      <c r="E16" s="9">
        <f>SUM(E8:E15)</f>
        <v>3000</v>
      </c>
    </row>
    <row r="17" spans="3:5" x14ac:dyDescent="0.25">
      <c r="C17" s="6"/>
      <c r="D17" s="6"/>
      <c r="E17" s="8"/>
    </row>
    <row r="18" spans="3:5" x14ac:dyDescent="0.25">
      <c r="C18" s="7" t="s">
        <v>10</v>
      </c>
      <c r="D18" s="6"/>
      <c r="E18" s="8"/>
    </row>
    <row r="19" spans="3:5" x14ac:dyDescent="0.25">
      <c r="C19" s="27" t="s">
        <v>12</v>
      </c>
      <c r="D19" s="28"/>
      <c r="E19" s="29">
        <f>'07 11 15 report'!E85</f>
        <v>30.83</v>
      </c>
    </row>
    <row r="20" spans="3:5" x14ac:dyDescent="0.25">
      <c r="C20" s="7" t="s">
        <v>229</v>
      </c>
      <c r="D20" s="6"/>
      <c r="E20" s="9"/>
    </row>
    <row r="21" spans="3:5" ht="15.75" thickBot="1" x14ac:dyDescent="0.3">
      <c r="C21" s="17" t="s">
        <v>228</v>
      </c>
      <c r="D21" s="13"/>
      <c r="E21" s="18">
        <f>'07 11 15 report'!E86</f>
        <v>4656.4200000000037</v>
      </c>
    </row>
    <row r="22" spans="3:5" x14ac:dyDescent="0.25">
      <c r="C22" s="7"/>
      <c r="D22" s="6"/>
      <c r="E22" s="9"/>
    </row>
    <row r="23" spans="3:5" x14ac:dyDescent="0.25">
      <c r="C23" s="7"/>
      <c r="D23" s="6"/>
      <c r="E23" s="9"/>
    </row>
    <row r="24" spans="3:5" x14ac:dyDescent="0.25">
      <c r="C24" s="7" t="s">
        <v>11</v>
      </c>
      <c r="D24" s="6"/>
      <c r="E24" s="8">
        <f>58.87+58.87</f>
        <v>117.74</v>
      </c>
    </row>
    <row r="25" spans="3:5" ht="15.75" thickBot="1" x14ac:dyDescent="0.3">
      <c r="C25" s="12"/>
      <c r="D25" s="13"/>
      <c r="E25" s="14">
        <v>0</v>
      </c>
    </row>
    <row r="27" spans="3:5" x14ac:dyDescent="0.25">
      <c r="C27" s="6"/>
      <c r="D27" s="15" t="s">
        <v>13</v>
      </c>
      <c r="E27" s="9">
        <f>E25+E24</f>
        <v>117.74</v>
      </c>
    </row>
    <row r="28" spans="3:5" x14ac:dyDescent="0.25">
      <c r="C28" s="6"/>
      <c r="D28" s="6"/>
      <c r="E28" s="8"/>
    </row>
    <row r="30" spans="3:5" ht="15.75" x14ac:dyDescent="0.25">
      <c r="C30" s="3" t="s">
        <v>14</v>
      </c>
    </row>
    <row r="31" spans="3:5" x14ac:dyDescent="0.25">
      <c r="C31" s="10" t="s">
        <v>15</v>
      </c>
      <c r="E31" s="20" t="s">
        <v>9</v>
      </c>
    </row>
    <row r="32" spans="3:5" x14ac:dyDescent="0.25">
      <c r="C32" t="s">
        <v>16</v>
      </c>
      <c r="E32" s="22">
        <v>2545</v>
      </c>
    </row>
    <row r="33" spans="3:5" x14ac:dyDescent="0.25">
      <c r="C33" t="s">
        <v>214</v>
      </c>
      <c r="E33" s="22">
        <v>0</v>
      </c>
    </row>
    <row r="34" spans="3:5" x14ac:dyDescent="0.25">
      <c r="C34" t="s">
        <v>17</v>
      </c>
      <c r="E34" s="22">
        <v>200</v>
      </c>
    </row>
    <row r="35" spans="3:5" x14ac:dyDescent="0.25">
      <c r="C35" t="s">
        <v>18</v>
      </c>
      <c r="E35" s="22">
        <v>0</v>
      </c>
    </row>
    <row r="36" spans="3:5" x14ac:dyDescent="0.25">
      <c r="C36" t="s">
        <v>213</v>
      </c>
      <c r="E36" s="22">
        <v>0</v>
      </c>
    </row>
    <row r="37" spans="3:5" x14ac:dyDescent="0.25">
      <c r="C37" t="s">
        <v>19</v>
      </c>
      <c r="E37" s="22">
        <v>0</v>
      </c>
    </row>
    <row r="38" spans="3:5" x14ac:dyDescent="0.25">
      <c r="C38" t="s">
        <v>29</v>
      </c>
      <c r="E38" s="22">
        <v>0</v>
      </c>
    </row>
    <row r="39" spans="3:5" x14ac:dyDescent="0.25">
      <c r="C39" t="s">
        <v>20</v>
      </c>
      <c r="E39" s="22">
        <v>0</v>
      </c>
    </row>
    <row r="40" spans="3:5" x14ac:dyDescent="0.25">
      <c r="C40" t="s">
        <v>21</v>
      </c>
      <c r="E40" s="22">
        <v>177.01</v>
      </c>
    </row>
    <row r="41" spans="3:5" x14ac:dyDescent="0.25">
      <c r="C41" t="s">
        <v>22</v>
      </c>
      <c r="E41" s="22">
        <v>0</v>
      </c>
    </row>
    <row r="42" spans="3:5" x14ac:dyDescent="0.25">
      <c r="C42" t="s">
        <v>23</v>
      </c>
      <c r="E42" s="22">
        <v>220.05</v>
      </c>
    </row>
    <row r="43" spans="3:5" ht="15.75" thickBot="1" x14ac:dyDescent="0.3">
      <c r="C43" s="13" t="s">
        <v>24</v>
      </c>
      <c r="D43" s="13"/>
      <c r="E43" s="24">
        <v>881.97</v>
      </c>
    </row>
    <row r="44" spans="3:5" x14ac:dyDescent="0.25">
      <c r="D44" s="21" t="s">
        <v>9</v>
      </c>
      <c r="E44" s="20">
        <f>SUM(E32:E43)</f>
        <v>4024.0300000000007</v>
      </c>
    </row>
    <row r="46" spans="3:5" x14ac:dyDescent="0.25">
      <c r="C46" s="10" t="s">
        <v>25</v>
      </c>
    </row>
    <row r="47" spans="3:5" x14ac:dyDescent="0.25">
      <c r="C47" t="s">
        <v>26</v>
      </c>
      <c r="E47" s="22">
        <v>0</v>
      </c>
    </row>
    <row r="48" spans="3:5" x14ac:dyDescent="0.25">
      <c r="C48" t="s">
        <v>27</v>
      </c>
      <c r="E48" s="22">
        <v>0</v>
      </c>
    </row>
    <row r="49" spans="3:10" x14ac:dyDescent="0.25">
      <c r="C49" t="s">
        <v>28</v>
      </c>
      <c r="E49" s="22">
        <v>0</v>
      </c>
    </row>
    <row r="50" spans="3:10" x14ac:dyDescent="0.25">
      <c r="C50" t="s">
        <v>23</v>
      </c>
      <c r="E50" s="22">
        <v>0</v>
      </c>
    </row>
    <row r="51" spans="3:10" x14ac:dyDescent="0.25">
      <c r="C51" t="s">
        <v>29</v>
      </c>
      <c r="E51" s="22">
        <v>85.59</v>
      </c>
      <c r="I51" t="s">
        <v>54</v>
      </c>
      <c r="J51">
        <v>300</v>
      </c>
    </row>
    <row r="52" spans="3:10" x14ac:dyDescent="0.25">
      <c r="C52" t="s">
        <v>30</v>
      </c>
      <c r="E52" s="22">
        <v>0</v>
      </c>
      <c r="I52" t="s">
        <v>57</v>
      </c>
      <c r="J52">
        <v>34</v>
      </c>
    </row>
    <row r="53" spans="3:10" x14ac:dyDescent="0.25">
      <c r="C53" t="s">
        <v>31</v>
      </c>
      <c r="E53" s="2">
        <v>0</v>
      </c>
      <c r="I53" t="s">
        <v>72</v>
      </c>
      <c r="J53">
        <v>28.04</v>
      </c>
    </row>
    <row r="54" spans="3:10" x14ac:dyDescent="0.25">
      <c r="C54" t="s">
        <v>32</v>
      </c>
      <c r="E54" s="2">
        <v>0</v>
      </c>
      <c r="I54" t="s">
        <v>231</v>
      </c>
      <c r="J54">
        <v>85.59</v>
      </c>
    </row>
    <row r="55" spans="3:10" x14ac:dyDescent="0.25">
      <c r="C55" t="s">
        <v>33</v>
      </c>
      <c r="E55" s="2">
        <v>34</v>
      </c>
      <c r="I55" t="s">
        <v>52</v>
      </c>
      <c r="J55">
        <v>7.99</v>
      </c>
    </row>
    <row r="56" spans="3:10" x14ac:dyDescent="0.25">
      <c r="C56" t="s">
        <v>34</v>
      </c>
      <c r="E56" s="2">
        <v>0</v>
      </c>
    </row>
    <row r="57" spans="3:10" x14ac:dyDescent="0.25">
      <c r="C57" t="s">
        <v>35</v>
      </c>
      <c r="E57" s="2">
        <v>300</v>
      </c>
    </row>
    <row r="58" spans="3:10" x14ac:dyDescent="0.25">
      <c r="C58" t="s">
        <v>36</v>
      </c>
      <c r="E58" s="2">
        <v>0</v>
      </c>
    </row>
    <row r="59" spans="3:10" x14ac:dyDescent="0.25">
      <c r="C59" t="s">
        <v>18</v>
      </c>
      <c r="E59" s="2">
        <v>28.04</v>
      </c>
    </row>
    <row r="60" spans="3:10" x14ac:dyDescent="0.25">
      <c r="C60" t="s">
        <v>37</v>
      </c>
      <c r="E60" s="2">
        <v>7.99</v>
      </c>
    </row>
    <row r="61" spans="3:10" x14ac:dyDescent="0.25">
      <c r="C61" t="s">
        <v>19</v>
      </c>
      <c r="E61" s="2">
        <v>0</v>
      </c>
    </row>
    <row r="62" spans="3:10" x14ac:dyDescent="0.25">
      <c r="C62" t="s">
        <v>38</v>
      </c>
      <c r="E62" s="2">
        <v>0</v>
      </c>
    </row>
    <row r="63" spans="3:10" x14ac:dyDescent="0.25">
      <c r="C63" t="s">
        <v>39</v>
      </c>
      <c r="E63" s="2">
        <v>0</v>
      </c>
    </row>
    <row r="64" spans="3:10" x14ac:dyDescent="0.25">
      <c r="C64" t="s">
        <v>40</v>
      </c>
      <c r="E64" s="2">
        <v>0</v>
      </c>
    </row>
    <row r="65" spans="3:5" x14ac:dyDescent="0.25">
      <c r="C65" t="s">
        <v>211</v>
      </c>
      <c r="E65" s="2">
        <v>0</v>
      </c>
    </row>
    <row r="66" spans="3:5" x14ac:dyDescent="0.25">
      <c r="C66" t="s">
        <v>20</v>
      </c>
      <c r="E66" s="2">
        <v>0</v>
      </c>
    </row>
    <row r="67" spans="3:5" x14ac:dyDescent="0.25">
      <c r="C67" t="s">
        <v>24</v>
      </c>
      <c r="E67" s="2">
        <v>0</v>
      </c>
    </row>
    <row r="68" spans="3:5" x14ac:dyDescent="0.25">
      <c r="C68" t="s">
        <v>212</v>
      </c>
      <c r="E68" s="2">
        <v>0</v>
      </c>
    </row>
    <row r="69" spans="3:5" x14ac:dyDescent="0.25">
      <c r="C69" t="s">
        <v>41</v>
      </c>
      <c r="E69" s="2">
        <v>0</v>
      </c>
    </row>
    <row r="70" spans="3:5" ht="15.75" thickBot="1" x14ac:dyDescent="0.3">
      <c r="C70" s="13" t="s">
        <v>42</v>
      </c>
      <c r="D70" s="13"/>
      <c r="E70" s="14">
        <v>0</v>
      </c>
    </row>
    <row r="71" spans="3:5" x14ac:dyDescent="0.25">
      <c r="D71" s="21" t="s">
        <v>9</v>
      </c>
      <c r="E71" s="20">
        <f>SUM(E47:E70)</f>
        <v>455.62000000000006</v>
      </c>
    </row>
    <row r="73" spans="3:5" x14ac:dyDescent="0.25">
      <c r="D73" s="21" t="s">
        <v>43</v>
      </c>
      <c r="E73" s="20">
        <f>E44+E71</f>
        <v>4479.6500000000005</v>
      </c>
    </row>
    <row r="74" spans="3:5" x14ac:dyDescent="0.25">
      <c r="E74" s="20"/>
    </row>
    <row r="76" spans="3:5" x14ac:dyDescent="0.25">
      <c r="C76" s="10" t="s">
        <v>44</v>
      </c>
    </row>
    <row r="77" spans="3:5" x14ac:dyDescent="0.25">
      <c r="C77" s="10" t="s">
        <v>45</v>
      </c>
      <c r="E77" s="20">
        <f>E16</f>
        <v>3000</v>
      </c>
    </row>
    <row r="78" spans="3:5" x14ac:dyDescent="0.25">
      <c r="C78" s="10" t="s">
        <v>223</v>
      </c>
      <c r="E78" s="20">
        <f>E19</f>
        <v>30.83</v>
      </c>
    </row>
    <row r="79" spans="3:5" x14ac:dyDescent="0.25">
      <c r="C79" s="7" t="s">
        <v>230</v>
      </c>
      <c r="E79" s="20">
        <f>E20</f>
        <v>0</v>
      </c>
    </row>
    <row r="80" spans="3:5" x14ac:dyDescent="0.25">
      <c r="C80" s="7" t="s">
        <v>228</v>
      </c>
      <c r="E80" s="20">
        <f>'07 11 15 report'!E86</f>
        <v>4656.4200000000037</v>
      </c>
    </row>
    <row r="81" spans="3:5" x14ac:dyDescent="0.25">
      <c r="C81" s="10" t="s">
        <v>11</v>
      </c>
      <c r="E81" s="20">
        <f>E27</f>
        <v>117.74</v>
      </c>
    </row>
    <row r="82" spans="3:5" ht="15.75" thickBot="1" x14ac:dyDescent="0.3">
      <c r="C82" s="17" t="s">
        <v>14</v>
      </c>
      <c r="D82" s="13"/>
      <c r="E82" s="18">
        <f>E73</f>
        <v>4479.6500000000005</v>
      </c>
    </row>
    <row r="83" spans="3:5" x14ac:dyDescent="0.25">
      <c r="C83" s="10" t="s">
        <v>9</v>
      </c>
      <c r="E83" s="20">
        <f>E77+E78+E80+E81+E20-E82</f>
        <v>3325.3400000000029</v>
      </c>
    </row>
    <row r="84" spans="3:5" x14ac:dyDescent="0.25">
      <c r="C84" s="10"/>
      <c r="E84" s="20"/>
    </row>
    <row r="85" spans="3:5" ht="15.75" thickBot="1" x14ac:dyDescent="0.3">
      <c r="C85" s="17" t="s">
        <v>46</v>
      </c>
      <c r="D85" s="13"/>
      <c r="E85" s="18">
        <f>E37</f>
        <v>0</v>
      </c>
    </row>
    <row r="86" spans="3:5" x14ac:dyDescent="0.25">
      <c r="C86" s="23" t="s">
        <v>224</v>
      </c>
      <c r="E86" s="31">
        <f>E83+E85</f>
        <v>3325.3400000000029</v>
      </c>
    </row>
    <row r="87" spans="3:5" x14ac:dyDescent="0.25">
      <c r="C87" s="23"/>
      <c r="E87" s="20"/>
    </row>
    <row r="88" spans="3:5" x14ac:dyDescent="0.25">
      <c r="C88" s="23"/>
      <c r="E88" s="20"/>
    </row>
    <row r="89" spans="3:5" x14ac:dyDescent="0.25">
      <c r="C89" s="23" t="s">
        <v>225</v>
      </c>
      <c r="E89" s="20">
        <v>51.24</v>
      </c>
    </row>
    <row r="90" spans="3:5" ht="15.75" thickBot="1" x14ac:dyDescent="0.3">
      <c r="C90" s="26" t="s">
        <v>226</v>
      </c>
      <c r="D90" s="13"/>
      <c r="E90" s="18">
        <f>E86-E89</f>
        <v>3274.1000000000031</v>
      </c>
    </row>
    <row r="91" spans="3:5" x14ac:dyDescent="0.25">
      <c r="E91" s="31">
        <f>SUM(E89:E90)</f>
        <v>3325.3400000000029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4" sqref="C24"/>
    </sheetView>
  </sheetViews>
  <sheetFormatPr defaultRowHeight="15" x14ac:dyDescent="0.25"/>
  <cols>
    <col min="2" max="2" width="9.7109375" bestFit="1" customWidth="1"/>
    <col min="3" max="3" width="107.85546875" bestFit="1" customWidth="1"/>
    <col min="4" max="4" width="10.5703125" bestFit="1" customWidth="1"/>
    <col min="5" max="5" width="14.28515625" bestFit="1" customWidth="1"/>
  </cols>
  <sheetData>
    <row r="1" spans="1:5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</row>
    <row r="2" spans="1:5" x14ac:dyDescent="0.25">
      <c r="A2" t="s">
        <v>50</v>
      </c>
      <c r="B2" s="25">
        <v>42202</v>
      </c>
      <c r="C2" t="s">
        <v>112</v>
      </c>
      <c r="D2" s="2">
        <v>-300</v>
      </c>
      <c r="E2" t="s">
        <v>54</v>
      </c>
    </row>
    <row r="3" spans="1:5" x14ac:dyDescent="0.25">
      <c r="A3" t="s">
        <v>58</v>
      </c>
      <c r="B3" s="25">
        <v>42201</v>
      </c>
      <c r="C3" t="s">
        <v>111</v>
      </c>
      <c r="D3" s="2">
        <v>4350</v>
      </c>
      <c r="E3" t="s">
        <v>60</v>
      </c>
    </row>
    <row r="4" spans="1:5" x14ac:dyDescent="0.25">
      <c r="A4" t="s">
        <v>50</v>
      </c>
      <c r="B4" s="25">
        <v>42200</v>
      </c>
      <c r="C4" t="s">
        <v>110</v>
      </c>
      <c r="D4" s="2">
        <v>58.74</v>
      </c>
      <c r="E4" t="s">
        <v>103</v>
      </c>
    </row>
    <row r="5" spans="1:5" x14ac:dyDescent="0.25">
      <c r="A5" t="s">
        <v>50</v>
      </c>
      <c r="B5" s="25">
        <v>42199</v>
      </c>
      <c r="C5" t="s">
        <v>109</v>
      </c>
      <c r="D5" s="2">
        <v>-34</v>
      </c>
      <c r="E5" t="s">
        <v>57</v>
      </c>
    </row>
    <row r="6" spans="1:5" x14ac:dyDescent="0.25">
      <c r="A6" t="s">
        <v>11</v>
      </c>
      <c r="B6" s="25">
        <v>42198</v>
      </c>
      <c r="C6" t="s">
        <v>108</v>
      </c>
      <c r="D6" s="2">
        <v>58.87</v>
      </c>
      <c r="E6" t="s">
        <v>60</v>
      </c>
    </row>
    <row r="7" spans="1:5" x14ac:dyDescent="0.25">
      <c r="A7" t="s">
        <v>11</v>
      </c>
      <c r="B7" s="25">
        <v>42198</v>
      </c>
      <c r="C7" t="s">
        <v>108</v>
      </c>
      <c r="D7" s="2">
        <v>58.87</v>
      </c>
      <c r="E7" t="s">
        <v>60</v>
      </c>
    </row>
    <row r="8" spans="1:5" x14ac:dyDescent="0.25">
      <c r="A8" t="s">
        <v>50</v>
      </c>
      <c r="B8" s="25">
        <v>42198</v>
      </c>
      <c r="C8" t="s">
        <v>107</v>
      </c>
      <c r="D8" s="2">
        <v>-28.04</v>
      </c>
      <c r="E8" t="s">
        <v>72</v>
      </c>
    </row>
    <row r="9" spans="1:5" x14ac:dyDescent="0.25">
      <c r="A9" t="s">
        <v>50</v>
      </c>
      <c r="B9" s="25">
        <v>42198</v>
      </c>
      <c r="C9" t="s">
        <v>106</v>
      </c>
      <c r="D9" s="2">
        <v>-85.59</v>
      </c>
      <c r="E9" t="s">
        <v>99</v>
      </c>
    </row>
    <row r="10" spans="1:5" x14ac:dyDescent="0.25">
      <c r="A10" t="s">
        <v>50</v>
      </c>
      <c r="B10" s="25">
        <v>42198</v>
      </c>
      <c r="C10" t="s">
        <v>105</v>
      </c>
      <c r="D10" s="2">
        <v>-7.99</v>
      </c>
      <c r="E10" t="s">
        <v>52</v>
      </c>
    </row>
    <row r="18" spans="6:7" x14ac:dyDescent="0.25">
      <c r="F18" t="s">
        <v>54</v>
      </c>
      <c r="G18">
        <v>300</v>
      </c>
    </row>
    <row r="19" spans="6:7" x14ac:dyDescent="0.25">
      <c r="F19" t="s">
        <v>57</v>
      </c>
      <c r="G19">
        <v>34</v>
      </c>
    </row>
    <row r="20" spans="6:7" x14ac:dyDescent="0.25">
      <c r="F20" t="s">
        <v>72</v>
      </c>
      <c r="G20">
        <v>28.04</v>
      </c>
    </row>
    <row r="21" spans="6:7" x14ac:dyDescent="0.25">
      <c r="F21" t="s">
        <v>231</v>
      </c>
      <c r="G21">
        <v>85.59</v>
      </c>
    </row>
    <row r="22" spans="6:7" x14ac:dyDescent="0.25">
      <c r="F22" t="s">
        <v>52</v>
      </c>
      <c r="G22">
        <v>7.99</v>
      </c>
    </row>
  </sheetData>
  <autoFilter ref="A1:E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B7" workbookViewId="0">
      <selection activeCell="E7" sqref="E7"/>
    </sheetView>
  </sheetViews>
  <sheetFormatPr defaultRowHeight="15" x14ac:dyDescent="0.25"/>
  <cols>
    <col min="3" max="3" width="21.5703125" customWidth="1"/>
    <col min="5" max="5" width="11.5703125" style="2" bestFit="1" customWidth="1"/>
    <col min="6" max="6" width="10.5703125" bestFit="1" customWidth="1"/>
    <col min="9" max="9" width="18.140625" customWidth="1"/>
  </cols>
  <sheetData>
    <row r="1" spans="1:5" ht="18.75" x14ac:dyDescent="0.3">
      <c r="C1" s="1" t="s">
        <v>0</v>
      </c>
    </row>
    <row r="3" spans="1:5" ht="15.75" x14ac:dyDescent="0.25">
      <c r="A3" s="5"/>
      <c r="B3" s="5"/>
      <c r="C3" s="3" t="s">
        <v>1</v>
      </c>
      <c r="D3" s="3" t="s">
        <v>232</v>
      </c>
      <c r="E3" s="4"/>
    </row>
    <row r="5" spans="1:5" ht="15.75" x14ac:dyDescent="0.25">
      <c r="C5" s="3" t="s">
        <v>2</v>
      </c>
    </row>
    <row r="6" spans="1:5" x14ac:dyDescent="0.25">
      <c r="C6" s="7" t="s">
        <v>8</v>
      </c>
      <c r="D6" s="7"/>
      <c r="E6" s="9"/>
    </row>
    <row r="7" spans="1:5" x14ac:dyDescent="0.25">
      <c r="A7" s="10"/>
      <c r="B7" s="10"/>
      <c r="C7" s="7" t="s">
        <v>235</v>
      </c>
      <c r="D7" s="7">
        <v>1259</v>
      </c>
      <c r="E7" s="38">
        <v>7345</v>
      </c>
    </row>
    <row r="8" spans="1:5" x14ac:dyDescent="0.25">
      <c r="C8" s="7"/>
      <c r="D8" s="7"/>
      <c r="E8" s="9">
        <v>0</v>
      </c>
    </row>
    <row r="9" spans="1:5" x14ac:dyDescent="0.25">
      <c r="C9" s="7"/>
      <c r="D9" s="7"/>
      <c r="E9" s="9">
        <v>0</v>
      </c>
    </row>
    <row r="10" spans="1:5" x14ac:dyDescent="0.25">
      <c r="A10" s="10"/>
      <c r="B10" s="10"/>
      <c r="C10" s="7"/>
      <c r="D10" s="7"/>
      <c r="E10" s="9">
        <v>0</v>
      </c>
    </row>
    <row r="11" spans="1:5" ht="15.75" thickBot="1" x14ac:dyDescent="0.3">
      <c r="C11" s="26"/>
      <c r="D11" s="17"/>
      <c r="E11" s="18">
        <v>0</v>
      </c>
    </row>
    <row r="12" spans="1:5" x14ac:dyDescent="0.25">
      <c r="C12" s="6"/>
      <c r="D12" s="15" t="s">
        <v>9</v>
      </c>
      <c r="E12" s="9">
        <f>SUM(E4:E11)</f>
        <v>7345</v>
      </c>
    </row>
    <row r="13" spans="1:5" x14ac:dyDescent="0.25">
      <c r="C13" s="6"/>
      <c r="D13" s="6"/>
      <c r="E13" s="8"/>
    </row>
    <row r="14" spans="1:5" x14ac:dyDescent="0.25">
      <c r="C14" s="7" t="s">
        <v>10</v>
      </c>
      <c r="D14" s="6"/>
      <c r="E14" s="8"/>
    </row>
    <row r="15" spans="1:5" x14ac:dyDescent="0.25">
      <c r="C15" s="27" t="s">
        <v>12</v>
      </c>
      <c r="D15" s="28"/>
      <c r="E15" s="29">
        <f>'07 18 15 report'!E89</f>
        <v>51.24</v>
      </c>
    </row>
    <row r="16" spans="1:5" x14ac:dyDescent="0.25">
      <c r="C16" s="7" t="s">
        <v>229</v>
      </c>
      <c r="D16" s="6"/>
      <c r="E16" s="9"/>
    </row>
    <row r="17" spans="3:5" ht="15.75" thickBot="1" x14ac:dyDescent="0.3">
      <c r="C17" s="17" t="s">
        <v>228</v>
      </c>
      <c r="D17" s="13"/>
      <c r="E17" s="18">
        <f>'07 18 15 report'!E90</f>
        <v>3274.1000000000031</v>
      </c>
    </row>
    <row r="18" spans="3:5" x14ac:dyDescent="0.25">
      <c r="C18" s="7"/>
      <c r="D18" s="6"/>
      <c r="E18" s="9"/>
    </row>
    <row r="19" spans="3:5" x14ac:dyDescent="0.25">
      <c r="C19" s="7"/>
      <c r="D19" s="6"/>
      <c r="E19" s="9"/>
    </row>
    <row r="20" spans="3:5" x14ac:dyDescent="0.25">
      <c r="C20" s="7" t="s">
        <v>11</v>
      </c>
      <c r="D20" s="6"/>
      <c r="E20" s="8">
        <v>0</v>
      </c>
    </row>
    <row r="21" spans="3:5" x14ac:dyDescent="0.25">
      <c r="C21" s="30" t="s">
        <v>234</v>
      </c>
      <c r="D21" s="6">
        <v>1039</v>
      </c>
      <c r="E21" s="37">
        <v>2000</v>
      </c>
    </row>
    <row r="22" spans="3:5" ht="15.75" thickBot="1" x14ac:dyDescent="0.3">
      <c r="C22" s="12" t="s">
        <v>233</v>
      </c>
      <c r="D22" s="13"/>
      <c r="E22" s="14">
        <v>5142</v>
      </c>
    </row>
    <row r="24" spans="3:5" x14ac:dyDescent="0.25">
      <c r="C24" s="6"/>
      <c r="D24" s="15" t="s">
        <v>13</v>
      </c>
      <c r="E24" s="9">
        <f>SUM(E20:E23)</f>
        <v>7142</v>
      </c>
    </row>
    <row r="25" spans="3:5" x14ac:dyDescent="0.25">
      <c r="C25" s="6"/>
      <c r="D25" s="6"/>
      <c r="E25" s="8"/>
    </row>
    <row r="27" spans="3:5" ht="15.75" x14ac:dyDescent="0.25">
      <c r="C27" s="3" t="s">
        <v>14</v>
      </c>
    </row>
    <row r="28" spans="3:5" x14ac:dyDescent="0.25">
      <c r="C28" s="10" t="s">
        <v>15</v>
      </c>
      <c r="E28" s="20" t="s">
        <v>9</v>
      </c>
    </row>
    <row r="29" spans="3:5" x14ac:dyDescent="0.25">
      <c r="C29" t="s">
        <v>16</v>
      </c>
      <c r="E29" s="22">
        <v>3120</v>
      </c>
    </row>
    <row r="30" spans="3:5" x14ac:dyDescent="0.25">
      <c r="C30" s="32" t="s">
        <v>214</v>
      </c>
      <c r="D30" s="32"/>
      <c r="E30" s="33">
        <v>-3000</v>
      </c>
    </row>
    <row r="31" spans="3:5" x14ac:dyDescent="0.25">
      <c r="C31" t="s">
        <v>17</v>
      </c>
      <c r="E31" s="22">
        <v>200</v>
      </c>
    </row>
    <row r="32" spans="3:5" x14ac:dyDescent="0.25">
      <c r="C32" t="s">
        <v>18</v>
      </c>
      <c r="E32" s="22">
        <v>0</v>
      </c>
    </row>
    <row r="33" spans="3:10" x14ac:dyDescent="0.25">
      <c r="C33" t="s">
        <v>236</v>
      </c>
      <c r="E33" s="22">
        <v>4000</v>
      </c>
    </row>
    <row r="34" spans="3:10" x14ac:dyDescent="0.25">
      <c r="C34" t="s">
        <v>237</v>
      </c>
      <c r="E34" s="22">
        <v>1500</v>
      </c>
    </row>
    <row r="35" spans="3:10" x14ac:dyDescent="0.25">
      <c r="C35" t="s">
        <v>19</v>
      </c>
      <c r="E35" s="22">
        <v>0</v>
      </c>
    </row>
    <row r="36" spans="3:10" x14ac:dyDescent="0.25">
      <c r="C36" t="s">
        <v>29</v>
      </c>
      <c r="E36" s="22">
        <v>310</v>
      </c>
    </row>
    <row r="37" spans="3:10" x14ac:dyDescent="0.25">
      <c r="C37" t="s">
        <v>20</v>
      </c>
      <c r="E37" s="22">
        <v>48.5</v>
      </c>
    </row>
    <row r="38" spans="3:10" x14ac:dyDescent="0.25">
      <c r="C38" t="s">
        <v>21</v>
      </c>
      <c r="E38" s="22">
        <v>103.87</v>
      </c>
    </row>
    <row r="39" spans="3:10" x14ac:dyDescent="0.25">
      <c r="C39" t="s">
        <v>22</v>
      </c>
      <c r="E39" s="22">
        <v>53.47</v>
      </c>
    </row>
    <row r="40" spans="3:10" x14ac:dyDescent="0.25">
      <c r="C40" t="s">
        <v>23</v>
      </c>
      <c r="E40" s="22">
        <v>187.35</v>
      </c>
    </row>
    <row r="41" spans="3:10" ht="15.75" thickBot="1" x14ac:dyDescent="0.3">
      <c r="C41" s="13" t="s">
        <v>24</v>
      </c>
      <c r="D41" s="13"/>
      <c r="E41" s="24">
        <v>220.11</v>
      </c>
    </row>
    <row r="42" spans="3:10" x14ac:dyDescent="0.25">
      <c r="D42" s="21" t="s">
        <v>9</v>
      </c>
      <c r="E42" s="20">
        <f>SUM(E29:E41)</f>
        <v>6743.3</v>
      </c>
    </row>
    <row r="44" spans="3:10" x14ac:dyDescent="0.25">
      <c r="C44" s="10" t="s">
        <v>25</v>
      </c>
    </row>
    <row r="45" spans="3:10" x14ac:dyDescent="0.25">
      <c r="C45" t="s">
        <v>26</v>
      </c>
      <c r="E45" s="22">
        <v>0</v>
      </c>
    </row>
    <row r="46" spans="3:10" x14ac:dyDescent="0.25">
      <c r="C46" t="s">
        <v>27</v>
      </c>
      <c r="E46" s="22">
        <v>0</v>
      </c>
    </row>
    <row r="47" spans="3:10" x14ac:dyDescent="0.25">
      <c r="C47" t="s">
        <v>28</v>
      </c>
      <c r="E47" s="22">
        <v>0</v>
      </c>
    </row>
    <row r="48" spans="3:10" x14ac:dyDescent="0.25">
      <c r="C48" t="s">
        <v>23</v>
      </c>
      <c r="E48" s="22">
        <v>15</v>
      </c>
      <c r="I48" t="s">
        <v>18</v>
      </c>
      <c r="J48">
        <v>127.92</v>
      </c>
    </row>
    <row r="49" spans="3:10" x14ac:dyDescent="0.25">
      <c r="C49" t="s">
        <v>29</v>
      </c>
      <c r="E49" s="22">
        <v>523.1</v>
      </c>
      <c r="I49" t="s">
        <v>21</v>
      </c>
      <c r="J49">
        <v>166.69</v>
      </c>
    </row>
    <row r="50" spans="3:10" x14ac:dyDescent="0.25">
      <c r="C50" t="s">
        <v>30</v>
      </c>
      <c r="E50" s="22">
        <v>0</v>
      </c>
      <c r="I50" t="s">
        <v>20</v>
      </c>
      <c r="J50">
        <v>47.5</v>
      </c>
    </row>
    <row r="51" spans="3:10" x14ac:dyDescent="0.25">
      <c r="C51" t="s">
        <v>31</v>
      </c>
      <c r="E51" s="2">
        <v>166.69</v>
      </c>
      <c r="I51" t="s">
        <v>24</v>
      </c>
      <c r="J51">
        <v>646.1</v>
      </c>
    </row>
    <row r="52" spans="3:10" x14ac:dyDescent="0.25">
      <c r="C52" t="s">
        <v>32</v>
      </c>
      <c r="E52" s="2">
        <v>0</v>
      </c>
      <c r="I52" t="s">
        <v>37</v>
      </c>
      <c r="J52">
        <v>227.16</v>
      </c>
    </row>
    <row r="53" spans="3:10" x14ac:dyDescent="0.25">
      <c r="C53" t="s">
        <v>33</v>
      </c>
      <c r="E53" s="2">
        <v>14</v>
      </c>
      <c r="I53" t="s">
        <v>42</v>
      </c>
      <c r="J53">
        <v>3000</v>
      </c>
    </row>
    <row r="54" spans="3:10" x14ac:dyDescent="0.25">
      <c r="C54" t="s">
        <v>34</v>
      </c>
      <c r="E54" s="2">
        <v>0</v>
      </c>
      <c r="I54" t="s">
        <v>33</v>
      </c>
      <c r="J54">
        <v>14</v>
      </c>
    </row>
    <row r="55" spans="3:10" x14ac:dyDescent="0.25">
      <c r="C55" t="s">
        <v>35</v>
      </c>
      <c r="E55" s="2">
        <v>101.75</v>
      </c>
      <c r="I55" t="s">
        <v>35</v>
      </c>
      <c r="J55">
        <v>101.75</v>
      </c>
    </row>
    <row r="56" spans="3:10" x14ac:dyDescent="0.25">
      <c r="C56" t="s">
        <v>36</v>
      </c>
      <c r="E56" s="2">
        <v>0</v>
      </c>
      <c r="I56" t="s">
        <v>23</v>
      </c>
      <c r="J56">
        <v>15</v>
      </c>
    </row>
    <row r="57" spans="3:10" x14ac:dyDescent="0.25">
      <c r="C57" t="s">
        <v>18</v>
      </c>
      <c r="E57" s="2">
        <v>127.92</v>
      </c>
      <c r="I57" t="s">
        <v>29</v>
      </c>
      <c r="J57">
        <v>523.1</v>
      </c>
    </row>
    <row r="58" spans="3:10" x14ac:dyDescent="0.25">
      <c r="C58" t="s">
        <v>37</v>
      </c>
      <c r="E58" s="2">
        <v>227.16</v>
      </c>
    </row>
    <row r="59" spans="3:10" x14ac:dyDescent="0.25">
      <c r="C59" t="s">
        <v>19</v>
      </c>
      <c r="E59" s="2">
        <v>0</v>
      </c>
    </row>
    <row r="60" spans="3:10" x14ac:dyDescent="0.25">
      <c r="C60" t="s">
        <v>38</v>
      </c>
      <c r="E60" s="2">
        <v>0</v>
      </c>
    </row>
    <row r="61" spans="3:10" x14ac:dyDescent="0.25">
      <c r="C61" t="s">
        <v>39</v>
      </c>
      <c r="E61" s="2">
        <v>0</v>
      </c>
    </row>
    <row r="62" spans="3:10" x14ac:dyDescent="0.25">
      <c r="C62" t="s">
        <v>40</v>
      </c>
      <c r="E62" s="2">
        <v>0</v>
      </c>
    </row>
    <row r="63" spans="3:10" x14ac:dyDescent="0.25">
      <c r="C63" t="s">
        <v>211</v>
      </c>
      <c r="E63" s="2">
        <v>0</v>
      </c>
    </row>
    <row r="64" spans="3:10" x14ac:dyDescent="0.25">
      <c r="C64" t="s">
        <v>20</v>
      </c>
      <c r="E64" s="2">
        <v>47.5</v>
      </c>
    </row>
    <row r="65" spans="3:5" x14ac:dyDescent="0.25">
      <c r="C65" t="s">
        <v>24</v>
      </c>
      <c r="E65" s="2">
        <v>646.1</v>
      </c>
    </row>
    <row r="66" spans="3:5" x14ac:dyDescent="0.25">
      <c r="C66" t="s">
        <v>212</v>
      </c>
      <c r="E66" s="2">
        <v>0</v>
      </c>
    </row>
    <row r="67" spans="3:5" x14ac:dyDescent="0.25">
      <c r="C67" t="s">
        <v>41</v>
      </c>
      <c r="E67" s="2">
        <v>0</v>
      </c>
    </row>
    <row r="68" spans="3:5" ht="15.75" thickBot="1" x14ac:dyDescent="0.3">
      <c r="C68" s="13" t="s">
        <v>42</v>
      </c>
      <c r="D68" s="13"/>
      <c r="E68" s="14">
        <v>3000</v>
      </c>
    </row>
    <row r="69" spans="3:5" x14ac:dyDescent="0.25">
      <c r="D69" s="21" t="s">
        <v>9</v>
      </c>
      <c r="E69" s="20">
        <f>SUM(E45:E68)</f>
        <v>4869.2199999999993</v>
      </c>
    </row>
    <row r="71" spans="3:5" x14ac:dyDescent="0.25">
      <c r="D71" s="21" t="s">
        <v>43</v>
      </c>
      <c r="E71" s="20">
        <f>E42+E69</f>
        <v>11612.52</v>
      </c>
    </row>
    <row r="72" spans="3:5" x14ac:dyDescent="0.25">
      <c r="E72" s="20"/>
    </row>
    <row r="74" spans="3:5" x14ac:dyDescent="0.25">
      <c r="C74" s="10" t="s">
        <v>44</v>
      </c>
    </row>
    <row r="75" spans="3:5" x14ac:dyDescent="0.25">
      <c r="C75" s="10" t="s">
        <v>45</v>
      </c>
      <c r="E75" s="20">
        <f>E12</f>
        <v>7345</v>
      </c>
    </row>
    <row r="76" spans="3:5" x14ac:dyDescent="0.25">
      <c r="C76" s="10" t="s">
        <v>223</v>
      </c>
      <c r="E76" s="20">
        <f>E15</f>
        <v>51.24</v>
      </c>
    </row>
    <row r="77" spans="3:5" x14ac:dyDescent="0.25">
      <c r="C77" s="7" t="s">
        <v>230</v>
      </c>
      <c r="E77" s="20">
        <f>E16</f>
        <v>0</v>
      </c>
    </row>
    <row r="78" spans="3:5" x14ac:dyDescent="0.25">
      <c r="C78" s="7" t="s">
        <v>228</v>
      </c>
      <c r="E78" s="20">
        <f>E17</f>
        <v>3274.1000000000031</v>
      </c>
    </row>
    <row r="79" spans="3:5" x14ac:dyDescent="0.25">
      <c r="C79" s="10" t="s">
        <v>11</v>
      </c>
      <c r="E79" s="20">
        <f>E24</f>
        <v>7142</v>
      </c>
    </row>
    <row r="80" spans="3:5" ht="15.75" thickBot="1" x14ac:dyDescent="0.3">
      <c r="C80" s="17" t="s">
        <v>14</v>
      </c>
      <c r="D80" s="13"/>
      <c r="E80" s="18">
        <f>E71</f>
        <v>11612.52</v>
      </c>
    </row>
    <row r="81" spans="3:6" x14ac:dyDescent="0.25">
      <c r="C81" s="10" t="s">
        <v>9</v>
      </c>
      <c r="E81" s="20">
        <f>E75+E76+E78+E79+E16+E77-E80</f>
        <v>6199.8200000000033</v>
      </c>
    </row>
    <row r="82" spans="3:6" x14ac:dyDescent="0.25">
      <c r="C82" s="10"/>
      <c r="E82" s="20"/>
    </row>
    <row r="83" spans="3:6" ht="15.75" thickBot="1" x14ac:dyDescent="0.3">
      <c r="C83" s="17" t="s">
        <v>46</v>
      </c>
      <c r="D83" s="13"/>
      <c r="E83" s="18">
        <f>E35</f>
        <v>0</v>
      </c>
    </row>
    <row r="84" spans="3:6" x14ac:dyDescent="0.25">
      <c r="C84" s="23" t="s">
        <v>224</v>
      </c>
      <c r="E84" s="31">
        <f>E81+E83</f>
        <v>6199.8200000000033</v>
      </c>
    </row>
    <row r="85" spans="3:6" x14ac:dyDescent="0.25">
      <c r="C85" s="23"/>
      <c r="E85" s="20"/>
    </row>
    <row r="86" spans="3:6" x14ac:dyDescent="0.25">
      <c r="C86" s="23"/>
      <c r="E86" s="20"/>
    </row>
    <row r="87" spans="3:6" x14ac:dyDescent="0.25">
      <c r="C87" s="23" t="s">
        <v>225</v>
      </c>
      <c r="E87" s="20">
        <v>2024.52</v>
      </c>
    </row>
    <row r="88" spans="3:6" ht="15.75" thickBot="1" x14ac:dyDescent="0.3">
      <c r="C88" s="26" t="s">
        <v>226</v>
      </c>
      <c r="D88" s="13"/>
      <c r="E88" s="18">
        <f>E84-E87</f>
        <v>4175.3000000000029</v>
      </c>
      <c r="F88" s="19"/>
    </row>
    <row r="89" spans="3:6" x14ac:dyDescent="0.25">
      <c r="E89" s="31">
        <f>SUM(E87:E88)</f>
        <v>6199.8200000000033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7" workbookViewId="0">
      <selection activeCell="E40" sqref="E40"/>
    </sheetView>
  </sheetViews>
  <sheetFormatPr defaultRowHeight="15" x14ac:dyDescent="0.25"/>
  <cols>
    <col min="2" max="2" width="9.7109375" bestFit="1" customWidth="1"/>
    <col min="3" max="3" width="78.7109375" bestFit="1" customWidth="1"/>
    <col min="4" max="4" width="11.28515625" bestFit="1" customWidth="1"/>
    <col min="5" max="5" width="18.85546875" bestFit="1" customWidth="1"/>
    <col min="7" max="7" width="22.5703125" bestFit="1" customWidth="1"/>
  </cols>
  <sheetData>
    <row r="1" spans="1:5" x14ac:dyDescent="0.25">
      <c r="A1" s="10" t="s">
        <v>85</v>
      </c>
      <c r="B1" s="10" t="s">
        <v>86</v>
      </c>
      <c r="C1" s="10" t="s">
        <v>87</v>
      </c>
      <c r="D1" s="20" t="s">
        <v>88</v>
      </c>
      <c r="E1" s="10" t="s">
        <v>89</v>
      </c>
    </row>
    <row r="2" spans="1:5" x14ac:dyDescent="0.25">
      <c r="A2" t="s">
        <v>11</v>
      </c>
      <c r="B2" s="25">
        <v>42209</v>
      </c>
      <c r="C2" t="s">
        <v>149</v>
      </c>
      <c r="D2" s="2">
        <v>2000</v>
      </c>
      <c r="E2" t="s">
        <v>148</v>
      </c>
    </row>
    <row r="3" spans="1:5" x14ac:dyDescent="0.25">
      <c r="A3" t="s">
        <v>50</v>
      </c>
      <c r="B3" s="25">
        <v>42208</v>
      </c>
      <c r="C3" t="s">
        <v>147</v>
      </c>
      <c r="D3" s="2">
        <v>-9.23</v>
      </c>
      <c r="E3" t="s">
        <v>72</v>
      </c>
    </row>
    <row r="4" spans="1:5" x14ac:dyDescent="0.25">
      <c r="A4" t="s">
        <v>50</v>
      </c>
      <c r="B4" s="25">
        <v>42208</v>
      </c>
      <c r="C4" t="s">
        <v>146</v>
      </c>
      <c r="D4" s="2">
        <v>-30</v>
      </c>
      <c r="E4" t="s">
        <v>72</v>
      </c>
    </row>
    <row r="5" spans="1:5" x14ac:dyDescent="0.25">
      <c r="A5" t="s">
        <v>50</v>
      </c>
      <c r="B5" s="25">
        <v>42208</v>
      </c>
      <c r="C5" t="s">
        <v>145</v>
      </c>
      <c r="D5" s="2">
        <v>-55.35</v>
      </c>
      <c r="E5" t="s">
        <v>139</v>
      </c>
    </row>
    <row r="6" spans="1:5" x14ac:dyDescent="0.25">
      <c r="A6" t="s">
        <v>50</v>
      </c>
      <c r="B6" s="25">
        <v>42208</v>
      </c>
      <c r="C6" t="s">
        <v>144</v>
      </c>
      <c r="D6" s="2">
        <v>-30</v>
      </c>
      <c r="E6" t="s">
        <v>63</v>
      </c>
    </row>
    <row r="7" spans="1:5" x14ac:dyDescent="0.25">
      <c r="A7" t="s">
        <v>50</v>
      </c>
      <c r="B7" s="25">
        <v>42208</v>
      </c>
      <c r="C7" t="s">
        <v>143</v>
      </c>
      <c r="D7" s="2">
        <v>-4.5</v>
      </c>
      <c r="E7" t="s">
        <v>142</v>
      </c>
    </row>
    <row r="8" spans="1:5" x14ac:dyDescent="0.25">
      <c r="A8" t="s">
        <v>50</v>
      </c>
      <c r="B8" s="25">
        <v>42208</v>
      </c>
      <c r="C8" t="s">
        <v>143</v>
      </c>
      <c r="D8" s="2">
        <v>-3.5</v>
      </c>
      <c r="E8" t="s">
        <v>142</v>
      </c>
    </row>
    <row r="9" spans="1:5" x14ac:dyDescent="0.25">
      <c r="A9" t="s">
        <v>50</v>
      </c>
      <c r="B9" s="25">
        <v>42208</v>
      </c>
      <c r="C9" t="s">
        <v>143</v>
      </c>
      <c r="D9" s="2">
        <v>-2.5</v>
      </c>
      <c r="E9" t="s">
        <v>142</v>
      </c>
    </row>
    <row r="10" spans="1:5" x14ac:dyDescent="0.25">
      <c r="A10" t="s">
        <v>50</v>
      </c>
      <c r="B10" s="25">
        <v>42207</v>
      </c>
      <c r="C10" t="s">
        <v>141</v>
      </c>
      <c r="D10" s="2">
        <v>-30</v>
      </c>
      <c r="E10" t="s">
        <v>63</v>
      </c>
    </row>
    <row r="11" spans="1:5" x14ac:dyDescent="0.25">
      <c r="A11" t="s">
        <v>50</v>
      </c>
      <c r="B11" s="25">
        <v>42207</v>
      </c>
      <c r="C11" t="s">
        <v>140</v>
      </c>
      <c r="D11" s="2">
        <v>-222.21</v>
      </c>
      <c r="E11" t="s">
        <v>139</v>
      </c>
    </row>
    <row r="12" spans="1:5" x14ac:dyDescent="0.25">
      <c r="A12" t="s">
        <v>50</v>
      </c>
      <c r="B12" s="25">
        <v>42207</v>
      </c>
      <c r="C12" t="s">
        <v>138</v>
      </c>
      <c r="D12" s="2">
        <v>-7</v>
      </c>
      <c r="E12" t="s">
        <v>65</v>
      </c>
    </row>
    <row r="13" spans="1:5" x14ac:dyDescent="0.25">
      <c r="A13" t="s">
        <v>50</v>
      </c>
      <c r="B13" s="25">
        <v>42207</v>
      </c>
      <c r="C13" t="s">
        <v>138</v>
      </c>
      <c r="D13" s="2">
        <v>-7</v>
      </c>
      <c r="E13" t="s">
        <v>65</v>
      </c>
    </row>
    <row r="14" spans="1:5" x14ac:dyDescent="0.25">
      <c r="A14" t="s">
        <v>50</v>
      </c>
      <c r="B14" s="25">
        <v>42207</v>
      </c>
      <c r="C14" t="s">
        <v>138</v>
      </c>
      <c r="D14" s="2">
        <v>-9</v>
      </c>
      <c r="E14" t="s">
        <v>65</v>
      </c>
    </row>
    <row r="15" spans="1:5" x14ac:dyDescent="0.25">
      <c r="A15" t="s">
        <v>50</v>
      </c>
      <c r="B15" s="25">
        <v>42207</v>
      </c>
      <c r="C15" t="s">
        <v>137</v>
      </c>
      <c r="D15" s="2">
        <v>-60</v>
      </c>
      <c r="E15" t="s">
        <v>72</v>
      </c>
    </row>
    <row r="16" spans="1:5" x14ac:dyDescent="0.25">
      <c r="A16" t="s">
        <v>50</v>
      </c>
      <c r="B16" s="25">
        <v>42207</v>
      </c>
      <c r="C16" t="s">
        <v>136</v>
      </c>
      <c r="D16" s="2">
        <v>-200</v>
      </c>
      <c r="E16" t="s">
        <v>99</v>
      </c>
    </row>
    <row r="17" spans="1:5" x14ac:dyDescent="0.25">
      <c r="A17" t="s">
        <v>50</v>
      </c>
      <c r="B17" s="25">
        <v>42207</v>
      </c>
      <c r="C17" t="s">
        <v>135</v>
      </c>
      <c r="D17" s="2">
        <v>-150</v>
      </c>
      <c r="E17" t="s">
        <v>99</v>
      </c>
    </row>
    <row r="18" spans="1:5" x14ac:dyDescent="0.25">
      <c r="A18" t="s">
        <v>50</v>
      </c>
      <c r="B18" s="25">
        <v>42206</v>
      </c>
      <c r="C18" t="s">
        <v>134</v>
      </c>
      <c r="D18" s="2">
        <v>-4350</v>
      </c>
      <c r="E18" t="s">
        <v>133</v>
      </c>
    </row>
    <row r="19" spans="1:5" x14ac:dyDescent="0.25">
      <c r="A19" t="s">
        <v>50</v>
      </c>
      <c r="B19" s="25">
        <v>42206</v>
      </c>
      <c r="C19" t="s">
        <v>132</v>
      </c>
      <c r="D19" s="2">
        <v>-2.5</v>
      </c>
      <c r="E19" t="s">
        <v>65</v>
      </c>
    </row>
    <row r="20" spans="1:5" x14ac:dyDescent="0.25">
      <c r="A20" t="s">
        <v>50</v>
      </c>
      <c r="B20" s="25">
        <v>42206</v>
      </c>
      <c r="C20" t="s">
        <v>132</v>
      </c>
      <c r="D20" s="2">
        <v>-4</v>
      </c>
      <c r="E20" t="s">
        <v>65</v>
      </c>
    </row>
    <row r="21" spans="1:5" x14ac:dyDescent="0.25">
      <c r="A21" t="s">
        <v>50</v>
      </c>
      <c r="B21" s="25">
        <v>42206</v>
      </c>
      <c r="C21" t="s">
        <v>132</v>
      </c>
      <c r="D21" s="2">
        <v>-4</v>
      </c>
      <c r="E21" t="s">
        <v>65</v>
      </c>
    </row>
    <row r="22" spans="1:5" x14ac:dyDescent="0.25">
      <c r="A22" t="s">
        <v>50</v>
      </c>
      <c r="B22" s="25">
        <v>42206</v>
      </c>
      <c r="C22" t="s">
        <v>131</v>
      </c>
      <c r="D22" s="2">
        <v>-29.99</v>
      </c>
      <c r="E22" t="s">
        <v>99</v>
      </c>
    </row>
    <row r="23" spans="1:5" x14ac:dyDescent="0.25">
      <c r="A23" t="s">
        <v>50</v>
      </c>
      <c r="B23" s="25">
        <v>42206</v>
      </c>
      <c r="C23" t="s">
        <v>130</v>
      </c>
      <c r="D23" s="2">
        <v>-15</v>
      </c>
      <c r="E23" t="s">
        <v>67</v>
      </c>
    </row>
    <row r="24" spans="1:5" x14ac:dyDescent="0.25">
      <c r="A24" t="s">
        <v>50</v>
      </c>
      <c r="B24" s="25">
        <v>42206</v>
      </c>
      <c r="C24" t="s">
        <v>129</v>
      </c>
      <c r="D24" s="2">
        <v>-12</v>
      </c>
      <c r="E24" t="s">
        <v>57</v>
      </c>
    </row>
    <row r="25" spans="1:5" x14ac:dyDescent="0.25">
      <c r="A25" t="s">
        <v>58</v>
      </c>
      <c r="B25" s="25">
        <v>42205</v>
      </c>
      <c r="C25" t="s">
        <v>128</v>
      </c>
      <c r="D25" s="2">
        <v>5142.5</v>
      </c>
      <c r="E25" t="s">
        <v>60</v>
      </c>
    </row>
    <row r="26" spans="1:5" x14ac:dyDescent="0.25">
      <c r="A26" t="s">
        <v>50</v>
      </c>
      <c r="B26" s="25">
        <v>42205</v>
      </c>
      <c r="C26" t="s">
        <v>127</v>
      </c>
      <c r="D26" s="2">
        <v>-28.69</v>
      </c>
      <c r="E26" t="s">
        <v>72</v>
      </c>
    </row>
    <row r="27" spans="1:5" x14ac:dyDescent="0.25">
      <c r="A27" t="s">
        <v>50</v>
      </c>
      <c r="B27" s="25">
        <v>42205</v>
      </c>
      <c r="C27" t="s">
        <v>126</v>
      </c>
      <c r="D27" s="2">
        <v>-9.15</v>
      </c>
      <c r="E27" t="s">
        <v>52</v>
      </c>
    </row>
    <row r="28" spans="1:5" x14ac:dyDescent="0.25">
      <c r="A28" t="s">
        <v>50</v>
      </c>
      <c r="B28" s="25">
        <v>42205</v>
      </c>
      <c r="C28" t="s">
        <v>125</v>
      </c>
      <c r="D28" s="2">
        <v>-335.66</v>
      </c>
      <c r="E28" t="s">
        <v>81</v>
      </c>
    </row>
    <row r="29" spans="1:5" x14ac:dyDescent="0.25">
      <c r="A29" t="s">
        <v>50</v>
      </c>
      <c r="B29" s="25">
        <v>42205</v>
      </c>
      <c r="C29" t="s">
        <v>124</v>
      </c>
      <c r="D29" s="2">
        <v>-101.75</v>
      </c>
      <c r="E29" t="s">
        <v>54</v>
      </c>
    </row>
    <row r="30" spans="1:5" x14ac:dyDescent="0.25">
      <c r="A30" t="s">
        <v>50</v>
      </c>
      <c r="B30" s="25">
        <v>42205</v>
      </c>
      <c r="C30" t="s">
        <v>123</v>
      </c>
      <c r="D30" s="2">
        <v>-19.350000000000001</v>
      </c>
      <c r="E30" t="s">
        <v>63</v>
      </c>
    </row>
    <row r="31" spans="1:5" x14ac:dyDescent="0.25">
      <c r="A31" t="s">
        <v>50</v>
      </c>
      <c r="B31" s="25">
        <v>42205</v>
      </c>
      <c r="C31" t="s">
        <v>123</v>
      </c>
      <c r="D31" s="2">
        <v>-38.909999999999997</v>
      </c>
      <c r="E31" t="s">
        <v>63</v>
      </c>
    </row>
    <row r="32" spans="1:5" x14ac:dyDescent="0.25">
      <c r="A32" t="s">
        <v>50</v>
      </c>
      <c r="B32" s="25">
        <v>42205</v>
      </c>
      <c r="C32" t="s">
        <v>122</v>
      </c>
      <c r="D32" s="2">
        <v>-32.880000000000003</v>
      </c>
      <c r="E32" t="s">
        <v>81</v>
      </c>
    </row>
    <row r="33" spans="1:8" x14ac:dyDescent="0.25">
      <c r="A33" t="s">
        <v>50</v>
      </c>
      <c r="B33" s="25">
        <v>42205</v>
      </c>
      <c r="C33" t="s">
        <v>121</v>
      </c>
      <c r="D33" s="2">
        <v>-3.5</v>
      </c>
      <c r="E33" t="s">
        <v>65</v>
      </c>
    </row>
    <row r="34" spans="1:8" x14ac:dyDescent="0.25">
      <c r="A34" t="s">
        <v>50</v>
      </c>
      <c r="B34" s="25">
        <v>42205</v>
      </c>
      <c r="C34" t="s">
        <v>120</v>
      </c>
      <c r="D34" s="2">
        <v>-23.64</v>
      </c>
      <c r="E34" t="s">
        <v>52</v>
      </c>
    </row>
    <row r="35" spans="1:8" x14ac:dyDescent="0.25">
      <c r="A35" t="s">
        <v>50</v>
      </c>
      <c r="B35" s="25">
        <v>42205</v>
      </c>
      <c r="C35" t="s">
        <v>119</v>
      </c>
      <c r="D35" s="2">
        <v>-19.39</v>
      </c>
      <c r="E35" t="s">
        <v>52</v>
      </c>
    </row>
    <row r="36" spans="1:8" x14ac:dyDescent="0.25">
      <c r="A36" t="s">
        <v>50</v>
      </c>
      <c r="B36" s="25">
        <v>42205</v>
      </c>
      <c r="C36" t="s">
        <v>118</v>
      </c>
      <c r="D36" s="2">
        <v>-48.43</v>
      </c>
      <c r="E36" t="s">
        <v>63</v>
      </c>
    </row>
    <row r="37" spans="1:8" x14ac:dyDescent="0.25">
      <c r="A37" t="s">
        <v>50</v>
      </c>
      <c r="B37" s="25">
        <v>42205</v>
      </c>
      <c r="C37" t="s">
        <v>117</v>
      </c>
      <c r="D37" s="2">
        <v>-86.53</v>
      </c>
      <c r="E37" t="s">
        <v>52</v>
      </c>
    </row>
    <row r="38" spans="1:8" x14ac:dyDescent="0.25">
      <c r="A38" t="s">
        <v>50</v>
      </c>
      <c r="B38" s="25">
        <v>42205</v>
      </c>
      <c r="C38" t="s">
        <v>116</v>
      </c>
      <c r="D38" s="2">
        <v>-35</v>
      </c>
      <c r="E38" t="s">
        <v>52</v>
      </c>
    </row>
    <row r="39" spans="1:8" x14ac:dyDescent="0.25">
      <c r="A39" t="s">
        <v>50</v>
      </c>
      <c r="B39" s="25">
        <v>42205</v>
      </c>
      <c r="C39" t="s">
        <v>115</v>
      </c>
      <c r="D39" s="2">
        <v>-143.11000000000001</v>
      </c>
      <c r="E39" t="s">
        <v>99</v>
      </c>
    </row>
    <row r="40" spans="1:8" x14ac:dyDescent="0.25">
      <c r="A40" t="s">
        <v>77</v>
      </c>
      <c r="B40" s="25">
        <v>42205</v>
      </c>
      <c r="C40" t="s">
        <v>114</v>
      </c>
      <c r="D40" s="2">
        <v>-3000</v>
      </c>
      <c r="E40" t="s">
        <v>79</v>
      </c>
    </row>
    <row r="41" spans="1:8" x14ac:dyDescent="0.25">
      <c r="A41" t="s">
        <v>50</v>
      </c>
      <c r="B41" s="25">
        <v>42205</v>
      </c>
      <c r="C41" t="s">
        <v>113</v>
      </c>
      <c r="D41" s="2">
        <v>-53.45</v>
      </c>
      <c r="E41" t="s">
        <v>52</v>
      </c>
    </row>
    <row r="42" spans="1:8" x14ac:dyDescent="0.25">
      <c r="A42" t="s">
        <v>50</v>
      </c>
      <c r="B42" s="25">
        <v>42205</v>
      </c>
      <c r="C42" t="s">
        <v>56</v>
      </c>
      <c r="D42" s="2">
        <v>-2</v>
      </c>
      <c r="E42" t="s">
        <v>57</v>
      </c>
    </row>
    <row r="47" spans="1:8" x14ac:dyDescent="0.25">
      <c r="G47" t="s">
        <v>18</v>
      </c>
      <c r="H47">
        <v>127.92</v>
      </c>
    </row>
    <row r="48" spans="1:8" x14ac:dyDescent="0.25">
      <c r="G48" t="s">
        <v>21</v>
      </c>
      <c r="H48">
        <v>166.69</v>
      </c>
    </row>
    <row r="49" spans="4:8" x14ac:dyDescent="0.25">
      <c r="G49" t="s">
        <v>20</v>
      </c>
      <c r="H49">
        <v>47.5</v>
      </c>
    </row>
    <row r="50" spans="4:8" x14ac:dyDescent="0.25">
      <c r="G50" t="s">
        <v>24</v>
      </c>
      <c r="H50">
        <v>646.1</v>
      </c>
    </row>
    <row r="51" spans="4:8" x14ac:dyDescent="0.25">
      <c r="G51" t="s">
        <v>37</v>
      </c>
      <c r="H51">
        <v>227.16</v>
      </c>
    </row>
    <row r="52" spans="4:8" x14ac:dyDescent="0.25">
      <c r="G52" t="s">
        <v>42</v>
      </c>
      <c r="H52">
        <v>3000</v>
      </c>
    </row>
    <row r="53" spans="4:8" x14ac:dyDescent="0.25">
      <c r="G53" t="s">
        <v>33</v>
      </c>
      <c r="H53">
        <v>14</v>
      </c>
    </row>
    <row r="54" spans="4:8" x14ac:dyDescent="0.25">
      <c r="G54" t="s">
        <v>35</v>
      </c>
      <c r="H54">
        <v>101.75</v>
      </c>
    </row>
    <row r="55" spans="4:8" x14ac:dyDescent="0.25">
      <c r="G55" t="s">
        <v>23</v>
      </c>
      <c r="H55">
        <v>15</v>
      </c>
    </row>
    <row r="56" spans="4:8" x14ac:dyDescent="0.25">
      <c r="G56" t="s">
        <v>29</v>
      </c>
      <c r="H56">
        <v>523.1</v>
      </c>
    </row>
    <row r="62" spans="4:8" x14ac:dyDescent="0.25">
      <c r="D62">
        <f>SUBTOTAL(9,D2:D61)</f>
        <v>-2076.7200000000003</v>
      </c>
    </row>
  </sheetData>
  <autoFilter ref="A1:E4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K29" sqref="K29"/>
    </sheetView>
  </sheetViews>
  <sheetFormatPr defaultRowHeight="15" x14ac:dyDescent="0.25"/>
  <cols>
    <col min="3" max="3" width="21.5703125" customWidth="1"/>
    <col min="5" max="5" width="11.5703125" style="2" bestFit="1" customWidth="1"/>
    <col min="11" max="11" width="18.85546875" bestFit="1" customWidth="1"/>
    <col min="12" max="12" width="10.5703125" bestFit="1" customWidth="1"/>
  </cols>
  <sheetData>
    <row r="1" spans="1:5" ht="18.75" x14ac:dyDescent="0.3">
      <c r="C1" s="1" t="s">
        <v>0</v>
      </c>
    </row>
    <row r="3" spans="1:5" ht="15.75" x14ac:dyDescent="0.25">
      <c r="A3" s="5"/>
      <c r="B3" s="5"/>
      <c r="C3" s="3" t="s">
        <v>1</v>
      </c>
      <c r="D3" s="3" t="s">
        <v>243</v>
      </c>
      <c r="E3" s="4"/>
    </row>
    <row r="5" spans="1:5" ht="15.75" x14ac:dyDescent="0.25">
      <c r="C5" s="3" t="s">
        <v>2</v>
      </c>
    </row>
    <row r="6" spans="1:5" x14ac:dyDescent="0.25">
      <c r="C6" s="6"/>
      <c r="D6" s="7" t="s">
        <v>3</v>
      </c>
      <c r="E6" s="8"/>
    </row>
    <row r="7" spans="1:5" x14ac:dyDescent="0.25">
      <c r="A7" s="10"/>
      <c r="B7" s="10"/>
      <c r="C7" s="7" t="s">
        <v>4</v>
      </c>
      <c r="D7" s="7" t="s">
        <v>5</v>
      </c>
      <c r="E7" s="9" t="s">
        <v>6</v>
      </c>
    </row>
    <row r="8" spans="1:5" x14ac:dyDescent="0.25">
      <c r="C8" s="11"/>
      <c r="D8" s="6"/>
      <c r="E8" s="8"/>
    </row>
    <row r="9" spans="1:5" x14ac:dyDescent="0.25">
      <c r="C9" s="11" t="s">
        <v>7</v>
      </c>
      <c r="D9" s="6"/>
      <c r="E9" s="40">
        <v>1400</v>
      </c>
    </row>
    <row r="10" spans="1:5" x14ac:dyDescent="0.25">
      <c r="A10" s="10"/>
      <c r="B10" s="10"/>
      <c r="C10" s="7" t="s">
        <v>242</v>
      </c>
      <c r="D10" s="7"/>
      <c r="E10" s="38">
        <v>1350</v>
      </c>
    </row>
    <row r="11" spans="1:5" ht="15.75" thickBot="1" x14ac:dyDescent="0.3">
      <c r="C11" s="12" t="s">
        <v>206</v>
      </c>
      <c r="D11" s="13"/>
      <c r="E11" s="24">
        <v>4170</v>
      </c>
    </row>
    <row r="12" spans="1:5" x14ac:dyDescent="0.25">
      <c r="C12" s="6"/>
      <c r="D12" s="15" t="s">
        <v>9</v>
      </c>
      <c r="E12" s="9">
        <f>SUM(E8:E11)</f>
        <v>6920</v>
      </c>
    </row>
    <row r="13" spans="1:5" x14ac:dyDescent="0.25">
      <c r="C13" s="6"/>
      <c r="D13" s="6"/>
      <c r="E13" s="8"/>
    </row>
    <row r="14" spans="1:5" x14ac:dyDescent="0.25">
      <c r="C14" s="7" t="s">
        <v>10</v>
      </c>
      <c r="D14" s="6"/>
      <c r="E14" s="8"/>
    </row>
    <row r="15" spans="1:5" x14ac:dyDescent="0.25">
      <c r="C15" s="27" t="s">
        <v>12</v>
      </c>
      <c r="D15" s="28"/>
      <c r="E15" s="29">
        <v>2024.52</v>
      </c>
    </row>
    <row r="16" spans="1:5" x14ac:dyDescent="0.25">
      <c r="C16" s="7" t="s">
        <v>229</v>
      </c>
      <c r="D16" s="6"/>
      <c r="E16" s="9">
        <v>0</v>
      </c>
    </row>
    <row r="17" spans="3:5" ht="15.75" thickBot="1" x14ac:dyDescent="0.3">
      <c r="C17" s="17" t="s">
        <v>228</v>
      </c>
      <c r="D17" s="13"/>
      <c r="E17" s="18">
        <f>'07 25 15 report'!E89</f>
        <v>6199.8200000000033</v>
      </c>
    </row>
    <row r="18" spans="3:5" x14ac:dyDescent="0.25">
      <c r="C18" s="6"/>
      <c r="D18" s="6"/>
      <c r="E18" s="8"/>
    </row>
    <row r="20" spans="3:5" x14ac:dyDescent="0.25">
      <c r="C20" s="7" t="s">
        <v>11</v>
      </c>
      <c r="D20" s="6"/>
      <c r="E20" s="8">
        <v>58.87</v>
      </c>
    </row>
    <row r="21" spans="3:5" x14ac:dyDescent="0.25">
      <c r="C21" s="30"/>
      <c r="D21" s="6"/>
      <c r="E21" s="8">
        <v>0</v>
      </c>
    </row>
    <row r="22" spans="3:5" ht="15.75" thickBot="1" x14ac:dyDescent="0.3">
      <c r="C22" s="12"/>
      <c r="D22" s="13"/>
      <c r="E22" s="14">
        <v>0</v>
      </c>
    </row>
    <row r="24" spans="3:5" x14ac:dyDescent="0.25">
      <c r="C24" s="6"/>
      <c r="D24" s="15" t="s">
        <v>13</v>
      </c>
      <c r="E24" s="9">
        <f>SUM(E20:E23)</f>
        <v>58.87</v>
      </c>
    </row>
    <row r="27" spans="3:5" ht="15.75" x14ac:dyDescent="0.25">
      <c r="C27" s="3" t="s">
        <v>14</v>
      </c>
    </row>
    <row r="28" spans="3:5" x14ac:dyDescent="0.25">
      <c r="C28" s="10" t="s">
        <v>15</v>
      </c>
      <c r="E28" s="20" t="s">
        <v>9</v>
      </c>
    </row>
    <row r="29" spans="3:5" x14ac:dyDescent="0.25">
      <c r="C29" t="s">
        <v>16</v>
      </c>
      <c r="E29" s="22">
        <v>2815</v>
      </c>
    </row>
    <row r="30" spans="3:5" x14ac:dyDescent="0.25">
      <c r="C30" s="32" t="s">
        <v>214</v>
      </c>
      <c r="D30" s="32"/>
      <c r="E30" s="33"/>
    </row>
    <row r="31" spans="3:5" x14ac:dyDescent="0.25">
      <c r="C31" t="s">
        <v>17</v>
      </c>
      <c r="E31" s="22">
        <v>0</v>
      </c>
    </row>
    <row r="32" spans="3:5" x14ac:dyDescent="0.25">
      <c r="C32" t="s">
        <v>18</v>
      </c>
      <c r="E32" s="22">
        <v>0</v>
      </c>
    </row>
    <row r="33" spans="3:12" x14ac:dyDescent="0.25">
      <c r="C33" t="s">
        <v>236</v>
      </c>
      <c r="E33" s="22">
        <v>0</v>
      </c>
    </row>
    <row r="34" spans="3:12" x14ac:dyDescent="0.25">
      <c r="C34" t="s">
        <v>237</v>
      </c>
      <c r="E34" s="22">
        <v>0</v>
      </c>
    </row>
    <row r="35" spans="3:12" x14ac:dyDescent="0.25">
      <c r="C35" t="s">
        <v>19</v>
      </c>
      <c r="E35" s="22">
        <v>0</v>
      </c>
    </row>
    <row r="36" spans="3:12" x14ac:dyDescent="0.25">
      <c r="C36" t="s">
        <v>29</v>
      </c>
      <c r="E36" s="22">
        <v>58.39</v>
      </c>
    </row>
    <row r="37" spans="3:12" x14ac:dyDescent="0.25">
      <c r="C37" t="s">
        <v>20</v>
      </c>
      <c r="E37" s="22">
        <v>26.75</v>
      </c>
    </row>
    <row r="38" spans="3:12" x14ac:dyDescent="0.25">
      <c r="C38" t="s">
        <v>21</v>
      </c>
      <c r="E38" s="22">
        <v>75</v>
      </c>
    </row>
    <row r="39" spans="3:12" x14ac:dyDescent="0.25">
      <c r="C39" t="s">
        <v>22</v>
      </c>
      <c r="E39" s="22">
        <v>0</v>
      </c>
    </row>
    <row r="40" spans="3:12" x14ac:dyDescent="0.25">
      <c r="C40" t="s">
        <v>23</v>
      </c>
      <c r="E40" s="22">
        <v>211.85</v>
      </c>
    </row>
    <row r="41" spans="3:12" ht="15.75" thickBot="1" x14ac:dyDescent="0.3">
      <c r="C41" s="13" t="s">
        <v>24</v>
      </c>
      <c r="D41" s="13"/>
      <c r="E41" s="24">
        <v>4.1100000000000003</v>
      </c>
    </row>
    <row r="42" spans="3:12" x14ac:dyDescent="0.25">
      <c r="D42" s="21" t="s">
        <v>9</v>
      </c>
      <c r="E42" s="20">
        <f>SUM(E29:E41)</f>
        <v>3191.1</v>
      </c>
    </row>
    <row r="44" spans="3:12" x14ac:dyDescent="0.25">
      <c r="C44" s="10" t="s">
        <v>25</v>
      </c>
      <c r="K44" t="s">
        <v>241</v>
      </c>
      <c r="L44" s="2">
        <v>53.16</v>
      </c>
    </row>
    <row r="45" spans="3:12" x14ac:dyDescent="0.25">
      <c r="C45" t="s">
        <v>26</v>
      </c>
      <c r="E45" s="22">
        <v>53.16</v>
      </c>
      <c r="K45" t="s">
        <v>240</v>
      </c>
      <c r="L45" s="2">
        <v>350.43</v>
      </c>
    </row>
    <row r="46" spans="3:12" x14ac:dyDescent="0.25">
      <c r="C46" t="s">
        <v>27</v>
      </c>
      <c r="E46" s="22">
        <v>0</v>
      </c>
      <c r="K46" t="s">
        <v>172</v>
      </c>
      <c r="L46" s="2">
        <v>285</v>
      </c>
    </row>
    <row r="47" spans="3:12" x14ac:dyDescent="0.25">
      <c r="C47" t="s">
        <v>28</v>
      </c>
      <c r="E47" s="22">
        <v>0</v>
      </c>
      <c r="K47" t="s">
        <v>195</v>
      </c>
      <c r="L47" s="2">
        <v>256.45</v>
      </c>
    </row>
    <row r="48" spans="3:12" x14ac:dyDescent="0.25">
      <c r="C48" t="s">
        <v>23</v>
      </c>
      <c r="E48" s="22">
        <v>70</v>
      </c>
      <c r="K48" t="s">
        <v>81</v>
      </c>
      <c r="L48" s="2">
        <v>520</v>
      </c>
    </row>
    <row r="49" spans="3:12" x14ac:dyDescent="0.25">
      <c r="C49" t="s">
        <v>29</v>
      </c>
      <c r="E49" s="22">
        <v>0</v>
      </c>
      <c r="K49" t="s">
        <v>72</v>
      </c>
      <c r="L49" s="2">
        <v>50.33</v>
      </c>
    </row>
    <row r="50" spans="3:12" x14ac:dyDescent="0.25">
      <c r="C50" t="s">
        <v>30</v>
      </c>
      <c r="E50" s="22">
        <v>0</v>
      </c>
      <c r="K50" t="s">
        <v>79</v>
      </c>
      <c r="L50" s="2">
        <v>1000</v>
      </c>
    </row>
    <row r="51" spans="3:12" x14ac:dyDescent="0.25">
      <c r="C51" t="s">
        <v>31</v>
      </c>
      <c r="E51" s="2">
        <v>256.45</v>
      </c>
      <c r="K51" t="s">
        <v>142</v>
      </c>
      <c r="L51" s="2">
        <v>99.27</v>
      </c>
    </row>
    <row r="52" spans="3:12" x14ac:dyDescent="0.25">
      <c r="C52" t="s">
        <v>32</v>
      </c>
      <c r="E52" s="2">
        <v>350.43</v>
      </c>
      <c r="K52" t="s">
        <v>198</v>
      </c>
      <c r="L52" s="2">
        <v>80.42</v>
      </c>
    </row>
    <row r="53" spans="3:12" x14ac:dyDescent="0.25">
      <c r="C53" t="s">
        <v>33</v>
      </c>
      <c r="E53" s="2">
        <v>0</v>
      </c>
      <c r="K53" t="s">
        <v>67</v>
      </c>
      <c r="L53" s="2">
        <v>70</v>
      </c>
    </row>
    <row r="54" spans="3:12" x14ac:dyDescent="0.25">
      <c r="C54" t="s">
        <v>34</v>
      </c>
      <c r="E54" s="2">
        <v>0</v>
      </c>
      <c r="K54" t="s">
        <v>54</v>
      </c>
      <c r="L54" s="2">
        <v>420</v>
      </c>
    </row>
    <row r="55" spans="3:12" x14ac:dyDescent="0.25">
      <c r="C55" t="s">
        <v>35</v>
      </c>
      <c r="E55" s="2">
        <v>420</v>
      </c>
    </row>
    <row r="56" spans="3:12" x14ac:dyDescent="0.25">
      <c r="C56" t="s">
        <v>36</v>
      </c>
      <c r="E56" s="2">
        <v>0</v>
      </c>
    </row>
    <row r="57" spans="3:12" x14ac:dyDescent="0.25">
      <c r="C57" t="s">
        <v>18</v>
      </c>
      <c r="E57" s="2">
        <v>50.33</v>
      </c>
    </row>
    <row r="58" spans="3:12" x14ac:dyDescent="0.25">
      <c r="C58" t="s">
        <v>37</v>
      </c>
      <c r="E58" s="2">
        <v>80.42</v>
      </c>
    </row>
    <row r="59" spans="3:12" x14ac:dyDescent="0.25">
      <c r="C59" t="s">
        <v>19</v>
      </c>
      <c r="E59" s="2">
        <v>0</v>
      </c>
    </row>
    <row r="60" spans="3:12" x14ac:dyDescent="0.25">
      <c r="C60" t="s">
        <v>38</v>
      </c>
      <c r="E60" s="2">
        <v>0</v>
      </c>
    </row>
    <row r="61" spans="3:12" x14ac:dyDescent="0.25">
      <c r="C61" t="s">
        <v>39</v>
      </c>
      <c r="E61" s="2">
        <v>285</v>
      </c>
    </row>
    <row r="62" spans="3:12" x14ac:dyDescent="0.25">
      <c r="C62" t="s">
        <v>40</v>
      </c>
      <c r="E62" s="2">
        <v>0</v>
      </c>
    </row>
    <row r="63" spans="3:12" x14ac:dyDescent="0.25">
      <c r="C63" t="s">
        <v>211</v>
      </c>
      <c r="E63" s="2">
        <v>0</v>
      </c>
    </row>
    <row r="64" spans="3:12" x14ac:dyDescent="0.25">
      <c r="C64" t="s">
        <v>20</v>
      </c>
      <c r="E64" s="2">
        <v>99.27</v>
      </c>
    </row>
    <row r="65" spans="3:5" x14ac:dyDescent="0.25">
      <c r="C65" t="s">
        <v>24</v>
      </c>
      <c r="E65" s="2">
        <v>520</v>
      </c>
    </row>
    <row r="66" spans="3:5" x14ac:dyDescent="0.25">
      <c r="C66" t="s">
        <v>212</v>
      </c>
      <c r="E66" s="2">
        <v>0</v>
      </c>
    </row>
    <row r="67" spans="3:5" x14ac:dyDescent="0.25">
      <c r="C67" t="s">
        <v>41</v>
      </c>
      <c r="E67" s="2">
        <v>0</v>
      </c>
    </row>
    <row r="68" spans="3:5" ht="15.75" thickBot="1" x14ac:dyDescent="0.3">
      <c r="C68" s="13" t="s">
        <v>42</v>
      </c>
      <c r="D68" s="13"/>
      <c r="E68" s="14">
        <v>1000</v>
      </c>
    </row>
    <row r="69" spans="3:5" x14ac:dyDescent="0.25">
      <c r="D69" s="21" t="s">
        <v>9</v>
      </c>
      <c r="E69" s="20">
        <f>SUM(E45:E68)</f>
        <v>3185.06</v>
      </c>
    </row>
    <row r="70" spans="3:5" x14ac:dyDescent="0.25">
      <c r="D70" s="21"/>
      <c r="E70" s="20"/>
    </row>
    <row r="71" spans="3:5" x14ac:dyDescent="0.25">
      <c r="D71" s="34" t="s">
        <v>43</v>
      </c>
      <c r="E71" s="2">
        <f>E69+E42</f>
        <v>6376.16</v>
      </c>
    </row>
    <row r="74" spans="3:5" x14ac:dyDescent="0.25">
      <c r="C74" s="10" t="s">
        <v>44</v>
      </c>
    </row>
    <row r="75" spans="3:5" x14ac:dyDescent="0.25">
      <c r="C75" s="10" t="s">
        <v>45</v>
      </c>
      <c r="E75" s="20">
        <f>E12</f>
        <v>6920</v>
      </c>
    </row>
    <row r="76" spans="3:5" x14ac:dyDescent="0.25">
      <c r="C76" s="10" t="s">
        <v>223</v>
      </c>
      <c r="E76" s="20">
        <f>E15</f>
        <v>2024.52</v>
      </c>
    </row>
    <row r="77" spans="3:5" x14ac:dyDescent="0.25">
      <c r="C77" s="7" t="s">
        <v>230</v>
      </c>
      <c r="E77" s="20">
        <f>E16</f>
        <v>0</v>
      </c>
    </row>
    <row r="78" spans="3:5" x14ac:dyDescent="0.25">
      <c r="C78" s="7" t="s">
        <v>228</v>
      </c>
      <c r="E78" s="20">
        <f>E17</f>
        <v>6199.8200000000033</v>
      </c>
    </row>
    <row r="79" spans="3:5" x14ac:dyDescent="0.25">
      <c r="C79" s="10" t="s">
        <v>11</v>
      </c>
      <c r="E79" s="20">
        <f>E31</f>
        <v>0</v>
      </c>
    </row>
    <row r="80" spans="3:5" ht="15.75" thickBot="1" x14ac:dyDescent="0.3">
      <c r="C80" s="17" t="s">
        <v>14</v>
      </c>
      <c r="D80" s="13"/>
      <c r="E80" s="18">
        <f>E71</f>
        <v>6376.16</v>
      </c>
    </row>
    <row r="81" spans="3:5" x14ac:dyDescent="0.25">
      <c r="C81" s="10" t="s">
        <v>9</v>
      </c>
      <c r="E81" s="20">
        <f>E75+E76+E78+E79+E16+E77-E80</f>
        <v>8768.1800000000039</v>
      </c>
    </row>
    <row r="82" spans="3:5" x14ac:dyDescent="0.25">
      <c r="C82" s="10"/>
      <c r="E82" s="20"/>
    </row>
    <row r="83" spans="3:5" x14ac:dyDescent="0.25">
      <c r="C83" s="10"/>
      <c r="E83" s="20"/>
    </row>
    <row r="84" spans="3:5" ht="15.75" thickBot="1" x14ac:dyDescent="0.3">
      <c r="C84" s="17" t="s">
        <v>46</v>
      </c>
      <c r="D84" s="13"/>
      <c r="E84" s="18">
        <v>0</v>
      </c>
    </row>
    <row r="85" spans="3:5" x14ac:dyDescent="0.25">
      <c r="C85" s="23" t="s">
        <v>224</v>
      </c>
      <c r="E85" s="31">
        <f>E81+E84</f>
        <v>8768.1800000000039</v>
      </c>
    </row>
    <row r="86" spans="3:5" x14ac:dyDescent="0.25">
      <c r="C86" s="23"/>
      <c r="E86" s="20"/>
    </row>
    <row r="87" spans="3:5" x14ac:dyDescent="0.25">
      <c r="C87" s="23"/>
      <c r="E87" s="20"/>
    </row>
    <row r="88" spans="3:5" x14ac:dyDescent="0.25">
      <c r="C88" s="23" t="s">
        <v>225</v>
      </c>
      <c r="E88" s="20">
        <v>180.59</v>
      </c>
    </row>
    <row r="89" spans="3:5" ht="15.75" thickBot="1" x14ac:dyDescent="0.3">
      <c r="C89" s="26" t="s">
        <v>226</v>
      </c>
      <c r="D89" s="13"/>
      <c r="E89" s="18">
        <f>E85-E88</f>
        <v>8587.5900000000038</v>
      </c>
    </row>
    <row r="90" spans="3:5" x14ac:dyDescent="0.25">
      <c r="E90" s="31">
        <f>SUM(E88:E89)</f>
        <v>8768.1800000000039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07 04 15 report</vt:lpstr>
      <vt:lpstr>07 04 15 bank</vt:lpstr>
      <vt:lpstr>07 11 15 report</vt:lpstr>
      <vt:lpstr>07 11 15 bank</vt:lpstr>
      <vt:lpstr>07 18 15 report</vt:lpstr>
      <vt:lpstr>07 18 15 bank</vt:lpstr>
      <vt:lpstr>07 25 15 report</vt:lpstr>
      <vt:lpstr>07 25 15 bank</vt:lpstr>
      <vt:lpstr>07 31 15 report</vt:lpstr>
      <vt:lpstr>07 31 15 bank</vt:lpstr>
      <vt:lpstr>general report</vt:lpstr>
      <vt:lpstr>Sheet1</vt:lpstr>
      <vt:lpstr>month bank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2016-07-11T19:36:19Z</cp:lastPrinted>
  <dcterms:created xsi:type="dcterms:W3CDTF">2015-07-28T16:45:50Z</dcterms:created>
  <dcterms:modified xsi:type="dcterms:W3CDTF">2016-07-11T19:36:29Z</dcterms:modified>
</cp:coreProperties>
</file>