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fl\Desktop\Book Keeping\Monthly Debt - Cash'17\"/>
    </mc:Choice>
  </mc:AlternateContent>
  <xr:revisionPtr revIDLastSave="0" documentId="13_ncr:1_{E319112B-FB4B-4832-9FF9-4BBBE02C6A5F}" xr6:coauthVersionLast="34" xr6:coauthVersionMax="34" xr10:uidLastSave="{00000000-0000-0000-0000-000000000000}"/>
  <bookViews>
    <workbookView xWindow="0" yWindow="0" windowWidth="28800" windowHeight="12255" activeTab="1" xr2:uid="{00000000-000D-0000-FFFF-FFFF00000000}"/>
  </bookViews>
  <sheets>
    <sheet name="Renato Surcharge" sheetId="1" r:id="rId1"/>
    <sheet name="PARKING VIOLATION" sheetId="2" r:id="rId2"/>
    <sheet name="MONTHLY BILL OFFICE" sheetId="3" r:id="rId3"/>
    <sheet name="COMPANY BILLS ONLY" sheetId="4" r:id="rId4"/>
    <sheet name="HOME BILLS ONLY" sheetId="5" r:id="rId5"/>
  </sheets>
  <definedNames>
    <definedName name="_xlnm.Print_Area" localSheetId="2">'MONTHLY BILL OFFICE'!$B$1:$O$48</definedName>
  </definedName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7" i="2" l="1"/>
  <c r="D19" i="2"/>
  <c r="D131" i="2"/>
  <c r="D124" i="2"/>
  <c r="D89" i="2"/>
  <c r="D43" i="2" l="1"/>
  <c r="D53" i="2"/>
  <c r="D68" i="2"/>
  <c r="D109" i="2" l="1"/>
  <c r="X17" i="3" l="1"/>
  <c r="V23" i="3" l="1"/>
  <c r="AA48" i="3" l="1"/>
  <c r="Y48" i="3"/>
  <c r="AB48" i="3"/>
  <c r="Z48" i="3"/>
  <c r="X48" i="3"/>
  <c r="W48" i="3"/>
  <c r="V40" i="3"/>
  <c r="D98" i="2"/>
  <c r="D29" i="2"/>
  <c r="D72" i="2" l="1"/>
  <c r="S47" i="3"/>
  <c r="S48" i="3" s="1"/>
  <c r="U48" i="3"/>
  <c r="T12" i="3"/>
  <c r="T6" i="3"/>
  <c r="O48" i="3"/>
  <c r="Q48" i="3"/>
  <c r="R48" i="3"/>
  <c r="V48" i="3"/>
  <c r="T17" i="3"/>
  <c r="T48" i="3" l="1"/>
  <c r="P16" i="5" l="1"/>
  <c r="P18" i="3" l="1"/>
  <c r="P48" i="3" s="1"/>
  <c r="O20" i="5" l="1"/>
  <c r="I24" i="5" l="1"/>
  <c r="N20" i="5"/>
  <c r="H19" i="5"/>
  <c r="F19" i="5"/>
  <c r="E19" i="5"/>
  <c r="E20" i="5" s="1"/>
  <c r="M11" i="5"/>
  <c r="M20" i="5" s="1"/>
  <c r="I10" i="5"/>
  <c r="I19" i="5" s="1"/>
  <c r="G8" i="5"/>
  <c r="J4" i="5"/>
  <c r="J3" i="5"/>
  <c r="G2" i="5"/>
  <c r="I37" i="4"/>
  <c r="N33" i="4"/>
  <c r="H32" i="4"/>
  <c r="F32" i="4"/>
  <c r="L31" i="4"/>
  <c r="L30" i="4"/>
  <c r="K30" i="4"/>
  <c r="G28" i="4"/>
  <c r="L27" i="4"/>
  <c r="L15" i="4"/>
  <c r="G14" i="4"/>
  <c r="J14" i="4" s="1"/>
  <c r="E13" i="4"/>
  <c r="E32" i="4" s="1"/>
  <c r="E33" i="4" s="1"/>
  <c r="G11" i="4"/>
  <c r="M33" i="4"/>
  <c r="I32" i="4"/>
  <c r="G7" i="4"/>
  <c r="J5" i="4"/>
  <c r="G32" i="4" l="1"/>
  <c r="L33" i="4"/>
  <c r="G19" i="5"/>
  <c r="L20" i="5"/>
  <c r="M17" i="3"/>
  <c r="M48" i="3" s="1"/>
  <c r="H109" i="2"/>
  <c r="L24" i="3" l="1"/>
  <c r="L44" i="3" l="1"/>
  <c r="L43" i="3"/>
  <c r="N48" i="3"/>
  <c r="L40" i="3" l="1"/>
  <c r="L48" i="3"/>
  <c r="K43" i="3" l="1"/>
  <c r="L52" i="3" l="1"/>
  <c r="I52" i="3"/>
  <c r="H48" i="3" l="1"/>
  <c r="J6" i="3" l="1"/>
  <c r="I15" i="3"/>
  <c r="I48" i="3" s="1"/>
  <c r="J8" i="3"/>
  <c r="J3" i="3" l="1"/>
  <c r="G13" i="3" l="1"/>
  <c r="C3" i="1" l="1"/>
  <c r="G2" i="3" l="1"/>
  <c r="F47" i="3"/>
  <c r="G23" i="3"/>
  <c r="J23" i="3" s="1"/>
  <c r="J48" i="3" s="1"/>
  <c r="G10" i="3"/>
  <c r="G41" i="3" l="1"/>
  <c r="G20" i="3" l="1"/>
  <c r="G48" i="3" s="1"/>
  <c r="K48" i="3" s="1"/>
  <c r="E22" i="3" l="1"/>
  <c r="E48" i="3" s="1"/>
  <c r="C4" i="1"/>
  <c r="C5" i="1" s="1"/>
  <c r="C6" i="1" s="1"/>
  <c r="C7" i="1" s="1"/>
  <c r="C8" i="1" s="1"/>
  <c r="C9" i="1" s="1"/>
  <c r="C10" i="1" s="1"/>
  <c r="C11" i="1" s="1"/>
  <c r="C12" i="1" s="1"/>
  <c r="C13" i="1" s="1"/>
</calcChain>
</file>

<file path=xl/sharedStrings.xml><?xml version="1.0" encoding="utf-8"?>
<sst xmlns="http://schemas.openxmlformats.org/spreadsheetml/2006/main" count="319" uniqueCount="130">
  <si>
    <t>Surcharge #</t>
  </si>
  <si>
    <t xml:space="preserve">Balance </t>
  </si>
  <si>
    <t>S1636435646089</t>
  </si>
  <si>
    <t>January 9th</t>
  </si>
  <si>
    <t>PAID</t>
  </si>
  <si>
    <t>X</t>
  </si>
  <si>
    <t>PLATE #</t>
  </si>
  <si>
    <t>VIO DATE</t>
  </si>
  <si>
    <t>AMOUNT</t>
  </si>
  <si>
    <t>DUE DATE</t>
  </si>
  <si>
    <t>VIOLATION #</t>
  </si>
  <si>
    <t>XDZZ21</t>
  </si>
  <si>
    <t>AS AGREE</t>
  </si>
  <si>
    <t>JUDEMENT</t>
  </si>
  <si>
    <t>JUDGMENT</t>
  </si>
  <si>
    <t>K71GPN</t>
  </si>
  <si>
    <t>JUDGEMENT</t>
  </si>
  <si>
    <t>XAKX82</t>
  </si>
  <si>
    <t>XX359Y</t>
  </si>
  <si>
    <t>Y84EVK</t>
  </si>
  <si>
    <t>B86EF6</t>
  </si>
  <si>
    <t>XAAC41</t>
  </si>
  <si>
    <t>RENATO</t>
  </si>
  <si>
    <t>NANCY</t>
  </si>
  <si>
    <t>PENDING JUDGMENT</t>
  </si>
  <si>
    <t>IN COLLECTION</t>
  </si>
  <si>
    <t>ACCOUNT NAME</t>
  </si>
  <si>
    <t>OPEN BALANCE</t>
  </si>
  <si>
    <t xml:space="preserve">TO BE PAY </t>
  </si>
  <si>
    <t>14TH OF THE MONTH</t>
  </si>
  <si>
    <t xml:space="preserve">ACCOUNT # </t>
  </si>
  <si>
    <t>4447-9622-8254-7433</t>
  </si>
  <si>
    <t>03981307-0</t>
  </si>
  <si>
    <t>8499-05-228-0420961</t>
  </si>
  <si>
    <t>PAID January</t>
  </si>
  <si>
    <t>New Balance</t>
  </si>
  <si>
    <t>Paid February</t>
  </si>
  <si>
    <t>Payment Due 5th</t>
  </si>
  <si>
    <t>August 5th</t>
  </si>
  <si>
    <t>September 5th</t>
  </si>
  <si>
    <t>November 5th</t>
  </si>
  <si>
    <t>December 5th</t>
  </si>
  <si>
    <t>BIWEEKLY</t>
  </si>
  <si>
    <t>3RD AND 21ST MONTH</t>
  </si>
  <si>
    <t>11ST AND 27TH MONTH</t>
  </si>
  <si>
    <t>February 10th</t>
  </si>
  <si>
    <t>March 10th</t>
  </si>
  <si>
    <t>April 10th</t>
  </si>
  <si>
    <t>May 10th</t>
  </si>
  <si>
    <t>June 10th</t>
  </si>
  <si>
    <t>July 10th</t>
  </si>
  <si>
    <t>NOW</t>
  </si>
  <si>
    <t>AMAZON</t>
  </si>
  <si>
    <t>ENIO/Fernando</t>
  </si>
  <si>
    <t xml:space="preserve"> </t>
  </si>
  <si>
    <t>Goode &amp; Weyser, CPA</t>
  </si>
  <si>
    <t>ADP TAXES</t>
  </si>
  <si>
    <t>ADP 401K</t>
  </si>
  <si>
    <r>
      <t xml:space="preserve">CITY OF MANHATHAN </t>
    </r>
    <r>
      <rPr>
        <b/>
        <sz val="10"/>
        <color rgb="FFFF0000"/>
        <rFont val="Calibri"/>
        <family val="2"/>
        <scheme val="minor"/>
      </rPr>
      <t>12/28/16</t>
    </r>
  </si>
  <si>
    <r>
      <t xml:space="preserve">CITY OF SAN DIEGO </t>
    </r>
    <r>
      <rPr>
        <b/>
        <sz val="10"/>
        <color rgb="FFFF0000"/>
        <rFont val="Calibri"/>
        <family val="2"/>
        <scheme val="minor"/>
      </rPr>
      <t>12/28/16</t>
    </r>
  </si>
  <si>
    <r>
      <t>KEVIN CAR/March 17,28</t>
    </r>
    <r>
      <rPr>
        <b/>
        <sz val="10"/>
        <color rgb="FFFF0000"/>
        <rFont val="Calibri"/>
        <family val="2"/>
        <scheme val="minor"/>
      </rPr>
      <t xml:space="preserve"> 14/28</t>
    </r>
  </si>
  <si>
    <r>
      <t xml:space="preserve">NANCY CAR/ March 10,24 / </t>
    </r>
    <r>
      <rPr>
        <b/>
        <sz val="10"/>
        <color rgb="FFFF0000"/>
        <rFont val="Calibri"/>
        <family val="2"/>
        <scheme val="minor"/>
      </rPr>
      <t>7,21</t>
    </r>
  </si>
  <si>
    <r>
      <t xml:space="preserve">NANCY TOLL BY MAIL E97FZY  </t>
    </r>
    <r>
      <rPr>
        <b/>
        <sz val="10"/>
        <color rgb="FFFF0000"/>
        <rFont val="Calibri"/>
        <family val="2"/>
        <scheme val="minor"/>
      </rPr>
      <t>NOW</t>
    </r>
  </si>
  <si>
    <r>
      <t xml:space="preserve">AMERICAN WATER  </t>
    </r>
    <r>
      <rPr>
        <b/>
        <sz val="10"/>
        <color rgb="FFFF0000"/>
        <rFont val="Calibri"/>
        <family val="2"/>
        <scheme val="minor"/>
      </rPr>
      <t>23RD</t>
    </r>
  </si>
  <si>
    <r>
      <t xml:space="preserve">COMMERCIAL POLICY INSURANCE </t>
    </r>
    <r>
      <rPr>
        <b/>
        <sz val="10"/>
        <color rgb="FFFF0000"/>
        <rFont val="Calibri"/>
        <family val="2"/>
        <scheme val="minor"/>
      </rPr>
      <t>10TH.</t>
    </r>
  </si>
  <si>
    <r>
      <t xml:space="preserve">CREDIT ONE RENATO  </t>
    </r>
    <r>
      <rPr>
        <b/>
        <sz val="10"/>
        <color rgb="FFFF0000"/>
        <rFont val="Calibri"/>
        <family val="2"/>
        <scheme val="minor"/>
      </rPr>
      <t>3RD</t>
    </r>
  </si>
  <si>
    <r>
      <t xml:space="preserve">HOME DEPOT  </t>
    </r>
    <r>
      <rPr>
        <b/>
        <sz val="10"/>
        <color rgb="FFFF0000"/>
        <rFont val="Calibri"/>
        <family val="2"/>
        <scheme val="minor"/>
      </rPr>
      <t xml:space="preserve">  10TH</t>
    </r>
  </si>
  <si>
    <r>
      <t xml:space="preserve">HOUSE RENT    </t>
    </r>
    <r>
      <rPr>
        <b/>
        <sz val="10"/>
        <color rgb="FFFF0000"/>
        <rFont val="Calibri"/>
        <family val="2"/>
        <scheme val="minor"/>
      </rPr>
      <t xml:space="preserve"> 1ST</t>
    </r>
  </si>
  <si>
    <r>
      <t xml:space="preserve">INTERNET / COMPANY  </t>
    </r>
    <r>
      <rPr>
        <b/>
        <sz val="10"/>
        <color rgb="FFFF0000"/>
        <rFont val="Calibri"/>
        <family val="2"/>
        <scheme val="minor"/>
      </rPr>
      <t>20TH</t>
    </r>
  </si>
  <si>
    <r>
      <t xml:space="preserve">NEW JERSEY GAS   </t>
    </r>
    <r>
      <rPr>
        <b/>
        <sz val="10"/>
        <color rgb="FFFF0000"/>
        <rFont val="Calibri"/>
        <family val="2"/>
        <scheme val="minor"/>
      </rPr>
      <t>14TH</t>
    </r>
  </si>
  <si>
    <r>
      <t>PC RICHARD</t>
    </r>
    <r>
      <rPr>
        <b/>
        <sz val="10"/>
        <color rgb="FFFF0000"/>
        <rFont val="Calibri"/>
        <family val="2"/>
        <scheme val="minor"/>
      </rPr>
      <t xml:space="preserve"> 1ST</t>
    </r>
  </si>
  <si>
    <r>
      <t>PERSONAL POLICY INSURANCE</t>
    </r>
    <r>
      <rPr>
        <b/>
        <sz val="10"/>
        <color rgb="FFFF0000"/>
        <rFont val="Calibri"/>
        <family val="2"/>
        <scheme val="minor"/>
      </rPr>
      <t xml:space="preserve"> 10TH</t>
    </r>
  </si>
  <si>
    <r>
      <t xml:space="preserve">QUILL.COM  </t>
    </r>
    <r>
      <rPr>
        <b/>
        <sz val="10"/>
        <color rgb="FFFF0000"/>
        <rFont val="Calibri"/>
        <family val="2"/>
        <scheme val="minor"/>
      </rPr>
      <t>3RD</t>
    </r>
  </si>
  <si>
    <r>
      <t xml:space="preserve">RENATO PARKING VIOLATION </t>
    </r>
    <r>
      <rPr>
        <b/>
        <sz val="10"/>
        <color rgb="FFFF0000"/>
        <rFont val="Calibri"/>
        <family val="2"/>
        <scheme val="minor"/>
      </rPr>
      <t>NOW</t>
    </r>
  </si>
  <si>
    <r>
      <t xml:space="preserve">RENATO SURCHARGE  </t>
    </r>
    <r>
      <rPr>
        <b/>
        <sz val="10"/>
        <color rgb="FFFF0000"/>
        <rFont val="Calibri"/>
        <family val="2"/>
        <scheme val="minor"/>
      </rPr>
      <t>5TH</t>
    </r>
  </si>
  <si>
    <r>
      <t xml:space="preserve">RENATO TOLL BY MAIL  </t>
    </r>
    <r>
      <rPr>
        <b/>
        <sz val="10"/>
        <color rgb="FFFF0000"/>
        <rFont val="Calibri"/>
        <family val="2"/>
        <scheme val="minor"/>
      </rPr>
      <t>NOW</t>
    </r>
  </si>
  <si>
    <r>
      <t>SAMANTHA DANCE</t>
    </r>
    <r>
      <rPr>
        <sz val="10"/>
        <color rgb="FFFF0000"/>
        <rFont val="Calibri"/>
        <family val="2"/>
        <scheme val="minor"/>
      </rPr>
      <t xml:space="preserve">  3RD</t>
    </r>
  </si>
  <si>
    <r>
      <t xml:space="preserve">THE TOLL ROAD / RENATO  </t>
    </r>
    <r>
      <rPr>
        <b/>
        <sz val="10"/>
        <color rgb="FFFF0000"/>
        <rFont val="Calibri"/>
        <family val="2"/>
        <scheme val="minor"/>
      </rPr>
      <t>20TH</t>
    </r>
  </si>
  <si>
    <r>
      <t xml:space="preserve">TICKETS PLANS   </t>
    </r>
    <r>
      <rPr>
        <b/>
        <sz val="10"/>
        <color rgb="FFFF0000"/>
        <rFont val="Calibri"/>
        <family val="2"/>
        <scheme val="minor"/>
      </rPr>
      <t xml:space="preserve"> 13TH</t>
    </r>
  </si>
  <si>
    <r>
      <t xml:space="preserve">TMOBILE  </t>
    </r>
    <r>
      <rPr>
        <b/>
        <sz val="10"/>
        <color rgb="FFFF0000"/>
        <rFont val="Calibri"/>
        <family val="2"/>
        <scheme val="minor"/>
      </rPr>
      <t xml:space="preserve"> 16TH</t>
    </r>
  </si>
  <si>
    <r>
      <t xml:space="preserve">UTICA / CO. INSURANCE  </t>
    </r>
    <r>
      <rPr>
        <b/>
        <sz val="10"/>
        <color rgb="FFFF0000"/>
        <rFont val="Calibri"/>
        <family val="2"/>
        <scheme val="minor"/>
      </rPr>
      <t xml:space="preserve"> 15TH</t>
    </r>
  </si>
  <si>
    <r>
      <t xml:space="preserve">VAN STANDER   </t>
    </r>
    <r>
      <rPr>
        <b/>
        <sz val="10"/>
        <color rgb="FFFF0000"/>
        <rFont val="Calibri"/>
        <family val="2"/>
        <scheme val="minor"/>
      </rPr>
      <t>15TH</t>
    </r>
  </si>
  <si>
    <r>
      <t xml:space="preserve">JERSEY CENTRAL LIGHT  </t>
    </r>
    <r>
      <rPr>
        <b/>
        <sz val="10"/>
        <color rgb="FFFF0000"/>
        <rFont val="Calibri"/>
        <family val="2"/>
        <scheme val="minor"/>
      </rPr>
      <t xml:space="preserve"> 27RD</t>
    </r>
  </si>
  <si>
    <r>
      <t xml:space="preserve">PAYPAL </t>
    </r>
    <r>
      <rPr>
        <b/>
        <sz val="10"/>
        <color rgb="FFFF0000"/>
        <rFont val="Calibri"/>
        <family val="2"/>
        <scheme val="minor"/>
      </rPr>
      <t xml:space="preserve"> 14th</t>
    </r>
  </si>
  <si>
    <t xml:space="preserve">NEED TO BE PAY </t>
  </si>
  <si>
    <r>
      <t xml:space="preserve">TAX STATE COMP  PAYMENT 2013  </t>
    </r>
    <r>
      <rPr>
        <b/>
        <sz val="10"/>
        <color rgb="FFFF0000"/>
        <rFont val="Calibri"/>
        <family val="2"/>
        <scheme val="minor"/>
      </rPr>
      <t>15TH</t>
    </r>
  </si>
  <si>
    <r>
      <t xml:space="preserve">TAX STATE COMP  PAYMENT 2014    </t>
    </r>
    <r>
      <rPr>
        <b/>
        <sz val="10"/>
        <color rgb="FFFF0000"/>
        <rFont val="Calibri"/>
        <family val="2"/>
        <scheme val="minor"/>
      </rPr>
      <t>15TH</t>
    </r>
  </si>
  <si>
    <r>
      <t xml:space="preserve">TAX STATE COMP PAYMENT 2015     </t>
    </r>
    <r>
      <rPr>
        <b/>
        <sz val="10"/>
        <color rgb="FFFF0000"/>
        <rFont val="Calibri"/>
        <family val="2"/>
        <scheme val="minor"/>
      </rPr>
      <t>15TH</t>
    </r>
  </si>
  <si>
    <r>
      <t xml:space="preserve">CREDIT ONE NANCY </t>
    </r>
    <r>
      <rPr>
        <b/>
        <sz val="10"/>
        <color rgb="FFFF0000"/>
        <rFont val="Calibri"/>
        <family val="2"/>
        <scheme val="minor"/>
      </rPr>
      <t>15TH</t>
    </r>
  </si>
  <si>
    <r>
      <t xml:space="preserve">TAX FEDERAL COMP PAYMENT 2012 </t>
    </r>
    <r>
      <rPr>
        <b/>
        <sz val="10"/>
        <color rgb="FFFF0000"/>
        <rFont val="Calibri"/>
        <family val="2"/>
        <scheme val="minor"/>
      </rPr>
      <t>17TH</t>
    </r>
  </si>
  <si>
    <r>
      <t xml:space="preserve">TAX FEDERAL COMP PAYMENT 2014 </t>
    </r>
    <r>
      <rPr>
        <b/>
        <sz val="10"/>
        <color rgb="FFFF0000"/>
        <rFont val="Calibri"/>
        <family val="2"/>
        <scheme val="minor"/>
      </rPr>
      <t>17TH</t>
    </r>
  </si>
  <si>
    <r>
      <t xml:space="preserve">TAX FEDERAL COMP PAYMENT 2015 </t>
    </r>
    <r>
      <rPr>
        <b/>
        <sz val="10"/>
        <color rgb="FFFF0000"/>
        <rFont val="Calibri"/>
        <family val="2"/>
        <scheme val="minor"/>
      </rPr>
      <t>17TH</t>
    </r>
  </si>
  <si>
    <r>
      <t xml:space="preserve">TAX STATE COMP  PAYMENT 2012  </t>
    </r>
    <r>
      <rPr>
        <b/>
        <sz val="10"/>
        <color rgb="FFFF0000"/>
        <rFont val="Calibri"/>
        <family val="2"/>
        <scheme val="minor"/>
      </rPr>
      <t>15TH</t>
    </r>
  </si>
  <si>
    <t>July Payments</t>
  </si>
  <si>
    <t>June Payments</t>
  </si>
  <si>
    <t>March Payments</t>
  </si>
  <si>
    <t xml:space="preserve"> April Payments</t>
  </si>
  <si>
    <t xml:space="preserve"> May Payments</t>
  </si>
  <si>
    <r>
      <t xml:space="preserve">TAX STATE PERSONAL PAYMENT 2015 </t>
    </r>
    <r>
      <rPr>
        <b/>
        <sz val="10"/>
        <color rgb="FFFF0000"/>
        <rFont val="Calibri"/>
        <family val="2"/>
        <scheme val="minor"/>
      </rPr>
      <t>15TH</t>
    </r>
  </si>
  <si>
    <t>DEPARTMENT OF LABOR</t>
  </si>
  <si>
    <t>0450-612-334/000-00</t>
  </si>
  <si>
    <t>DSIH NETWORK</t>
  </si>
  <si>
    <t>FOOD / SUPERMARKETS</t>
  </si>
  <si>
    <r>
      <t xml:space="preserve">TAX FEDERAL COMP PAYMENT 2013 </t>
    </r>
    <r>
      <rPr>
        <b/>
        <sz val="10"/>
        <color rgb="FFFF0000"/>
        <rFont val="Calibri"/>
        <family val="2"/>
        <scheme val="minor"/>
      </rPr>
      <t>24TH</t>
    </r>
  </si>
  <si>
    <r>
      <t xml:space="preserve">NEW JERSEY TURPIKE </t>
    </r>
    <r>
      <rPr>
        <b/>
        <sz val="10"/>
        <color rgb="FFFF0000"/>
        <rFont val="Calibri"/>
        <family val="2"/>
        <scheme val="minor"/>
      </rPr>
      <t>14TH.</t>
    </r>
  </si>
  <si>
    <r>
      <t>PC RICHARD</t>
    </r>
    <r>
      <rPr>
        <b/>
        <sz val="10"/>
        <color rgb="FFFF0000"/>
        <rFont val="Calibri"/>
        <family val="2"/>
        <scheme val="minor"/>
      </rPr>
      <t xml:space="preserve"> 3ST</t>
    </r>
  </si>
  <si>
    <r>
      <t>NANCY CAR/ May</t>
    </r>
    <r>
      <rPr>
        <b/>
        <sz val="10"/>
        <color rgb="FFFF0000"/>
        <rFont val="Calibri"/>
        <family val="2"/>
        <scheme val="minor"/>
      </rPr>
      <t xml:space="preserve"> 5th/19Th  </t>
    </r>
  </si>
  <si>
    <r>
      <t xml:space="preserve">TAX FEDERAL COMP PAYMENT 2011 </t>
    </r>
    <r>
      <rPr>
        <b/>
        <sz val="10"/>
        <color rgb="FFFF0000"/>
        <rFont val="Calibri"/>
        <family val="2"/>
        <scheme val="minor"/>
      </rPr>
      <t>10TH</t>
    </r>
  </si>
  <si>
    <r>
      <t xml:space="preserve">TAX FEDERAL COMP PAYMENT 2012 </t>
    </r>
    <r>
      <rPr>
        <b/>
        <sz val="10"/>
        <color rgb="FFFF0000"/>
        <rFont val="Calibri"/>
        <family val="2"/>
        <scheme val="minor"/>
      </rPr>
      <t>10TH</t>
    </r>
  </si>
  <si>
    <r>
      <t xml:space="preserve">TAX FEDERAL COMP PAYMENT 2013 </t>
    </r>
    <r>
      <rPr>
        <b/>
        <sz val="10"/>
        <color rgb="FFFF0000"/>
        <rFont val="Calibri"/>
        <family val="2"/>
        <scheme val="minor"/>
      </rPr>
      <t>10TH</t>
    </r>
  </si>
  <si>
    <r>
      <t xml:space="preserve">TAX FEDERAL COMP PAYMENT 2014 </t>
    </r>
    <r>
      <rPr>
        <b/>
        <sz val="10"/>
        <color rgb="FFFF0000"/>
        <rFont val="Calibri"/>
        <family val="2"/>
        <scheme val="minor"/>
      </rPr>
      <t>10TH</t>
    </r>
  </si>
  <si>
    <r>
      <t xml:space="preserve">TAX FEDERAL COMP PAYMENT 2015 </t>
    </r>
    <r>
      <rPr>
        <b/>
        <sz val="10"/>
        <color rgb="FFFF0000"/>
        <rFont val="Calibri"/>
        <family val="2"/>
        <scheme val="minor"/>
      </rPr>
      <t>10TH</t>
    </r>
  </si>
  <si>
    <t>XEGP97</t>
  </si>
  <si>
    <r>
      <t xml:space="preserve">CREDIT ONE NANCY 7010 </t>
    </r>
    <r>
      <rPr>
        <b/>
        <sz val="10"/>
        <color rgb="FFFF0000"/>
        <rFont val="Calibri"/>
        <family val="2"/>
        <scheme val="minor"/>
      </rPr>
      <t>15TH</t>
    </r>
  </si>
  <si>
    <r>
      <t>CREDIT ONE NANCY 0963</t>
    </r>
    <r>
      <rPr>
        <b/>
        <sz val="10"/>
        <color rgb="FFFF0000"/>
        <rFont val="Calibri"/>
        <family val="2"/>
        <scheme val="minor"/>
      </rPr>
      <t>15TH</t>
    </r>
  </si>
  <si>
    <t>VAN REPAIRS</t>
  </si>
  <si>
    <t>LANDSCAPE</t>
  </si>
  <si>
    <t>OFFICE SUPPLY</t>
  </si>
  <si>
    <t>F41HKP</t>
  </si>
  <si>
    <t>5/31/207</t>
  </si>
  <si>
    <t>August Payments</t>
  </si>
  <si>
    <t>September Payments</t>
  </si>
  <si>
    <t>October Payments</t>
  </si>
  <si>
    <r>
      <t xml:space="preserve">CREDIT ONE RENATO 7433 </t>
    </r>
    <r>
      <rPr>
        <b/>
        <sz val="10"/>
        <color rgb="FFFF0000"/>
        <rFont val="Calibri"/>
        <family val="2"/>
        <scheme val="minor"/>
      </rPr>
      <t>3RD</t>
    </r>
  </si>
  <si>
    <r>
      <t xml:space="preserve">TAX FEDERAL COMP PAYMENT 2016 </t>
    </r>
    <r>
      <rPr>
        <b/>
        <sz val="10"/>
        <color rgb="FFFF0000"/>
        <rFont val="Calibri"/>
        <family val="2"/>
        <scheme val="minor"/>
      </rPr>
      <t>10TH</t>
    </r>
  </si>
  <si>
    <r>
      <t>PERSONAL POLICY INSURANCE</t>
    </r>
    <r>
      <rPr>
        <b/>
        <sz val="10"/>
        <color rgb="FFFF0000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2891  </t>
    </r>
    <r>
      <rPr>
        <b/>
        <sz val="10"/>
        <color rgb="FFFF0000"/>
        <rFont val="Calibri"/>
        <family val="2"/>
        <scheme val="minor"/>
      </rPr>
      <t>10TH</t>
    </r>
  </si>
  <si>
    <t>10th of month</t>
  </si>
  <si>
    <r>
      <t xml:space="preserve">KEVIN CAR </t>
    </r>
    <r>
      <rPr>
        <b/>
        <sz val="10"/>
        <color rgb="FFFF0000"/>
        <rFont val="Calibri"/>
        <family val="2"/>
        <scheme val="minor"/>
      </rPr>
      <t>17/31</t>
    </r>
  </si>
  <si>
    <t>Dismiss error NYC</t>
  </si>
  <si>
    <t>judgement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</si>
</sst>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164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14" fontId="1" fillId="0" borderId="0" xfId="0" applyNumberFormat="1" applyFont="1" applyFill="1"/>
    <xf numFmtId="0" fontId="0" fillId="0" borderId="0" xfId="0" applyNumberFormat="1"/>
    <xf numFmtId="164" fontId="0" fillId="0" borderId="0" xfId="0" applyNumberFormat="1" applyAlignment="1">
      <alignment horizontal="center"/>
    </xf>
    <xf numFmtId="164" fontId="3" fillId="0" borderId="0" xfId="0" applyNumberFormat="1" applyFont="1"/>
    <xf numFmtId="164" fontId="1" fillId="0" borderId="0" xfId="0" applyNumberFormat="1" applyFont="1" applyFill="1"/>
    <xf numFmtId="164" fontId="1" fillId="0" borderId="0" xfId="0" applyNumberFormat="1" applyFont="1" applyBorder="1"/>
    <xf numFmtId="164" fontId="0" fillId="0" borderId="0" xfId="0" applyNumberForma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1" fillId="0" borderId="1" xfId="0" applyNumberFormat="1" applyFont="1" applyBorder="1"/>
    <xf numFmtId="164" fontId="3" fillId="0" borderId="1" xfId="0" applyNumberFormat="1" applyFont="1" applyBorder="1"/>
    <xf numFmtId="4" fontId="0" fillId="0" borderId="1" xfId="0" applyNumberFormat="1" applyBorder="1"/>
    <xf numFmtId="0" fontId="0" fillId="0" borderId="2" xfId="0" applyNumberFormat="1" applyBorder="1"/>
    <xf numFmtId="1" fontId="0" fillId="0" borderId="2" xfId="0" applyNumberFormat="1" applyBorder="1"/>
    <xf numFmtId="0" fontId="0" fillId="0" borderId="4" xfId="0" applyNumberFormat="1" applyBorder="1"/>
    <xf numFmtId="0" fontId="0" fillId="0" borderId="5" xfId="0" applyBorder="1"/>
    <xf numFmtId="164" fontId="0" fillId="0" borderId="5" xfId="0" applyNumberFormat="1" applyBorder="1" applyAlignment="1">
      <alignment horizontal="center"/>
    </xf>
    <xf numFmtId="164" fontId="0" fillId="0" borderId="5" xfId="0" applyNumberFormat="1" applyBorder="1"/>
    <xf numFmtId="0" fontId="0" fillId="0" borderId="0" xfId="0" applyNumberFormat="1" applyBorder="1"/>
    <xf numFmtId="164" fontId="3" fillId="0" borderId="0" xfId="0" applyNumberFormat="1" applyFont="1" applyBorder="1"/>
    <xf numFmtId="0" fontId="0" fillId="0" borderId="0" xfId="0" applyAlignment="1">
      <alignment horizontal="center"/>
    </xf>
    <xf numFmtId="0" fontId="0" fillId="0" borderId="3" xfId="0" applyBorder="1"/>
    <xf numFmtId="164" fontId="1" fillId="0" borderId="5" xfId="0" applyNumberFormat="1" applyFont="1" applyBorder="1"/>
    <xf numFmtId="164" fontId="3" fillId="0" borderId="5" xfId="0" applyNumberFormat="1" applyFont="1" applyBorder="1"/>
    <xf numFmtId="0" fontId="0" fillId="0" borderId="6" xfId="0" applyBorder="1"/>
    <xf numFmtId="0" fontId="0" fillId="0" borderId="8" xfId="0" applyBorder="1"/>
    <xf numFmtId="0" fontId="1" fillId="0" borderId="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4" fontId="0" fillId="0" borderId="1" xfId="0" applyNumberFormat="1" applyFont="1" applyBorder="1"/>
    <xf numFmtId="0" fontId="0" fillId="0" borderId="1" xfId="0" applyFont="1" applyBorder="1"/>
    <xf numFmtId="0" fontId="0" fillId="0" borderId="5" xfId="0" applyFont="1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4" fontId="0" fillId="2" borderId="1" xfId="0" applyNumberFormat="1" applyFill="1" applyBorder="1"/>
    <xf numFmtId="4" fontId="0" fillId="0" borderId="0" xfId="0" applyNumberFormat="1" applyFill="1"/>
    <xf numFmtId="0" fontId="1" fillId="2" borderId="10" xfId="0" applyFont="1" applyFill="1" applyBorder="1" applyAlignment="1">
      <alignment horizontal="center"/>
    </xf>
    <xf numFmtId="4" fontId="1" fillId="2" borderId="1" xfId="0" applyNumberFormat="1" applyFont="1" applyFill="1" applyBorder="1"/>
    <xf numFmtId="4" fontId="0" fillId="2" borderId="5" xfId="0" applyNumberFormat="1" applyFill="1" applyBorder="1"/>
    <xf numFmtId="164" fontId="6" fillId="0" borderId="15" xfId="0" applyNumberFormat="1" applyFont="1" applyBorder="1"/>
    <xf numFmtId="164" fontId="1" fillId="0" borderId="15" xfId="0" applyNumberFormat="1" applyFont="1" applyBorder="1"/>
    <xf numFmtId="0" fontId="1" fillId="0" borderId="15" xfId="0" applyFont="1" applyBorder="1"/>
    <xf numFmtId="164" fontId="1" fillId="0" borderId="16" xfId="0" applyNumberFormat="1" applyFont="1" applyBorder="1"/>
    <xf numFmtId="164" fontId="1" fillId="0" borderId="17" xfId="0" applyNumberFormat="1" applyFont="1" applyBorder="1" applyAlignment="1">
      <alignment horizontal="center"/>
    </xf>
    <xf numFmtId="0" fontId="0" fillId="0" borderId="7" xfId="0" applyBorder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5" fillId="0" borderId="12" xfId="0" applyFont="1" applyBorder="1"/>
    <xf numFmtId="0" fontId="0" fillId="2" borderId="0" xfId="0" applyFill="1"/>
    <xf numFmtId="0" fontId="1" fillId="0" borderId="18" xfId="0" applyFont="1" applyBorder="1" applyAlignment="1">
      <alignment horizontal="center" wrapText="1"/>
    </xf>
    <xf numFmtId="0" fontId="1" fillId="4" borderId="12" xfId="0" applyFont="1" applyFill="1" applyBorder="1"/>
    <xf numFmtId="164" fontId="1" fillId="3" borderId="15" xfId="0" applyNumberFormat="1" applyFont="1" applyFill="1" applyBorder="1"/>
    <xf numFmtId="164" fontId="3" fillId="0" borderId="21" xfId="0" applyNumberFormat="1" applyFont="1" applyBorder="1"/>
    <xf numFmtId="0" fontId="3" fillId="0" borderId="21" xfId="0" applyFont="1" applyBorder="1"/>
    <xf numFmtId="4" fontId="3" fillId="0" borderId="21" xfId="0" applyNumberFormat="1" applyFont="1" applyFill="1" applyBorder="1"/>
    <xf numFmtId="164" fontId="3" fillId="0" borderId="22" xfId="0" applyNumberFormat="1" applyFont="1" applyBorder="1"/>
    <xf numFmtId="4" fontId="1" fillId="2" borderId="20" xfId="0" applyNumberFormat="1" applyFont="1" applyFill="1" applyBorder="1" applyAlignment="1">
      <alignment horizontal="center" wrapText="1"/>
    </xf>
    <xf numFmtId="4" fontId="0" fillId="2" borderId="12" xfId="0" applyNumberFormat="1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2" borderId="20" xfId="0" applyFont="1" applyFill="1" applyBorder="1" applyAlignment="1">
      <alignment horizontal="center" wrapText="1"/>
    </xf>
    <xf numFmtId="164" fontId="1" fillId="2" borderId="13" xfId="0" applyNumberFormat="1" applyFont="1" applyFill="1" applyBorder="1"/>
    <xf numFmtId="164" fontId="1" fillId="2" borderId="12" xfId="0" applyNumberFormat="1" applyFont="1" applyFill="1" applyBorder="1"/>
    <xf numFmtId="164" fontId="1" fillId="2" borderId="14" xfId="0" applyNumberFormat="1" applyFont="1" applyFill="1" applyBorder="1"/>
    <xf numFmtId="4" fontId="1" fillId="2" borderId="14" xfId="0" applyNumberFormat="1" applyFont="1" applyFill="1" applyBorder="1"/>
    <xf numFmtId="0" fontId="3" fillId="0" borderId="24" xfId="0" applyFont="1" applyBorder="1"/>
    <xf numFmtId="164" fontId="3" fillId="0" borderId="24" xfId="0" applyNumberFormat="1" applyFont="1" applyBorder="1"/>
    <xf numFmtId="4" fontId="1" fillId="0" borderId="1" xfId="0" applyNumberFormat="1" applyFont="1" applyBorder="1"/>
    <xf numFmtId="0" fontId="0" fillId="3" borderId="0" xfId="0" applyFill="1"/>
    <xf numFmtId="0" fontId="3" fillId="0" borderId="1" xfId="0" applyFont="1" applyBorder="1"/>
    <xf numFmtId="164" fontId="1" fillId="2" borderId="1" xfId="0" applyNumberFormat="1" applyFont="1" applyFill="1" applyBorder="1"/>
    <xf numFmtId="4" fontId="1" fillId="5" borderId="14" xfId="0" applyNumberFormat="1" applyFont="1" applyFill="1" applyBorder="1"/>
    <xf numFmtId="164" fontId="3" fillId="5" borderId="22" xfId="0" applyNumberFormat="1" applyFont="1" applyFill="1" applyBorder="1"/>
    <xf numFmtId="164" fontId="1" fillId="5" borderId="16" xfId="0" applyNumberFormat="1" applyFont="1" applyFill="1" applyBorder="1"/>
    <xf numFmtId="164" fontId="3" fillId="5" borderId="16" xfId="0" applyNumberFormat="1" applyFont="1" applyFill="1" applyBorder="1"/>
    <xf numFmtId="4" fontId="1" fillId="5" borderId="16" xfId="0" applyNumberFormat="1" applyFont="1" applyFill="1" applyBorder="1"/>
    <xf numFmtId="4" fontId="0" fillId="0" borderId="0" xfId="0" applyNumberFormat="1"/>
    <xf numFmtId="4" fontId="0" fillId="3" borderId="0" xfId="0" applyNumberFormat="1" applyFill="1"/>
    <xf numFmtId="4" fontId="3" fillId="0" borderId="1" xfId="0" applyNumberFormat="1" applyFont="1" applyBorder="1"/>
    <xf numFmtId="4" fontId="3" fillId="5" borderId="16" xfId="0" applyNumberFormat="1" applyFont="1" applyFill="1" applyBorder="1"/>
    <xf numFmtId="4" fontId="3" fillId="0" borderId="15" xfId="0" applyNumberFormat="1" applyFont="1" applyBorder="1"/>
    <xf numFmtId="0" fontId="0" fillId="0" borderId="26" xfId="0" applyBorder="1"/>
    <xf numFmtId="4" fontId="3" fillId="0" borderId="26" xfId="0" applyNumberFormat="1" applyFont="1" applyBorder="1"/>
    <xf numFmtId="4" fontId="0" fillId="3" borderId="1" xfId="0" applyNumberFormat="1" applyFill="1" applyBorder="1"/>
    <xf numFmtId="0" fontId="0" fillId="0" borderId="21" xfId="0" applyBorder="1"/>
    <xf numFmtId="4" fontId="3" fillId="0" borderId="21" xfId="0" applyNumberFormat="1" applyFont="1" applyBorder="1"/>
    <xf numFmtId="4" fontId="0" fillId="3" borderId="7" xfId="0" applyNumberFormat="1" applyFill="1" applyBorder="1"/>
    <xf numFmtId="4" fontId="0" fillId="3" borderId="0" xfId="0" applyNumberFormat="1" applyFill="1" applyBorder="1"/>
    <xf numFmtId="0" fontId="1" fillId="0" borderId="28" xfId="0" applyFont="1" applyBorder="1" applyAlignment="1">
      <alignment horizontal="center"/>
    </xf>
    <xf numFmtId="0" fontId="1" fillId="0" borderId="28" xfId="0" applyNumberFormat="1" applyFont="1" applyBorder="1" applyAlignment="1">
      <alignment horizontal="center"/>
    </xf>
    <xf numFmtId="164" fontId="1" fillId="0" borderId="29" xfId="0" applyNumberFormat="1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164" fontId="3" fillId="0" borderId="29" xfId="0" applyNumberFormat="1" applyFont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164" fontId="1" fillId="0" borderId="30" xfId="0" applyNumberFormat="1" applyFont="1" applyBorder="1" applyAlignment="1">
      <alignment horizontal="center"/>
    </xf>
    <xf numFmtId="4" fontId="1" fillId="2" borderId="31" xfId="0" applyNumberFormat="1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/>
    </xf>
    <xf numFmtId="0" fontId="1" fillId="2" borderId="31" xfId="0" applyFont="1" applyFill="1" applyBorder="1" applyAlignment="1">
      <alignment horizontal="center" wrapText="1"/>
    </xf>
    <xf numFmtId="4" fontId="1" fillId="2" borderId="32" xfId="0" applyNumberFormat="1" applyFont="1" applyFill="1" applyBorder="1" applyAlignment="1">
      <alignment horizontal="center" wrapText="1"/>
    </xf>
    <xf numFmtId="164" fontId="1" fillId="2" borderId="32" xfId="0" applyNumberFormat="1" applyFont="1" applyFill="1" applyBorder="1" applyAlignment="1">
      <alignment horizontal="center" wrapText="1"/>
    </xf>
    <xf numFmtId="4" fontId="3" fillId="0" borderId="32" xfId="0" applyNumberFormat="1" applyFont="1" applyBorder="1" applyAlignment="1">
      <alignment horizontal="center"/>
    </xf>
    <xf numFmtId="4" fontId="1" fillId="2" borderId="27" xfId="0" applyNumberFormat="1" applyFont="1" applyFill="1" applyBorder="1" applyAlignment="1">
      <alignment horizontal="center" wrapText="1"/>
    </xf>
    <xf numFmtId="0" fontId="3" fillId="0" borderId="33" xfId="0" applyFont="1" applyBorder="1" applyAlignment="1">
      <alignment horizontal="center"/>
    </xf>
    <xf numFmtId="0" fontId="0" fillId="0" borderId="34" xfId="0" applyNumberFormat="1" applyBorder="1"/>
    <xf numFmtId="164" fontId="0" fillId="0" borderId="35" xfId="0" applyNumberFormat="1" applyBorder="1" applyAlignment="1">
      <alignment horizontal="center"/>
    </xf>
    <xf numFmtId="14" fontId="0" fillId="0" borderId="35" xfId="0" applyNumberFormat="1" applyFont="1" applyBorder="1"/>
    <xf numFmtId="164" fontId="0" fillId="0" borderId="35" xfId="0" applyNumberFormat="1" applyBorder="1"/>
    <xf numFmtId="164" fontId="3" fillId="0" borderId="35" xfId="0" applyNumberFormat="1" applyFont="1" applyBorder="1"/>
    <xf numFmtId="164" fontId="1" fillId="0" borderId="35" xfId="0" applyNumberFormat="1" applyFont="1" applyBorder="1"/>
    <xf numFmtId="4" fontId="0" fillId="2" borderId="35" xfId="0" applyNumberFormat="1" applyFill="1" applyBorder="1"/>
    <xf numFmtId="164" fontId="1" fillId="0" borderId="36" xfId="0" applyNumberFormat="1" applyFont="1" applyBorder="1"/>
    <xf numFmtId="4" fontId="0" fillId="2" borderId="11" xfId="0" applyNumberFormat="1" applyFill="1" applyBorder="1"/>
    <xf numFmtId="164" fontId="3" fillId="0" borderId="37" xfId="0" applyNumberFormat="1" applyFont="1" applyBorder="1"/>
    <xf numFmtId="164" fontId="6" fillId="0" borderId="36" xfId="0" applyNumberFormat="1" applyFont="1" applyBorder="1"/>
    <xf numFmtId="164" fontId="1" fillId="2" borderId="11" xfId="0" applyNumberFormat="1" applyFont="1" applyFill="1" applyBorder="1"/>
    <xf numFmtId="0" fontId="0" fillId="0" borderId="38" xfId="0" applyBorder="1"/>
    <xf numFmtId="0" fontId="0" fillId="0" borderId="35" xfId="0" applyBorder="1"/>
    <xf numFmtId="164" fontId="1" fillId="2" borderId="35" xfId="0" applyNumberFormat="1" applyFont="1" applyFill="1" applyBorder="1"/>
    <xf numFmtId="4" fontId="0" fillId="0" borderId="35" xfId="0" applyNumberFormat="1" applyBorder="1"/>
    <xf numFmtId="0" fontId="0" fillId="0" borderId="37" xfId="0" applyBorder="1"/>
    <xf numFmtId="0" fontId="0" fillId="0" borderId="39" xfId="0" applyBorder="1"/>
    <xf numFmtId="4" fontId="1" fillId="5" borderId="5" xfId="0" applyNumberFormat="1" applyFont="1" applyFill="1" applyBorder="1"/>
    <xf numFmtId="164" fontId="3" fillId="5" borderId="40" xfId="0" applyNumberFormat="1" applyFont="1" applyFill="1" applyBorder="1"/>
    <xf numFmtId="4" fontId="0" fillId="0" borderId="36" xfId="0" applyNumberFormat="1" applyBorder="1"/>
    <xf numFmtId="4" fontId="0" fillId="0" borderId="15" xfId="0" applyNumberFormat="1" applyBorder="1"/>
    <xf numFmtId="4" fontId="4" fillId="0" borderId="15" xfId="0" applyNumberFormat="1" applyFont="1" applyBorder="1"/>
    <xf numFmtId="0" fontId="4" fillId="0" borderId="37" xfId="0" applyFont="1" applyBorder="1"/>
    <xf numFmtId="0" fontId="4" fillId="0" borderId="21" xfId="0" applyFont="1" applyBorder="1"/>
    <xf numFmtId="0" fontId="4" fillId="0" borderId="0" xfId="0" applyFont="1" applyBorder="1"/>
    <xf numFmtId="0" fontId="4" fillId="0" borderId="0" xfId="0" applyFont="1"/>
    <xf numFmtId="2" fontId="0" fillId="0" borderId="2" xfId="0" applyNumberFormat="1" applyBorder="1"/>
    <xf numFmtId="164" fontId="4" fillId="0" borderId="1" xfId="0" applyNumberFormat="1" applyFont="1" applyBorder="1"/>
    <xf numFmtId="0" fontId="0" fillId="6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0" fillId="7" borderId="0" xfId="0" applyFill="1"/>
    <xf numFmtId="164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2" sqref="D2"/>
    </sheetView>
  </sheetViews>
  <sheetFormatPr defaultRowHeight="12.75" x14ac:dyDescent="0.2"/>
  <cols>
    <col min="1" max="1" width="17.5703125" customWidth="1"/>
    <col min="2" max="2" width="16.28515625" customWidth="1"/>
    <col min="3" max="3" width="11.140625" style="1" customWidth="1"/>
    <col min="4" max="4" width="4.28515625" customWidth="1"/>
  </cols>
  <sheetData>
    <row r="1" spans="1:4" x14ac:dyDescent="0.2">
      <c r="A1" s="2" t="s">
        <v>0</v>
      </c>
      <c r="B1" s="2" t="s">
        <v>37</v>
      </c>
      <c r="C1" s="3" t="s">
        <v>1</v>
      </c>
      <c r="D1" s="2" t="s">
        <v>4</v>
      </c>
    </row>
    <row r="2" spans="1:4" x14ac:dyDescent="0.2">
      <c r="A2" t="s">
        <v>2</v>
      </c>
      <c r="B2">
        <v>192</v>
      </c>
      <c r="C2" s="1">
        <v>2900</v>
      </c>
    </row>
    <row r="3" spans="1:4" x14ac:dyDescent="0.2">
      <c r="A3" t="s">
        <v>3</v>
      </c>
      <c r="B3">
        <v>99</v>
      </c>
      <c r="C3" s="1">
        <f>C2-B3</f>
        <v>2801</v>
      </c>
      <c r="D3" s="2" t="s">
        <v>5</v>
      </c>
    </row>
    <row r="4" spans="1:4" x14ac:dyDescent="0.2">
      <c r="A4" t="s">
        <v>45</v>
      </c>
      <c r="B4">
        <v>0</v>
      </c>
      <c r="C4" s="1">
        <f t="shared" ref="C4:C13" si="0">C3-B4</f>
        <v>2801</v>
      </c>
    </row>
    <row r="5" spans="1:4" x14ac:dyDescent="0.2">
      <c r="A5" t="s">
        <v>46</v>
      </c>
      <c r="B5">
        <v>0</v>
      </c>
      <c r="C5" s="1">
        <f t="shared" si="0"/>
        <v>2801</v>
      </c>
    </row>
    <row r="6" spans="1:4" x14ac:dyDescent="0.2">
      <c r="A6" t="s">
        <v>47</v>
      </c>
      <c r="B6">
        <v>0</v>
      </c>
      <c r="C6" s="1">
        <f t="shared" si="0"/>
        <v>2801</v>
      </c>
    </row>
    <row r="7" spans="1:4" x14ac:dyDescent="0.2">
      <c r="A7" t="s">
        <v>48</v>
      </c>
      <c r="B7">
        <v>0</v>
      </c>
      <c r="C7" s="1">
        <f t="shared" si="0"/>
        <v>2801</v>
      </c>
    </row>
    <row r="8" spans="1:4" x14ac:dyDescent="0.2">
      <c r="A8" t="s">
        <v>49</v>
      </c>
      <c r="B8">
        <v>0</v>
      </c>
      <c r="C8" s="1">
        <f t="shared" si="0"/>
        <v>2801</v>
      </c>
    </row>
    <row r="9" spans="1:4" x14ac:dyDescent="0.2">
      <c r="A9" t="s">
        <v>50</v>
      </c>
      <c r="B9">
        <v>0</v>
      </c>
      <c r="C9" s="1">
        <f t="shared" si="0"/>
        <v>2801</v>
      </c>
    </row>
    <row r="10" spans="1:4" x14ac:dyDescent="0.2">
      <c r="A10" t="s">
        <v>38</v>
      </c>
      <c r="B10">
        <v>0</v>
      </c>
      <c r="C10" s="1">
        <f t="shared" si="0"/>
        <v>2801</v>
      </c>
    </row>
    <row r="11" spans="1:4" x14ac:dyDescent="0.2">
      <c r="A11" t="s">
        <v>39</v>
      </c>
      <c r="B11">
        <v>0</v>
      </c>
      <c r="C11" s="1">
        <f t="shared" si="0"/>
        <v>2801</v>
      </c>
    </row>
    <row r="12" spans="1:4" x14ac:dyDescent="0.2">
      <c r="A12" t="s">
        <v>40</v>
      </c>
      <c r="B12">
        <v>0</v>
      </c>
      <c r="C12" s="1">
        <f t="shared" si="0"/>
        <v>2801</v>
      </c>
    </row>
    <row r="13" spans="1:4" x14ac:dyDescent="0.2">
      <c r="A13" t="s">
        <v>41</v>
      </c>
      <c r="B13">
        <v>0</v>
      </c>
      <c r="C13" s="1">
        <f t="shared" si="0"/>
        <v>2801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7"/>
  <sheetViews>
    <sheetView tabSelected="1" topLeftCell="A100" workbookViewId="0">
      <selection activeCell="G117" sqref="G117"/>
    </sheetView>
  </sheetViews>
  <sheetFormatPr defaultRowHeight="12.75" x14ac:dyDescent="0.2"/>
  <cols>
    <col min="1" max="1" width="11.140625" customWidth="1"/>
    <col min="2" max="2" width="17.7109375" customWidth="1"/>
    <col min="3" max="3" width="10.42578125" bestFit="1" customWidth="1"/>
    <col min="4" max="4" width="9.85546875" style="1" customWidth="1"/>
    <col min="5" max="5" width="10.42578125" bestFit="1" customWidth="1"/>
    <col min="6" max="6" width="10.5703125" customWidth="1"/>
    <col min="7" max="7" width="9.140625" style="1"/>
    <col min="8" max="8" width="13.28515625" customWidth="1"/>
  </cols>
  <sheetData>
    <row r="1" spans="1:8" x14ac:dyDescent="0.2">
      <c r="A1" s="6" t="s">
        <v>6</v>
      </c>
      <c r="B1" s="6" t="s">
        <v>10</v>
      </c>
      <c r="C1" s="6" t="s">
        <v>7</v>
      </c>
      <c r="D1" s="5" t="s">
        <v>8</v>
      </c>
      <c r="E1" s="6" t="s">
        <v>9</v>
      </c>
      <c r="F1" s="6"/>
      <c r="G1" s="5"/>
      <c r="H1" s="6"/>
    </row>
    <row r="2" spans="1:8" x14ac:dyDescent="0.2">
      <c r="A2" s="150" t="s">
        <v>23</v>
      </c>
      <c r="B2" s="6"/>
      <c r="C2" s="6"/>
      <c r="D2" s="5"/>
      <c r="E2" s="6"/>
      <c r="F2" s="6" t="s">
        <v>29</v>
      </c>
      <c r="G2" s="5"/>
      <c r="H2" s="6"/>
    </row>
    <row r="3" spans="1:8" ht="15" x14ac:dyDescent="0.25">
      <c r="A3" s="151" t="s">
        <v>11</v>
      </c>
      <c r="B3" s="6"/>
      <c r="C3" s="6"/>
      <c r="D3" s="5"/>
      <c r="E3" s="6"/>
      <c r="F3" s="6"/>
      <c r="G3" s="5"/>
      <c r="H3" s="6"/>
    </row>
    <row r="4" spans="1:8" x14ac:dyDescent="0.2">
      <c r="A4" s="150"/>
      <c r="B4" s="6">
        <v>7155988200</v>
      </c>
      <c r="C4" s="7">
        <v>42549</v>
      </c>
      <c r="D4" s="5">
        <v>126.89</v>
      </c>
      <c r="E4" s="6" t="s">
        <v>13</v>
      </c>
      <c r="F4" s="6" t="s">
        <v>12</v>
      </c>
      <c r="G4" s="5"/>
      <c r="H4" s="6"/>
    </row>
    <row r="5" spans="1:8" x14ac:dyDescent="0.2">
      <c r="A5" s="150"/>
      <c r="B5" s="6">
        <v>8277028702</v>
      </c>
      <c r="C5" s="7">
        <v>42563</v>
      </c>
      <c r="D5" s="5">
        <v>126.45</v>
      </c>
      <c r="E5" s="6"/>
      <c r="F5" s="6" t="s">
        <v>12</v>
      </c>
      <c r="G5" s="5"/>
      <c r="H5" s="6"/>
    </row>
    <row r="6" spans="1:8" x14ac:dyDescent="0.2">
      <c r="A6" s="150"/>
      <c r="B6" s="6">
        <v>7113954534</v>
      </c>
      <c r="C6" s="7">
        <v>42567</v>
      </c>
      <c r="D6" s="5">
        <v>95.93</v>
      </c>
      <c r="E6" s="7"/>
      <c r="F6" s="6" t="s">
        <v>12</v>
      </c>
      <c r="G6" s="5"/>
      <c r="H6" s="6"/>
    </row>
    <row r="7" spans="1:8" x14ac:dyDescent="0.2">
      <c r="A7" s="150"/>
      <c r="B7" s="6">
        <v>7492647440</v>
      </c>
      <c r="C7" s="7">
        <v>42622</v>
      </c>
      <c r="D7" s="5">
        <v>175</v>
      </c>
      <c r="E7" s="6" t="s">
        <v>14</v>
      </c>
      <c r="F7" s="6"/>
      <c r="G7" s="5"/>
      <c r="H7" s="6"/>
    </row>
    <row r="8" spans="1:8" x14ac:dyDescent="0.2">
      <c r="A8" s="150"/>
      <c r="B8" s="6">
        <v>7491887831</v>
      </c>
      <c r="C8" s="7">
        <v>42503</v>
      </c>
      <c r="D8" s="5">
        <v>157.43</v>
      </c>
      <c r="E8" s="8">
        <v>42676</v>
      </c>
      <c r="F8" s="6" t="s">
        <v>12</v>
      </c>
      <c r="G8" s="5"/>
      <c r="H8" s="6"/>
    </row>
    <row r="9" spans="1:8" x14ac:dyDescent="0.2">
      <c r="A9" s="150"/>
      <c r="B9" s="6">
        <v>7809111073</v>
      </c>
      <c r="C9" s="7">
        <v>42506</v>
      </c>
      <c r="D9" s="5">
        <v>123.76</v>
      </c>
      <c r="E9" s="6" t="s">
        <v>14</v>
      </c>
      <c r="F9" s="6" t="s">
        <v>12</v>
      </c>
      <c r="G9" s="5"/>
      <c r="H9" s="6"/>
    </row>
    <row r="10" spans="1:8" x14ac:dyDescent="0.2">
      <c r="A10" s="150"/>
      <c r="B10" s="6">
        <v>7086225642</v>
      </c>
      <c r="C10" s="7">
        <v>42523</v>
      </c>
      <c r="D10" s="5">
        <v>156.62</v>
      </c>
      <c r="E10" s="6" t="s">
        <v>14</v>
      </c>
      <c r="F10" s="6" t="s">
        <v>12</v>
      </c>
      <c r="G10" s="5"/>
      <c r="H10" s="6"/>
    </row>
    <row r="11" spans="1:8" x14ac:dyDescent="0.2">
      <c r="A11" s="150"/>
      <c r="B11" s="6">
        <v>8032822604</v>
      </c>
      <c r="C11" s="7">
        <v>42529</v>
      </c>
      <c r="D11" s="5">
        <v>156.62</v>
      </c>
      <c r="E11" s="6"/>
      <c r="F11" s="6" t="s">
        <v>12</v>
      </c>
      <c r="G11" s="5"/>
      <c r="H11" s="6"/>
    </row>
    <row r="12" spans="1:8" x14ac:dyDescent="0.2">
      <c r="A12" s="150"/>
      <c r="B12" s="153">
        <v>8117010008</v>
      </c>
      <c r="C12" s="7">
        <v>42549</v>
      </c>
      <c r="D12" s="154">
        <v>201.81</v>
      </c>
      <c r="E12" s="6" t="s">
        <v>14</v>
      </c>
      <c r="F12" s="6" t="s">
        <v>12</v>
      </c>
      <c r="G12" s="5"/>
      <c r="H12" s="6"/>
    </row>
    <row r="13" spans="1:8" x14ac:dyDescent="0.2">
      <c r="A13" s="150"/>
      <c r="B13" s="153">
        <v>8471707822</v>
      </c>
      <c r="C13" s="7">
        <v>42671</v>
      </c>
      <c r="D13" s="154">
        <v>193.4</v>
      </c>
      <c r="E13" s="8">
        <v>42701</v>
      </c>
      <c r="F13" s="6"/>
      <c r="G13" s="5"/>
      <c r="H13" s="6"/>
    </row>
    <row r="14" spans="1:8" x14ac:dyDescent="0.2">
      <c r="A14" s="150"/>
      <c r="B14" s="153">
        <v>8077551488</v>
      </c>
      <c r="C14" s="7">
        <v>42655</v>
      </c>
      <c r="D14" s="154">
        <v>171.55</v>
      </c>
      <c r="E14" s="6" t="s">
        <v>14</v>
      </c>
      <c r="F14" s="6"/>
      <c r="G14" s="5"/>
      <c r="H14" s="6"/>
    </row>
    <row r="15" spans="1:8" x14ac:dyDescent="0.2">
      <c r="A15" s="6"/>
      <c r="B15" s="153">
        <v>7912509689</v>
      </c>
      <c r="C15" s="7">
        <v>42646</v>
      </c>
      <c r="D15" s="154">
        <v>194.9</v>
      </c>
      <c r="E15" s="6" t="s">
        <v>14</v>
      </c>
      <c r="F15" s="6"/>
      <c r="G15" s="5"/>
      <c r="H15" s="6"/>
    </row>
    <row r="16" spans="1:8" x14ac:dyDescent="0.2">
      <c r="A16" s="6"/>
      <c r="B16" s="153">
        <v>8060535857</v>
      </c>
      <c r="C16" s="7">
        <v>42630</v>
      </c>
      <c r="D16" s="154">
        <v>139.55000000000001</v>
      </c>
      <c r="E16" s="6" t="s">
        <v>14</v>
      </c>
      <c r="F16" s="6"/>
      <c r="G16" s="5"/>
      <c r="H16" s="6"/>
    </row>
    <row r="17" spans="1:8" x14ac:dyDescent="0.2">
      <c r="A17" s="6"/>
      <c r="B17" s="153">
        <v>8418004745</v>
      </c>
      <c r="C17" s="7">
        <v>42670</v>
      </c>
      <c r="D17" s="154">
        <v>193.4</v>
      </c>
      <c r="E17" s="6" t="s">
        <v>14</v>
      </c>
      <c r="F17" s="6"/>
      <c r="G17" s="5"/>
      <c r="H17" s="6"/>
    </row>
    <row r="18" spans="1:8" x14ac:dyDescent="0.2">
      <c r="A18" s="6"/>
      <c r="B18" s="153">
        <v>8324025017</v>
      </c>
      <c r="C18" s="7">
        <v>42669</v>
      </c>
      <c r="D18" s="154">
        <v>193.4</v>
      </c>
      <c r="E18" s="6" t="s">
        <v>16</v>
      </c>
      <c r="F18" s="6"/>
      <c r="G18" s="5"/>
      <c r="H18" s="6"/>
    </row>
    <row r="19" spans="1:8" x14ac:dyDescent="0.2">
      <c r="A19" s="6"/>
      <c r="B19" s="6"/>
      <c r="C19" s="7"/>
      <c r="D19" s="5">
        <f>SUM(D12:D18)</f>
        <v>1288.0100000000002</v>
      </c>
      <c r="E19" s="6"/>
      <c r="F19" s="6"/>
      <c r="G19" s="5"/>
      <c r="H19" s="6"/>
    </row>
    <row r="20" spans="1:8" x14ac:dyDescent="0.2">
      <c r="A20" s="6"/>
      <c r="B20" s="6"/>
      <c r="C20" s="7"/>
      <c r="D20" s="12"/>
      <c r="E20" s="6"/>
      <c r="F20" s="6"/>
      <c r="G20" s="5"/>
      <c r="H20" s="6"/>
    </row>
    <row r="21" spans="1:8" x14ac:dyDescent="0.2">
      <c r="A21" s="6"/>
      <c r="B21" s="6"/>
      <c r="C21" s="7"/>
      <c r="D21" s="5"/>
      <c r="E21" s="6"/>
      <c r="F21" s="6"/>
      <c r="G21" s="5"/>
      <c r="H21" s="6"/>
    </row>
    <row r="22" spans="1:8" x14ac:dyDescent="0.2">
      <c r="A22" s="150" t="s">
        <v>15</v>
      </c>
      <c r="B22" s="6">
        <v>8095013766</v>
      </c>
      <c r="C22" s="7">
        <v>42500</v>
      </c>
      <c r="D22" s="5">
        <v>127.99</v>
      </c>
      <c r="E22" s="152" t="s">
        <v>16</v>
      </c>
      <c r="F22" s="6" t="s">
        <v>12</v>
      </c>
      <c r="G22" s="5"/>
      <c r="H22" s="6"/>
    </row>
    <row r="23" spans="1:8" x14ac:dyDescent="0.2">
      <c r="A23" s="6"/>
      <c r="B23" s="6">
        <v>8119044319</v>
      </c>
      <c r="C23" s="7">
        <v>42501</v>
      </c>
      <c r="D23" s="5">
        <v>195.63</v>
      </c>
      <c r="E23" s="152" t="s">
        <v>16</v>
      </c>
      <c r="F23" s="6" t="s">
        <v>12</v>
      </c>
      <c r="G23" s="5"/>
      <c r="H23" s="6"/>
    </row>
    <row r="24" spans="1:8" x14ac:dyDescent="0.2">
      <c r="A24" s="6"/>
      <c r="B24" s="6">
        <v>8247015882</v>
      </c>
      <c r="C24" s="7">
        <v>42535</v>
      </c>
      <c r="D24" s="5">
        <v>158.86000000000001</v>
      </c>
      <c r="E24" s="152" t="s">
        <v>16</v>
      </c>
      <c r="F24" s="6" t="s">
        <v>12</v>
      </c>
      <c r="G24" s="5"/>
      <c r="H24" s="6"/>
    </row>
    <row r="25" spans="1:8" x14ac:dyDescent="0.2">
      <c r="A25" s="6"/>
      <c r="B25" s="153">
        <v>7138249184</v>
      </c>
      <c r="C25" s="7">
        <v>42552</v>
      </c>
      <c r="D25" s="154">
        <v>201.5</v>
      </c>
      <c r="E25" s="152" t="s">
        <v>16</v>
      </c>
      <c r="F25" s="6" t="s">
        <v>12</v>
      </c>
      <c r="G25" s="5"/>
      <c r="H25" s="6"/>
    </row>
    <row r="26" spans="1:8" x14ac:dyDescent="0.2">
      <c r="A26" s="6"/>
      <c r="B26" s="6">
        <v>4005942611</v>
      </c>
      <c r="C26" s="6"/>
      <c r="D26" s="5">
        <v>142.33000000000001</v>
      </c>
      <c r="E26" s="152" t="s">
        <v>16</v>
      </c>
      <c r="F26" s="6" t="s">
        <v>12</v>
      </c>
      <c r="G26" s="5"/>
      <c r="H26" s="6"/>
    </row>
    <row r="27" spans="1:8" x14ac:dyDescent="0.2">
      <c r="A27" s="6"/>
      <c r="B27" s="6">
        <v>7078234765</v>
      </c>
      <c r="C27" s="6"/>
      <c r="D27" s="5">
        <v>177.33</v>
      </c>
      <c r="E27" s="152" t="s">
        <v>16</v>
      </c>
      <c r="F27" s="6" t="s">
        <v>12</v>
      </c>
      <c r="G27" s="5"/>
      <c r="H27" s="6"/>
    </row>
    <row r="28" spans="1:8" x14ac:dyDescent="0.2">
      <c r="A28" s="6"/>
      <c r="B28" s="6"/>
      <c r="C28" s="6"/>
      <c r="D28" s="5"/>
      <c r="E28" s="152"/>
      <c r="F28" s="6"/>
      <c r="G28" s="5"/>
      <c r="H28" s="6"/>
    </row>
    <row r="29" spans="1:8" x14ac:dyDescent="0.2">
      <c r="A29" s="6"/>
      <c r="B29" s="6"/>
      <c r="C29" s="6"/>
      <c r="D29" s="5">
        <f>SUM(D22:D28)</f>
        <v>1003.6400000000001</v>
      </c>
      <c r="E29" s="6"/>
      <c r="F29" s="6"/>
      <c r="G29" s="5"/>
      <c r="H29" s="6"/>
    </row>
    <row r="30" spans="1:8" x14ac:dyDescent="0.2">
      <c r="A30" s="150" t="s">
        <v>17</v>
      </c>
      <c r="B30" s="6"/>
      <c r="C30" s="6"/>
      <c r="D30" s="5"/>
      <c r="E30" s="6"/>
      <c r="F30" s="6"/>
      <c r="G30" s="5"/>
      <c r="H30" s="6"/>
    </row>
    <row r="31" spans="1:8" x14ac:dyDescent="0.2">
      <c r="A31" s="6"/>
      <c r="B31" s="6">
        <v>7064905814</v>
      </c>
      <c r="C31" s="7">
        <v>41445</v>
      </c>
      <c r="D31" s="5">
        <v>241.23</v>
      </c>
      <c r="E31" s="152" t="s">
        <v>16</v>
      </c>
      <c r="F31" s="6" t="s">
        <v>12</v>
      </c>
      <c r="G31" s="5"/>
      <c r="H31" s="6"/>
    </row>
    <row r="32" spans="1:8" x14ac:dyDescent="0.2">
      <c r="A32" s="6"/>
      <c r="B32" s="6">
        <v>7715814647</v>
      </c>
      <c r="C32" s="7">
        <v>42475</v>
      </c>
      <c r="D32" s="5">
        <v>125.74</v>
      </c>
      <c r="E32" s="152" t="s">
        <v>16</v>
      </c>
      <c r="F32" s="6" t="s">
        <v>12</v>
      </c>
      <c r="G32" s="5"/>
      <c r="H32" s="6"/>
    </row>
    <row r="33" spans="1:12" x14ac:dyDescent="0.2">
      <c r="A33" s="6"/>
      <c r="B33" s="6">
        <v>7829115515</v>
      </c>
      <c r="C33" s="7">
        <v>41404</v>
      </c>
      <c r="D33" s="5">
        <v>243.03</v>
      </c>
      <c r="E33" s="152" t="s">
        <v>16</v>
      </c>
      <c r="F33" s="6" t="s">
        <v>12</v>
      </c>
      <c r="G33" s="5"/>
      <c r="H33" s="6"/>
    </row>
    <row r="34" spans="1:12" x14ac:dyDescent="0.2">
      <c r="A34" s="6"/>
      <c r="B34" s="6">
        <v>7851144838</v>
      </c>
      <c r="C34" s="7">
        <v>41476</v>
      </c>
      <c r="D34" s="5">
        <v>240.03</v>
      </c>
      <c r="E34" s="152" t="s">
        <v>16</v>
      </c>
      <c r="F34" s="6"/>
      <c r="G34" s="5"/>
      <c r="H34" s="6"/>
    </row>
    <row r="35" spans="1:12" x14ac:dyDescent="0.2">
      <c r="A35" s="6"/>
      <c r="B35" s="6">
        <v>7888293256</v>
      </c>
      <c r="C35" s="7">
        <v>41493</v>
      </c>
      <c r="D35" s="5">
        <v>171.99</v>
      </c>
      <c r="E35" s="152" t="s">
        <v>16</v>
      </c>
      <c r="F35" s="6" t="s">
        <v>12</v>
      </c>
      <c r="G35" s="5"/>
      <c r="H35" s="6"/>
      <c r="L35" s="1"/>
    </row>
    <row r="36" spans="1:12" x14ac:dyDescent="0.2">
      <c r="A36" s="6"/>
      <c r="B36" s="6">
        <v>7568860231</v>
      </c>
      <c r="C36" s="6"/>
      <c r="D36" s="5">
        <v>159.91</v>
      </c>
      <c r="E36" s="6"/>
      <c r="F36" s="6" t="s">
        <v>12</v>
      </c>
      <c r="G36" s="5"/>
      <c r="H36" s="6"/>
      <c r="L36" s="1"/>
    </row>
    <row r="37" spans="1:12" x14ac:dyDescent="0.2">
      <c r="A37" s="6"/>
      <c r="B37" s="6">
        <v>7298116058</v>
      </c>
      <c r="C37" s="6"/>
      <c r="D37" s="5">
        <v>136.46</v>
      </c>
      <c r="E37" s="6"/>
      <c r="F37" s="6" t="s">
        <v>12</v>
      </c>
      <c r="G37" s="5"/>
      <c r="H37" s="6"/>
      <c r="L37" s="1"/>
    </row>
    <row r="38" spans="1:12" x14ac:dyDescent="0.2">
      <c r="A38" s="6"/>
      <c r="B38" s="6">
        <v>7052935170</v>
      </c>
      <c r="C38" s="6"/>
      <c r="D38" s="5">
        <v>227.13</v>
      </c>
      <c r="E38" s="6"/>
      <c r="F38" s="6" t="s">
        <v>12</v>
      </c>
      <c r="G38" s="5"/>
      <c r="H38" s="6"/>
      <c r="L38" s="1"/>
    </row>
    <row r="39" spans="1:12" x14ac:dyDescent="0.2">
      <c r="A39" s="6"/>
      <c r="B39" s="6">
        <v>7964776060</v>
      </c>
      <c r="C39" s="6"/>
      <c r="D39" s="5">
        <v>173.49</v>
      </c>
      <c r="E39" s="6"/>
      <c r="F39" s="6" t="s">
        <v>12</v>
      </c>
      <c r="G39" s="5"/>
      <c r="H39" s="6"/>
      <c r="L39" s="1"/>
    </row>
    <row r="40" spans="1:12" x14ac:dyDescent="0.2">
      <c r="A40" s="6"/>
      <c r="B40" s="6">
        <v>7273167757</v>
      </c>
      <c r="C40" s="6"/>
      <c r="D40" s="5">
        <v>224.43</v>
      </c>
      <c r="E40" s="6"/>
      <c r="F40" s="6" t="s">
        <v>12</v>
      </c>
      <c r="G40" s="5"/>
      <c r="H40" s="6"/>
      <c r="L40" s="1"/>
    </row>
    <row r="41" spans="1:12" x14ac:dyDescent="0.2">
      <c r="A41" s="6"/>
      <c r="B41" s="6">
        <v>7299909327</v>
      </c>
      <c r="C41" s="6"/>
      <c r="D41" s="5">
        <v>224.13</v>
      </c>
      <c r="E41" s="6"/>
      <c r="F41" s="6" t="s">
        <v>12</v>
      </c>
      <c r="G41" s="5"/>
      <c r="H41" s="6"/>
      <c r="L41" s="1"/>
    </row>
    <row r="42" spans="1:12" x14ac:dyDescent="0.2">
      <c r="A42" s="6"/>
      <c r="B42" s="6"/>
      <c r="C42" s="6"/>
      <c r="D42" s="5"/>
      <c r="E42" s="6"/>
      <c r="F42" s="6"/>
      <c r="G42" s="5"/>
      <c r="H42" s="6"/>
      <c r="L42" s="1"/>
    </row>
    <row r="43" spans="1:12" x14ac:dyDescent="0.2">
      <c r="A43" s="6"/>
      <c r="B43" s="6"/>
      <c r="C43" s="6"/>
      <c r="D43" s="5">
        <f>SUM(D36:D42)</f>
        <v>1145.5500000000002</v>
      </c>
      <c r="E43" s="6"/>
      <c r="F43" s="6"/>
      <c r="G43" s="5"/>
      <c r="H43" s="6"/>
      <c r="L43" s="1"/>
    </row>
    <row r="44" spans="1:12" x14ac:dyDescent="0.2">
      <c r="A44" s="6"/>
      <c r="B44" s="6"/>
      <c r="C44" s="6"/>
      <c r="D44" s="5"/>
      <c r="E44" s="6"/>
      <c r="F44" s="6"/>
      <c r="G44" s="5"/>
      <c r="H44" s="6"/>
      <c r="L44" s="1"/>
    </row>
    <row r="45" spans="1:12" x14ac:dyDescent="0.2">
      <c r="A45" s="150" t="s">
        <v>18</v>
      </c>
      <c r="B45" s="6"/>
      <c r="C45" s="6"/>
      <c r="D45" s="5"/>
      <c r="E45" s="6"/>
      <c r="F45" s="6"/>
      <c r="G45" s="5"/>
      <c r="H45" s="6"/>
      <c r="L45" s="1"/>
    </row>
    <row r="46" spans="1:12" x14ac:dyDescent="0.2">
      <c r="A46" s="6"/>
      <c r="B46" s="6">
        <v>7236712243</v>
      </c>
      <c r="C46" s="7">
        <v>41131</v>
      </c>
      <c r="D46" s="5">
        <v>254.76</v>
      </c>
      <c r="E46" s="152" t="s">
        <v>16</v>
      </c>
      <c r="F46" s="6"/>
      <c r="G46" s="5"/>
      <c r="H46" s="6"/>
      <c r="L46" s="1"/>
    </row>
    <row r="47" spans="1:12" x14ac:dyDescent="0.2">
      <c r="A47" s="6"/>
      <c r="B47" s="6">
        <v>7895857575</v>
      </c>
      <c r="C47" s="7">
        <v>41387</v>
      </c>
      <c r="D47" s="5">
        <v>175.45</v>
      </c>
      <c r="E47" s="152" t="s">
        <v>16</v>
      </c>
      <c r="F47" s="6" t="s">
        <v>12</v>
      </c>
      <c r="G47" s="5"/>
      <c r="H47" s="6"/>
      <c r="L47" s="1"/>
    </row>
    <row r="48" spans="1:12" x14ac:dyDescent="0.2">
      <c r="A48" s="6"/>
      <c r="B48" s="6">
        <v>7911883853</v>
      </c>
      <c r="C48" s="7">
        <v>41396</v>
      </c>
      <c r="D48" s="5">
        <v>175.02</v>
      </c>
      <c r="E48" s="152" t="s">
        <v>16</v>
      </c>
      <c r="F48" s="6" t="s">
        <v>12</v>
      </c>
      <c r="G48" s="5"/>
      <c r="H48" s="6"/>
      <c r="L48" s="1"/>
    </row>
    <row r="49" spans="1:12" x14ac:dyDescent="0.2">
      <c r="A49" s="6"/>
      <c r="B49" s="6">
        <v>7066517507</v>
      </c>
      <c r="C49" s="6"/>
      <c r="D49" s="5">
        <v>238.26</v>
      </c>
      <c r="E49" s="152" t="s">
        <v>16</v>
      </c>
      <c r="F49" s="6" t="s">
        <v>12</v>
      </c>
      <c r="G49" s="5"/>
      <c r="H49" s="6"/>
      <c r="L49" s="1"/>
    </row>
    <row r="50" spans="1:12" x14ac:dyDescent="0.2">
      <c r="A50" s="6"/>
      <c r="B50" s="6">
        <v>7711917867</v>
      </c>
      <c r="C50" s="6"/>
      <c r="D50" s="5">
        <v>163.80000000000001</v>
      </c>
      <c r="E50" s="152" t="s">
        <v>16</v>
      </c>
      <c r="F50" s="6" t="s">
        <v>12</v>
      </c>
      <c r="G50" s="5"/>
      <c r="H50" s="6"/>
      <c r="L50" s="1"/>
    </row>
    <row r="51" spans="1:12" x14ac:dyDescent="0.2">
      <c r="A51" s="6"/>
      <c r="B51" s="6">
        <v>7843920559</v>
      </c>
      <c r="C51" s="6"/>
      <c r="D51" s="5">
        <v>165.12</v>
      </c>
      <c r="E51" s="6"/>
      <c r="F51" s="6" t="s">
        <v>12</v>
      </c>
      <c r="G51" s="5"/>
      <c r="H51" s="6"/>
      <c r="L51" s="1"/>
    </row>
    <row r="52" spans="1:12" x14ac:dyDescent="0.2">
      <c r="A52" s="6"/>
      <c r="B52" s="6"/>
      <c r="C52" s="6"/>
      <c r="D52" s="5"/>
      <c r="E52" s="6"/>
      <c r="F52" s="6"/>
      <c r="G52" s="5"/>
      <c r="H52" s="6"/>
      <c r="L52" s="1"/>
    </row>
    <row r="53" spans="1:12" x14ac:dyDescent="0.2">
      <c r="A53" s="6"/>
      <c r="B53" s="6"/>
      <c r="C53" s="6"/>
      <c r="D53" s="5">
        <f>SUM(D49:D52)</f>
        <v>567.18000000000006</v>
      </c>
      <c r="E53" s="6"/>
      <c r="F53" s="6"/>
      <c r="G53" s="5"/>
      <c r="H53" s="6"/>
      <c r="L53" s="1"/>
    </row>
    <row r="54" spans="1:12" x14ac:dyDescent="0.2">
      <c r="A54" s="6"/>
      <c r="B54" s="6"/>
      <c r="C54" s="6"/>
      <c r="D54" s="5"/>
      <c r="E54" s="6"/>
      <c r="F54" s="6"/>
      <c r="G54" s="5"/>
      <c r="H54" s="6"/>
    </row>
    <row r="55" spans="1:12" x14ac:dyDescent="0.2">
      <c r="A55" s="150" t="s">
        <v>19</v>
      </c>
      <c r="B55" s="6"/>
      <c r="C55" s="6"/>
      <c r="D55" s="5"/>
      <c r="E55" s="6"/>
      <c r="F55" s="6"/>
      <c r="G55" s="5"/>
      <c r="H55" s="6"/>
      <c r="L55" s="1"/>
    </row>
    <row r="56" spans="1:12" x14ac:dyDescent="0.2">
      <c r="A56" s="6"/>
      <c r="B56" s="6">
        <v>7912144754</v>
      </c>
      <c r="C56" s="7">
        <v>42069</v>
      </c>
      <c r="D56" s="5">
        <v>153.69999999999999</v>
      </c>
      <c r="E56" s="152" t="s">
        <v>16</v>
      </c>
      <c r="F56" s="6" t="s">
        <v>12</v>
      </c>
      <c r="G56" s="5"/>
      <c r="H56" s="6"/>
    </row>
    <row r="57" spans="1:12" x14ac:dyDescent="0.2">
      <c r="A57" s="6"/>
      <c r="B57" s="6">
        <v>7939961627</v>
      </c>
      <c r="C57" s="7">
        <v>42088</v>
      </c>
      <c r="D57" s="5">
        <v>153.26</v>
      </c>
      <c r="E57" s="152" t="s">
        <v>16</v>
      </c>
      <c r="F57" s="6" t="s">
        <v>12</v>
      </c>
      <c r="G57" s="5"/>
      <c r="H57" s="6"/>
    </row>
    <row r="58" spans="1:12" x14ac:dyDescent="0.2">
      <c r="A58" s="6"/>
      <c r="B58" s="6">
        <v>8039906374</v>
      </c>
      <c r="C58" s="7">
        <v>42230</v>
      </c>
      <c r="D58" s="5">
        <v>207.63</v>
      </c>
      <c r="E58" s="152" t="s">
        <v>16</v>
      </c>
      <c r="F58" s="6" t="s">
        <v>12</v>
      </c>
      <c r="G58" s="5"/>
      <c r="H58" s="6"/>
    </row>
    <row r="59" spans="1:12" x14ac:dyDescent="0.2">
      <c r="A59" s="6"/>
      <c r="B59" s="6">
        <v>8041546729</v>
      </c>
      <c r="C59" s="7">
        <v>42246</v>
      </c>
      <c r="D59" s="5">
        <v>207.03</v>
      </c>
      <c r="E59" s="152" t="s">
        <v>16</v>
      </c>
      <c r="F59" s="6" t="s">
        <v>12</v>
      </c>
      <c r="G59" s="5"/>
      <c r="H59" s="6"/>
    </row>
    <row r="60" spans="1:12" x14ac:dyDescent="0.2">
      <c r="A60" s="6"/>
      <c r="B60" s="6">
        <v>8041659640</v>
      </c>
      <c r="C60" s="7">
        <v>42265</v>
      </c>
      <c r="D60" s="5">
        <v>206.13</v>
      </c>
      <c r="E60" s="152" t="s">
        <v>16</v>
      </c>
      <c r="F60" s="6" t="s">
        <v>12</v>
      </c>
      <c r="G60" s="5"/>
      <c r="H60" s="6"/>
    </row>
    <row r="61" spans="1:12" x14ac:dyDescent="0.2">
      <c r="A61" s="6"/>
      <c r="B61" s="6">
        <v>7859520874</v>
      </c>
      <c r="C61" s="7"/>
      <c r="D61" s="5">
        <v>196.23</v>
      </c>
      <c r="E61" s="152"/>
      <c r="F61" s="6" t="s">
        <v>12</v>
      </c>
      <c r="G61" s="5"/>
      <c r="H61" s="6"/>
    </row>
    <row r="62" spans="1:12" x14ac:dyDescent="0.2">
      <c r="A62" s="6"/>
      <c r="B62" s="6">
        <v>7982775706</v>
      </c>
      <c r="C62" s="7"/>
      <c r="D62" s="5">
        <v>138.76</v>
      </c>
      <c r="E62" s="152"/>
      <c r="F62" s="6" t="s">
        <v>12</v>
      </c>
      <c r="G62" s="5"/>
      <c r="H62" s="6"/>
    </row>
    <row r="63" spans="1:12" x14ac:dyDescent="0.2">
      <c r="A63" s="6"/>
      <c r="B63" s="6">
        <v>7873727040</v>
      </c>
      <c r="C63" s="7"/>
      <c r="D63" s="5">
        <v>193.53</v>
      </c>
      <c r="E63" s="152"/>
      <c r="F63" s="6" t="s">
        <v>12</v>
      </c>
      <c r="G63" s="5"/>
      <c r="H63" s="6"/>
    </row>
    <row r="64" spans="1:12" x14ac:dyDescent="0.2">
      <c r="A64" s="6"/>
      <c r="B64" s="6">
        <v>7754382593</v>
      </c>
      <c r="C64" s="6"/>
      <c r="D64" s="5">
        <v>138.32</v>
      </c>
      <c r="E64" s="6"/>
      <c r="F64" s="6" t="s">
        <v>12</v>
      </c>
      <c r="G64" s="5"/>
      <c r="H64" s="6"/>
    </row>
    <row r="65" spans="1:8" x14ac:dyDescent="0.2">
      <c r="A65" s="6"/>
      <c r="B65" s="6">
        <v>7076171119</v>
      </c>
      <c r="C65" s="6"/>
      <c r="D65" s="5">
        <v>136.56</v>
      </c>
      <c r="E65" s="6"/>
      <c r="F65" s="6" t="s">
        <v>12</v>
      </c>
      <c r="G65" s="5"/>
      <c r="H65" s="6"/>
    </row>
    <row r="66" spans="1:8" x14ac:dyDescent="0.2">
      <c r="A66" s="6"/>
      <c r="B66" s="6">
        <v>7276748042</v>
      </c>
      <c r="C66" s="6"/>
      <c r="D66" s="5">
        <v>171.26</v>
      </c>
      <c r="E66" s="6"/>
      <c r="F66" s="6" t="s">
        <v>12</v>
      </c>
      <c r="G66" s="5"/>
      <c r="H66" s="6"/>
    </row>
    <row r="67" spans="1:8" x14ac:dyDescent="0.2">
      <c r="A67" s="6"/>
      <c r="B67" s="6"/>
      <c r="C67" s="6"/>
      <c r="D67" s="5"/>
      <c r="E67" s="6"/>
      <c r="F67" s="6"/>
      <c r="G67" s="5"/>
      <c r="H67" s="6"/>
    </row>
    <row r="68" spans="1:8" x14ac:dyDescent="0.2">
      <c r="A68" s="6"/>
      <c r="B68" s="6"/>
      <c r="C68" s="6"/>
      <c r="D68" s="5">
        <f>SUM(D61:D67)</f>
        <v>974.65999999999985</v>
      </c>
      <c r="E68" s="6"/>
      <c r="F68" s="6"/>
      <c r="G68" s="5"/>
      <c r="H68" s="6"/>
    </row>
    <row r="69" spans="1:8" x14ac:dyDescent="0.2">
      <c r="A69" s="150" t="s">
        <v>20</v>
      </c>
      <c r="B69" s="6"/>
      <c r="C69" s="6"/>
      <c r="D69" s="5"/>
      <c r="E69" s="6"/>
      <c r="F69" s="6"/>
      <c r="G69" s="5"/>
      <c r="H69" s="6"/>
    </row>
    <row r="70" spans="1:8" x14ac:dyDescent="0.2">
      <c r="A70" s="6"/>
      <c r="B70" s="6">
        <v>7361968752</v>
      </c>
      <c r="C70" s="7">
        <v>42117</v>
      </c>
      <c r="D70" s="5">
        <v>212.14</v>
      </c>
      <c r="E70" s="152" t="s">
        <v>16</v>
      </c>
      <c r="F70" s="6"/>
      <c r="G70" s="5"/>
      <c r="H70" s="6"/>
    </row>
    <row r="71" spans="1:8" x14ac:dyDescent="0.2">
      <c r="A71" s="6"/>
      <c r="B71" s="6"/>
      <c r="C71" s="6"/>
      <c r="D71" s="5"/>
      <c r="E71" s="6"/>
      <c r="F71" s="6"/>
      <c r="G71" s="5"/>
      <c r="H71" s="6"/>
    </row>
    <row r="72" spans="1:8" x14ac:dyDescent="0.2">
      <c r="A72" s="6"/>
      <c r="B72" s="6"/>
      <c r="C72" s="6"/>
      <c r="D72" s="12">
        <f>SUM(D19+D29+D43+D53+D68)</f>
        <v>4979.0400000000009</v>
      </c>
      <c r="E72" s="6"/>
      <c r="F72" s="6"/>
      <c r="G72" s="5"/>
      <c r="H72" s="6"/>
    </row>
    <row r="73" spans="1:8" x14ac:dyDescent="0.2">
      <c r="A73" s="6"/>
      <c r="B73" s="6"/>
      <c r="C73" s="6"/>
      <c r="D73" s="5"/>
      <c r="E73" s="6"/>
      <c r="F73" s="6"/>
      <c r="G73" s="5"/>
      <c r="H73" s="6"/>
    </row>
    <row r="74" spans="1:8" x14ac:dyDescent="0.2">
      <c r="A74" s="150" t="s">
        <v>22</v>
      </c>
      <c r="B74" s="6"/>
      <c r="C74" s="6"/>
      <c r="D74" s="5"/>
      <c r="E74" s="6"/>
      <c r="F74" s="6"/>
      <c r="G74" s="5"/>
      <c r="H74" s="6"/>
    </row>
    <row r="75" spans="1:8" x14ac:dyDescent="0.2">
      <c r="A75" s="150" t="s">
        <v>21</v>
      </c>
      <c r="B75" s="6"/>
      <c r="C75" s="6"/>
      <c r="D75" s="5"/>
      <c r="E75" s="6"/>
      <c r="F75" s="6"/>
      <c r="G75" s="5"/>
      <c r="H75" s="6"/>
    </row>
    <row r="76" spans="1:8" x14ac:dyDescent="0.2">
      <c r="A76" s="6"/>
      <c r="B76" s="153">
        <v>8428017165</v>
      </c>
      <c r="C76" s="7">
        <v>42695</v>
      </c>
      <c r="D76" s="5">
        <v>173.44</v>
      </c>
      <c r="E76" s="7">
        <v>42725</v>
      </c>
      <c r="F76" s="152" t="s">
        <v>16</v>
      </c>
      <c r="G76" s="5"/>
      <c r="H76" s="6"/>
    </row>
    <row r="77" spans="1:8" x14ac:dyDescent="0.2">
      <c r="A77" s="6"/>
      <c r="B77" s="153">
        <v>8417500194</v>
      </c>
      <c r="C77" s="7">
        <v>42615</v>
      </c>
      <c r="D77" s="5">
        <v>142.4</v>
      </c>
      <c r="E77" s="7">
        <v>42645</v>
      </c>
      <c r="F77" s="152" t="s">
        <v>16</v>
      </c>
      <c r="G77" s="5">
        <v>126.09</v>
      </c>
      <c r="H77" s="6"/>
    </row>
    <row r="78" spans="1:8" x14ac:dyDescent="0.2">
      <c r="A78" s="6"/>
      <c r="B78" s="153">
        <v>8382018257</v>
      </c>
      <c r="C78" s="7">
        <v>42647</v>
      </c>
      <c r="D78" s="5">
        <v>197.61</v>
      </c>
      <c r="E78" s="7">
        <v>42677</v>
      </c>
      <c r="F78" s="152" t="s">
        <v>16</v>
      </c>
      <c r="G78" s="5"/>
      <c r="H78" s="6"/>
    </row>
    <row r="79" spans="1:8" x14ac:dyDescent="0.2">
      <c r="A79" s="6"/>
      <c r="B79" s="153">
        <v>8267535482</v>
      </c>
      <c r="C79" s="7">
        <v>42577</v>
      </c>
      <c r="D79" s="5">
        <v>143.71</v>
      </c>
      <c r="E79" s="7">
        <v>42607</v>
      </c>
      <c r="F79" s="152" t="s">
        <v>16</v>
      </c>
      <c r="G79" s="5">
        <v>127.4</v>
      </c>
      <c r="H79" s="6"/>
    </row>
    <row r="80" spans="1:8" x14ac:dyDescent="0.2">
      <c r="A80" s="6"/>
      <c r="B80" s="153">
        <v>8054027989</v>
      </c>
      <c r="C80" s="7">
        <v>42709</v>
      </c>
      <c r="D80" s="5">
        <v>139.54</v>
      </c>
      <c r="E80" s="7">
        <v>42739</v>
      </c>
      <c r="F80" s="152" t="s">
        <v>16</v>
      </c>
      <c r="G80" s="5"/>
      <c r="H80" s="6"/>
    </row>
    <row r="81" spans="1:8" x14ac:dyDescent="0.2">
      <c r="A81" s="6"/>
      <c r="B81" s="153">
        <v>8051567237</v>
      </c>
      <c r="C81" s="7">
        <v>42648</v>
      </c>
      <c r="D81" s="5">
        <v>141.52000000000001</v>
      </c>
      <c r="E81" s="7">
        <v>42678</v>
      </c>
      <c r="F81" s="152" t="s">
        <v>16</v>
      </c>
      <c r="G81" s="5"/>
      <c r="H81" s="6"/>
    </row>
    <row r="82" spans="1:8" x14ac:dyDescent="0.2">
      <c r="A82" s="6"/>
      <c r="B82" s="153">
        <v>7768648808</v>
      </c>
      <c r="C82" s="7">
        <v>42663</v>
      </c>
      <c r="D82" s="5">
        <v>140.86000000000001</v>
      </c>
      <c r="E82" s="7">
        <v>42693</v>
      </c>
      <c r="F82" s="152" t="s">
        <v>16</v>
      </c>
      <c r="G82" s="5"/>
      <c r="H82" s="6"/>
    </row>
    <row r="83" spans="1:8" x14ac:dyDescent="0.2">
      <c r="A83" s="6"/>
      <c r="B83" s="153">
        <v>7716792088</v>
      </c>
      <c r="C83" s="7">
        <v>42710</v>
      </c>
      <c r="D83" s="5">
        <v>139.54</v>
      </c>
      <c r="E83" s="7">
        <v>42740</v>
      </c>
      <c r="F83" s="152" t="s">
        <v>16</v>
      </c>
      <c r="G83" s="5"/>
      <c r="H83" s="6"/>
    </row>
    <row r="84" spans="1:8" x14ac:dyDescent="0.2">
      <c r="A84" s="6"/>
      <c r="B84" s="153">
        <v>7010330803</v>
      </c>
      <c r="C84" s="7">
        <v>42651</v>
      </c>
      <c r="D84" s="5">
        <v>141.30000000000001</v>
      </c>
      <c r="E84" s="7">
        <v>42681</v>
      </c>
      <c r="F84" s="152" t="s">
        <v>16</v>
      </c>
      <c r="G84" s="5">
        <v>125</v>
      </c>
      <c r="H84" s="6"/>
    </row>
    <row r="85" spans="1:8" x14ac:dyDescent="0.2">
      <c r="A85" s="6"/>
      <c r="B85" s="153">
        <v>8519684543</v>
      </c>
      <c r="C85" s="7">
        <v>42895</v>
      </c>
      <c r="D85" s="5">
        <v>186.79</v>
      </c>
      <c r="E85" s="6"/>
      <c r="F85" s="152" t="s">
        <v>16</v>
      </c>
      <c r="G85" s="5"/>
      <c r="H85" s="6"/>
    </row>
    <row r="86" spans="1:8" x14ac:dyDescent="0.2">
      <c r="A86" s="6"/>
      <c r="B86" s="153">
        <v>8495137124</v>
      </c>
      <c r="C86" s="7">
        <v>42937</v>
      </c>
      <c r="D86" s="5">
        <v>184.99</v>
      </c>
      <c r="E86" s="7"/>
      <c r="F86" s="152" t="s">
        <v>16</v>
      </c>
      <c r="G86" s="5"/>
      <c r="H86" s="6"/>
    </row>
    <row r="87" spans="1:8" x14ac:dyDescent="0.2">
      <c r="A87" s="6"/>
      <c r="B87" s="153">
        <v>8515551524</v>
      </c>
      <c r="C87" s="7">
        <v>42823</v>
      </c>
      <c r="D87" s="5">
        <v>190.11</v>
      </c>
      <c r="E87" s="7"/>
      <c r="F87" s="6"/>
      <c r="G87" s="5"/>
      <c r="H87" s="6"/>
    </row>
    <row r="88" spans="1:8" x14ac:dyDescent="0.2">
      <c r="A88" s="6"/>
      <c r="B88" s="153">
        <v>8552046027</v>
      </c>
      <c r="C88" s="7">
        <v>42936</v>
      </c>
      <c r="D88" s="5">
        <v>184.99</v>
      </c>
      <c r="E88" s="6"/>
      <c r="F88" s="6"/>
      <c r="G88" s="5"/>
      <c r="H88" s="6"/>
    </row>
    <row r="89" spans="1:8" x14ac:dyDescent="0.2">
      <c r="A89" s="6"/>
      <c r="B89" s="6"/>
      <c r="C89" s="6"/>
      <c r="D89" s="154">
        <f>SUM(D76:D88)</f>
        <v>2106.8000000000002</v>
      </c>
      <c r="E89" s="6"/>
      <c r="F89" s="6"/>
      <c r="G89" s="5"/>
      <c r="H89" s="6"/>
    </row>
    <row r="90" spans="1:8" x14ac:dyDescent="0.2">
      <c r="A90" s="6"/>
      <c r="B90" s="6" t="s">
        <v>24</v>
      </c>
      <c r="C90" s="6"/>
      <c r="D90" s="5"/>
      <c r="E90" s="6"/>
      <c r="F90" s="6"/>
      <c r="G90" s="5"/>
      <c r="H90" s="6"/>
    </row>
    <row r="91" spans="1:8" x14ac:dyDescent="0.2">
      <c r="A91" s="6"/>
      <c r="B91" s="6">
        <v>8018249179</v>
      </c>
      <c r="C91" s="7">
        <v>42509</v>
      </c>
      <c r="D91" s="5">
        <v>115</v>
      </c>
      <c r="E91" s="7">
        <v>42539</v>
      </c>
      <c r="F91" s="6"/>
      <c r="G91" s="5"/>
      <c r="H91" s="6"/>
    </row>
    <row r="92" spans="1:8" x14ac:dyDescent="0.2">
      <c r="A92" s="6"/>
      <c r="B92" s="6">
        <v>8428017165</v>
      </c>
      <c r="C92" s="7">
        <v>42695</v>
      </c>
      <c r="D92" s="5">
        <v>155.54</v>
      </c>
      <c r="E92" s="7">
        <v>42725</v>
      </c>
      <c r="F92" s="6"/>
      <c r="G92" s="5"/>
      <c r="H92" s="6"/>
    </row>
    <row r="93" spans="1:8" x14ac:dyDescent="0.2">
      <c r="A93" s="6"/>
      <c r="B93" s="6">
        <v>8077551488</v>
      </c>
      <c r="C93" s="7">
        <v>42655</v>
      </c>
      <c r="D93" s="5">
        <v>95</v>
      </c>
      <c r="E93" s="7">
        <v>42686</v>
      </c>
      <c r="F93" s="6"/>
      <c r="G93" s="5"/>
      <c r="H93" s="6"/>
    </row>
    <row r="94" spans="1:8" x14ac:dyDescent="0.2">
      <c r="A94" s="6"/>
      <c r="H94" s="6"/>
    </row>
    <row r="95" spans="1:8" x14ac:dyDescent="0.2">
      <c r="A95" s="6"/>
      <c r="B95" s="6"/>
      <c r="C95" s="6"/>
      <c r="D95" s="5"/>
      <c r="E95" s="7"/>
      <c r="F95" s="6"/>
      <c r="G95" s="5"/>
      <c r="H95" s="6"/>
    </row>
    <row r="96" spans="1:8" x14ac:dyDescent="0.2">
      <c r="A96" s="6"/>
      <c r="B96" s="6">
        <v>8519684543</v>
      </c>
      <c r="C96" s="7">
        <v>42895</v>
      </c>
      <c r="D96" s="5">
        <v>115</v>
      </c>
      <c r="E96" s="7"/>
      <c r="F96" s="6"/>
      <c r="G96" s="5"/>
      <c r="H96" s="6"/>
    </row>
    <row r="97" spans="1:8" x14ac:dyDescent="0.2">
      <c r="A97" s="6"/>
      <c r="B97" s="6"/>
      <c r="C97" s="7"/>
      <c r="D97" s="5"/>
      <c r="E97" s="7"/>
      <c r="F97" s="6"/>
      <c r="G97" s="5"/>
      <c r="H97" s="6"/>
    </row>
    <row r="98" spans="1:8" x14ac:dyDescent="0.2">
      <c r="A98" s="6"/>
      <c r="B98" s="6"/>
      <c r="C98" s="7"/>
      <c r="D98" s="5">
        <f>SUM(D91:D97)</f>
        <v>480.53999999999996</v>
      </c>
      <c r="E98" s="7"/>
      <c r="F98" s="6"/>
      <c r="G98" s="5"/>
      <c r="H98" s="6"/>
    </row>
    <row r="99" spans="1:8" x14ac:dyDescent="0.2">
      <c r="A99" s="6"/>
      <c r="B99" s="6"/>
      <c r="C99" s="6"/>
      <c r="D99" s="5"/>
      <c r="E99" s="6"/>
      <c r="F99" s="6"/>
      <c r="G99" s="5"/>
      <c r="H99" s="6"/>
    </row>
    <row r="100" spans="1:8" x14ac:dyDescent="0.2">
      <c r="A100" s="6"/>
      <c r="B100" s="6" t="s">
        <v>25</v>
      </c>
      <c r="C100" s="6"/>
      <c r="D100" s="5"/>
      <c r="E100" s="6"/>
      <c r="F100" s="6"/>
      <c r="G100" s="5"/>
      <c r="H100" s="6"/>
    </row>
    <row r="101" spans="1:8" x14ac:dyDescent="0.2">
      <c r="A101" s="6"/>
      <c r="B101" s="6">
        <v>8248003590</v>
      </c>
      <c r="C101" s="7">
        <v>42467</v>
      </c>
      <c r="D101" s="5">
        <v>179.22</v>
      </c>
      <c r="E101" s="6"/>
      <c r="F101" s="6"/>
      <c r="G101" s="5"/>
      <c r="H101" s="6"/>
    </row>
    <row r="102" spans="1:8" x14ac:dyDescent="0.2">
      <c r="A102" s="6"/>
      <c r="B102" s="6">
        <v>8018249179</v>
      </c>
      <c r="C102" s="7">
        <v>42509</v>
      </c>
      <c r="D102" s="5">
        <v>177.42</v>
      </c>
      <c r="E102" s="6"/>
      <c r="F102" s="6"/>
      <c r="G102" s="5"/>
      <c r="H102" s="6"/>
    </row>
    <row r="103" spans="1:8" x14ac:dyDescent="0.2">
      <c r="A103" s="6"/>
      <c r="B103" s="6">
        <v>7056229773</v>
      </c>
      <c r="C103" s="7">
        <v>42513</v>
      </c>
      <c r="D103" s="5">
        <v>177.42</v>
      </c>
      <c r="E103" s="6"/>
      <c r="F103" s="6"/>
      <c r="G103" s="5"/>
      <c r="H103" s="6"/>
    </row>
    <row r="104" spans="1:8" x14ac:dyDescent="0.2">
      <c r="A104" s="6"/>
      <c r="B104" s="6">
        <v>7056229761</v>
      </c>
      <c r="C104" s="7">
        <v>42513</v>
      </c>
      <c r="D104" s="5">
        <v>177.42</v>
      </c>
      <c r="E104" s="6"/>
      <c r="F104" s="6"/>
      <c r="G104" s="5"/>
      <c r="H104" s="6"/>
    </row>
    <row r="105" spans="1:8" x14ac:dyDescent="0.2">
      <c r="A105" s="6"/>
      <c r="B105" s="6">
        <v>8030117401</v>
      </c>
      <c r="C105" s="7">
        <v>42521</v>
      </c>
      <c r="D105" s="5">
        <v>177.12</v>
      </c>
      <c r="E105" s="6"/>
      <c r="F105" s="6"/>
      <c r="G105" s="5"/>
      <c r="H105" s="6"/>
    </row>
    <row r="106" spans="1:8" x14ac:dyDescent="0.2">
      <c r="A106" s="6"/>
      <c r="B106" s="6">
        <v>8039897567</v>
      </c>
      <c r="C106" s="7">
        <v>42522</v>
      </c>
      <c r="D106" s="5">
        <v>126.52</v>
      </c>
      <c r="E106" s="6"/>
      <c r="F106" s="6"/>
      <c r="G106" s="5"/>
      <c r="H106" s="6"/>
    </row>
    <row r="107" spans="1:8" x14ac:dyDescent="0.2">
      <c r="A107" s="6"/>
      <c r="B107" s="6">
        <v>8491137124</v>
      </c>
      <c r="C107" s="7">
        <v>42937</v>
      </c>
      <c r="D107" s="5">
        <v>175</v>
      </c>
      <c r="E107" s="6"/>
      <c r="F107" s="6"/>
      <c r="G107" s="5"/>
      <c r="H107" s="6"/>
    </row>
    <row r="108" spans="1:8" x14ac:dyDescent="0.2">
      <c r="A108" s="6"/>
      <c r="F108" s="6"/>
      <c r="G108" s="5"/>
      <c r="H108" s="6"/>
    </row>
    <row r="109" spans="1:8" x14ac:dyDescent="0.2">
      <c r="A109" s="6"/>
      <c r="B109" s="6"/>
      <c r="C109" s="6"/>
      <c r="D109" s="5">
        <f>SUM(D101:D108)</f>
        <v>1190.1199999999999</v>
      </c>
      <c r="E109" s="6"/>
      <c r="F109" s="6"/>
      <c r="G109" s="5"/>
      <c r="H109" s="5">
        <f>SUM(D109:G109)</f>
        <v>1190.1199999999999</v>
      </c>
    </row>
    <row r="110" spans="1:8" x14ac:dyDescent="0.2">
      <c r="A110" s="6"/>
      <c r="B110" s="6"/>
      <c r="C110" s="6"/>
      <c r="D110" s="5"/>
      <c r="E110" s="6"/>
      <c r="F110" s="6"/>
      <c r="G110" s="5"/>
      <c r="H110" s="6"/>
    </row>
    <row r="111" spans="1:8" x14ac:dyDescent="0.2">
      <c r="A111" s="150" t="s">
        <v>112</v>
      </c>
      <c r="B111" s="6"/>
      <c r="C111" s="6"/>
      <c r="D111" s="5"/>
      <c r="E111" s="6"/>
      <c r="F111" s="6"/>
      <c r="G111" s="5"/>
      <c r="H111" s="6"/>
    </row>
    <row r="112" spans="1:8" x14ac:dyDescent="0.2">
      <c r="A112" s="6"/>
      <c r="B112" s="6"/>
      <c r="C112" s="6"/>
      <c r="D112" s="5"/>
      <c r="E112" s="6"/>
      <c r="F112" s="6"/>
      <c r="G112" s="5"/>
      <c r="H112" s="6"/>
    </row>
    <row r="113" spans="1:8" x14ac:dyDescent="0.2">
      <c r="A113" s="6"/>
      <c r="B113" s="153">
        <v>8091515571</v>
      </c>
      <c r="C113" s="7">
        <v>42791</v>
      </c>
      <c r="D113" s="154">
        <v>190.99</v>
      </c>
      <c r="E113" s="6"/>
      <c r="F113" s="6"/>
      <c r="G113" s="5"/>
      <c r="H113" s="6"/>
    </row>
    <row r="114" spans="1:8" x14ac:dyDescent="0.2">
      <c r="A114" s="6"/>
      <c r="B114" s="153">
        <v>8508860420</v>
      </c>
      <c r="C114" s="7">
        <v>42833</v>
      </c>
      <c r="D114" s="5">
        <v>189.49</v>
      </c>
      <c r="E114" s="6"/>
      <c r="F114" s="6"/>
      <c r="G114" s="5"/>
      <c r="H114" s="6"/>
    </row>
    <row r="115" spans="1:8" x14ac:dyDescent="0.2">
      <c r="A115" s="6"/>
      <c r="B115" s="153">
        <v>4632271986</v>
      </c>
      <c r="C115" s="7">
        <v>42791</v>
      </c>
      <c r="D115" s="154">
        <v>81.93</v>
      </c>
      <c r="E115" s="6"/>
      <c r="F115" s="6"/>
      <c r="G115" s="5"/>
      <c r="H115" s="6"/>
    </row>
    <row r="116" spans="1:8" x14ac:dyDescent="0.2">
      <c r="A116" s="6"/>
      <c r="B116" s="153">
        <v>8488410300</v>
      </c>
      <c r="C116" s="7">
        <v>42846</v>
      </c>
      <c r="D116" s="5">
        <v>188.89</v>
      </c>
      <c r="E116" s="6"/>
      <c r="F116" s="6"/>
      <c r="G116" s="5"/>
      <c r="H116" s="6"/>
    </row>
    <row r="117" spans="1:8" x14ac:dyDescent="0.2">
      <c r="A117" s="6"/>
      <c r="B117" s="153">
        <v>8480077347</v>
      </c>
      <c r="C117" s="7">
        <v>42949</v>
      </c>
      <c r="D117" s="154">
        <v>184.69</v>
      </c>
      <c r="E117" s="6" t="s">
        <v>129</v>
      </c>
      <c r="F117" s="6"/>
      <c r="G117" s="5">
        <f>D117+D115+D113</f>
        <v>457.61</v>
      </c>
      <c r="H117" s="6"/>
    </row>
    <row r="118" spans="1:8" x14ac:dyDescent="0.2">
      <c r="A118" s="6"/>
      <c r="B118" s="153">
        <v>8594094462</v>
      </c>
      <c r="C118" s="7">
        <v>43186</v>
      </c>
      <c r="D118" s="5">
        <v>95</v>
      </c>
      <c r="E118" s="6"/>
      <c r="F118" s="6"/>
      <c r="G118" s="5"/>
      <c r="H118" s="6"/>
    </row>
    <row r="119" spans="1:8" x14ac:dyDescent="0.2">
      <c r="A119" s="6"/>
      <c r="B119" s="153">
        <v>8645359005</v>
      </c>
      <c r="C119" s="7">
        <v>43187</v>
      </c>
      <c r="D119" s="5">
        <v>125</v>
      </c>
      <c r="E119" s="6"/>
      <c r="F119" s="6"/>
      <c r="G119" s="5"/>
      <c r="H119" s="6"/>
    </row>
    <row r="120" spans="1:8" x14ac:dyDescent="0.2">
      <c r="A120" s="6"/>
      <c r="B120" s="153">
        <v>8624435894</v>
      </c>
      <c r="C120" s="7">
        <v>43200</v>
      </c>
      <c r="D120" s="5">
        <v>95</v>
      </c>
      <c r="E120" s="6"/>
      <c r="F120" s="6"/>
      <c r="G120" s="5"/>
      <c r="H120" s="6"/>
    </row>
    <row r="121" spans="1:8" x14ac:dyDescent="0.2">
      <c r="A121" s="6"/>
      <c r="B121" s="153">
        <v>8624184502</v>
      </c>
      <c r="C121" s="7">
        <v>43192</v>
      </c>
      <c r="D121" s="5">
        <v>95</v>
      </c>
      <c r="E121" s="6"/>
      <c r="F121" s="6"/>
      <c r="G121" s="5"/>
      <c r="H121" s="6"/>
    </row>
    <row r="122" spans="1:8" x14ac:dyDescent="0.2">
      <c r="A122" s="6"/>
      <c r="B122" s="153">
        <v>8528613653</v>
      </c>
      <c r="C122" s="7">
        <v>43243</v>
      </c>
      <c r="D122" s="5">
        <v>70</v>
      </c>
      <c r="E122" s="6"/>
      <c r="F122" s="6"/>
      <c r="G122" s="5"/>
      <c r="H122" s="6"/>
    </row>
    <row r="123" spans="1:8" x14ac:dyDescent="0.2">
      <c r="A123" s="6"/>
      <c r="B123" s="153">
        <v>8651605997</v>
      </c>
      <c r="C123" s="7">
        <v>43271</v>
      </c>
      <c r="D123" s="5">
        <v>65</v>
      </c>
      <c r="E123" s="6"/>
      <c r="F123" s="6"/>
      <c r="G123" s="5"/>
      <c r="H123" s="6"/>
    </row>
    <row r="124" spans="1:8" x14ac:dyDescent="0.2">
      <c r="A124" s="6"/>
      <c r="B124" s="6"/>
      <c r="C124" s="7"/>
      <c r="D124" s="12">
        <f>SUM(D118:D123)</f>
        <v>545</v>
      </c>
      <c r="E124" s="6"/>
      <c r="F124" s="6"/>
      <c r="G124" s="5"/>
      <c r="H124" s="6"/>
    </row>
    <row r="125" spans="1:8" x14ac:dyDescent="0.2">
      <c r="A125" s="6"/>
      <c r="B125" s="6"/>
      <c r="C125" s="7"/>
      <c r="D125" s="5"/>
      <c r="E125" s="6"/>
      <c r="F125" s="6"/>
      <c r="G125" s="5"/>
      <c r="H125" s="6"/>
    </row>
    <row r="126" spans="1:8" x14ac:dyDescent="0.2">
      <c r="A126" s="6"/>
      <c r="B126" s="153">
        <v>8481886907</v>
      </c>
      <c r="C126" s="7">
        <v>42955</v>
      </c>
      <c r="D126" s="154">
        <v>131.9</v>
      </c>
      <c r="E126" s="6"/>
      <c r="F126" s="6"/>
      <c r="G126" s="5"/>
      <c r="H126" s="6"/>
    </row>
    <row r="127" spans="1:8" x14ac:dyDescent="0.2">
      <c r="A127" s="6"/>
      <c r="B127" s="153">
        <v>8520814517</v>
      </c>
      <c r="C127" s="7">
        <v>43027</v>
      </c>
      <c r="D127" s="154">
        <v>129.46</v>
      </c>
      <c r="E127" s="6"/>
      <c r="F127" s="6"/>
      <c r="G127" s="5"/>
      <c r="H127" s="6"/>
    </row>
    <row r="128" spans="1:8" x14ac:dyDescent="0.2">
      <c r="A128" s="6"/>
      <c r="B128" s="153">
        <v>8599559278</v>
      </c>
      <c r="C128" s="7">
        <v>43042</v>
      </c>
      <c r="D128" s="154">
        <v>180.49</v>
      </c>
      <c r="E128" s="6"/>
      <c r="F128" s="6"/>
      <c r="G128" s="5"/>
      <c r="H128" s="6"/>
    </row>
    <row r="129" spans="1:8" x14ac:dyDescent="0.2">
      <c r="A129" s="6"/>
      <c r="B129" s="153">
        <v>8629351202</v>
      </c>
      <c r="C129" s="7">
        <v>43091</v>
      </c>
      <c r="D129" s="154">
        <v>96.81</v>
      </c>
      <c r="E129" s="6" t="s">
        <v>129</v>
      </c>
      <c r="F129" s="6"/>
      <c r="G129" s="5"/>
      <c r="H129" s="6"/>
    </row>
    <row r="130" spans="1:8" x14ac:dyDescent="0.2">
      <c r="A130" s="6"/>
      <c r="B130" s="153">
        <v>8618557936</v>
      </c>
      <c r="C130" s="7">
        <v>43146</v>
      </c>
      <c r="D130" s="154">
        <v>125.72</v>
      </c>
      <c r="E130" s="6" t="s">
        <v>129</v>
      </c>
      <c r="F130" s="6"/>
      <c r="G130" s="5"/>
      <c r="H130" s="6"/>
    </row>
    <row r="131" spans="1:8" x14ac:dyDescent="0.2">
      <c r="A131" s="6"/>
      <c r="B131" s="6"/>
      <c r="C131" s="6"/>
      <c r="D131" s="5">
        <f>SUM(D126:D130)</f>
        <v>664.38000000000011</v>
      </c>
      <c r="E131" s="6"/>
      <c r="F131" s="6"/>
      <c r="G131" s="5"/>
      <c r="H131" s="6"/>
    </row>
    <row r="132" spans="1:8" x14ac:dyDescent="0.2">
      <c r="A132" s="6"/>
      <c r="B132" s="6"/>
      <c r="C132" s="6"/>
      <c r="D132" s="5"/>
      <c r="E132" s="6"/>
      <c r="F132" s="6"/>
      <c r="G132" s="5"/>
      <c r="H132" s="6"/>
    </row>
    <row r="133" spans="1:8" x14ac:dyDescent="0.2">
      <c r="A133" s="6"/>
      <c r="B133" s="6"/>
      <c r="C133" s="6"/>
      <c r="D133" s="5"/>
      <c r="E133" s="6"/>
      <c r="F133" s="6"/>
      <c r="G133" s="5"/>
      <c r="H133" s="6"/>
    </row>
    <row r="134" spans="1:8" x14ac:dyDescent="0.2">
      <c r="A134" s="6"/>
      <c r="B134" s="6"/>
      <c r="C134" s="6"/>
      <c r="D134" s="5"/>
      <c r="E134" s="6"/>
      <c r="F134" s="6"/>
      <c r="G134" s="5"/>
      <c r="H134" s="6"/>
    </row>
    <row r="135" spans="1:8" x14ac:dyDescent="0.2">
      <c r="A135" s="6"/>
      <c r="B135" s="6"/>
      <c r="C135" s="6"/>
      <c r="D135" s="5"/>
      <c r="E135" s="6"/>
      <c r="F135" s="6"/>
      <c r="G135" s="5"/>
      <c r="H135" s="6"/>
    </row>
    <row r="136" spans="1:8" x14ac:dyDescent="0.2">
      <c r="A136" s="6"/>
      <c r="B136" s="6"/>
      <c r="C136" s="6"/>
      <c r="D136" s="5"/>
      <c r="E136" s="6"/>
      <c r="F136" s="6"/>
      <c r="G136" s="5"/>
      <c r="H136" s="6"/>
    </row>
    <row r="137" spans="1:8" x14ac:dyDescent="0.2">
      <c r="A137" s="150" t="s">
        <v>118</v>
      </c>
      <c r="B137" s="6"/>
      <c r="C137" s="6"/>
      <c r="D137" s="5"/>
      <c r="E137" s="6"/>
      <c r="F137" s="6"/>
      <c r="G137" s="5"/>
      <c r="H137" s="6"/>
    </row>
    <row r="138" spans="1:8" x14ac:dyDescent="0.2">
      <c r="A138" s="6"/>
      <c r="B138" s="153">
        <v>8540451724</v>
      </c>
      <c r="C138" s="7">
        <v>42831</v>
      </c>
      <c r="D138" s="154">
        <v>135.38999999999999</v>
      </c>
      <c r="E138" s="6"/>
      <c r="F138" s="6"/>
      <c r="G138" s="5"/>
      <c r="H138" s="6"/>
    </row>
    <row r="139" spans="1:8" x14ac:dyDescent="0.2">
      <c r="A139" s="6"/>
      <c r="B139" s="6">
        <v>8576768598</v>
      </c>
      <c r="C139" s="7">
        <v>42998</v>
      </c>
      <c r="D139" s="5">
        <v>65</v>
      </c>
      <c r="E139" s="6"/>
      <c r="F139" s="6"/>
      <c r="G139" s="5"/>
      <c r="H139" s="6"/>
    </row>
    <row r="140" spans="1:8" x14ac:dyDescent="0.2">
      <c r="A140" s="6"/>
      <c r="B140" s="153">
        <v>8633367002</v>
      </c>
      <c r="C140" s="7">
        <v>43158</v>
      </c>
      <c r="D140" s="154">
        <v>125.5</v>
      </c>
      <c r="E140" s="6"/>
      <c r="F140" s="6"/>
      <c r="G140" s="5"/>
      <c r="H140" s="6"/>
    </row>
    <row r="145" spans="1:5" x14ac:dyDescent="0.2">
      <c r="B145" s="149" t="s">
        <v>128</v>
      </c>
    </row>
    <row r="146" spans="1:5" x14ac:dyDescent="0.2">
      <c r="B146">
        <v>8479317190</v>
      </c>
      <c r="C146" s="4">
        <v>42847</v>
      </c>
      <c r="D146" s="1">
        <v>95</v>
      </c>
    </row>
    <row r="147" spans="1:5" x14ac:dyDescent="0.2">
      <c r="B147">
        <v>8518415937</v>
      </c>
      <c r="C147" s="4" t="s">
        <v>119</v>
      </c>
      <c r="D147" s="1">
        <v>65</v>
      </c>
    </row>
    <row r="148" spans="1:5" x14ac:dyDescent="0.2">
      <c r="B148">
        <v>8522425772</v>
      </c>
      <c r="C148" s="4">
        <v>42952</v>
      </c>
      <c r="D148" s="1">
        <v>95</v>
      </c>
    </row>
    <row r="149" spans="1:5" x14ac:dyDescent="0.2">
      <c r="B149">
        <v>8519892334</v>
      </c>
      <c r="C149" s="4">
        <v>42965</v>
      </c>
      <c r="D149" s="1">
        <v>65</v>
      </c>
    </row>
    <row r="150" spans="1:5" x14ac:dyDescent="0.2">
      <c r="B150" s="6">
        <v>8517823114</v>
      </c>
      <c r="C150" s="4">
        <v>42928</v>
      </c>
      <c r="D150" s="1">
        <v>125</v>
      </c>
      <c r="E150" s="4"/>
    </row>
    <row r="157" spans="1:5" x14ac:dyDescent="0.2">
      <c r="A157" s="2" t="s">
        <v>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949"/>
  <sheetViews>
    <sheetView zoomScaleNormal="100" workbookViewId="0">
      <pane ySplit="1" topLeftCell="A2" activePane="bottomLeft" state="frozen"/>
      <selection pane="bottomLeft" activeCell="U43" sqref="U43"/>
    </sheetView>
  </sheetViews>
  <sheetFormatPr defaultRowHeight="12.75" x14ac:dyDescent="0.2"/>
  <cols>
    <col min="1" max="1" width="10.7109375" customWidth="1"/>
    <col min="2" max="2" width="35.28515625" customWidth="1"/>
    <col min="3" max="3" width="18.5703125" style="9" hidden="1" customWidth="1"/>
    <col min="4" max="4" width="13.85546875" style="10" customWidth="1"/>
    <col min="5" max="5" width="11.7109375" style="1" hidden="1" customWidth="1"/>
    <col min="6" max="6" width="0.28515625" style="1" hidden="1" customWidth="1"/>
    <col min="7" max="7" width="11.85546875" style="11" hidden="1" customWidth="1"/>
    <col min="8" max="8" width="11.85546875" style="3" hidden="1" customWidth="1"/>
    <col min="9" max="9" width="11.85546875" hidden="1" customWidth="1"/>
    <col min="10" max="10" width="10.85546875" hidden="1" customWidth="1"/>
    <col min="11" max="11" width="11.85546875" style="3" hidden="1" customWidth="1"/>
    <col min="12" max="12" width="11.140625" style="50" hidden="1" customWidth="1"/>
    <col min="13" max="13" width="10.42578125" hidden="1" customWidth="1"/>
    <col min="14" max="14" width="13.7109375" style="3" hidden="1" customWidth="1"/>
    <col min="15" max="15" width="11.5703125" style="63" hidden="1" customWidth="1"/>
    <col min="16" max="16" width="12" hidden="1" customWidth="1"/>
    <col min="17" max="17" width="10.42578125" style="92" hidden="1" customWidth="1"/>
    <col min="18" max="18" width="12" hidden="1" customWidth="1"/>
    <col min="19" max="19" width="10.28515625" style="3" customWidth="1"/>
    <col min="20" max="20" width="12" style="92" customWidth="1"/>
    <col min="21" max="21" width="11" style="93" customWidth="1"/>
    <col min="22" max="22" width="12" style="92" customWidth="1"/>
    <col min="23" max="23" width="11" style="99" customWidth="1"/>
    <col min="24" max="24" width="12" style="146" customWidth="1"/>
    <col min="25" max="25" width="11" style="99" customWidth="1"/>
    <col min="26" max="26" width="12" customWidth="1"/>
    <col min="27" max="27" width="11" style="99" customWidth="1"/>
    <col min="28" max="28" width="12" customWidth="1"/>
  </cols>
  <sheetData>
    <row r="1" spans="1:28" s="31" customFormat="1" ht="24.75" customHeight="1" thickBot="1" x14ac:dyDescent="0.25">
      <c r="A1" s="107" t="s">
        <v>9</v>
      </c>
      <c r="B1" s="104" t="s">
        <v>26</v>
      </c>
      <c r="C1" s="105" t="s">
        <v>30</v>
      </c>
      <c r="D1" s="106" t="s">
        <v>27</v>
      </c>
      <c r="E1" s="106" t="s">
        <v>28</v>
      </c>
      <c r="F1" s="106" t="s">
        <v>34</v>
      </c>
      <c r="G1" s="108" t="s">
        <v>35</v>
      </c>
      <c r="H1" s="106" t="s">
        <v>28</v>
      </c>
      <c r="I1" s="109" t="s">
        <v>36</v>
      </c>
      <c r="J1" s="110" t="s">
        <v>35</v>
      </c>
      <c r="K1" s="111" t="s">
        <v>28</v>
      </c>
      <c r="L1" s="112" t="s">
        <v>95</v>
      </c>
      <c r="M1" s="113" t="s">
        <v>35</v>
      </c>
      <c r="N1" s="111" t="s">
        <v>84</v>
      </c>
      <c r="O1" s="114" t="s">
        <v>96</v>
      </c>
      <c r="P1" s="113" t="s">
        <v>35</v>
      </c>
      <c r="Q1" s="115" t="s">
        <v>97</v>
      </c>
      <c r="R1" s="113" t="s">
        <v>35</v>
      </c>
      <c r="S1" s="116" t="s">
        <v>94</v>
      </c>
      <c r="T1" s="117" t="s">
        <v>35</v>
      </c>
      <c r="U1" s="115" t="s">
        <v>93</v>
      </c>
      <c r="V1" s="117" t="s">
        <v>35</v>
      </c>
      <c r="W1" s="118" t="s">
        <v>120</v>
      </c>
      <c r="X1" s="113" t="s">
        <v>35</v>
      </c>
      <c r="Y1" s="118" t="s">
        <v>121</v>
      </c>
      <c r="Z1" s="113" t="s">
        <v>35</v>
      </c>
      <c r="AA1" s="118" t="s">
        <v>122</v>
      </c>
      <c r="AB1" s="119" t="s">
        <v>35</v>
      </c>
    </row>
    <row r="2" spans="1:28" x14ac:dyDescent="0.2">
      <c r="A2" s="122"/>
      <c r="B2" s="46" t="s">
        <v>52</v>
      </c>
      <c r="C2" s="120"/>
      <c r="D2" s="121"/>
      <c r="E2" s="123">
        <v>50</v>
      </c>
      <c r="F2" s="123">
        <v>100</v>
      </c>
      <c r="G2" s="124">
        <f>D2-F2</f>
        <v>-100</v>
      </c>
      <c r="H2" s="125">
        <v>100</v>
      </c>
      <c r="I2" s="126"/>
      <c r="J2" s="123"/>
      <c r="K2" s="127"/>
      <c r="L2" s="128">
        <v>100</v>
      </c>
      <c r="M2" s="129">
        <v>100</v>
      </c>
      <c r="N2" s="130">
        <v>100</v>
      </c>
      <c r="O2" s="131"/>
      <c r="P2" s="132"/>
      <c r="Q2" s="126">
        <v>100</v>
      </c>
      <c r="R2" s="133"/>
      <c r="S2" s="134">
        <v>100</v>
      </c>
      <c r="T2" s="135"/>
      <c r="U2" s="126">
        <v>100</v>
      </c>
      <c r="V2" s="140"/>
      <c r="W2" s="126"/>
      <c r="X2" s="143"/>
      <c r="Y2" s="126"/>
      <c r="Z2" s="136"/>
      <c r="AA2" s="126"/>
      <c r="AB2" s="137"/>
    </row>
    <row r="3" spans="1:28" x14ac:dyDescent="0.2">
      <c r="A3" s="43">
        <v>42758</v>
      </c>
      <c r="B3" s="47" t="s">
        <v>63</v>
      </c>
      <c r="C3" s="24">
        <v>1018210026202400</v>
      </c>
      <c r="D3" s="22">
        <v>223</v>
      </c>
      <c r="E3" s="17">
        <v>223.84</v>
      </c>
      <c r="F3" s="19"/>
      <c r="G3" s="21">
        <v>373.84</v>
      </c>
      <c r="H3" s="20">
        <v>223.84</v>
      </c>
      <c r="I3" s="49">
        <v>223.84</v>
      </c>
      <c r="J3" s="21">
        <f>G3-I3</f>
        <v>149.99999999999997</v>
      </c>
      <c r="K3" s="55">
        <v>150</v>
      </c>
      <c r="L3" s="72">
        <v>152.93</v>
      </c>
      <c r="M3" s="68"/>
      <c r="N3" s="55">
        <v>150</v>
      </c>
      <c r="O3" s="78"/>
      <c r="P3" s="74"/>
      <c r="Q3" s="49"/>
      <c r="R3" s="17"/>
      <c r="S3" s="86">
        <v>239.66</v>
      </c>
      <c r="T3" s="22"/>
      <c r="U3" s="49">
        <v>113.03</v>
      </c>
      <c r="V3" s="141"/>
      <c r="W3" s="49"/>
      <c r="X3" s="144"/>
      <c r="Y3" s="49"/>
      <c r="Z3" s="100"/>
      <c r="AA3" s="49"/>
      <c r="AB3" s="97"/>
    </row>
    <row r="4" spans="1:28" x14ac:dyDescent="0.2">
      <c r="A4" s="43">
        <v>42732</v>
      </c>
      <c r="B4" s="47" t="s">
        <v>59</v>
      </c>
      <c r="C4" s="23">
        <v>56198730</v>
      </c>
      <c r="D4" s="18">
        <v>127.66</v>
      </c>
      <c r="E4" s="19">
        <v>127.66</v>
      </c>
      <c r="F4" s="19"/>
      <c r="G4" s="21"/>
      <c r="H4" s="20">
        <v>127.66</v>
      </c>
      <c r="I4" s="49"/>
      <c r="J4" s="19"/>
      <c r="K4" s="55"/>
      <c r="L4" s="72"/>
      <c r="M4" s="68">
        <v>137.66</v>
      </c>
      <c r="N4" s="55">
        <v>137.66</v>
      </c>
      <c r="O4" s="78"/>
      <c r="P4" s="74"/>
      <c r="Q4" s="49"/>
      <c r="R4" s="17"/>
      <c r="S4" s="86"/>
      <c r="T4" s="22"/>
      <c r="U4" s="49"/>
      <c r="V4" s="141"/>
      <c r="W4" s="49"/>
      <c r="X4" s="144"/>
      <c r="Y4" s="49"/>
      <c r="Z4" s="100"/>
      <c r="AA4" s="49"/>
      <c r="AB4" s="97"/>
    </row>
    <row r="5" spans="1:28" x14ac:dyDescent="0.2">
      <c r="A5" s="43">
        <v>42776</v>
      </c>
      <c r="B5" s="47" t="s">
        <v>64</v>
      </c>
      <c r="C5" s="23" t="s">
        <v>32</v>
      </c>
      <c r="D5" s="18"/>
      <c r="E5" s="19">
        <v>522.17999999999995</v>
      </c>
      <c r="F5" s="19">
        <v>522.17999999999995</v>
      </c>
      <c r="G5" s="21">
        <v>1730.57</v>
      </c>
      <c r="H5" s="20">
        <v>522.17999999999995</v>
      </c>
      <c r="I5" s="49"/>
      <c r="J5" s="19"/>
      <c r="K5" s="55"/>
      <c r="L5" s="72">
        <v>532.17999999999995</v>
      </c>
      <c r="M5" s="68">
        <v>266.08999999999997</v>
      </c>
      <c r="N5" s="55">
        <v>266.08999999999997</v>
      </c>
      <c r="O5" s="78"/>
      <c r="P5" s="74"/>
      <c r="Q5" s="49"/>
      <c r="R5" s="17"/>
      <c r="S5" s="86">
        <v>640.52</v>
      </c>
      <c r="T5" s="22"/>
      <c r="U5" s="49">
        <v>413.84</v>
      </c>
      <c r="V5" s="141"/>
      <c r="W5" s="49"/>
      <c r="X5" s="144"/>
      <c r="Y5" s="49"/>
      <c r="Z5" s="100"/>
      <c r="AA5" s="49"/>
      <c r="AB5" s="97"/>
    </row>
    <row r="6" spans="1:28" x14ac:dyDescent="0.2">
      <c r="A6" s="43"/>
      <c r="B6" s="47" t="s">
        <v>113</v>
      </c>
      <c r="C6" s="23"/>
      <c r="D6" s="18"/>
      <c r="E6" s="19"/>
      <c r="F6" s="19"/>
      <c r="G6" s="21">
        <v>1172.8699999999999</v>
      </c>
      <c r="H6" s="20"/>
      <c r="I6" s="49">
        <v>309.95</v>
      </c>
      <c r="J6" s="21">
        <f>G6-I6</f>
        <v>862.91999999999985</v>
      </c>
      <c r="K6" s="55"/>
      <c r="L6" s="72">
        <v>259.95</v>
      </c>
      <c r="M6" s="68">
        <v>1179</v>
      </c>
      <c r="N6" s="55">
        <v>300</v>
      </c>
      <c r="O6" s="78">
        <v>309.95</v>
      </c>
      <c r="P6" s="74"/>
      <c r="Q6" s="49"/>
      <c r="R6" s="15"/>
      <c r="S6" s="86">
        <v>309.95</v>
      </c>
      <c r="T6" s="94">
        <f>R7-S6</f>
        <v>894.16999999999985</v>
      </c>
      <c r="U6" s="49"/>
      <c r="V6" s="141"/>
      <c r="W6" s="49"/>
      <c r="X6" s="144"/>
      <c r="Y6" s="49"/>
      <c r="Z6" s="100"/>
      <c r="AA6" s="49"/>
      <c r="AB6" s="97"/>
    </row>
    <row r="7" spans="1:28" x14ac:dyDescent="0.2">
      <c r="A7" s="43"/>
      <c r="B7" s="47" t="s">
        <v>114</v>
      </c>
      <c r="C7" s="23"/>
      <c r="D7" s="18"/>
      <c r="E7" s="19"/>
      <c r="F7" s="19"/>
      <c r="G7" s="21"/>
      <c r="H7" s="20"/>
      <c r="I7" s="49"/>
      <c r="J7" s="21"/>
      <c r="K7" s="55"/>
      <c r="L7" s="72"/>
      <c r="M7" s="68"/>
      <c r="N7" s="55"/>
      <c r="O7" s="78"/>
      <c r="P7" s="74"/>
      <c r="Q7" s="49"/>
      <c r="R7" s="85">
        <v>1204.1199999999999</v>
      </c>
      <c r="S7" s="86">
        <v>709.95</v>
      </c>
      <c r="T7" s="94"/>
      <c r="U7" s="49"/>
      <c r="V7" s="141"/>
      <c r="W7" s="49"/>
      <c r="X7" s="144"/>
      <c r="Y7" s="49"/>
      <c r="Z7" s="100"/>
      <c r="AA7" s="49"/>
      <c r="AB7" s="97"/>
    </row>
    <row r="8" spans="1:28" x14ac:dyDescent="0.2">
      <c r="A8" s="43">
        <v>42769</v>
      </c>
      <c r="B8" s="47" t="s">
        <v>123</v>
      </c>
      <c r="C8" s="23" t="s">
        <v>31</v>
      </c>
      <c r="D8" s="18">
        <v>472.34</v>
      </c>
      <c r="E8" s="19">
        <v>50</v>
      </c>
      <c r="F8" s="19"/>
      <c r="G8" s="21">
        <v>519.96</v>
      </c>
      <c r="H8" s="20">
        <v>100</v>
      </c>
      <c r="I8" s="49">
        <v>200</v>
      </c>
      <c r="J8" s="21">
        <f>G8-I8</f>
        <v>319.96000000000004</v>
      </c>
      <c r="K8" s="55"/>
      <c r="L8" s="72">
        <v>109.95</v>
      </c>
      <c r="M8" s="68">
        <v>244.22</v>
      </c>
      <c r="N8" s="55">
        <v>150</v>
      </c>
      <c r="O8" s="78"/>
      <c r="P8" s="74"/>
      <c r="Q8" s="49"/>
      <c r="R8" s="17"/>
      <c r="S8" s="86"/>
      <c r="T8" s="22"/>
      <c r="U8" s="49">
        <v>271.72000000000003</v>
      </c>
      <c r="V8" s="96">
        <v>99</v>
      </c>
      <c r="W8" s="49">
        <v>30</v>
      </c>
      <c r="X8" s="144"/>
      <c r="Y8" s="49"/>
      <c r="Z8" s="100"/>
      <c r="AA8" s="49"/>
      <c r="AB8" s="97"/>
    </row>
    <row r="9" spans="1:28" x14ac:dyDescent="0.2">
      <c r="A9" s="43"/>
      <c r="B9" s="47" t="s">
        <v>101</v>
      </c>
      <c r="C9" s="23"/>
      <c r="D9" s="18">
        <v>184.1</v>
      </c>
      <c r="E9" s="19"/>
      <c r="F9" s="19"/>
      <c r="G9" s="21"/>
      <c r="H9" s="20"/>
      <c r="I9" s="49"/>
      <c r="J9" s="21"/>
      <c r="K9" s="55"/>
      <c r="L9" s="72">
        <v>184.1</v>
      </c>
      <c r="M9" s="68">
        <v>184.1</v>
      </c>
      <c r="N9" s="55">
        <v>184.1</v>
      </c>
      <c r="O9" s="78">
        <v>184.1</v>
      </c>
      <c r="P9" s="74"/>
      <c r="Q9" s="49"/>
      <c r="R9" s="17"/>
      <c r="S9" s="86">
        <v>185.16</v>
      </c>
      <c r="T9" s="22"/>
      <c r="U9" s="49">
        <v>185.16</v>
      </c>
      <c r="V9" s="141"/>
      <c r="W9" s="49">
        <v>185.16</v>
      </c>
      <c r="X9" s="144">
        <v>185.16</v>
      </c>
      <c r="Y9" s="49"/>
      <c r="Z9" s="100"/>
      <c r="AA9" s="49"/>
      <c r="AB9" s="97"/>
    </row>
    <row r="10" spans="1:28" x14ac:dyDescent="0.2">
      <c r="A10" s="43">
        <v>42776</v>
      </c>
      <c r="B10" s="47" t="s">
        <v>66</v>
      </c>
      <c r="C10" s="23"/>
      <c r="D10" s="18">
        <v>1146</v>
      </c>
      <c r="E10" s="19">
        <v>100</v>
      </c>
      <c r="F10" s="19">
        <v>100</v>
      </c>
      <c r="G10" s="21">
        <f>D10-F10</f>
        <v>1046</v>
      </c>
      <c r="H10" s="20">
        <v>400</v>
      </c>
      <c r="I10" s="49">
        <v>100</v>
      </c>
      <c r="J10" s="19"/>
      <c r="K10" s="55"/>
      <c r="L10" s="72">
        <v>100</v>
      </c>
      <c r="M10" s="68">
        <v>1264</v>
      </c>
      <c r="N10" s="55">
        <v>100</v>
      </c>
      <c r="O10" s="78">
        <v>100</v>
      </c>
      <c r="P10" s="81">
        <v>1379.81</v>
      </c>
      <c r="Q10" s="52">
        <v>100</v>
      </c>
      <c r="R10" s="17"/>
      <c r="S10" s="86">
        <v>100</v>
      </c>
      <c r="T10" s="22"/>
      <c r="U10" s="49">
        <v>100</v>
      </c>
      <c r="V10" s="141"/>
      <c r="W10" s="49"/>
      <c r="X10" s="144"/>
      <c r="Y10" s="49"/>
      <c r="Z10" s="100"/>
      <c r="AA10" s="49"/>
      <c r="AB10" s="97"/>
    </row>
    <row r="11" spans="1:28" x14ac:dyDescent="0.2">
      <c r="A11" s="43">
        <v>42767</v>
      </c>
      <c r="B11" s="47" t="s">
        <v>67</v>
      </c>
      <c r="C11" s="24"/>
      <c r="D11" s="22"/>
      <c r="E11" s="17">
        <v>2500</v>
      </c>
      <c r="F11" s="19">
        <v>2500</v>
      </c>
      <c r="G11" s="21">
        <v>2500</v>
      </c>
      <c r="H11" s="20">
        <v>2500</v>
      </c>
      <c r="I11" s="49">
        <v>2500</v>
      </c>
      <c r="J11" s="21">
        <v>2500</v>
      </c>
      <c r="K11" s="55"/>
      <c r="L11" s="72">
        <v>2450</v>
      </c>
      <c r="M11" s="68">
        <v>2450</v>
      </c>
      <c r="N11" s="55">
        <v>2450</v>
      </c>
      <c r="O11" s="78">
        <v>2450</v>
      </c>
      <c r="P11" s="74"/>
      <c r="Q11" s="52">
        <v>2450</v>
      </c>
      <c r="R11" s="17"/>
      <c r="S11" s="86">
        <v>2450</v>
      </c>
      <c r="T11" s="22"/>
      <c r="U11" s="49">
        <v>2450</v>
      </c>
      <c r="V11" s="141"/>
      <c r="W11" s="49">
        <v>2450</v>
      </c>
      <c r="X11" s="144"/>
      <c r="Y11" s="49"/>
      <c r="Z11" s="100"/>
      <c r="AA11" s="49"/>
      <c r="AB11" s="97"/>
    </row>
    <row r="12" spans="1:28" x14ac:dyDescent="0.2">
      <c r="A12" s="43">
        <v>42755</v>
      </c>
      <c r="B12" s="47" t="s">
        <v>68</v>
      </c>
      <c r="C12" s="23" t="s">
        <v>33</v>
      </c>
      <c r="D12" s="18">
        <v>206.9</v>
      </c>
      <c r="E12" s="19">
        <v>0</v>
      </c>
      <c r="F12" s="19">
        <v>206.9</v>
      </c>
      <c r="G12" s="21"/>
      <c r="H12" s="20">
        <v>206.9</v>
      </c>
      <c r="I12" s="49">
        <v>102.96</v>
      </c>
      <c r="J12" s="148">
        <v>196.42</v>
      </c>
      <c r="K12" s="55">
        <v>196.42</v>
      </c>
      <c r="L12" s="72">
        <v>102.96</v>
      </c>
      <c r="M12" s="68">
        <v>102.96</v>
      </c>
      <c r="N12" s="56">
        <v>102.96</v>
      </c>
      <c r="O12" s="78"/>
      <c r="P12" s="74"/>
      <c r="Q12" s="52">
        <v>93.46</v>
      </c>
      <c r="R12" s="85">
        <v>186.95</v>
      </c>
      <c r="S12" s="86">
        <v>93.46</v>
      </c>
      <c r="T12" s="94">
        <f>R12-S12</f>
        <v>93.49</v>
      </c>
      <c r="U12" s="49">
        <v>93.49</v>
      </c>
      <c r="V12" s="142">
        <v>186.95</v>
      </c>
      <c r="W12" s="49"/>
      <c r="X12" s="144"/>
      <c r="Y12" s="49"/>
      <c r="Z12" s="100"/>
      <c r="AA12" s="49"/>
      <c r="AB12" s="97"/>
    </row>
    <row r="13" spans="1:28" x14ac:dyDescent="0.2">
      <c r="A13" s="43">
        <v>42789</v>
      </c>
      <c r="B13" s="47" t="s">
        <v>82</v>
      </c>
      <c r="C13" s="24">
        <v>100099076208</v>
      </c>
      <c r="D13" s="22">
        <v>523</v>
      </c>
      <c r="E13" s="17">
        <v>379</v>
      </c>
      <c r="F13" s="19">
        <v>372.1</v>
      </c>
      <c r="G13" s="21">
        <f>D13-F13</f>
        <v>150.89999999999998</v>
      </c>
      <c r="H13" s="20">
        <v>200</v>
      </c>
      <c r="I13" s="49"/>
      <c r="J13" s="19"/>
      <c r="K13" s="55">
        <v>387.03</v>
      </c>
      <c r="L13" s="72">
        <v>126.76</v>
      </c>
      <c r="M13" s="67">
        <v>124.89</v>
      </c>
      <c r="N13" s="55">
        <v>124.89</v>
      </c>
      <c r="O13" s="78"/>
      <c r="P13" s="74"/>
      <c r="Q13" s="49"/>
      <c r="R13" s="85">
        <v>833.5</v>
      </c>
      <c r="S13" s="86">
        <v>288.39</v>
      </c>
      <c r="T13" s="94">
        <v>824.69</v>
      </c>
      <c r="U13" s="49">
        <v>350</v>
      </c>
      <c r="V13" s="96">
        <v>841.03</v>
      </c>
      <c r="W13" s="49">
        <v>204.5</v>
      </c>
      <c r="X13" s="68">
        <v>641.03</v>
      </c>
      <c r="Y13" s="49"/>
      <c r="Z13" s="100"/>
      <c r="AA13" s="49"/>
      <c r="AB13" s="97"/>
    </row>
    <row r="14" spans="1:28" x14ac:dyDescent="0.2">
      <c r="A14" s="43" t="s">
        <v>42</v>
      </c>
      <c r="B14" s="47" t="s">
        <v>127</v>
      </c>
      <c r="C14" s="147">
        <v>102409102120001</v>
      </c>
      <c r="D14" s="18">
        <v>11048.34</v>
      </c>
      <c r="E14" s="19">
        <v>200</v>
      </c>
      <c r="F14" s="19"/>
      <c r="G14" s="21"/>
      <c r="H14" s="20">
        <v>101</v>
      </c>
      <c r="I14" s="49">
        <v>101</v>
      </c>
      <c r="J14" s="19"/>
      <c r="K14" s="55"/>
      <c r="L14" s="72">
        <v>200</v>
      </c>
      <c r="M14" s="68">
        <v>99.37</v>
      </c>
      <c r="N14" s="55">
        <v>200</v>
      </c>
      <c r="O14" s="78">
        <v>100</v>
      </c>
      <c r="P14" s="74"/>
      <c r="Q14" s="49"/>
      <c r="R14" s="17"/>
      <c r="S14" s="86"/>
      <c r="T14" s="22"/>
      <c r="U14" s="49"/>
      <c r="V14" s="142">
        <v>198.67</v>
      </c>
      <c r="W14" s="49">
        <v>198.67</v>
      </c>
      <c r="X14" s="144">
        <v>198.67</v>
      </c>
      <c r="Y14" s="49"/>
      <c r="Z14" s="100"/>
      <c r="AA14" s="49"/>
      <c r="AB14" s="97"/>
    </row>
    <row r="15" spans="1:28" x14ac:dyDescent="0.2">
      <c r="A15" s="43" t="s">
        <v>42</v>
      </c>
      <c r="B15" s="47" t="s">
        <v>106</v>
      </c>
      <c r="C15" s="23"/>
      <c r="D15" s="18">
        <v>45741.13</v>
      </c>
      <c r="E15" s="19">
        <v>694.22</v>
      </c>
      <c r="F15" s="19">
        <v>1000</v>
      </c>
      <c r="G15" s="21">
        <v>690</v>
      </c>
      <c r="H15" s="20"/>
      <c r="I15" s="49">
        <f>1000+800</f>
        <v>1800</v>
      </c>
      <c r="J15" s="19"/>
      <c r="K15" s="55"/>
      <c r="L15" s="72">
        <v>375</v>
      </c>
      <c r="M15" s="68">
        <v>694.22</v>
      </c>
      <c r="N15" s="55">
        <v>694.22</v>
      </c>
      <c r="O15" s="78"/>
      <c r="P15" s="74"/>
      <c r="Q15" s="49"/>
      <c r="R15" s="17"/>
      <c r="S15" s="86"/>
      <c r="T15" s="22"/>
      <c r="U15" s="49"/>
      <c r="V15" s="141"/>
      <c r="W15" s="49"/>
      <c r="X15" s="144"/>
      <c r="Y15" s="49"/>
      <c r="Z15" s="100"/>
      <c r="AA15" s="49"/>
      <c r="AB15" s="97"/>
    </row>
    <row r="16" spans="1:28" x14ac:dyDescent="0.2">
      <c r="A16" s="43" t="s">
        <v>51</v>
      </c>
      <c r="B16" s="47" t="s">
        <v>62</v>
      </c>
      <c r="C16" s="23"/>
      <c r="D16" s="18">
        <v>524.5</v>
      </c>
      <c r="E16" s="19"/>
      <c r="F16" s="19"/>
      <c r="G16" s="21"/>
      <c r="H16" s="20">
        <v>200</v>
      </c>
      <c r="I16" s="49"/>
      <c r="J16" s="19"/>
      <c r="K16" s="55"/>
      <c r="L16" s="72"/>
      <c r="M16" s="68">
        <v>200</v>
      </c>
      <c r="N16" s="55">
        <v>200</v>
      </c>
      <c r="O16" s="78"/>
      <c r="P16" s="74"/>
      <c r="Q16" s="49"/>
      <c r="R16" s="17"/>
      <c r="S16" s="86"/>
      <c r="T16" s="22"/>
      <c r="U16" s="49"/>
      <c r="V16" s="141"/>
      <c r="W16" s="49"/>
      <c r="X16" s="144"/>
      <c r="Y16" s="49"/>
      <c r="Z16" s="100"/>
      <c r="AA16" s="49"/>
      <c r="AB16" s="97"/>
    </row>
    <row r="17" spans="1:28" x14ac:dyDescent="0.2">
      <c r="A17" s="43">
        <v>42739</v>
      </c>
      <c r="B17" s="47" t="s">
        <v>69</v>
      </c>
      <c r="C17" s="24">
        <v>220014441982</v>
      </c>
      <c r="D17" s="22">
        <v>727.21</v>
      </c>
      <c r="E17" s="19">
        <v>252.74</v>
      </c>
      <c r="F17" s="19"/>
      <c r="G17" s="21">
        <v>879.24</v>
      </c>
      <c r="H17" s="20">
        <v>879.24</v>
      </c>
      <c r="I17" s="49"/>
      <c r="J17" s="19"/>
      <c r="K17" s="55">
        <v>879.24</v>
      </c>
      <c r="L17" s="72">
        <v>400</v>
      </c>
      <c r="M17" s="68">
        <f>479.24+353.01</f>
        <v>832.25</v>
      </c>
      <c r="N17" s="55">
        <v>479.24</v>
      </c>
      <c r="O17" s="78"/>
      <c r="P17" s="74"/>
      <c r="Q17" s="49"/>
      <c r="R17" s="85">
        <v>1620.26</v>
      </c>
      <c r="S17" s="86">
        <v>604.5</v>
      </c>
      <c r="T17" s="94">
        <f>R17-S17</f>
        <v>1015.76</v>
      </c>
      <c r="U17" s="49">
        <v>404.5</v>
      </c>
      <c r="V17" s="96">
        <v>682.06</v>
      </c>
      <c r="W17" s="49">
        <v>404.5</v>
      </c>
      <c r="X17" s="101">
        <f>V17-400+45.15</f>
        <v>327.20999999999992</v>
      </c>
      <c r="Y17" s="49"/>
      <c r="Z17" s="100"/>
      <c r="AA17" s="49"/>
      <c r="AB17" s="97"/>
    </row>
    <row r="18" spans="1:28" x14ac:dyDescent="0.2">
      <c r="A18" s="43">
        <v>42772</v>
      </c>
      <c r="B18" s="47" t="s">
        <v>83</v>
      </c>
      <c r="C18" s="23"/>
      <c r="D18" s="18">
        <v>1664.76</v>
      </c>
      <c r="E18" s="19">
        <v>75</v>
      </c>
      <c r="F18" s="19"/>
      <c r="G18" s="21"/>
      <c r="H18" s="20">
        <v>100</v>
      </c>
      <c r="I18" s="49">
        <v>100</v>
      </c>
      <c r="J18" s="19"/>
      <c r="K18" s="55"/>
      <c r="L18" s="72">
        <v>100</v>
      </c>
      <c r="M18" s="68">
        <v>1749.92</v>
      </c>
      <c r="N18" s="55">
        <v>100</v>
      </c>
      <c r="O18" s="78">
        <v>100</v>
      </c>
      <c r="P18" s="82">
        <f>M18-O18</f>
        <v>1649.92</v>
      </c>
      <c r="Q18" s="49"/>
      <c r="R18" s="17"/>
      <c r="S18" s="86"/>
      <c r="T18" s="22"/>
      <c r="U18" s="49">
        <v>100</v>
      </c>
      <c r="V18" s="141"/>
      <c r="W18" s="49">
        <v>46</v>
      </c>
      <c r="X18" s="144">
        <v>1664.76</v>
      </c>
      <c r="Y18" s="49"/>
      <c r="Z18" s="100"/>
      <c r="AA18" s="49"/>
      <c r="AB18" s="97"/>
    </row>
    <row r="19" spans="1:28" x14ac:dyDescent="0.2">
      <c r="A19" s="43">
        <v>42767</v>
      </c>
      <c r="B19" s="47" t="s">
        <v>105</v>
      </c>
      <c r="C19" s="23"/>
      <c r="D19" s="18">
        <v>612.35</v>
      </c>
      <c r="E19" s="19">
        <v>50</v>
      </c>
      <c r="F19" s="19"/>
      <c r="G19" s="21"/>
      <c r="H19" s="20"/>
      <c r="I19" s="49">
        <v>50</v>
      </c>
      <c r="J19" s="21">
        <v>562.5</v>
      </c>
      <c r="K19" s="55"/>
      <c r="L19" s="72">
        <v>25</v>
      </c>
      <c r="M19" s="68">
        <v>562.5</v>
      </c>
      <c r="N19" s="55">
        <v>562.5</v>
      </c>
      <c r="O19" s="78">
        <v>25</v>
      </c>
      <c r="P19" s="74"/>
      <c r="Q19" s="49">
        <v>250</v>
      </c>
      <c r="R19" s="17"/>
      <c r="S19" s="86"/>
      <c r="T19" s="22"/>
      <c r="U19" s="49">
        <v>50</v>
      </c>
      <c r="V19" s="141"/>
      <c r="W19" s="49"/>
      <c r="X19" s="144"/>
      <c r="Y19" s="49"/>
      <c r="Z19" s="100"/>
      <c r="AA19" s="49"/>
      <c r="AB19" s="97"/>
    </row>
    <row r="20" spans="1:28" x14ac:dyDescent="0.2">
      <c r="A20" s="43">
        <v>42776</v>
      </c>
      <c r="B20" s="47" t="s">
        <v>125</v>
      </c>
      <c r="C20" s="23">
        <v>903282891</v>
      </c>
      <c r="D20" s="18">
        <v>1761.61</v>
      </c>
      <c r="E20" s="19">
        <v>370.17</v>
      </c>
      <c r="F20" s="19">
        <v>370.17</v>
      </c>
      <c r="G20" s="21">
        <f>D20-F20</f>
        <v>1391.4399999999998</v>
      </c>
      <c r="H20" s="20">
        <v>370.17</v>
      </c>
      <c r="I20" s="49"/>
      <c r="J20" s="19"/>
      <c r="K20" s="55"/>
      <c r="L20" s="72">
        <v>292.49</v>
      </c>
      <c r="M20" s="68">
        <v>292.49</v>
      </c>
      <c r="N20" s="55">
        <v>292.49</v>
      </c>
      <c r="O20" s="78"/>
      <c r="P20" s="74"/>
      <c r="Q20" s="49">
        <v>385.99</v>
      </c>
      <c r="R20" s="17"/>
      <c r="S20" s="86">
        <v>269.73</v>
      </c>
      <c r="T20" s="22"/>
      <c r="U20" s="49">
        <v>269.73</v>
      </c>
      <c r="V20" s="141"/>
      <c r="W20" s="49"/>
      <c r="X20" s="144"/>
      <c r="Y20" s="49"/>
      <c r="Z20" s="100"/>
      <c r="AA20" s="49"/>
      <c r="AB20" s="97"/>
    </row>
    <row r="21" spans="1:28" hidden="1" x14ac:dyDescent="0.2">
      <c r="A21" s="43">
        <v>42738</v>
      </c>
      <c r="B21" s="47" t="s">
        <v>72</v>
      </c>
      <c r="C21" s="23">
        <v>7376500</v>
      </c>
      <c r="D21" s="18">
        <v>463.99</v>
      </c>
      <c r="E21" s="19">
        <v>463.99</v>
      </c>
      <c r="F21" s="19"/>
      <c r="G21" s="21"/>
      <c r="H21" s="20">
        <v>463.99</v>
      </c>
      <c r="I21" s="49"/>
      <c r="J21" s="19"/>
      <c r="K21" s="55"/>
      <c r="L21" s="72">
        <v>463.99</v>
      </c>
      <c r="M21" s="68">
        <v>463.99</v>
      </c>
      <c r="N21" s="55">
        <v>463.99</v>
      </c>
      <c r="O21" s="78"/>
      <c r="P21" s="74"/>
      <c r="Q21" s="49"/>
      <c r="R21" s="17"/>
      <c r="S21" s="86"/>
      <c r="T21" s="22"/>
      <c r="U21" s="49"/>
      <c r="V21" s="141"/>
      <c r="W21" s="49"/>
      <c r="X21" s="144"/>
      <c r="Y21" s="49"/>
      <c r="Z21" s="100"/>
      <c r="AA21" s="49"/>
      <c r="AB21" s="97"/>
    </row>
    <row r="22" spans="1:28" x14ac:dyDescent="0.2">
      <c r="A22" s="43" t="s">
        <v>51</v>
      </c>
      <c r="B22" s="47" t="s">
        <v>73</v>
      </c>
      <c r="C22" s="23"/>
      <c r="D22" s="18"/>
      <c r="E22" s="19">
        <f>'PARKING VIOLATION'!D89</f>
        <v>2106.8000000000002</v>
      </c>
      <c r="F22" s="19">
        <v>0</v>
      </c>
      <c r="G22" s="21">
        <v>1156.3599999999999</v>
      </c>
      <c r="H22" s="20">
        <v>300</v>
      </c>
      <c r="I22" s="49"/>
      <c r="J22" s="19"/>
      <c r="K22" s="55"/>
      <c r="L22" s="72"/>
      <c r="M22" s="68">
        <v>1156.3599999999999</v>
      </c>
      <c r="N22" s="55">
        <v>300</v>
      </c>
      <c r="O22" s="78"/>
      <c r="P22" s="74"/>
      <c r="Q22" s="49"/>
      <c r="R22" s="17"/>
      <c r="S22" s="86"/>
      <c r="T22" s="22"/>
      <c r="U22" s="49"/>
      <c r="V22" s="141"/>
      <c r="W22" s="49"/>
      <c r="X22" s="144"/>
      <c r="Y22" s="49"/>
      <c r="Z22" s="100"/>
      <c r="AA22" s="49"/>
      <c r="AB22" s="97"/>
    </row>
    <row r="23" spans="1:28" x14ac:dyDescent="0.2">
      <c r="A23" s="43">
        <v>42771</v>
      </c>
      <c r="B23" s="47" t="s">
        <v>74</v>
      </c>
      <c r="C23" s="23"/>
      <c r="D23" s="18">
        <v>2293</v>
      </c>
      <c r="E23" s="19">
        <v>192</v>
      </c>
      <c r="F23" s="19">
        <v>192</v>
      </c>
      <c r="G23" s="21">
        <f>D23-E23</f>
        <v>2101</v>
      </c>
      <c r="H23" s="20">
        <v>117</v>
      </c>
      <c r="I23" s="49">
        <v>117</v>
      </c>
      <c r="J23" s="21">
        <f>G23-I23</f>
        <v>1984</v>
      </c>
      <c r="K23" s="55"/>
      <c r="L23" s="72">
        <v>117</v>
      </c>
      <c r="M23" s="67">
        <v>2567</v>
      </c>
      <c r="N23" s="55">
        <v>117</v>
      </c>
      <c r="O23" s="78">
        <v>117</v>
      </c>
      <c r="P23" s="74"/>
      <c r="Q23" s="52">
        <v>234</v>
      </c>
      <c r="R23" s="17"/>
      <c r="S23" s="86"/>
      <c r="T23" s="94">
        <v>2216</v>
      </c>
      <c r="U23" s="49">
        <v>117</v>
      </c>
      <c r="V23" s="96">
        <f>T23-U23</f>
        <v>2099</v>
      </c>
      <c r="W23" s="49">
        <v>117</v>
      </c>
      <c r="X23" s="144">
        <v>1982</v>
      </c>
      <c r="Y23" s="49"/>
      <c r="Z23" s="100"/>
      <c r="AA23" s="49"/>
      <c r="AB23" s="97"/>
    </row>
    <row r="24" spans="1:28" x14ac:dyDescent="0.2">
      <c r="A24" s="43" t="s">
        <v>51</v>
      </c>
      <c r="B24" s="47" t="s">
        <v>75</v>
      </c>
      <c r="C24" s="23"/>
      <c r="D24" s="18">
        <v>764</v>
      </c>
      <c r="E24" s="19"/>
      <c r="F24" s="19"/>
      <c r="G24" s="21"/>
      <c r="H24" s="20">
        <v>300</v>
      </c>
      <c r="I24" s="49"/>
      <c r="J24" s="19"/>
      <c r="K24" s="55"/>
      <c r="L24" s="72">
        <f>24+19</f>
        <v>43</v>
      </c>
      <c r="M24" s="68">
        <v>19</v>
      </c>
      <c r="N24" s="55">
        <v>300</v>
      </c>
      <c r="O24" s="78"/>
      <c r="P24" s="74"/>
      <c r="Q24" s="49"/>
      <c r="R24" s="17"/>
      <c r="S24" s="86"/>
      <c r="T24" s="22"/>
      <c r="U24" s="49"/>
      <c r="V24" s="141"/>
      <c r="W24" s="49"/>
      <c r="X24" s="144"/>
      <c r="Y24" s="49"/>
      <c r="Z24" s="100"/>
      <c r="AA24" s="49"/>
      <c r="AB24" s="97"/>
    </row>
    <row r="25" spans="1:28" x14ac:dyDescent="0.2">
      <c r="A25" s="43">
        <v>42769</v>
      </c>
      <c r="B25" s="47" t="s">
        <v>76</v>
      </c>
      <c r="C25" s="24"/>
      <c r="D25" s="22"/>
      <c r="E25" s="19">
        <v>150</v>
      </c>
      <c r="F25" s="19">
        <v>150</v>
      </c>
      <c r="G25" s="21">
        <v>150</v>
      </c>
      <c r="H25" s="20">
        <v>150</v>
      </c>
      <c r="I25" s="49"/>
      <c r="J25" s="19"/>
      <c r="K25" s="55"/>
      <c r="L25" s="72">
        <v>150</v>
      </c>
      <c r="M25" s="68">
        <v>150</v>
      </c>
      <c r="N25" s="55">
        <v>150</v>
      </c>
      <c r="O25" s="78">
        <v>150</v>
      </c>
      <c r="P25" s="74"/>
      <c r="Q25" s="49"/>
      <c r="R25" s="17"/>
      <c r="S25" s="86"/>
      <c r="T25" s="22"/>
      <c r="U25" s="49"/>
      <c r="V25" s="141"/>
      <c r="W25" s="49"/>
      <c r="X25" s="144"/>
      <c r="Y25" s="49"/>
      <c r="Z25" s="100"/>
      <c r="AA25" s="49"/>
      <c r="AB25" s="97"/>
    </row>
    <row r="26" spans="1:28" x14ac:dyDescent="0.2">
      <c r="A26" s="43" t="s">
        <v>126</v>
      </c>
      <c r="B26" s="65" t="s">
        <v>107</v>
      </c>
      <c r="C26" s="24"/>
      <c r="D26" s="22"/>
      <c r="E26" s="19"/>
      <c r="F26" s="19"/>
      <c r="G26" s="21"/>
      <c r="H26" s="20"/>
      <c r="I26" s="49"/>
      <c r="J26" s="19"/>
      <c r="K26" s="55"/>
      <c r="L26" s="72"/>
      <c r="M26" s="68">
        <v>603.48</v>
      </c>
      <c r="N26" s="55"/>
      <c r="O26" s="78"/>
      <c r="P26" s="74"/>
      <c r="Q26" s="49"/>
      <c r="R26" s="17"/>
      <c r="S26" s="86"/>
      <c r="T26" s="22"/>
      <c r="U26" s="49"/>
      <c r="V26" s="141"/>
      <c r="W26" s="49"/>
      <c r="X26" s="144"/>
      <c r="Y26" s="49"/>
      <c r="Z26" s="100"/>
      <c r="AA26" s="49"/>
      <c r="AB26" s="97"/>
    </row>
    <row r="27" spans="1:28" x14ac:dyDescent="0.2">
      <c r="A27" s="43" t="s">
        <v>126</v>
      </c>
      <c r="B27" s="65" t="s">
        <v>108</v>
      </c>
      <c r="C27" s="24"/>
      <c r="D27" s="22"/>
      <c r="E27" s="19"/>
      <c r="F27" s="19"/>
      <c r="G27" s="21"/>
      <c r="H27" s="20"/>
      <c r="I27" s="49"/>
      <c r="J27" s="19"/>
      <c r="K27" s="55">
        <v>1729.1</v>
      </c>
      <c r="L27" s="72"/>
      <c r="M27" s="69">
        <v>1741.03</v>
      </c>
      <c r="N27" s="55"/>
      <c r="O27" s="78"/>
      <c r="P27" s="74"/>
      <c r="Q27" s="49"/>
      <c r="R27" s="17"/>
      <c r="S27" s="86"/>
      <c r="T27" s="22"/>
      <c r="U27" s="49"/>
      <c r="V27" s="141"/>
      <c r="W27" s="49"/>
      <c r="X27" s="144"/>
      <c r="Y27" s="49"/>
      <c r="Z27" s="100"/>
      <c r="AA27" s="49"/>
      <c r="AB27" s="97"/>
    </row>
    <row r="28" spans="1:28" x14ac:dyDescent="0.2">
      <c r="A28" s="43" t="s">
        <v>126</v>
      </c>
      <c r="B28" s="65" t="s">
        <v>109</v>
      </c>
      <c r="C28" s="24"/>
      <c r="D28" s="22"/>
      <c r="E28" s="19"/>
      <c r="F28" s="19"/>
      <c r="G28" s="21"/>
      <c r="H28" s="20"/>
      <c r="I28" s="49"/>
      <c r="J28" s="19"/>
      <c r="K28" s="55"/>
      <c r="L28" s="72"/>
      <c r="M28" s="69"/>
      <c r="N28" s="55"/>
      <c r="O28" s="78"/>
      <c r="P28" s="74"/>
      <c r="Q28" s="49"/>
      <c r="R28" s="17"/>
      <c r="S28" s="86"/>
      <c r="T28" s="22"/>
      <c r="U28" s="49"/>
      <c r="V28" s="141"/>
      <c r="W28" s="49"/>
      <c r="X28" s="144"/>
      <c r="Y28" s="49"/>
      <c r="Z28" s="100"/>
      <c r="AA28" s="49"/>
      <c r="AB28" s="97"/>
    </row>
    <row r="29" spans="1:28" x14ac:dyDescent="0.2">
      <c r="A29" s="43" t="s">
        <v>126</v>
      </c>
      <c r="B29" s="65" t="s">
        <v>110</v>
      </c>
      <c r="C29" s="24"/>
      <c r="D29" s="22"/>
      <c r="E29" s="19"/>
      <c r="F29" s="19"/>
      <c r="G29" s="21"/>
      <c r="H29" s="20"/>
      <c r="I29" s="49"/>
      <c r="J29" s="19"/>
      <c r="K29" s="55">
        <v>4092.92</v>
      </c>
      <c r="L29" s="72"/>
      <c r="M29" s="69">
        <v>4122.68</v>
      </c>
      <c r="N29" s="55"/>
      <c r="O29" s="78"/>
      <c r="P29" s="74"/>
      <c r="Q29" s="49"/>
      <c r="R29" s="17"/>
      <c r="S29" s="86"/>
      <c r="T29" s="22"/>
      <c r="U29" s="49"/>
      <c r="V29" s="141"/>
      <c r="W29" s="49"/>
      <c r="X29" s="144"/>
      <c r="Y29" s="49"/>
      <c r="Z29" s="100"/>
      <c r="AA29" s="49"/>
      <c r="AB29" s="97"/>
    </row>
    <row r="30" spans="1:28" x14ac:dyDescent="0.2">
      <c r="A30" s="43" t="s">
        <v>126</v>
      </c>
      <c r="B30" s="65" t="s">
        <v>111</v>
      </c>
      <c r="C30" s="24"/>
      <c r="D30" s="83"/>
      <c r="E30" s="19"/>
      <c r="F30" s="19"/>
      <c r="G30" s="21"/>
      <c r="H30" s="20"/>
      <c r="I30" s="49"/>
      <c r="J30" s="19"/>
      <c r="K30" s="55">
        <v>11210.4</v>
      </c>
      <c r="L30" s="72"/>
      <c r="M30" s="69">
        <v>11294.84</v>
      </c>
      <c r="N30" s="55"/>
      <c r="O30" s="78"/>
      <c r="P30" s="74"/>
      <c r="Q30" s="49"/>
      <c r="R30" s="17"/>
      <c r="S30" s="86"/>
      <c r="T30" s="22"/>
      <c r="U30" s="49"/>
      <c r="V30" s="141"/>
      <c r="W30" s="49"/>
      <c r="X30" s="144"/>
      <c r="Y30" s="49"/>
      <c r="Z30" s="100"/>
      <c r="AA30" s="49"/>
      <c r="AB30" s="97"/>
    </row>
    <row r="31" spans="1:28" x14ac:dyDescent="0.2">
      <c r="A31" s="43" t="s">
        <v>126</v>
      </c>
      <c r="B31" s="65" t="s">
        <v>124</v>
      </c>
      <c r="C31" s="24"/>
      <c r="D31" s="83">
        <v>20680.82</v>
      </c>
      <c r="E31" s="19"/>
      <c r="F31" s="19"/>
      <c r="G31" s="21"/>
      <c r="H31" s="20"/>
      <c r="I31" s="49"/>
      <c r="J31" s="19"/>
      <c r="K31" s="55"/>
      <c r="L31" s="72"/>
      <c r="M31" s="69"/>
      <c r="N31" s="55"/>
      <c r="O31" s="78"/>
      <c r="P31" s="81">
        <v>23564.65</v>
      </c>
      <c r="Q31" s="49"/>
      <c r="R31" s="17"/>
      <c r="S31" s="86">
        <v>290</v>
      </c>
      <c r="T31" s="22"/>
      <c r="U31" s="49">
        <v>290</v>
      </c>
      <c r="V31" s="141"/>
      <c r="W31" s="49">
        <v>290</v>
      </c>
      <c r="X31" s="144"/>
      <c r="Y31" s="49"/>
      <c r="Z31" s="100"/>
      <c r="AA31" s="49"/>
      <c r="AB31" s="97"/>
    </row>
    <row r="32" spans="1:28" x14ac:dyDescent="0.2">
      <c r="A32" s="43">
        <v>42809</v>
      </c>
      <c r="B32" s="65" t="s">
        <v>92</v>
      </c>
      <c r="C32" s="24"/>
      <c r="D32" s="22"/>
      <c r="E32" s="19"/>
      <c r="F32" s="19"/>
      <c r="G32" s="21"/>
      <c r="H32" s="20"/>
      <c r="I32" s="49"/>
      <c r="J32" s="19"/>
      <c r="K32" s="55">
        <v>809.32</v>
      </c>
      <c r="L32" s="72"/>
      <c r="M32" s="69">
        <v>809.32</v>
      </c>
      <c r="N32" s="55"/>
      <c r="O32" s="78"/>
      <c r="P32" s="74"/>
      <c r="Q32" s="49"/>
      <c r="R32" s="17"/>
      <c r="S32" s="86"/>
      <c r="T32" s="22"/>
      <c r="U32" s="49"/>
      <c r="V32" s="141"/>
      <c r="W32" s="49"/>
      <c r="X32" s="144"/>
      <c r="Y32" s="49"/>
      <c r="Z32" s="100"/>
      <c r="AA32" s="49"/>
      <c r="AB32" s="97"/>
    </row>
    <row r="33" spans="1:28" ht="12" customHeight="1" x14ac:dyDescent="0.2">
      <c r="A33" s="43">
        <v>42809</v>
      </c>
      <c r="B33" s="65" t="s">
        <v>85</v>
      </c>
      <c r="C33" s="24"/>
      <c r="D33" s="22">
        <v>1523.41</v>
      </c>
      <c r="E33" s="19">
        <v>1523.41</v>
      </c>
      <c r="F33" s="19"/>
      <c r="G33" s="21"/>
      <c r="H33" s="20"/>
      <c r="I33" s="49"/>
      <c r="J33" s="19"/>
      <c r="K33" s="55">
        <v>1523.41</v>
      </c>
      <c r="L33" s="72"/>
      <c r="M33" s="67">
        <v>1523.41</v>
      </c>
      <c r="N33" s="55"/>
      <c r="O33" s="78"/>
      <c r="P33" s="74"/>
      <c r="Q33" s="49"/>
      <c r="R33" s="17"/>
      <c r="S33" s="86"/>
      <c r="T33" s="22"/>
      <c r="U33" s="49"/>
      <c r="V33" s="141"/>
      <c r="W33" s="49"/>
      <c r="X33" s="144"/>
      <c r="Y33" s="49"/>
      <c r="Z33" s="100"/>
      <c r="AA33" s="49"/>
      <c r="AB33" s="97"/>
    </row>
    <row r="34" spans="1:28" x14ac:dyDescent="0.2">
      <c r="A34" s="43">
        <v>42809</v>
      </c>
      <c r="B34" s="65" t="s">
        <v>86</v>
      </c>
      <c r="C34" s="24"/>
      <c r="D34" s="22">
        <v>1739.15</v>
      </c>
      <c r="E34" s="19">
        <v>1739.15</v>
      </c>
      <c r="F34" s="19"/>
      <c r="G34" s="21"/>
      <c r="H34" s="20"/>
      <c r="I34" s="49"/>
      <c r="J34" s="19"/>
      <c r="K34" s="55">
        <v>1739.15</v>
      </c>
      <c r="L34" s="72"/>
      <c r="M34" s="67">
        <v>1739.15</v>
      </c>
      <c r="N34" s="55"/>
      <c r="O34" s="78"/>
      <c r="P34" s="74"/>
      <c r="Q34" s="49"/>
      <c r="R34" s="17"/>
      <c r="S34" s="86"/>
      <c r="T34" s="22"/>
      <c r="U34" s="49"/>
      <c r="V34" s="141"/>
      <c r="W34" s="49"/>
      <c r="X34" s="144"/>
      <c r="Y34" s="49"/>
      <c r="Z34" s="100"/>
      <c r="AA34" s="49"/>
      <c r="AB34" s="97"/>
    </row>
    <row r="35" spans="1:28" x14ac:dyDescent="0.2">
      <c r="A35" s="43">
        <v>42809</v>
      </c>
      <c r="B35" s="65" t="s">
        <v>87</v>
      </c>
      <c r="C35" s="24"/>
      <c r="D35" s="22">
        <v>5269.43</v>
      </c>
      <c r="E35" s="19">
        <v>5269.43</v>
      </c>
      <c r="F35" s="19"/>
      <c r="G35" s="21"/>
      <c r="H35" s="20"/>
      <c r="I35" s="49"/>
      <c r="J35" s="19"/>
      <c r="K35" s="55">
        <v>5269.43</v>
      </c>
      <c r="L35" s="72" t="s">
        <v>54</v>
      </c>
      <c r="M35" s="67">
        <v>5269.43</v>
      </c>
      <c r="N35" s="55"/>
      <c r="O35" s="78"/>
      <c r="P35" s="74"/>
      <c r="Q35" s="49"/>
      <c r="R35" s="17"/>
      <c r="S35" s="86"/>
      <c r="T35" s="22"/>
      <c r="U35" s="49"/>
      <c r="V35" s="141"/>
      <c r="W35" s="49"/>
      <c r="X35" s="144"/>
      <c r="Y35" s="49"/>
      <c r="Z35" s="100"/>
      <c r="AA35" s="49"/>
      <c r="AB35" s="97"/>
    </row>
    <row r="36" spans="1:28" x14ac:dyDescent="0.2">
      <c r="A36" s="43">
        <v>42809</v>
      </c>
      <c r="B36" s="65" t="s">
        <v>98</v>
      </c>
      <c r="C36" s="24">
        <v>3608061428</v>
      </c>
      <c r="D36" s="83">
        <v>23360.37</v>
      </c>
      <c r="E36" s="19"/>
      <c r="F36" s="19"/>
      <c r="G36" s="21"/>
      <c r="H36" s="20"/>
      <c r="I36" s="49"/>
      <c r="J36" s="19"/>
      <c r="K36" s="55"/>
      <c r="L36" s="72"/>
      <c r="M36" s="67"/>
      <c r="N36" s="55"/>
      <c r="O36" s="78">
        <v>514</v>
      </c>
      <c r="P36" s="74"/>
      <c r="Q36" s="49"/>
      <c r="R36" s="17"/>
      <c r="S36" s="86"/>
      <c r="T36" s="22"/>
      <c r="U36" s="49"/>
      <c r="V36" s="141"/>
      <c r="W36" s="49"/>
      <c r="X36" s="144"/>
      <c r="Y36" s="49"/>
      <c r="Z36" s="100"/>
      <c r="AA36" s="49"/>
      <c r="AB36" s="97"/>
    </row>
    <row r="37" spans="1:28" x14ac:dyDescent="0.2">
      <c r="A37" s="43"/>
      <c r="B37" s="65" t="s">
        <v>99</v>
      </c>
      <c r="C37" s="24" t="s">
        <v>100</v>
      </c>
      <c r="D37" s="22"/>
      <c r="E37" s="19"/>
      <c r="F37" s="19"/>
      <c r="G37" s="21"/>
      <c r="H37" s="20"/>
      <c r="I37" s="49"/>
      <c r="J37" s="19"/>
      <c r="K37" s="55"/>
      <c r="L37" s="72"/>
      <c r="M37" s="67"/>
      <c r="N37" s="55"/>
      <c r="O37" s="78"/>
      <c r="P37" s="74"/>
      <c r="Q37" s="49"/>
      <c r="R37" s="17"/>
      <c r="S37" s="86"/>
      <c r="T37" s="22"/>
      <c r="U37" s="49"/>
      <c r="V37" s="141"/>
      <c r="W37" s="49"/>
      <c r="X37" s="144"/>
      <c r="Y37" s="49"/>
      <c r="Z37" s="100"/>
      <c r="AA37" s="49"/>
      <c r="AB37" s="97"/>
    </row>
    <row r="38" spans="1:28" x14ac:dyDescent="0.2">
      <c r="A38" s="43">
        <v>42786</v>
      </c>
      <c r="B38" s="47" t="s">
        <v>77</v>
      </c>
      <c r="C38" s="24"/>
      <c r="D38" s="22">
        <v>212.46</v>
      </c>
      <c r="E38" s="19">
        <v>212.46</v>
      </c>
      <c r="F38" s="19"/>
      <c r="G38" s="21"/>
      <c r="H38" s="20">
        <v>212.46</v>
      </c>
      <c r="I38" s="49"/>
      <c r="J38" s="19"/>
      <c r="K38" s="55"/>
      <c r="L38" s="72"/>
      <c r="M38" s="68">
        <v>212.46</v>
      </c>
      <c r="N38" s="55">
        <v>212.46</v>
      </c>
      <c r="O38" s="78"/>
      <c r="P38" s="74"/>
      <c r="Q38" s="49"/>
      <c r="R38" s="17"/>
      <c r="S38" s="86"/>
      <c r="T38" s="22"/>
      <c r="U38" s="49"/>
      <c r="V38" s="141"/>
      <c r="W38" s="49"/>
      <c r="X38" s="144"/>
      <c r="Y38" s="49"/>
      <c r="Z38" s="100"/>
      <c r="AA38" s="49"/>
      <c r="AB38" s="97"/>
    </row>
    <row r="39" spans="1:28" x14ac:dyDescent="0.2">
      <c r="A39" s="43">
        <v>42748</v>
      </c>
      <c r="B39" s="47" t="s">
        <v>78</v>
      </c>
      <c r="C39" s="23"/>
      <c r="D39" s="18"/>
      <c r="E39" s="19">
        <v>400</v>
      </c>
      <c r="F39" s="19"/>
      <c r="G39" s="21"/>
      <c r="H39" s="20"/>
      <c r="I39" s="49"/>
      <c r="J39" s="19"/>
      <c r="K39" s="55"/>
      <c r="L39" s="72"/>
      <c r="M39" s="68">
        <v>400</v>
      </c>
      <c r="N39" s="55">
        <v>400</v>
      </c>
      <c r="O39" s="78"/>
      <c r="P39" s="74"/>
      <c r="Q39" s="49"/>
      <c r="R39" s="17"/>
      <c r="S39" s="86"/>
      <c r="T39" s="22"/>
      <c r="U39" s="49"/>
      <c r="V39" s="141"/>
      <c r="W39" s="49"/>
      <c r="X39" s="144"/>
      <c r="Y39" s="49"/>
      <c r="Z39" s="100"/>
      <c r="AA39" s="49"/>
      <c r="AB39" s="97"/>
    </row>
    <row r="40" spans="1:28" x14ac:dyDescent="0.2">
      <c r="A40" s="43">
        <v>42782</v>
      </c>
      <c r="B40" s="47" t="s">
        <v>79</v>
      </c>
      <c r="C40" s="23">
        <v>954323084</v>
      </c>
      <c r="D40" s="18">
        <v>388.26</v>
      </c>
      <c r="E40" s="19">
        <v>388.26</v>
      </c>
      <c r="F40" s="19">
        <v>0</v>
      </c>
      <c r="G40" s="21">
        <v>764.32</v>
      </c>
      <c r="H40" s="20">
        <v>764.42</v>
      </c>
      <c r="I40" s="49"/>
      <c r="J40" s="19"/>
      <c r="K40" s="55"/>
      <c r="L40" s="72">
        <f>388.26+376.06</f>
        <v>764.31999999999994</v>
      </c>
      <c r="M40" s="68">
        <v>378.1</v>
      </c>
      <c r="N40" s="55">
        <v>378.1</v>
      </c>
      <c r="O40" s="78"/>
      <c r="P40" s="74"/>
      <c r="Q40" s="49">
        <v>444.18</v>
      </c>
      <c r="R40" s="17"/>
      <c r="S40" s="86"/>
      <c r="T40" s="94">
        <v>766</v>
      </c>
      <c r="U40" s="49">
        <v>377</v>
      </c>
      <c r="V40" s="96">
        <f>T40-U40</f>
        <v>389</v>
      </c>
      <c r="W40" s="49"/>
      <c r="X40" s="101"/>
      <c r="Y40" s="49"/>
      <c r="Z40" s="101"/>
      <c r="AA40" s="49"/>
      <c r="AB40" s="98"/>
    </row>
    <row r="41" spans="1:28" x14ac:dyDescent="0.2">
      <c r="A41" s="43">
        <v>42781</v>
      </c>
      <c r="B41" s="47" t="s">
        <v>80</v>
      </c>
      <c r="C41" s="23">
        <v>200155934</v>
      </c>
      <c r="D41" s="18">
        <v>5212</v>
      </c>
      <c r="E41" s="19">
        <v>1084</v>
      </c>
      <c r="F41" s="19">
        <v>1773</v>
      </c>
      <c r="G41" s="21">
        <f>D41-E41</f>
        <v>4128</v>
      </c>
      <c r="H41" s="20">
        <v>682</v>
      </c>
      <c r="I41" s="49"/>
      <c r="J41" s="19"/>
      <c r="K41" s="55"/>
      <c r="L41" s="72">
        <v>463</v>
      </c>
      <c r="M41" s="68">
        <v>463</v>
      </c>
      <c r="N41" s="55">
        <v>463</v>
      </c>
      <c r="O41" s="78"/>
      <c r="P41" s="74"/>
      <c r="Q41" s="49">
        <v>411</v>
      </c>
      <c r="R41" s="17"/>
      <c r="S41" s="86">
        <v>2829</v>
      </c>
      <c r="T41" s="22"/>
      <c r="U41" s="49"/>
      <c r="V41" s="141"/>
      <c r="W41" s="49"/>
      <c r="X41" s="144"/>
      <c r="Y41" s="49"/>
      <c r="Z41" s="100"/>
      <c r="AA41" s="49"/>
      <c r="AB41" s="97"/>
    </row>
    <row r="42" spans="1:28" x14ac:dyDescent="0.2">
      <c r="A42" s="43">
        <v>42840</v>
      </c>
      <c r="B42" s="47" t="s">
        <v>81</v>
      </c>
      <c r="C42" s="23"/>
      <c r="D42" s="18"/>
      <c r="E42" s="19">
        <v>422</v>
      </c>
      <c r="F42" s="19"/>
      <c r="G42" s="21"/>
      <c r="H42" s="20"/>
      <c r="I42" s="49"/>
      <c r="J42" s="19"/>
      <c r="K42" s="55"/>
      <c r="L42" s="72"/>
      <c r="M42" s="68">
        <v>521.75</v>
      </c>
      <c r="N42" s="55">
        <v>521.75</v>
      </c>
      <c r="O42" s="78"/>
      <c r="P42" s="74"/>
      <c r="Q42" s="49"/>
      <c r="R42" s="17"/>
      <c r="S42" s="86">
        <v>422.35</v>
      </c>
      <c r="T42" s="22"/>
      <c r="U42" s="49">
        <v>422.35</v>
      </c>
      <c r="V42" s="141"/>
      <c r="W42" s="49">
        <v>422.35</v>
      </c>
      <c r="X42" s="144"/>
      <c r="Y42" s="49"/>
      <c r="Z42" s="100"/>
      <c r="AA42" s="49"/>
      <c r="AB42" s="97"/>
    </row>
    <row r="43" spans="1:28" x14ac:dyDescent="0.2">
      <c r="A43" s="43">
        <v>42807</v>
      </c>
      <c r="B43" s="47" t="s">
        <v>56</v>
      </c>
      <c r="C43" s="24"/>
      <c r="D43" s="22"/>
      <c r="E43" s="19"/>
      <c r="F43" s="19"/>
      <c r="G43" s="21"/>
      <c r="H43" s="20"/>
      <c r="I43" s="49"/>
      <c r="J43" s="19"/>
      <c r="K43" s="66">
        <f>SUM(K40:K42)</f>
        <v>0</v>
      </c>
      <c r="L43" s="72">
        <f>751.08+250.36+246.99</f>
        <v>1248.43</v>
      </c>
      <c r="M43" s="68"/>
      <c r="N43" s="55"/>
      <c r="O43" s="78"/>
      <c r="P43" s="74"/>
      <c r="Q43" s="49"/>
      <c r="R43" s="17"/>
      <c r="S43" s="86"/>
      <c r="T43" s="22"/>
      <c r="U43" s="49"/>
      <c r="V43" s="141"/>
      <c r="W43" s="49"/>
      <c r="X43" s="144"/>
      <c r="Y43" s="49"/>
      <c r="Z43" s="100"/>
      <c r="AA43" s="49"/>
      <c r="AB43" s="97"/>
    </row>
    <row r="44" spans="1:28" x14ac:dyDescent="0.2">
      <c r="A44" s="43"/>
      <c r="B44" s="47" t="s">
        <v>57</v>
      </c>
      <c r="C44" s="24"/>
      <c r="D44" s="22"/>
      <c r="E44" s="19"/>
      <c r="F44" s="19"/>
      <c r="G44" s="21"/>
      <c r="H44" s="20"/>
      <c r="I44" s="49"/>
      <c r="J44" s="19"/>
      <c r="K44" s="55"/>
      <c r="L44" s="72">
        <f>151.2+50.4+50.4</f>
        <v>252</v>
      </c>
      <c r="M44" s="68"/>
      <c r="N44" s="55"/>
      <c r="O44" s="78"/>
      <c r="P44" s="74"/>
      <c r="Q44" s="49"/>
      <c r="R44" s="17"/>
      <c r="S44" s="86"/>
      <c r="T44" s="22"/>
      <c r="U44" s="49"/>
      <c r="V44" s="141"/>
      <c r="W44" s="49"/>
      <c r="X44" s="144"/>
      <c r="Y44" s="49"/>
      <c r="Z44" s="100"/>
      <c r="AA44" s="49"/>
      <c r="AB44" s="97"/>
    </row>
    <row r="45" spans="1:28" x14ac:dyDescent="0.2">
      <c r="A45" s="43"/>
      <c r="B45" s="47" t="s">
        <v>117</v>
      </c>
      <c r="C45" s="24"/>
      <c r="D45" s="22"/>
      <c r="E45" s="19"/>
      <c r="F45" s="19"/>
      <c r="G45" s="21"/>
      <c r="H45" s="20"/>
      <c r="I45" s="49"/>
      <c r="J45" s="19"/>
      <c r="K45" s="55"/>
      <c r="L45" s="72"/>
      <c r="M45" s="68"/>
      <c r="N45" s="55"/>
      <c r="O45" s="78"/>
      <c r="P45" s="74"/>
      <c r="Q45" s="49"/>
      <c r="R45" s="17"/>
      <c r="S45" s="86">
        <v>49.85</v>
      </c>
      <c r="T45" s="22"/>
      <c r="U45" s="49"/>
      <c r="V45" s="141"/>
      <c r="W45" s="49"/>
      <c r="X45" s="144"/>
      <c r="Y45" s="49"/>
      <c r="Z45" s="100"/>
      <c r="AA45" s="49"/>
      <c r="AB45" s="97"/>
    </row>
    <row r="46" spans="1:28" x14ac:dyDescent="0.2">
      <c r="A46" s="43"/>
      <c r="B46" s="47" t="s">
        <v>116</v>
      </c>
      <c r="C46" s="24"/>
      <c r="D46" s="22"/>
      <c r="E46" s="19"/>
      <c r="F46" s="19"/>
      <c r="G46" s="21"/>
      <c r="H46" s="20"/>
      <c r="I46" s="49"/>
      <c r="J46" s="19"/>
      <c r="K46" s="55"/>
      <c r="L46" s="72"/>
      <c r="M46" s="68"/>
      <c r="N46" s="55"/>
      <c r="O46" s="78"/>
      <c r="P46" s="74"/>
      <c r="Q46" s="49">
        <v>140</v>
      </c>
      <c r="R46" s="17"/>
      <c r="S46" s="86"/>
      <c r="T46" s="22"/>
      <c r="U46" s="49"/>
      <c r="V46" s="141"/>
      <c r="W46" s="49"/>
      <c r="X46" s="144"/>
      <c r="Y46" s="49"/>
      <c r="Z46" s="100"/>
      <c r="AA46" s="49"/>
      <c r="AB46" s="97"/>
    </row>
    <row r="47" spans="1:28" x14ac:dyDescent="0.2">
      <c r="A47" s="44"/>
      <c r="B47" s="47" t="s">
        <v>115</v>
      </c>
      <c r="C47" s="23"/>
      <c r="D47" s="18"/>
      <c r="F47" s="20">
        <f>SUM(F15:F39)</f>
        <v>1712.17</v>
      </c>
      <c r="I47" s="49"/>
      <c r="J47" s="19"/>
      <c r="K47" s="55"/>
      <c r="L47" s="72"/>
      <c r="M47" s="68"/>
      <c r="N47" s="55"/>
      <c r="O47" s="78"/>
      <c r="P47" s="74"/>
      <c r="Q47" s="49"/>
      <c r="R47" s="17"/>
      <c r="S47" s="86">
        <f>3730.93+321.54</f>
        <v>4052.47</v>
      </c>
      <c r="T47" s="22"/>
      <c r="U47" s="49"/>
      <c r="V47" s="141"/>
      <c r="W47" s="49"/>
      <c r="X47" s="144"/>
      <c r="Y47" s="49"/>
      <c r="Z47" s="100"/>
      <c r="AA47" s="49"/>
      <c r="AB47" s="97"/>
    </row>
    <row r="48" spans="1:28" ht="13.5" thickBot="1" x14ac:dyDescent="0.25">
      <c r="A48" s="45"/>
      <c r="B48" s="48"/>
      <c r="C48" s="25"/>
      <c r="D48" s="27"/>
      <c r="E48" s="20">
        <f>SUM(E15:E38)</f>
        <v>13099.369999999999</v>
      </c>
      <c r="F48" s="28"/>
      <c r="G48" s="21">
        <f>SUM(G2:G44)</f>
        <v>18654.5</v>
      </c>
      <c r="H48" s="20">
        <f>SUM(H2:H44)</f>
        <v>9020.8599999999988</v>
      </c>
      <c r="I48" s="52">
        <f>SUM(I2:I44)</f>
        <v>5604.75</v>
      </c>
      <c r="J48" s="28">
        <f>SUM(J6:J47)</f>
        <v>6425.8</v>
      </c>
      <c r="K48" s="57">
        <f>SUM(G48:J48)</f>
        <v>39705.910000000003</v>
      </c>
      <c r="L48" s="87">
        <f t="shared" ref="L48:AA48" si="0">SUM(L2:L47)</f>
        <v>9013.06</v>
      </c>
      <c r="M48" s="88">
        <f t="shared" si="0"/>
        <v>43918.670000000006</v>
      </c>
      <c r="N48" s="89">
        <f t="shared" si="0"/>
        <v>9900.4499999999989</v>
      </c>
      <c r="O48" s="89">
        <f t="shared" si="0"/>
        <v>4050.05</v>
      </c>
      <c r="P48" s="90">
        <f t="shared" si="0"/>
        <v>26594.38</v>
      </c>
      <c r="Q48" s="91">
        <f t="shared" si="0"/>
        <v>4608.6299999999992</v>
      </c>
      <c r="R48" s="90">
        <f t="shared" si="0"/>
        <v>3844.83</v>
      </c>
      <c r="S48" s="89">
        <f t="shared" si="0"/>
        <v>13634.99</v>
      </c>
      <c r="T48" s="95">
        <f t="shared" si="0"/>
        <v>5810.11</v>
      </c>
      <c r="U48" s="91">
        <f t="shared" si="0"/>
        <v>6107.82</v>
      </c>
      <c r="V48" s="95">
        <f t="shared" si="0"/>
        <v>4495.71</v>
      </c>
      <c r="W48" s="138">
        <f t="shared" si="0"/>
        <v>4348.18</v>
      </c>
      <c r="X48" s="88">
        <f t="shared" si="0"/>
        <v>4998.83</v>
      </c>
      <c r="Y48" s="138">
        <f t="shared" si="0"/>
        <v>0</v>
      </c>
      <c r="Z48" s="88">
        <f t="shared" si="0"/>
        <v>0</v>
      </c>
      <c r="AA48" s="138">
        <f t="shared" si="0"/>
        <v>0</v>
      </c>
      <c r="AB48" s="139">
        <f t="shared" ref="AB48" si="1">SUM(AB2:AB47)</f>
        <v>0</v>
      </c>
    </row>
    <row r="49" spans="1:27" x14ac:dyDescent="0.2">
      <c r="A49" s="15"/>
      <c r="B49" s="15"/>
      <c r="C49" s="29"/>
      <c r="D49" s="16"/>
      <c r="E49" s="14"/>
      <c r="F49" s="14"/>
      <c r="G49" s="30"/>
      <c r="H49" s="13"/>
      <c r="K49" s="13"/>
      <c r="N49" s="13"/>
      <c r="O49" s="84"/>
      <c r="W49" s="103"/>
      <c r="X49" s="145"/>
      <c r="Y49" s="103"/>
      <c r="Z49" s="15"/>
      <c r="AA49" s="103"/>
    </row>
    <row r="50" spans="1:27" x14ac:dyDescent="0.2">
      <c r="O50" s="84"/>
      <c r="W50" s="103"/>
      <c r="X50" s="145"/>
      <c r="Y50" s="103"/>
      <c r="Z50" s="15"/>
      <c r="AA50" s="103"/>
    </row>
    <row r="51" spans="1:27" x14ac:dyDescent="0.2">
      <c r="O51" s="6"/>
      <c r="W51" s="103"/>
      <c r="X51" s="145"/>
      <c r="Y51" s="103"/>
      <c r="Z51" s="15"/>
      <c r="AA51" s="103"/>
    </row>
    <row r="52" spans="1:27" x14ac:dyDescent="0.2">
      <c r="I52" s="1" t="e">
        <f>H2+H19+#REF!+H15+H16++#REF!+H35+H38+#REF!+H5</f>
        <v>#REF!</v>
      </c>
      <c r="L52" s="50" t="e">
        <f>H2+#REF!+H10+H6+#REF!+H15+H16+H17+H38+H35</f>
        <v>#REF!</v>
      </c>
      <c r="N52" s="12"/>
      <c r="O52" s="6"/>
      <c r="W52" s="103"/>
      <c r="X52" s="145"/>
      <c r="Y52" s="103"/>
      <c r="Z52" s="15"/>
      <c r="AA52" s="103"/>
    </row>
    <row r="53" spans="1:27" x14ac:dyDescent="0.2">
      <c r="O53" s="6"/>
      <c r="W53" s="103"/>
      <c r="X53" s="145"/>
      <c r="Y53" s="103"/>
      <c r="Z53" s="15"/>
      <c r="AA53" s="103"/>
    </row>
    <row r="54" spans="1:27" x14ac:dyDescent="0.2">
      <c r="O54" s="6"/>
      <c r="W54" s="103"/>
      <c r="X54" s="145"/>
      <c r="Y54" s="103"/>
      <c r="Z54" s="15"/>
      <c r="AA54" s="103"/>
    </row>
    <row r="55" spans="1:27" x14ac:dyDescent="0.2">
      <c r="O55" s="6"/>
      <c r="W55" s="103"/>
      <c r="X55" s="145"/>
      <c r="Y55" s="103"/>
      <c r="Z55" s="15"/>
      <c r="AA55" s="103"/>
    </row>
    <row r="56" spans="1:27" x14ac:dyDescent="0.2">
      <c r="O56" s="6"/>
      <c r="W56" s="103"/>
      <c r="X56" s="145"/>
      <c r="Y56" s="103"/>
      <c r="Z56" s="15"/>
      <c r="AA56" s="103"/>
    </row>
    <row r="57" spans="1:27" x14ac:dyDescent="0.2">
      <c r="O57" s="6"/>
      <c r="W57" s="103"/>
      <c r="X57" s="145"/>
      <c r="Y57" s="103"/>
      <c r="Z57" s="15"/>
      <c r="AA57" s="103"/>
    </row>
    <row r="58" spans="1:27" x14ac:dyDescent="0.2">
      <c r="O58" s="6"/>
      <c r="W58" s="103"/>
      <c r="X58" s="145"/>
      <c r="Y58" s="103"/>
      <c r="Z58" s="15"/>
      <c r="AA58" s="103"/>
    </row>
    <row r="59" spans="1:27" x14ac:dyDescent="0.2">
      <c r="O59" s="6"/>
      <c r="W59" s="103"/>
      <c r="X59" s="145"/>
      <c r="Y59" s="103"/>
      <c r="Z59" s="15"/>
      <c r="AA59" s="103"/>
    </row>
    <row r="60" spans="1:27" x14ac:dyDescent="0.2">
      <c r="O60" s="6"/>
      <c r="W60" s="103"/>
      <c r="X60" s="145"/>
      <c r="Y60" s="103"/>
      <c r="Z60" s="15"/>
      <c r="AA60" s="103"/>
    </row>
    <row r="61" spans="1:27" x14ac:dyDescent="0.2">
      <c r="O61" s="6"/>
      <c r="W61" s="103"/>
      <c r="X61" s="145"/>
      <c r="Y61" s="103"/>
      <c r="Z61" s="15"/>
      <c r="AA61" s="103"/>
    </row>
    <row r="62" spans="1:27" x14ac:dyDescent="0.2">
      <c r="O62" s="6"/>
      <c r="W62" s="103"/>
      <c r="X62" s="145"/>
      <c r="Y62" s="103"/>
      <c r="Z62" s="15"/>
      <c r="AA62" s="103"/>
    </row>
    <row r="63" spans="1:27" x14ac:dyDescent="0.2">
      <c r="O63" s="6"/>
      <c r="W63" s="103"/>
      <c r="X63" s="145"/>
      <c r="Y63" s="103"/>
      <c r="Z63" s="15"/>
      <c r="AA63" s="103"/>
    </row>
    <row r="64" spans="1:27" x14ac:dyDescent="0.2">
      <c r="O64" s="6"/>
      <c r="W64" s="103"/>
      <c r="X64" s="145"/>
      <c r="Y64" s="103"/>
      <c r="Z64" s="15"/>
      <c r="AA64" s="103"/>
    </row>
    <row r="65" spans="15:27" x14ac:dyDescent="0.2">
      <c r="O65" s="6"/>
      <c r="W65" s="103"/>
      <c r="X65" s="145"/>
      <c r="Y65" s="103"/>
      <c r="Z65" s="15"/>
      <c r="AA65" s="103"/>
    </row>
    <row r="66" spans="15:27" x14ac:dyDescent="0.2">
      <c r="O66" s="6"/>
      <c r="W66" s="103"/>
      <c r="X66" s="145"/>
      <c r="Y66" s="103"/>
      <c r="Z66" s="15"/>
      <c r="AA66" s="103"/>
    </row>
    <row r="67" spans="15:27" x14ac:dyDescent="0.2">
      <c r="O67" s="6"/>
      <c r="W67" s="103"/>
      <c r="X67" s="145"/>
      <c r="Y67" s="103"/>
      <c r="Z67" s="15"/>
      <c r="AA67" s="103"/>
    </row>
    <row r="68" spans="15:27" x14ac:dyDescent="0.2">
      <c r="O68" s="6"/>
      <c r="W68" s="103"/>
      <c r="X68" s="145"/>
      <c r="Y68" s="103"/>
      <c r="Z68" s="15"/>
      <c r="AA68" s="103"/>
    </row>
    <row r="69" spans="15:27" x14ac:dyDescent="0.2">
      <c r="W69" s="103"/>
      <c r="X69" s="145"/>
      <c r="Y69" s="103"/>
      <c r="Z69" s="15"/>
      <c r="AA69" s="103"/>
    </row>
    <row r="70" spans="15:27" x14ac:dyDescent="0.2">
      <c r="W70" s="103"/>
      <c r="X70" s="145"/>
      <c r="Y70" s="103"/>
      <c r="Z70" s="15"/>
      <c r="AA70" s="103"/>
    </row>
    <row r="71" spans="15:27" x14ac:dyDescent="0.2">
      <c r="W71" s="103"/>
      <c r="X71" s="145"/>
      <c r="Y71" s="103"/>
      <c r="Z71" s="15"/>
      <c r="AA71" s="103"/>
    </row>
    <row r="72" spans="15:27" x14ac:dyDescent="0.2">
      <c r="W72" s="103"/>
      <c r="X72" s="145"/>
      <c r="Y72" s="103"/>
      <c r="Z72" s="15"/>
      <c r="AA72" s="103"/>
    </row>
    <row r="73" spans="15:27" x14ac:dyDescent="0.2">
      <c r="W73" s="103"/>
      <c r="X73" s="145"/>
      <c r="Y73" s="103"/>
      <c r="Z73" s="15"/>
      <c r="AA73" s="103"/>
    </row>
    <row r="74" spans="15:27" x14ac:dyDescent="0.2">
      <c r="W74" s="103"/>
      <c r="X74" s="145"/>
      <c r="Y74" s="103"/>
      <c r="Z74" s="15"/>
      <c r="AA74" s="103"/>
    </row>
    <row r="75" spans="15:27" x14ac:dyDescent="0.2">
      <c r="W75" s="103"/>
      <c r="X75" s="145"/>
      <c r="Y75" s="103"/>
      <c r="Z75" s="15"/>
      <c r="AA75" s="103"/>
    </row>
    <row r="76" spans="15:27" x14ac:dyDescent="0.2">
      <c r="W76" s="103"/>
      <c r="X76" s="145"/>
      <c r="Y76" s="103"/>
      <c r="Z76" s="15"/>
      <c r="AA76" s="103"/>
    </row>
    <row r="77" spans="15:27" x14ac:dyDescent="0.2">
      <c r="W77" s="103"/>
      <c r="X77" s="145"/>
      <c r="Y77" s="103"/>
      <c r="Z77" s="15"/>
      <c r="AA77" s="103"/>
    </row>
    <row r="78" spans="15:27" x14ac:dyDescent="0.2">
      <c r="W78" s="103"/>
      <c r="X78" s="145"/>
      <c r="Y78" s="103"/>
      <c r="Z78" s="15"/>
      <c r="AA78" s="103"/>
    </row>
    <row r="79" spans="15:27" x14ac:dyDescent="0.2">
      <c r="W79" s="103"/>
      <c r="X79" s="145"/>
      <c r="Y79" s="103"/>
      <c r="Z79" s="15"/>
      <c r="AA79" s="103"/>
    </row>
    <row r="80" spans="15:27" x14ac:dyDescent="0.2">
      <c r="W80" s="103"/>
      <c r="X80" s="145"/>
      <c r="Y80" s="103"/>
      <c r="Z80" s="15"/>
      <c r="AA80" s="103"/>
    </row>
    <row r="81" spans="23:27" x14ac:dyDescent="0.2">
      <c r="W81" s="103"/>
      <c r="X81" s="145"/>
      <c r="Y81" s="103"/>
      <c r="Z81" s="15"/>
      <c r="AA81" s="103"/>
    </row>
    <row r="82" spans="23:27" x14ac:dyDescent="0.2">
      <c r="W82" s="103"/>
      <c r="X82" s="145"/>
      <c r="Y82" s="103"/>
      <c r="Z82" s="15"/>
      <c r="AA82" s="103"/>
    </row>
    <row r="83" spans="23:27" x14ac:dyDescent="0.2">
      <c r="W83" s="103"/>
      <c r="X83" s="145"/>
      <c r="Y83" s="103"/>
      <c r="Z83" s="15"/>
      <c r="AA83" s="103"/>
    </row>
    <row r="84" spans="23:27" x14ac:dyDescent="0.2">
      <c r="W84" s="103"/>
      <c r="X84" s="145"/>
      <c r="Y84" s="103"/>
      <c r="Z84" s="15"/>
      <c r="AA84" s="103"/>
    </row>
    <row r="85" spans="23:27" x14ac:dyDescent="0.2">
      <c r="W85" s="103"/>
      <c r="X85" s="145"/>
      <c r="Y85" s="103"/>
      <c r="Z85" s="15"/>
      <c r="AA85" s="103"/>
    </row>
    <row r="86" spans="23:27" x14ac:dyDescent="0.2">
      <c r="W86" s="103"/>
      <c r="X86" s="145"/>
      <c r="Y86" s="103"/>
      <c r="Z86" s="15"/>
      <c r="AA86" s="103"/>
    </row>
    <row r="87" spans="23:27" x14ac:dyDescent="0.2">
      <c r="W87" s="103"/>
      <c r="X87" s="145"/>
      <c r="Y87" s="103"/>
      <c r="Z87" s="15"/>
      <c r="AA87" s="103"/>
    </row>
    <row r="88" spans="23:27" x14ac:dyDescent="0.2">
      <c r="W88" s="103"/>
      <c r="X88" s="145"/>
      <c r="Y88" s="103"/>
      <c r="Z88" s="15"/>
      <c r="AA88" s="103"/>
    </row>
    <row r="89" spans="23:27" x14ac:dyDescent="0.2">
      <c r="W89" s="103"/>
      <c r="X89" s="145"/>
      <c r="Y89" s="103"/>
      <c r="Z89" s="15"/>
      <c r="AA89" s="103"/>
    </row>
    <row r="90" spans="23:27" x14ac:dyDescent="0.2">
      <c r="W90" s="103"/>
      <c r="X90" s="145"/>
      <c r="Y90" s="103"/>
      <c r="Z90" s="15"/>
      <c r="AA90" s="103"/>
    </row>
    <row r="91" spans="23:27" x14ac:dyDescent="0.2">
      <c r="W91" s="103"/>
      <c r="X91" s="145"/>
      <c r="Y91" s="103"/>
      <c r="Z91" s="15"/>
      <c r="AA91" s="103"/>
    </row>
    <row r="92" spans="23:27" x14ac:dyDescent="0.2">
      <c r="W92" s="103"/>
      <c r="X92" s="145"/>
      <c r="Y92" s="103"/>
      <c r="Z92" s="15"/>
      <c r="AA92" s="103"/>
    </row>
    <row r="93" spans="23:27" x14ac:dyDescent="0.2">
      <c r="W93" s="103"/>
      <c r="X93" s="145"/>
      <c r="Y93" s="103"/>
      <c r="Z93" s="15"/>
      <c r="AA93" s="103"/>
    </row>
    <row r="94" spans="23:27" x14ac:dyDescent="0.2">
      <c r="W94" s="103"/>
      <c r="X94" s="145"/>
      <c r="Y94" s="103"/>
      <c r="Z94" s="15"/>
      <c r="AA94" s="103"/>
    </row>
    <row r="95" spans="23:27" x14ac:dyDescent="0.2">
      <c r="W95" s="103"/>
      <c r="X95" s="145"/>
      <c r="Y95" s="103"/>
      <c r="Z95" s="15"/>
      <c r="AA95" s="103"/>
    </row>
    <row r="96" spans="23:27" x14ac:dyDescent="0.2">
      <c r="W96" s="103"/>
      <c r="X96" s="145"/>
      <c r="Y96" s="103"/>
      <c r="Z96" s="15"/>
      <c r="AA96" s="103"/>
    </row>
    <row r="97" spans="23:27" x14ac:dyDescent="0.2">
      <c r="W97" s="103"/>
      <c r="X97" s="145"/>
      <c r="Y97" s="103"/>
      <c r="Z97" s="15"/>
      <c r="AA97" s="103"/>
    </row>
    <row r="98" spans="23:27" x14ac:dyDescent="0.2">
      <c r="W98" s="103"/>
      <c r="X98" s="145"/>
      <c r="Y98" s="103"/>
      <c r="Z98" s="15"/>
      <c r="AA98" s="103"/>
    </row>
    <row r="99" spans="23:27" x14ac:dyDescent="0.2">
      <c r="W99" s="103"/>
      <c r="X99" s="145"/>
      <c r="Y99" s="103"/>
      <c r="Z99" s="15"/>
      <c r="AA99" s="103"/>
    </row>
    <row r="100" spans="23:27" x14ac:dyDescent="0.2">
      <c r="W100" s="103"/>
      <c r="X100" s="145"/>
      <c r="Y100" s="103"/>
      <c r="Z100" s="15"/>
      <c r="AA100" s="103"/>
    </row>
    <row r="101" spans="23:27" x14ac:dyDescent="0.2">
      <c r="W101" s="103"/>
      <c r="X101" s="145"/>
      <c r="Y101" s="103"/>
      <c r="Z101" s="15"/>
      <c r="AA101" s="103"/>
    </row>
    <row r="102" spans="23:27" x14ac:dyDescent="0.2">
      <c r="W102" s="103"/>
      <c r="X102" s="145"/>
      <c r="Y102" s="103"/>
      <c r="Z102" s="15"/>
      <c r="AA102" s="103"/>
    </row>
    <row r="103" spans="23:27" x14ac:dyDescent="0.2">
      <c r="W103" s="103"/>
      <c r="X103" s="145"/>
      <c r="Y103" s="103"/>
      <c r="Z103" s="15"/>
      <c r="AA103" s="103"/>
    </row>
    <row r="104" spans="23:27" x14ac:dyDescent="0.2">
      <c r="W104" s="103"/>
      <c r="X104" s="145"/>
      <c r="Y104" s="103"/>
      <c r="Z104" s="15"/>
      <c r="AA104" s="103"/>
    </row>
    <row r="105" spans="23:27" x14ac:dyDescent="0.2">
      <c r="W105" s="103"/>
      <c r="X105" s="145"/>
      <c r="Y105" s="103"/>
      <c r="Z105" s="15"/>
      <c r="AA105" s="103"/>
    </row>
    <row r="106" spans="23:27" x14ac:dyDescent="0.2">
      <c r="W106" s="103"/>
      <c r="X106" s="145"/>
      <c r="Y106" s="103"/>
      <c r="Z106" s="15"/>
      <c r="AA106" s="103"/>
    </row>
    <row r="107" spans="23:27" x14ac:dyDescent="0.2">
      <c r="W107" s="103"/>
      <c r="X107" s="145"/>
      <c r="Y107" s="103"/>
      <c r="Z107" s="15"/>
      <c r="AA107" s="103"/>
    </row>
    <row r="108" spans="23:27" x14ac:dyDescent="0.2">
      <c r="W108" s="103"/>
      <c r="X108" s="145"/>
      <c r="Y108" s="103"/>
      <c r="Z108" s="15"/>
      <c r="AA108" s="103"/>
    </row>
    <row r="109" spans="23:27" x14ac:dyDescent="0.2">
      <c r="W109" s="103"/>
      <c r="X109" s="145"/>
      <c r="Y109" s="103"/>
      <c r="Z109" s="15"/>
      <c r="AA109" s="103"/>
    </row>
    <row r="110" spans="23:27" x14ac:dyDescent="0.2">
      <c r="W110" s="103"/>
      <c r="X110" s="145"/>
      <c r="Y110" s="103"/>
      <c r="Z110" s="15"/>
      <c r="AA110" s="103"/>
    </row>
    <row r="111" spans="23:27" x14ac:dyDescent="0.2">
      <c r="W111" s="103"/>
      <c r="X111" s="145"/>
      <c r="Y111" s="103"/>
      <c r="Z111" s="15"/>
      <c r="AA111" s="103"/>
    </row>
    <row r="112" spans="23:27" x14ac:dyDescent="0.2">
      <c r="W112" s="103"/>
      <c r="X112" s="145"/>
      <c r="Y112" s="103"/>
      <c r="Z112" s="15"/>
      <c r="AA112" s="103"/>
    </row>
    <row r="113" spans="23:27" x14ac:dyDescent="0.2">
      <c r="W113" s="103"/>
      <c r="X113" s="145"/>
      <c r="Y113" s="103"/>
      <c r="Z113" s="15"/>
      <c r="AA113" s="103"/>
    </row>
    <row r="114" spans="23:27" x14ac:dyDescent="0.2">
      <c r="W114" s="103"/>
      <c r="X114" s="145"/>
      <c r="Y114" s="103"/>
      <c r="Z114" s="15"/>
      <c r="AA114" s="103"/>
    </row>
    <row r="115" spans="23:27" x14ac:dyDescent="0.2">
      <c r="W115" s="103"/>
      <c r="X115" s="145"/>
      <c r="Y115" s="103"/>
      <c r="Z115" s="15"/>
      <c r="AA115" s="103"/>
    </row>
    <row r="116" spans="23:27" x14ac:dyDescent="0.2">
      <c r="W116" s="103"/>
      <c r="X116" s="145"/>
      <c r="Y116" s="103"/>
      <c r="Z116" s="15"/>
      <c r="AA116" s="103"/>
    </row>
    <row r="117" spans="23:27" x14ac:dyDescent="0.2">
      <c r="W117" s="103"/>
      <c r="X117" s="145"/>
      <c r="Y117" s="103"/>
      <c r="Z117" s="15"/>
      <c r="AA117" s="103"/>
    </row>
    <row r="118" spans="23:27" x14ac:dyDescent="0.2">
      <c r="W118" s="103"/>
      <c r="X118" s="145"/>
      <c r="Y118" s="103"/>
      <c r="Z118" s="15"/>
      <c r="AA118" s="103"/>
    </row>
    <row r="119" spans="23:27" x14ac:dyDescent="0.2">
      <c r="W119" s="103"/>
      <c r="X119" s="145"/>
      <c r="Y119" s="103"/>
      <c r="Z119" s="15"/>
      <c r="AA119" s="103"/>
    </row>
    <row r="120" spans="23:27" x14ac:dyDescent="0.2">
      <c r="W120" s="103"/>
      <c r="X120" s="145"/>
      <c r="Y120" s="103"/>
      <c r="Z120" s="15"/>
      <c r="AA120" s="103"/>
    </row>
    <row r="121" spans="23:27" x14ac:dyDescent="0.2">
      <c r="W121" s="103"/>
      <c r="X121" s="145"/>
      <c r="Y121" s="103"/>
      <c r="Z121" s="15"/>
      <c r="AA121" s="103"/>
    </row>
    <row r="122" spans="23:27" x14ac:dyDescent="0.2">
      <c r="W122" s="103"/>
      <c r="X122" s="145"/>
      <c r="Y122" s="103"/>
      <c r="Z122" s="15"/>
      <c r="AA122" s="103"/>
    </row>
    <row r="123" spans="23:27" x14ac:dyDescent="0.2">
      <c r="W123" s="103"/>
      <c r="X123" s="145"/>
      <c r="Y123" s="103"/>
      <c r="Z123" s="15"/>
      <c r="AA123" s="103"/>
    </row>
    <row r="124" spans="23:27" x14ac:dyDescent="0.2">
      <c r="W124" s="103"/>
      <c r="X124" s="145"/>
      <c r="Y124" s="103"/>
      <c r="Z124" s="15"/>
      <c r="AA124" s="103"/>
    </row>
    <row r="125" spans="23:27" x14ac:dyDescent="0.2">
      <c r="W125" s="103"/>
      <c r="X125" s="145"/>
      <c r="Y125" s="103"/>
      <c r="Z125" s="15"/>
      <c r="AA125" s="103"/>
    </row>
    <row r="126" spans="23:27" x14ac:dyDescent="0.2">
      <c r="W126" s="103"/>
      <c r="X126" s="145"/>
      <c r="Y126" s="103"/>
      <c r="Z126" s="15"/>
      <c r="AA126" s="103"/>
    </row>
    <row r="127" spans="23:27" x14ac:dyDescent="0.2">
      <c r="W127" s="103"/>
      <c r="X127" s="145"/>
      <c r="Y127" s="103"/>
      <c r="Z127" s="15"/>
      <c r="AA127" s="103"/>
    </row>
    <row r="128" spans="23:27" x14ac:dyDescent="0.2">
      <c r="W128" s="103"/>
      <c r="X128" s="145"/>
      <c r="Y128" s="103"/>
      <c r="Z128" s="15"/>
      <c r="AA128" s="103"/>
    </row>
    <row r="129" spans="23:27" x14ac:dyDescent="0.2">
      <c r="W129" s="103"/>
      <c r="X129" s="145"/>
      <c r="Y129" s="103"/>
      <c r="Z129" s="15"/>
      <c r="AA129" s="103"/>
    </row>
    <row r="130" spans="23:27" x14ac:dyDescent="0.2">
      <c r="W130" s="103"/>
      <c r="X130" s="145"/>
      <c r="Y130" s="103"/>
      <c r="Z130" s="15"/>
      <c r="AA130" s="103"/>
    </row>
    <row r="131" spans="23:27" x14ac:dyDescent="0.2">
      <c r="W131" s="103"/>
      <c r="X131" s="145"/>
      <c r="Y131" s="103"/>
      <c r="Z131" s="15"/>
      <c r="AA131" s="103"/>
    </row>
    <row r="132" spans="23:27" x14ac:dyDescent="0.2">
      <c r="W132" s="103"/>
      <c r="X132" s="145"/>
      <c r="Y132" s="103"/>
      <c r="Z132" s="15"/>
      <c r="AA132" s="103"/>
    </row>
    <row r="133" spans="23:27" x14ac:dyDescent="0.2">
      <c r="W133" s="103"/>
      <c r="X133" s="145"/>
      <c r="Y133" s="103"/>
      <c r="Z133" s="15"/>
      <c r="AA133" s="103"/>
    </row>
    <row r="134" spans="23:27" x14ac:dyDescent="0.2">
      <c r="W134" s="102"/>
      <c r="Y134" s="102"/>
      <c r="AA134" s="102"/>
    </row>
    <row r="97949" spans="29:29" x14ac:dyDescent="0.2">
      <c r="AC97949" s="47"/>
    </row>
  </sheetData>
  <sortState ref="B2:O48">
    <sortCondition ref="B2"/>
  </sortState>
  <pageMargins left="0" right="0" top="0" bottom="0" header="0" footer="0"/>
  <pageSetup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7"/>
  <sheetViews>
    <sheetView workbookViewId="0">
      <selection activeCell="L39" sqref="L39"/>
    </sheetView>
  </sheetViews>
  <sheetFormatPr defaultRowHeight="12.75" x14ac:dyDescent="0.2"/>
  <cols>
    <col min="1" max="1" width="35.28515625" customWidth="1"/>
    <col min="2" max="2" width="18.5703125" style="9" hidden="1" customWidth="1"/>
    <col min="3" max="3" width="13.85546875" style="10" customWidth="1"/>
    <col min="4" max="4" width="10.42578125" hidden="1" customWidth="1"/>
    <col min="5" max="5" width="11.7109375" style="1" hidden="1" customWidth="1"/>
    <col min="6" max="6" width="0.28515625" style="1" hidden="1" customWidth="1"/>
    <col min="7" max="7" width="11.85546875" style="11" hidden="1" customWidth="1"/>
    <col min="8" max="8" width="11.85546875" style="3" hidden="1" customWidth="1"/>
    <col min="9" max="9" width="11.85546875" hidden="1" customWidth="1"/>
    <col min="10" max="10" width="10.85546875" hidden="1" customWidth="1"/>
    <col min="11" max="11" width="11.85546875" style="3" hidden="1" customWidth="1"/>
    <col min="12" max="12" width="11.140625" style="50" customWidth="1"/>
    <col min="13" max="13" width="10.42578125" customWidth="1"/>
    <col min="14" max="14" width="13.7109375" style="3" customWidth="1"/>
    <col min="15" max="15" width="11.5703125" style="6" customWidth="1"/>
    <col min="16" max="16" width="12" customWidth="1"/>
    <col min="17" max="17" width="10.42578125" customWidth="1"/>
    <col min="18" max="18" width="12" customWidth="1"/>
    <col min="19" max="19" width="10.28515625" customWidth="1"/>
    <col min="20" max="20" width="12" customWidth="1"/>
    <col min="21" max="21" width="11" customWidth="1"/>
    <col min="22" max="22" width="12" customWidth="1"/>
  </cols>
  <sheetData>
    <row r="1" spans="1:22" s="31" customFormat="1" ht="24.75" customHeight="1" thickBot="1" x14ac:dyDescent="0.25">
      <c r="A1" s="42" t="s">
        <v>26</v>
      </c>
      <c r="B1" s="37" t="s">
        <v>30</v>
      </c>
      <c r="C1" s="39" t="s">
        <v>27</v>
      </c>
      <c r="D1" s="38" t="s">
        <v>9</v>
      </c>
      <c r="E1" s="39" t="s">
        <v>28</v>
      </c>
      <c r="F1" s="39" t="s">
        <v>34</v>
      </c>
      <c r="G1" s="40" t="s">
        <v>35</v>
      </c>
      <c r="H1" s="39" t="s">
        <v>28</v>
      </c>
      <c r="I1" s="51" t="s">
        <v>36</v>
      </c>
      <c r="J1" s="41" t="s">
        <v>35</v>
      </c>
      <c r="K1" s="58" t="s">
        <v>28</v>
      </c>
      <c r="L1" s="71" t="s">
        <v>95</v>
      </c>
      <c r="M1" s="60" t="s">
        <v>35</v>
      </c>
      <c r="N1" s="58" t="s">
        <v>84</v>
      </c>
      <c r="O1" s="76" t="s">
        <v>96</v>
      </c>
      <c r="P1" s="60" t="s">
        <v>35</v>
      </c>
      <c r="Q1" s="64" t="s">
        <v>97</v>
      </c>
      <c r="R1" s="60" t="s">
        <v>35</v>
      </c>
      <c r="S1" s="64" t="s">
        <v>94</v>
      </c>
      <c r="T1" s="60" t="s">
        <v>35</v>
      </c>
      <c r="U1" s="64" t="s">
        <v>93</v>
      </c>
      <c r="V1" s="61" t="s">
        <v>35</v>
      </c>
    </row>
    <row r="2" spans="1:22" x14ac:dyDescent="0.2">
      <c r="A2" s="47" t="s">
        <v>58</v>
      </c>
      <c r="B2" s="23">
        <v>61255852</v>
      </c>
      <c r="C2" s="18">
        <v>84</v>
      </c>
      <c r="D2" s="43">
        <v>42732</v>
      </c>
      <c r="E2" s="19">
        <v>84</v>
      </c>
      <c r="F2" s="19"/>
      <c r="G2" s="21"/>
      <c r="H2" s="20">
        <v>84</v>
      </c>
      <c r="I2" s="49"/>
      <c r="J2" s="19"/>
      <c r="K2" s="55"/>
      <c r="L2" s="72"/>
      <c r="M2" s="67">
        <v>94</v>
      </c>
      <c r="N2" s="55">
        <v>94</v>
      </c>
      <c r="O2" s="78"/>
      <c r="P2" s="74"/>
      <c r="Q2" s="17"/>
      <c r="R2" s="17"/>
      <c r="S2" s="17"/>
      <c r="T2" s="17"/>
      <c r="U2" s="17"/>
      <c r="V2" s="32"/>
    </row>
    <row r="3" spans="1:22" x14ac:dyDescent="0.2">
      <c r="A3" s="47" t="s">
        <v>59</v>
      </c>
      <c r="B3" s="23">
        <v>56198730</v>
      </c>
      <c r="C3" s="18">
        <v>127.66</v>
      </c>
      <c r="D3" s="43">
        <v>42732</v>
      </c>
      <c r="E3" s="19">
        <v>127.66</v>
      </c>
      <c r="F3" s="19"/>
      <c r="G3" s="21"/>
      <c r="H3" s="20">
        <v>127.66</v>
      </c>
      <c r="I3" s="49"/>
      <c r="J3" s="19"/>
      <c r="K3" s="55"/>
      <c r="L3" s="72"/>
      <c r="M3" s="68">
        <v>137.66</v>
      </c>
      <c r="N3" s="55">
        <v>137.66</v>
      </c>
      <c r="O3" s="78"/>
      <c r="P3" s="74"/>
      <c r="Q3" s="17"/>
      <c r="R3" s="17"/>
      <c r="S3" s="17"/>
      <c r="T3" s="17"/>
      <c r="U3" s="17"/>
      <c r="V3" s="32"/>
    </row>
    <row r="4" spans="1:22" x14ac:dyDescent="0.2">
      <c r="A4" s="47" t="s">
        <v>64</v>
      </c>
      <c r="B4" s="23" t="s">
        <v>32</v>
      </c>
      <c r="C4" s="18">
        <v>2230.75</v>
      </c>
      <c r="D4" s="43">
        <v>42776</v>
      </c>
      <c r="E4" s="19">
        <v>522.17999999999995</v>
      </c>
      <c r="F4" s="19">
        <v>522.17999999999995</v>
      </c>
      <c r="G4" s="21">
        <v>1730.57</v>
      </c>
      <c r="H4" s="20">
        <v>522.17999999999995</v>
      </c>
      <c r="I4" s="49"/>
      <c r="J4" s="19"/>
      <c r="K4" s="55"/>
      <c r="L4" s="72">
        <v>532.17999999999995</v>
      </c>
      <c r="M4" s="68">
        <v>266.08999999999997</v>
      </c>
      <c r="N4" s="55">
        <v>266.08999999999997</v>
      </c>
      <c r="O4" s="78"/>
      <c r="P4" s="74"/>
      <c r="Q4" s="17"/>
      <c r="R4" s="17"/>
      <c r="S4" s="17"/>
      <c r="T4" s="17"/>
      <c r="U4" s="17"/>
      <c r="V4" s="32"/>
    </row>
    <row r="5" spans="1:22" x14ac:dyDescent="0.2">
      <c r="A5" s="47" t="s">
        <v>65</v>
      </c>
      <c r="B5" s="23" t="s">
        <v>31</v>
      </c>
      <c r="C5" s="18">
        <v>472.34</v>
      </c>
      <c r="D5" s="43">
        <v>42769</v>
      </c>
      <c r="E5" s="19">
        <v>50</v>
      </c>
      <c r="F5" s="19"/>
      <c r="G5" s="21">
        <v>519.96</v>
      </c>
      <c r="H5" s="20">
        <v>100</v>
      </c>
      <c r="I5" s="49">
        <v>200</v>
      </c>
      <c r="J5" s="21">
        <f>G5-I5</f>
        <v>319.96000000000004</v>
      </c>
      <c r="K5" s="55"/>
      <c r="L5" s="72">
        <v>109.95</v>
      </c>
      <c r="M5" s="68">
        <v>244.22</v>
      </c>
      <c r="N5" s="55">
        <v>150</v>
      </c>
      <c r="O5" s="78"/>
      <c r="P5" s="74"/>
      <c r="Q5" s="17"/>
      <c r="R5" s="17"/>
      <c r="S5" s="17"/>
      <c r="T5" s="17"/>
      <c r="U5" s="17"/>
      <c r="V5" s="32"/>
    </row>
    <row r="6" spans="1:22" x14ac:dyDescent="0.2">
      <c r="A6" s="47" t="s">
        <v>53</v>
      </c>
      <c r="B6" s="23"/>
      <c r="C6" s="18">
        <v>3135</v>
      </c>
      <c r="D6" s="44"/>
      <c r="E6" s="19">
        <v>3135</v>
      </c>
      <c r="F6" s="19">
        <v>3135</v>
      </c>
      <c r="G6" s="21">
        <v>2400</v>
      </c>
      <c r="H6" s="20"/>
      <c r="I6" s="49"/>
      <c r="J6" s="19"/>
      <c r="K6" s="55"/>
      <c r="L6" s="72">
        <v>376</v>
      </c>
      <c r="M6" s="68">
        <v>376</v>
      </c>
      <c r="N6" s="55">
        <v>376</v>
      </c>
      <c r="O6" s="78"/>
      <c r="P6" s="74"/>
      <c r="Q6" s="17"/>
      <c r="R6" s="17"/>
      <c r="S6" s="17"/>
      <c r="T6" s="17"/>
      <c r="U6" s="17"/>
      <c r="V6" s="32"/>
    </row>
    <row r="7" spans="1:22" x14ac:dyDescent="0.2">
      <c r="A7" s="47" t="s">
        <v>66</v>
      </c>
      <c r="B7" s="23"/>
      <c r="C7" s="18">
        <v>1146</v>
      </c>
      <c r="D7" s="43">
        <v>42776</v>
      </c>
      <c r="E7" s="19">
        <v>100</v>
      </c>
      <c r="F7" s="19">
        <v>100</v>
      </c>
      <c r="G7" s="21">
        <f>C7-F7</f>
        <v>1046</v>
      </c>
      <c r="H7" s="20">
        <v>400</v>
      </c>
      <c r="I7" s="49">
        <v>100</v>
      </c>
      <c r="J7" s="19"/>
      <c r="K7" s="55"/>
      <c r="L7" s="72">
        <v>100</v>
      </c>
      <c r="M7" s="68">
        <v>1264</v>
      </c>
      <c r="N7" s="55">
        <v>100</v>
      </c>
      <c r="O7" s="78"/>
      <c r="P7" s="74"/>
      <c r="Q7" s="17"/>
      <c r="R7" s="17"/>
      <c r="S7" s="17"/>
      <c r="T7" s="17"/>
      <c r="U7" s="17"/>
      <c r="V7" s="32"/>
    </row>
    <row r="8" spans="1:22" x14ac:dyDescent="0.2">
      <c r="A8" s="47" t="s">
        <v>68</v>
      </c>
      <c r="B8" s="23" t="s">
        <v>33</v>
      </c>
      <c r="C8" s="18">
        <v>206.9</v>
      </c>
      <c r="D8" s="43">
        <v>42755</v>
      </c>
      <c r="E8" s="19">
        <v>0</v>
      </c>
      <c r="F8" s="19">
        <v>206.9</v>
      </c>
      <c r="G8" s="21"/>
      <c r="H8" s="20">
        <v>206.9</v>
      </c>
      <c r="I8" s="49">
        <v>102.96</v>
      </c>
      <c r="J8" s="19">
        <v>196.42</v>
      </c>
      <c r="K8" s="55">
        <v>196.42</v>
      </c>
      <c r="L8" s="72">
        <v>102.96</v>
      </c>
      <c r="M8" s="68">
        <v>102.96</v>
      </c>
      <c r="N8" s="56">
        <v>102.96</v>
      </c>
      <c r="O8" s="78"/>
      <c r="P8" s="74"/>
      <c r="Q8" s="17"/>
      <c r="R8" s="17"/>
      <c r="S8" s="17"/>
      <c r="T8" s="17"/>
      <c r="U8" s="17"/>
      <c r="V8" s="32"/>
    </row>
    <row r="9" spans="1:22" x14ac:dyDescent="0.2">
      <c r="A9" s="47" t="s">
        <v>62</v>
      </c>
      <c r="B9" s="23"/>
      <c r="C9" s="18">
        <v>524.5</v>
      </c>
      <c r="D9" s="43" t="s">
        <v>51</v>
      </c>
      <c r="E9" s="19"/>
      <c r="F9" s="19"/>
      <c r="G9" s="21"/>
      <c r="H9" s="20">
        <v>200</v>
      </c>
      <c r="I9" s="49"/>
      <c r="J9" s="19"/>
      <c r="K9" s="55"/>
      <c r="L9" s="72"/>
      <c r="M9" s="68">
        <v>200</v>
      </c>
      <c r="N9" s="55">
        <v>200</v>
      </c>
      <c r="O9" s="78"/>
      <c r="P9" s="74"/>
      <c r="Q9" s="17"/>
      <c r="R9" s="17"/>
      <c r="S9" s="17"/>
      <c r="T9" s="17"/>
      <c r="U9" s="17"/>
      <c r="V9" s="32"/>
    </row>
    <row r="10" spans="1:22" x14ac:dyDescent="0.2">
      <c r="A10" s="47" t="s">
        <v>104</v>
      </c>
      <c r="B10" s="23"/>
      <c r="C10" s="18">
        <v>54.6</v>
      </c>
      <c r="D10" s="43"/>
      <c r="E10" s="19"/>
      <c r="F10" s="19"/>
      <c r="G10" s="21"/>
      <c r="H10" s="20"/>
      <c r="I10" s="49"/>
      <c r="J10" s="19"/>
      <c r="K10" s="55"/>
      <c r="L10" s="72"/>
      <c r="M10" s="68"/>
      <c r="N10" s="55">
        <v>54.6</v>
      </c>
      <c r="O10" s="78"/>
      <c r="P10" s="74"/>
      <c r="Q10" s="17"/>
      <c r="R10" s="17"/>
      <c r="S10" s="17"/>
      <c r="T10" s="17"/>
      <c r="U10" s="17"/>
      <c r="V10" s="32"/>
    </row>
    <row r="11" spans="1:22" x14ac:dyDescent="0.2">
      <c r="A11" s="47" t="s">
        <v>71</v>
      </c>
      <c r="B11" s="23">
        <v>903282891</v>
      </c>
      <c r="C11" s="18">
        <v>1761.61</v>
      </c>
      <c r="D11" s="43">
        <v>42776</v>
      </c>
      <c r="E11" s="19">
        <v>370.17</v>
      </c>
      <c r="F11" s="19">
        <v>370.17</v>
      </c>
      <c r="G11" s="21">
        <f>C11-F11</f>
        <v>1391.4399999999998</v>
      </c>
      <c r="H11" s="20">
        <v>370.17</v>
      </c>
      <c r="I11" s="49"/>
      <c r="J11" s="19"/>
      <c r="K11" s="55"/>
      <c r="L11" s="72">
        <v>292.49</v>
      </c>
      <c r="M11" s="68">
        <v>292.49</v>
      </c>
      <c r="N11" s="55">
        <v>292.49</v>
      </c>
      <c r="O11" s="78"/>
      <c r="P11" s="74"/>
      <c r="Q11" s="17"/>
      <c r="R11" s="17"/>
      <c r="S11" s="17"/>
      <c r="T11" s="17"/>
      <c r="U11" s="17"/>
      <c r="V11" s="32"/>
    </row>
    <row r="12" spans="1:22" hidden="1" x14ac:dyDescent="0.2">
      <c r="A12" s="47" t="s">
        <v>72</v>
      </c>
      <c r="B12" s="23">
        <v>7376500</v>
      </c>
      <c r="C12" s="18">
        <v>463.99</v>
      </c>
      <c r="D12" s="43">
        <v>42738</v>
      </c>
      <c r="E12" s="19">
        <v>463.99</v>
      </c>
      <c r="F12" s="19"/>
      <c r="G12" s="21"/>
      <c r="H12" s="20">
        <v>463.99</v>
      </c>
      <c r="I12" s="49"/>
      <c r="J12" s="19"/>
      <c r="K12" s="55"/>
      <c r="L12" s="72">
        <v>463.99</v>
      </c>
      <c r="M12" s="68">
        <v>463.99</v>
      </c>
      <c r="N12" s="55">
        <v>463.99</v>
      </c>
      <c r="O12" s="78"/>
      <c r="P12" s="74"/>
      <c r="Q12" s="17"/>
      <c r="R12" s="17"/>
      <c r="S12" s="17"/>
      <c r="T12" s="17"/>
      <c r="U12" s="17"/>
      <c r="V12" s="32"/>
    </row>
    <row r="13" spans="1:22" x14ac:dyDescent="0.2">
      <c r="A13" s="47" t="s">
        <v>73</v>
      </c>
      <c r="B13" s="23"/>
      <c r="C13" s="18"/>
      <c r="D13" s="43" t="s">
        <v>51</v>
      </c>
      <c r="E13" s="19">
        <f>'PARKING VIOLATION'!D89</f>
        <v>2106.8000000000002</v>
      </c>
      <c r="F13" s="19">
        <v>0</v>
      </c>
      <c r="G13" s="21">
        <v>1156.3599999999999</v>
      </c>
      <c r="H13" s="20">
        <v>300</v>
      </c>
      <c r="I13" s="49"/>
      <c r="J13" s="19"/>
      <c r="K13" s="55"/>
      <c r="L13" s="72"/>
      <c r="M13" s="68">
        <v>1156.3599999999999</v>
      </c>
      <c r="N13" s="55">
        <v>300</v>
      </c>
      <c r="O13" s="78"/>
      <c r="P13" s="74"/>
      <c r="Q13" s="17"/>
      <c r="R13" s="17"/>
      <c r="S13" s="17"/>
      <c r="T13" s="17"/>
      <c r="U13" s="17"/>
      <c r="V13" s="32"/>
    </row>
    <row r="14" spans="1:22" x14ac:dyDescent="0.2">
      <c r="A14" s="47" t="s">
        <v>74</v>
      </c>
      <c r="B14" s="23"/>
      <c r="C14" s="18">
        <v>2293</v>
      </c>
      <c r="D14" s="43">
        <v>42771</v>
      </c>
      <c r="E14" s="19">
        <v>192</v>
      </c>
      <c r="F14" s="19">
        <v>192</v>
      </c>
      <c r="G14" s="21">
        <f>C14-E14</f>
        <v>2101</v>
      </c>
      <c r="H14" s="20">
        <v>117</v>
      </c>
      <c r="I14" s="49">
        <v>117</v>
      </c>
      <c r="J14" s="21">
        <f>G14-I14</f>
        <v>1984</v>
      </c>
      <c r="K14" s="55"/>
      <c r="L14" s="72">
        <v>117</v>
      </c>
      <c r="M14" s="67">
        <v>2567</v>
      </c>
      <c r="N14" s="55">
        <v>117</v>
      </c>
      <c r="O14" s="78"/>
      <c r="P14" s="74"/>
      <c r="Q14" s="17"/>
      <c r="R14" s="17"/>
      <c r="S14" s="17"/>
      <c r="T14" s="17"/>
      <c r="U14" s="17"/>
      <c r="V14" s="32"/>
    </row>
    <row r="15" spans="1:22" x14ac:dyDescent="0.2">
      <c r="A15" s="47" t="s">
        <v>75</v>
      </c>
      <c r="B15" s="23"/>
      <c r="C15" s="18">
        <v>764</v>
      </c>
      <c r="D15" s="43" t="s">
        <v>51</v>
      </c>
      <c r="E15" s="19"/>
      <c r="F15" s="19"/>
      <c r="G15" s="21"/>
      <c r="H15" s="20">
        <v>300</v>
      </c>
      <c r="I15" s="49"/>
      <c r="J15" s="19"/>
      <c r="K15" s="55"/>
      <c r="L15" s="72">
        <f>24+19</f>
        <v>43</v>
      </c>
      <c r="M15" s="68">
        <v>19</v>
      </c>
      <c r="N15" s="55">
        <v>300</v>
      </c>
      <c r="O15" s="78"/>
      <c r="P15" s="74"/>
      <c r="Q15" s="17"/>
      <c r="R15" s="17"/>
      <c r="S15" s="17"/>
      <c r="T15" s="17"/>
      <c r="U15" s="17"/>
      <c r="V15" s="32"/>
    </row>
    <row r="16" spans="1:22" x14ac:dyDescent="0.2">
      <c r="A16" s="65" t="s">
        <v>89</v>
      </c>
      <c r="B16" s="24"/>
      <c r="C16" s="22">
        <v>1729.1</v>
      </c>
      <c r="D16" s="43"/>
      <c r="E16" s="19"/>
      <c r="F16" s="19"/>
      <c r="G16" s="21"/>
      <c r="H16" s="20"/>
      <c r="I16" s="49"/>
      <c r="J16" s="19"/>
      <c r="K16" s="55">
        <v>1729.1</v>
      </c>
      <c r="L16" s="72"/>
      <c r="M16" s="69">
        <v>1729.1</v>
      </c>
      <c r="N16" s="55"/>
      <c r="O16" s="78"/>
      <c r="P16" s="74"/>
      <c r="Q16" s="17"/>
      <c r="R16" s="17"/>
      <c r="S16" s="17"/>
      <c r="T16" s="17"/>
      <c r="U16" s="17"/>
      <c r="V16" s="32"/>
    </row>
    <row r="17" spans="1:22" x14ac:dyDescent="0.2">
      <c r="A17" s="65" t="s">
        <v>103</v>
      </c>
      <c r="B17" s="24"/>
      <c r="C17" s="22">
        <v>2698.84</v>
      </c>
      <c r="D17" s="43"/>
      <c r="E17" s="19"/>
      <c r="F17" s="19"/>
      <c r="G17" s="21"/>
      <c r="H17" s="20"/>
      <c r="I17" s="49"/>
      <c r="J17" s="19"/>
      <c r="K17" s="55"/>
      <c r="L17" s="72"/>
      <c r="M17" s="69">
        <v>2698.84</v>
      </c>
      <c r="N17" s="55"/>
      <c r="O17" s="78"/>
      <c r="P17" s="74"/>
      <c r="Q17" s="17"/>
      <c r="R17" s="17"/>
      <c r="S17" s="17"/>
      <c r="T17" s="17"/>
      <c r="U17" s="17"/>
      <c r="V17" s="32"/>
    </row>
    <row r="18" spans="1:22" x14ac:dyDescent="0.2">
      <c r="A18" s="65" t="s">
        <v>90</v>
      </c>
      <c r="B18" s="24"/>
      <c r="C18" s="22">
        <v>4092.92</v>
      </c>
      <c r="D18" s="43"/>
      <c r="E18" s="19"/>
      <c r="F18" s="19"/>
      <c r="G18" s="21"/>
      <c r="H18" s="20"/>
      <c r="I18" s="49"/>
      <c r="J18" s="19"/>
      <c r="K18" s="55">
        <v>4092.92</v>
      </c>
      <c r="L18" s="72"/>
      <c r="M18" s="69">
        <v>4092.92</v>
      </c>
      <c r="N18" s="55"/>
      <c r="O18" s="78"/>
      <c r="P18" s="74"/>
      <c r="Q18" s="17"/>
      <c r="R18" s="17"/>
      <c r="S18" s="17"/>
      <c r="T18" s="17"/>
      <c r="U18" s="17"/>
      <c r="V18" s="32"/>
    </row>
    <row r="19" spans="1:22" x14ac:dyDescent="0.2">
      <c r="A19" s="65" t="s">
        <v>91</v>
      </c>
      <c r="B19" s="24"/>
      <c r="C19" s="22">
        <v>11210.4</v>
      </c>
      <c r="D19" s="43"/>
      <c r="E19" s="19"/>
      <c r="F19" s="19"/>
      <c r="G19" s="21"/>
      <c r="H19" s="20"/>
      <c r="I19" s="49"/>
      <c r="J19" s="19"/>
      <c r="K19" s="55">
        <v>11210.4</v>
      </c>
      <c r="L19" s="72"/>
      <c r="M19" s="69">
        <v>11210.4</v>
      </c>
      <c r="N19" s="55"/>
      <c r="O19" s="78"/>
      <c r="P19" s="74"/>
      <c r="Q19" s="17"/>
      <c r="R19" s="17"/>
      <c r="S19" s="17"/>
      <c r="T19" s="17"/>
      <c r="U19" s="17"/>
      <c r="V19" s="32"/>
    </row>
    <row r="20" spans="1:22" x14ac:dyDescent="0.2">
      <c r="A20" s="65" t="s">
        <v>92</v>
      </c>
      <c r="B20" s="24"/>
      <c r="C20" s="22">
        <v>809.32</v>
      </c>
      <c r="D20" s="43"/>
      <c r="E20" s="19"/>
      <c r="F20" s="19"/>
      <c r="G20" s="21"/>
      <c r="H20" s="20"/>
      <c r="I20" s="49"/>
      <c r="J20" s="19"/>
      <c r="K20" s="55">
        <v>809.32</v>
      </c>
      <c r="L20" s="72"/>
      <c r="M20" s="69">
        <v>809.32</v>
      </c>
      <c r="N20" s="55"/>
      <c r="O20" s="78"/>
      <c r="P20" s="74"/>
      <c r="Q20" s="17"/>
      <c r="R20" s="17"/>
      <c r="S20" s="17"/>
      <c r="T20" s="17"/>
      <c r="U20" s="17"/>
      <c r="V20" s="32"/>
    </row>
    <row r="21" spans="1:22" ht="12" customHeight="1" x14ac:dyDescent="0.2">
      <c r="A21" s="65" t="s">
        <v>85</v>
      </c>
      <c r="B21" s="24"/>
      <c r="C21" s="22">
        <v>1523.41</v>
      </c>
      <c r="D21" s="43">
        <v>42809</v>
      </c>
      <c r="E21" s="19">
        <v>1523.41</v>
      </c>
      <c r="F21" s="19"/>
      <c r="G21" s="21"/>
      <c r="H21" s="20"/>
      <c r="I21" s="49"/>
      <c r="J21" s="19"/>
      <c r="K21" s="55">
        <v>1523.41</v>
      </c>
      <c r="L21" s="72"/>
      <c r="M21" s="67">
        <v>1523.41</v>
      </c>
      <c r="N21" s="55"/>
      <c r="O21" s="78"/>
      <c r="P21" s="74"/>
      <c r="Q21" s="17"/>
      <c r="R21" s="17"/>
      <c r="S21" s="17"/>
      <c r="T21" s="17"/>
      <c r="U21" s="17"/>
      <c r="V21" s="32"/>
    </row>
    <row r="22" spans="1:22" x14ac:dyDescent="0.2">
      <c r="A22" s="65" t="s">
        <v>86</v>
      </c>
      <c r="B22" s="24"/>
      <c r="C22" s="22">
        <v>1739.15</v>
      </c>
      <c r="D22" s="43">
        <v>42809</v>
      </c>
      <c r="E22" s="19">
        <v>1739.15</v>
      </c>
      <c r="F22" s="19"/>
      <c r="G22" s="21"/>
      <c r="H22" s="20"/>
      <c r="I22" s="49"/>
      <c r="J22" s="19"/>
      <c r="K22" s="55">
        <v>1739.15</v>
      </c>
      <c r="L22" s="72"/>
      <c r="M22" s="67">
        <v>1739.15</v>
      </c>
      <c r="N22" s="55"/>
      <c r="O22" s="78"/>
      <c r="P22" s="74"/>
      <c r="Q22" s="17"/>
      <c r="R22" s="17"/>
      <c r="S22" s="17"/>
      <c r="T22" s="17"/>
      <c r="U22" s="17"/>
      <c r="V22" s="32"/>
    </row>
    <row r="23" spans="1:22" x14ac:dyDescent="0.2">
      <c r="A23" s="65" t="s">
        <v>87</v>
      </c>
      <c r="B23" s="24"/>
      <c r="C23" s="22">
        <v>5269.43</v>
      </c>
      <c r="D23" s="43">
        <v>42809</v>
      </c>
      <c r="E23" s="19">
        <v>5269.43</v>
      </c>
      <c r="F23" s="19"/>
      <c r="G23" s="21"/>
      <c r="H23" s="20"/>
      <c r="I23" s="49"/>
      <c r="J23" s="19"/>
      <c r="K23" s="55">
        <v>5269.43</v>
      </c>
      <c r="L23" s="72" t="s">
        <v>54</v>
      </c>
      <c r="M23" s="67">
        <v>5269.43</v>
      </c>
      <c r="N23" s="55"/>
      <c r="O23" s="78"/>
      <c r="P23" s="74"/>
      <c r="Q23" s="17"/>
      <c r="R23" s="17"/>
      <c r="S23" s="17"/>
      <c r="T23" s="17"/>
      <c r="U23" s="17"/>
      <c r="V23" s="32"/>
    </row>
    <row r="24" spans="1:22" x14ac:dyDescent="0.2">
      <c r="A24" s="65" t="s">
        <v>99</v>
      </c>
      <c r="B24" s="24" t="s">
        <v>100</v>
      </c>
      <c r="C24" s="22">
        <v>305.29000000000002</v>
      </c>
      <c r="D24" s="43"/>
      <c r="E24" s="19"/>
      <c r="F24" s="19"/>
      <c r="G24" s="21"/>
      <c r="H24" s="20"/>
      <c r="I24" s="49"/>
      <c r="J24" s="19"/>
      <c r="K24" s="55"/>
      <c r="L24" s="72"/>
      <c r="M24" s="67">
        <v>305.29000000000002</v>
      </c>
      <c r="N24" s="55"/>
      <c r="O24" s="78"/>
      <c r="P24" s="74"/>
      <c r="Q24" s="17"/>
      <c r="R24" s="17"/>
      <c r="S24" s="17"/>
      <c r="T24" s="17"/>
      <c r="U24" s="17"/>
      <c r="V24" s="32"/>
    </row>
    <row r="25" spans="1:22" x14ac:dyDescent="0.2">
      <c r="A25" s="47" t="s">
        <v>77</v>
      </c>
      <c r="B25" s="24"/>
      <c r="C25" s="22">
        <v>212.46</v>
      </c>
      <c r="D25" s="43">
        <v>42786</v>
      </c>
      <c r="E25" s="19">
        <v>212.46</v>
      </c>
      <c r="F25" s="19"/>
      <c r="G25" s="21"/>
      <c r="H25" s="20">
        <v>212.46</v>
      </c>
      <c r="I25" s="49"/>
      <c r="J25" s="19"/>
      <c r="K25" s="55"/>
      <c r="L25" s="72"/>
      <c r="M25" s="68">
        <v>212.46</v>
      </c>
      <c r="N25" s="55">
        <v>212.46</v>
      </c>
      <c r="O25" s="78"/>
      <c r="P25" s="74"/>
      <c r="Q25" s="17"/>
      <c r="R25" s="17"/>
      <c r="S25" s="17"/>
      <c r="T25" s="17"/>
      <c r="U25" s="17"/>
      <c r="V25" s="32"/>
    </row>
    <row r="26" spans="1:22" x14ac:dyDescent="0.2">
      <c r="A26" s="47" t="s">
        <v>78</v>
      </c>
      <c r="B26" s="23"/>
      <c r="C26" s="18">
        <v>3858.08</v>
      </c>
      <c r="D26" s="43">
        <v>42748</v>
      </c>
      <c r="E26" s="19">
        <v>400</v>
      </c>
      <c r="F26" s="19"/>
      <c r="G26" s="21"/>
      <c r="H26" s="20"/>
      <c r="I26" s="49"/>
      <c r="J26" s="19"/>
      <c r="K26" s="55"/>
      <c r="L26" s="72"/>
      <c r="M26" s="68">
        <v>400</v>
      </c>
      <c r="N26" s="55">
        <v>400</v>
      </c>
      <c r="O26" s="78"/>
      <c r="P26" s="74"/>
      <c r="Q26" s="17"/>
      <c r="R26" s="17"/>
      <c r="S26" s="17"/>
      <c r="T26" s="17"/>
      <c r="U26" s="17"/>
      <c r="V26" s="32"/>
    </row>
    <row r="27" spans="1:22" x14ac:dyDescent="0.2">
      <c r="A27" s="47" t="s">
        <v>79</v>
      </c>
      <c r="B27" s="23">
        <v>954323084</v>
      </c>
      <c r="C27" s="18">
        <v>388.26</v>
      </c>
      <c r="D27" s="43">
        <v>42782</v>
      </c>
      <c r="E27" s="19">
        <v>388.26</v>
      </c>
      <c r="F27" s="19">
        <v>0</v>
      </c>
      <c r="G27" s="21">
        <v>764.32</v>
      </c>
      <c r="H27" s="20">
        <v>764.42</v>
      </c>
      <c r="I27" s="49"/>
      <c r="J27" s="19"/>
      <c r="K27" s="55"/>
      <c r="L27" s="72">
        <f>388.26+376.06</f>
        <v>764.31999999999994</v>
      </c>
      <c r="M27" s="68">
        <v>378.1</v>
      </c>
      <c r="N27" s="55">
        <v>378.1</v>
      </c>
      <c r="O27" s="78"/>
      <c r="P27" s="74"/>
      <c r="Q27" s="17"/>
      <c r="R27" s="17"/>
      <c r="S27" s="17"/>
      <c r="T27" s="17"/>
      <c r="U27" s="17"/>
      <c r="V27" s="32"/>
    </row>
    <row r="28" spans="1:22" x14ac:dyDescent="0.2">
      <c r="A28" s="47" t="s">
        <v>80</v>
      </c>
      <c r="B28" s="23">
        <v>200155934</v>
      </c>
      <c r="C28" s="18">
        <v>5212</v>
      </c>
      <c r="D28" s="43">
        <v>42781</v>
      </c>
      <c r="E28" s="19">
        <v>1084</v>
      </c>
      <c r="F28" s="19">
        <v>1773</v>
      </c>
      <c r="G28" s="21">
        <f>C28-E28</f>
        <v>4128</v>
      </c>
      <c r="H28" s="20">
        <v>682</v>
      </c>
      <c r="I28" s="49"/>
      <c r="J28" s="19"/>
      <c r="K28" s="55"/>
      <c r="L28" s="72">
        <v>463</v>
      </c>
      <c r="M28" s="68">
        <v>463</v>
      </c>
      <c r="N28" s="55">
        <v>463</v>
      </c>
      <c r="O28" s="78"/>
      <c r="P28" s="74"/>
      <c r="Q28" s="17"/>
      <c r="R28" s="17"/>
      <c r="S28" s="17"/>
      <c r="T28" s="17"/>
      <c r="U28" s="17"/>
      <c r="V28" s="32"/>
    </row>
    <row r="29" spans="1:22" x14ac:dyDescent="0.2">
      <c r="A29" s="47" t="s">
        <v>81</v>
      </c>
      <c r="B29" s="23"/>
      <c r="C29" s="18"/>
      <c r="D29" s="43">
        <v>42840</v>
      </c>
      <c r="E29" s="19">
        <v>422</v>
      </c>
      <c r="F29" s="19"/>
      <c r="G29" s="21"/>
      <c r="H29" s="20"/>
      <c r="I29" s="49"/>
      <c r="J29" s="19"/>
      <c r="K29" s="55"/>
      <c r="L29" s="72"/>
      <c r="M29" s="68">
        <v>521.75</v>
      </c>
      <c r="N29" s="55">
        <v>521.75</v>
      </c>
      <c r="O29" s="78"/>
      <c r="P29" s="74"/>
      <c r="Q29" s="17"/>
      <c r="R29" s="17"/>
      <c r="S29" s="17"/>
      <c r="T29" s="17"/>
      <c r="U29" s="17"/>
      <c r="V29" s="32"/>
    </row>
    <row r="30" spans="1:22" x14ac:dyDescent="0.2">
      <c r="A30" s="47" t="s">
        <v>56</v>
      </c>
      <c r="B30" s="24"/>
      <c r="C30" s="22"/>
      <c r="D30" s="43">
        <v>42807</v>
      </c>
      <c r="E30" s="19"/>
      <c r="F30" s="19"/>
      <c r="G30" s="21"/>
      <c r="H30" s="20"/>
      <c r="I30" s="49"/>
      <c r="J30" s="19"/>
      <c r="K30" s="66">
        <f>SUM(K27:K29)</f>
        <v>0</v>
      </c>
      <c r="L30" s="72">
        <f>751.08+250.36+246.99</f>
        <v>1248.43</v>
      </c>
      <c r="M30" s="68"/>
      <c r="N30" s="55"/>
      <c r="O30" s="78"/>
      <c r="P30" s="74"/>
      <c r="Q30" s="17"/>
      <c r="R30" s="17"/>
      <c r="S30" s="17"/>
      <c r="T30" s="17"/>
      <c r="U30" s="17"/>
      <c r="V30" s="32"/>
    </row>
    <row r="31" spans="1:22" x14ac:dyDescent="0.2">
      <c r="A31" s="47" t="s">
        <v>57</v>
      </c>
      <c r="B31" s="24"/>
      <c r="C31" s="22"/>
      <c r="D31" s="43"/>
      <c r="E31" s="19"/>
      <c r="F31" s="19"/>
      <c r="G31" s="21"/>
      <c r="H31" s="20"/>
      <c r="I31" s="49"/>
      <c r="J31" s="19"/>
      <c r="K31" s="55"/>
      <c r="L31" s="72">
        <f>151.2+50.4+50.4</f>
        <v>252</v>
      </c>
      <c r="M31" s="68"/>
      <c r="N31" s="55"/>
      <c r="O31" s="78"/>
      <c r="P31" s="74"/>
      <c r="Q31" s="17"/>
      <c r="R31" s="17"/>
      <c r="S31" s="17"/>
      <c r="T31" s="17"/>
      <c r="U31" s="17"/>
      <c r="V31" s="32"/>
    </row>
    <row r="32" spans="1:22" x14ac:dyDescent="0.2">
      <c r="A32" s="47"/>
      <c r="B32" s="23"/>
      <c r="C32" s="18"/>
      <c r="D32" s="44"/>
      <c r="E32" s="20">
        <f>SUM(E9:E25)</f>
        <v>11877.41</v>
      </c>
      <c r="F32" s="20">
        <f>SUM(F9:F26)</f>
        <v>562.17000000000007</v>
      </c>
      <c r="G32" s="21">
        <f>SUM(G2:G31)</f>
        <v>15237.65</v>
      </c>
      <c r="H32" s="20">
        <f>SUM(H2:H31)</f>
        <v>4850.78</v>
      </c>
      <c r="I32" s="52">
        <f>SUM(I2:I31)</f>
        <v>519.96</v>
      </c>
      <c r="J32" s="19"/>
      <c r="K32" s="55"/>
      <c r="L32" s="72"/>
      <c r="M32" s="68"/>
      <c r="N32" s="55"/>
      <c r="O32" s="78"/>
      <c r="P32" s="74"/>
      <c r="Q32" s="17"/>
      <c r="R32" s="17"/>
      <c r="S32" s="17"/>
      <c r="T32" s="17"/>
      <c r="U32" s="17"/>
      <c r="V32" s="32"/>
    </row>
    <row r="33" spans="1:22" ht="13.5" thickBot="1" x14ac:dyDescent="0.25">
      <c r="A33" s="48"/>
      <c r="B33" s="25"/>
      <c r="C33" s="27"/>
      <c r="D33" s="45"/>
      <c r="E33" s="33" t="e">
        <f>E32-#REF!</f>
        <v>#REF!</v>
      </c>
      <c r="F33" s="28"/>
      <c r="G33" s="34"/>
      <c r="H33" s="33"/>
      <c r="I33" s="53"/>
      <c r="J33" s="26"/>
      <c r="K33" s="57"/>
      <c r="L33" s="80">
        <f>SUM(L2:L32)</f>
        <v>4865.3200000000006</v>
      </c>
      <c r="M33" s="70">
        <f>SUM(M2:M32)</f>
        <v>38536.939999999995</v>
      </c>
      <c r="N33" s="57">
        <f>SUM(N2:N32)</f>
        <v>4930.1000000000004</v>
      </c>
      <c r="O33" s="79"/>
      <c r="P33" s="75"/>
      <c r="Q33" s="26"/>
      <c r="R33" s="26"/>
      <c r="S33" s="26"/>
      <c r="T33" s="26"/>
      <c r="U33" s="26"/>
      <c r="V33" s="35"/>
    </row>
    <row r="34" spans="1:22" x14ac:dyDescent="0.2">
      <c r="A34" s="15"/>
      <c r="B34" s="29"/>
      <c r="C34" s="16"/>
      <c r="D34" s="15"/>
      <c r="E34" s="14"/>
      <c r="F34" s="14"/>
      <c r="G34" s="30"/>
      <c r="H34" s="13"/>
      <c r="K34" s="13"/>
      <c r="N34" s="13"/>
    </row>
    <row r="37" spans="1:22" x14ac:dyDescent="0.2">
      <c r="I37" s="1" t="e">
        <f>#REF!+#REF!+#REF!+#REF!+H9++#REF!+H23+H25+#REF!+H4</f>
        <v>#REF!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4"/>
  <sheetViews>
    <sheetView workbookViewId="0">
      <selection activeCell="A25" sqref="A25"/>
    </sheetView>
  </sheetViews>
  <sheetFormatPr defaultRowHeight="12.75" x14ac:dyDescent="0.2"/>
  <cols>
    <col min="1" max="1" width="35.28515625" customWidth="1"/>
    <col min="2" max="2" width="18.5703125" style="9" hidden="1" customWidth="1"/>
    <col min="3" max="3" width="13.85546875" style="10" customWidth="1"/>
    <col min="4" max="4" width="10.42578125" hidden="1" customWidth="1"/>
    <col min="5" max="5" width="11.7109375" style="1" hidden="1" customWidth="1"/>
    <col min="6" max="6" width="0.28515625" style="1" hidden="1" customWidth="1"/>
    <col min="7" max="7" width="11.85546875" style="11" hidden="1" customWidth="1"/>
    <col min="8" max="8" width="11.85546875" style="3" hidden="1" customWidth="1"/>
    <col min="9" max="9" width="11.85546875" hidden="1" customWidth="1"/>
    <col min="10" max="10" width="10.85546875" hidden="1" customWidth="1"/>
    <col min="11" max="11" width="11.85546875" style="3" hidden="1" customWidth="1"/>
    <col min="12" max="12" width="11.140625" style="50" customWidth="1"/>
    <col min="13" max="13" width="10.42578125" customWidth="1"/>
    <col min="14" max="14" width="13.28515625" style="3" customWidth="1"/>
    <col min="15" max="15" width="11.5703125" style="6" customWidth="1"/>
    <col min="16" max="16" width="12" customWidth="1"/>
    <col min="17" max="17" width="10.42578125" customWidth="1"/>
    <col min="18" max="18" width="12" customWidth="1"/>
    <col min="19" max="19" width="10.28515625" customWidth="1"/>
    <col min="20" max="20" width="12" customWidth="1"/>
    <col min="21" max="21" width="11" customWidth="1"/>
    <col min="22" max="22" width="12" customWidth="1"/>
  </cols>
  <sheetData>
    <row r="1" spans="1:22" s="31" customFormat="1" ht="24.75" customHeight="1" thickBot="1" x14ac:dyDescent="0.25">
      <c r="A1" s="42" t="s">
        <v>26</v>
      </c>
      <c r="B1" s="37" t="s">
        <v>30</v>
      </c>
      <c r="C1" s="39" t="s">
        <v>27</v>
      </c>
      <c r="D1" s="38" t="s">
        <v>9</v>
      </c>
      <c r="E1" s="39" t="s">
        <v>28</v>
      </c>
      <c r="F1" s="39" t="s">
        <v>34</v>
      </c>
      <c r="G1" s="40" t="s">
        <v>35</v>
      </c>
      <c r="H1" s="39" t="s">
        <v>28</v>
      </c>
      <c r="I1" s="51" t="s">
        <v>36</v>
      </c>
      <c r="J1" s="41" t="s">
        <v>35</v>
      </c>
      <c r="K1" s="58" t="s">
        <v>28</v>
      </c>
      <c r="L1" s="71" t="s">
        <v>95</v>
      </c>
      <c r="M1" s="60" t="s">
        <v>35</v>
      </c>
      <c r="N1" s="58" t="s">
        <v>84</v>
      </c>
      <c r="O1" s="76" t="s">
        <v>96</v>
      </c>
      <c r="P1" s="60" t="s">
        <v>35</v>
      </c>
      <c r="Q1" s="64" t="s">
        <v>97</v>
      </c>
      <c r="R1" s="60" t="s">
        <v>35</v>
      </c>
      <c r="S1" s="64" t="s">
        <v>94</v>
      </c>
      <c r="T1" s="60" t="s">
        <v>35</v>
      </c>
      <c r="U1" s="64" t="s">
        <v>93</v>
      </c>
      <c r="V1" s="61" t="s">
        <v>35</v>
      </c>
    </row>
    <row r="2" spans="1:22" x14ac:dyDescent="0.2">
      <c r="A2" s="46" t="s">
        <v>52</v>
      </c>
      <c r="B2" s="23"/>
      <c r="C2" s="18">
        <v>486</v>
      </c>
      <c r="D2" s="43"/>
      <c r="E2" s="19">
        <v>50</v>
      </c>
      <c r="F2" s="19">
        <v>100</v>
      </c>
      <c r="G2" s="21">
        <f>C2-F2</f>
        <v>386</v>
      </c>
      <c r="H2" s="20">
        <v>100</v>
      </c>
      <c r="I2" s="49"/>
      <c r="J2" s="19"/>
      <c r="K2" s="55"/>
      <c r="L2" s="72">
        <v>100</v>
      </c>
      <c r="M2" s="67">
        <v>100</v>
      </c>
      <c r="N2" s="54">
        <v>100</v>
      </c>
      <c r="O2" s="77"/>
      <c r="P2" s="73"/>
      <c r="Q2" s="59"/>
      <c r="R2" s="59"/>
      <c r="S2" s="59"/>
      <c r="T2" s="59"/>
      <c r="U2" s="59"/>
      <c r="V2" s="36"/>
    </row>
    <row r="3" spans="1:22" x14ac:dyDescent="0.2">
      <c r="A3" s="47" t="s">
        <v>63</v>
      </c>
      <c r="B3" s="24">
        <v>1018210026202400</v>
      </c>
      <c r="C3" s="22">
        <v>223</v>
      </c>
      <c r="D3" s="43">
        <v>42758</v>
      </c>
      <c r="E3" s="17">
        <v>223.84</v>
      </c>
      <c r="F3" s="19"/>
      <c r="G3" s="21">
        <v>373.84</v>
      </c>
      <c r="H3" s="20">
        <v>223.84</v>
      </c>
      <c r="I3" s="49">
        <v>223.84</v>
      </c>
      <c r="J3" s="21">
        <f>G3-I3</f>
        <v>149.99999999999997</v>
      </c>
      <c r="K3" s="55">
        <v>150</v>
      </c>
      <c r="L3" s="72">
        <v>152.93</v>
      </c>
      <c r="M3" s="68"/>
      <c r="N3" s="55">
        <v>150</v>
      </c>
      <c r="O3" s="78"/>
      <c r="P3" s="74"/>
      <c r="Q3" s="17"/>
      <c r="R3" s="17"/>
      <c r="S3" s="17"/>
      <c r="T3" s="17"/>
      <c r="U3" s="17"/>
      <c r="V3" s="32"/>
    </row>
    <row r="4" spans="1:22" x14ac:dyDescent="0.2">
      <c r="A4" s="47" t="s">
        <v>88</v>
      </c>
      <c r="B4" s="23"/>
      <c r="C4" s="18"/>
      <c r="D4" s="43"/>
      <c r="E4" s="19"/>
      <c r="F4" s="19"/>
      <c r="G4" s="21">
        <v>1172.8699999999999</v>
      </c>
      <c r="H4" s="20"/>
      <c r="I4" s="49">
        <v>309.95</v>
      </c>
      <c r="J4" s="21">
        <f>G4-I4</f>
        <v>862.91999999999985</v>
      </c>
      <c r="K4" s="55"/>
      <c r="L4" s="72">
        <v>259.95</v>
      </c>
      <c r="M4" s="68">
        <v>1179</v>
      </c>
      <c r="N4" s="55">
        <v>300</v>
      </c>
      <c r="O4" s="78"/>
      <c r="P4" s="74"/>
      <c r="Q4" s="17"/>
      <c r="R4" s="17"/>
      <c r="S4" s="17"/>
      <c r="T4" s="17"/>
      <c r="U4" s="17"/>
      <c r="V4" s="32"/>
    </row>
    <row r="5" spans="1:22" x14ac:dyDescent="0.2">
      <c r="A5" s="47" t="s">
        <v>101</v>
      </c>
      <c r="B5" s="23"/>
      <c r="C5" s="18">
        <v>184.1</v>
      </c>
      <c r="D5" s="43"/>
      <c r="E5" s="19"/>
      <c r="F5" s="19"/>
      <c r="G5" s="21"/>
      <c r="H5" s="20"/>
      <c r="I5" s="49"/>
      <c r="J5" s="21"/>
      <c r="K5" s="55"/>
      <c r="L5" s="72">
        <v>184.1</v>
      </c>
      <c r="M5" s="68">
        <v>184.1</v>
      </c>
      <c r="N5" s="55">
        <v>184.1</v>
      </c>
      <c r="O5" s="78">
        <v>184.1</v>
      </c>
      <c r="P5" s="74"/>
      <c r="Q5" s="17"/>
      <c r="R5" s="17"/>
      <c r="S5" s="17"/>
      <c r="T5" s="17"/>
      <c r="U5" s="17"/>
      <c r="V5" s="32"/>
    </row>
    <row r="6" spans="1:22" x14ac:dyDescent="0.2">
      <c r="A6" s="47" t="s">
        <v>53</v>
      </c>
      <c r="B6" s="23"/>
      <c r="C6" s="18">
        <v>3135</v>
      </c>
      <c r="D6" s="44"/>
      <c r="E6" s="19">
        <v>3135</v>
      </c>
      <c r="F6" s="19">
        <v>3135</v>
      </c>
      <c r="G6" s="21">
        <v>2400</v>
      </c>
      <c r="H6" s="20"/>
      <c r="I6" s="49"/>
      <c r="J6" s="19"/>
      <c r="K6" s="55"/>
      <c r="L6" s="72">
        <v>376</v>
      </c>
      <c r="M6" s="68">
        <v>376</v>
      </c>
      <c r="N6" s="55">
        <v>376</v>
      </c>
      <c r="O6" s="78"/>
      <c r="P6" s="74"/>
      <c r="Q6" s="17"/>
      <c r="R6" s="17"/>
      <c r="S6" s="17"/>
      <c r="T6" s="17"/>
      <c r="U6" s="17"/>
      <c r="V6" s="32"/>
    </row>
    <row r="7" spans="1:22" x14ac:dyDescent="0.2">
      <c r="A7" s="47" t="s">
        <v>67</v>
      </c>
      <c r="B7" s="24"/>
      <c r="C7" s="22"/>
      <c r="D7" s="43">
        <v>42767</v>
      </c>
      <c r="E7" s="17">
        <v>2500</v>
      </c>
      <c r="F7" s="19">
        <v>2500</v>
      </c>
      <c r="G7" s="21">
        <v>2500</v>
      </c>
      <c r="H7" s="20">
        <v>2500</v>
      </c>
      <c r="I7" s="49">
        <v>2500</v>
      </c>
      <c r="J7" s="21">
        <v>2500</v>
      </c>
      <c r="K7" s="55"/>
      <c r="L7" s="72">
        <v>2450</v>
      </c>
      <c r="M7" s="68">
        <v>2450</v>
      </c>
      <c r="N7" s="55">
        <v>2450</v>
      </c>
      <c r="O7" s="78">
        <v>2450</v>
      </c>
      <c r="P7" s="74"/>
      <c r="Q7" s="17"/>
      <c r="R7" s="17"/>
      <c r="S7" s="17"/>
      <c r="T7" s="17"/>
      <c r="U7" s="17"/>
      <c r="V7" s="32"/>
    </row>
    <row r="8" spans="1:22" x14ac:dyDescent="0.2">
      <c r="A8" s="47" t="s">
        <v>82</v>
      </c>
      <c r="B8" s="24">
        <v>100099076208</v>
      </c>
      <c r="C8" s="22">
        <v>523</v>
      </c>
      <c r="D8" s="43">
        <v>42789</v>
      </c>
      <c r="E8" s="17">
        <v>379</v>
      </c>
      <c r="F8" s="19">
        <v>372.1</v>
      </c>
      <c r="G8" s="21">
        <f>C8-F8</f>
        <v>150.89999999999998</v>
      </c>
      <c r="H8" s="20">
        <v>200</v>
      </c>
      <c r="I8" s="49"/>
      <c r="J8" s="19"/>
      <c r="K8" s="55">
        <v>387.03</v>
      </c>
      <c r="L8" s="72">
        <v>126.76</v>
      </c>
      <c r="M8" s="67">
        <v>124.89</v>
      </c>
      <c r="N8" s="55">
        <v>124.89</v>
      </c>
      <c r="O8" s="78"/>
      <c r="P8" s="74"/>
      <c r="Q8" s="17"/>
      <c r="R8" s="17"/>
      <c r="S8" s="17"/>
      <c r="T8" s="17"/>
      <c r="U8" s="17"/>
      <c r="V8" s="32"/>
    </row>
    <row r="9" spans="1:22" x14ac:dyDescent="0.2">
      <c r="A9" s="47" t="s">
        <v>60</v>
      </c>
      <c r="B9" s="23" t="s">
        <v>43</v>
      </c>
      <c r="C9" s="18"/>
      <c r="D9" s="43" t="s">
        <v>42</v>
      </c>
      <c r="E9" s="19">
        <v>200</v>
      </c>
      <c r="F9" s="19"/>
      <c r="G9" s="21"/>
      <c r="H9" s="20">
        <v>101</v>
      </c>
      <c r="I9" s="49">
        <v>101</v>
      </c>
      <c r="J9" s="19"/>
      <c r="K9" s="55"/>
      <c r="L9" s="72">
        <v>200</v>
      </c>
      <c r="M9" s="68">
        <v>99.37</v>
      </c>
      <c r="N9" s="55">
        <v>200</v>
      </c>
      <c r="O9" s="78"/>
      <c r="P9" s="74"/>
      <c r="Q9" s="17"/>
      <c r="R9" s="17"/>
      <c r="S9" s="17"/>
      <c r="T9" s="17"/>
      <c r="U9" s="17"/>
      <c r="V9" s="32"/>
    </row>
    <row r="10" spans="1:22" x14ac:dyDescent="0.2">
      <c r="A10" s="47" t="s">
        <v>61</v>
      </c>
      <c r="B10" s="23" t="s">
        <v>44</v>
      </c>
      <c r="C10" s="18">
        <v>45741.13</v>
      </c>
      <c r="D10" s="43" t="s">
        <v>42</v>
      </c>
      <c r="E10" s="19">
        <v>694.22</v>
      </c>
      <c r="F10" s="19">
        <v>1000</v>
      </c>
      <c r="G10" s="21">
        <v>690</v>
      </c>
      <c r="H10" s="20"/>
      <c r="I10" s="49">
        <f>1000+800</f>
        <v>1800</v>
      </c>
      <c r="J10" s="19"/>
      <c r="K10" s="55"/>
      <c r="L10" s="72">
        <v>375</v>
      </c>
      <c r="M10" s="68">
        <v>694.22</v>
      </c>
      <c r="N10" s="55">
        <v>694.22</v>
      </c>
      <c r="O10" s="78"/>
      <c r="P10" s="74"/>
      <c r="Q10" s="17"/>
      <c r="R10" s="17"/>
      <c r="S10" s="17"/>
      <c r="T10" s="17"/>
      <c r="U10" s="17"/>
      <c r="V10" s="32"/>
    </row>
    <row r="11" spans="1:22" x14ac:dyDescent="0.2">
      <c r="A11" s="47" t="s">
        <v>69</v>
      </c>
      <c r="B11" s="24">
        <v>220014441982</v>
      </c>
      <c r="C11" s="22">
        <v>579.16999999999996</v>
      </c>
      <c r="D11" s="43">
        <v>42739</v>
      </c>
      <c r="E11" s="19">
        <v>252.74</v>
      </c>
      <c r="F11" s="19"/>
      <c r="G11" s="21">
        <v>879.24</v>
      </c>
      <c r="H11" s="20">
        <v>879.24</v>
      </c>
      <c r="I11" s="49"/>
      <c r="J11" s="19"/>
      <c r="K11" s="55">
        <v>879.24</v>
      </c>
      <c r="L11" s="72">
        <v>400</v>
      </c>
      <c r="M11" s="68">
        <f>479.24+353.01</f>
        <v>832.25</v>
      </c>
      <c r="N11" s="55">
        <v>479.24</v>
      </c>
      <c r="O11" s="78"/>
      <c r="P11" s="74"/>
      <c r="Q11" s="17"/>
      <c r="R11" s="17"/>
      <c r="S11" s="17"/>
      <c r="T11" s="17"/>
      <c r="U11" s="17"/>
      <c r="V11" s="32"/>
    </row>
    <row r="12" spans="1:22" x14ac:dyDescent="0.2">
      <c r="A12" s="47" t="s">
        <v>83</v>
      </c>
      <c r="B12" s="23"/>
      <c r="C12" s="18"/>
      <c r="D12" s="43">
        <v>42772</v>
      </c>
      <c r="E12" s="19">
        <v>75</v>
      </c>
      <c r="F12" s="19"/>
      <c r="G12" s="21"/>
      <c r="H12" s="20">
        <v>100</v>
      </c>
      <c r="I12" s="49">
        <v>100</v>
      </c>
      <c r="J12" s="19"/>
      <c r="K12" s="55"/>
      <c r="L12" s="72">
        <v>100</v>
      </c>
      <c r="M12" s="68">
        <v>1749.92</v>
      </c>
      <c r="N12" s="55">
        <v>100</v>
      </c>
      <c r="O12" s="78"/>
      <c r="P12" s="74"/>
      <c r="Q12" s="17"/>
      <c r="R12" s="17"/>
      <c r="S12" s="17"/>
      <c r="T12" s="17"/>
      <c r="U12" s="17"/>
      <c r="V12" s="32"/>
    </row>
    <row r="13" spans="1:22" x14ac:dyDescent="0.2">
      <c r="A13" s="47" t="s">
        <v>70</v>
      </c>
      <c r="B13" s="23"/>
      <c r="C13" s="18">
        <v>612.35</v>
      </c>
      <c r="D13" s="43">
        <v>42767</v>
      </c>
      <c r="E13" s="19">
        <v>50</v>
      </c>
      <c r="F13" s="19"/>
      <c r="G13" s="21"/>
      <c r="H13" s="20"/>
      <c r="I13" s="49">
        <v>50</v>
      </c>
      <c r="J13" s="21">
        <v>562.5</v>
      </c>
      <c r="K13" s="55"/>
      <c r="L13" s="72"/>
      <c r="M13" s="68">
        <v>562.5</v>
      </c>
      <c r="N13" s="55">
        <v>562.5</v>
      </c>
      <c r="O13" s="78"/>
      <c r="P13" s="74"/>
      <c r="Q13" s="17"/>
      <c r="R13" s="17"/>
      <c r="S13" s="17"/>
      <c r="T13" s="17"/>
      <c r="U13" s="17"/>
      <c r="V13" s="32"/>
    </row>
    <row r="14" spans="1:22" hidden="1" x14ac:dyDescent="0.2">
      <c r="A14" s="47" t="s">
        <v>72</v>
      </c>
      <c r="B14" s="23">
        <v>7376500</v>
      </c>
      <c r="C14" s="18">
        <v>463.99</v>
      </c>
      <c r="D14" s="43">
        <v>42738</v>
      </c>
      <c r="E14" s="19">
        <v>463.99</v>
      </c>
      <c r="F14" s="19"/>
      <c r="G14" s="21"/>
      <c r="H14" s="20">
        <v>463.99</v>
      </c>
      <c r="I14" s="49"/>
      <c r="J14" s="19"/>
      <c r="K14" s="55"/>
      <c r="L14" s="72">
        <v>463.99</v>
      </c>
      <c r="M14" s="68">
        <v>463.99</v>
      </c>
      <c r="N14" s="55">
        <v>463.99</v>
      </c>
      <c r="O14" s="78"/>
      <c r="P14" s="74"/>
      <c r="Q14" s="17"/>
      <c r="R14" s="17"/>
      <c r="S14" s="17"/>
      <c r="T14" s="17"/>
      <c r="U14" s="17"/>
      <c r="V14" s="32"/>
    </row>
    <row r="15" spans="1:22" x14ac:dyDescent="0.2">
      <c r="A15" s="47" t="s">
        <v>76</v>
      </c>
      <c r="B15" s="24"/>
      <c r="C15" s="22"/>
      <c r="D15" s="43">
        <v>42769</v>
      </c>
      <c r="E15" s="19">
        <v>150</v>
      </c>
      <c r="F15" s="19">
        <v>150</v>
      </c>
      <c r="G15" s="21">
        <v>150</v>
      </c>
      <c r="H15" s="20">
        <v>150</v>
      </c>
      <c r="I15" s="49"/>
      <c r="J15" s="19"/>
      <c r="K15" s="55"/>
      <c r="L15" s="72">
        <v>150</v>
      </c>
      <c r="M15" s="68">
        <v>150</v>
      </c>
      <c r="N15" s="55">
        <v>150</v>
      </c>
      <c r="O15" s="78">
        <v>150</v>
      </c>
      <c r="P15" s="74"/>
      <c r="Q15" s="17"/>
      <c r="R15" s="17"/>
      <c r="S15" s="17"/>
      <c r="T15" s="17"/>
      <c r="U15" s="17"/>
      <c r="V15" s="32"/>
    </row>
    <row r="16" spans="1:22" x14ac:dyDescent="0.2">
      <c r="A16" s="65" t="s">
        <v>98</v>
      </c>
      <c r="B16" s="24">
        <v>3608061428</v>
      </c>
      <c r="C16" s="22">
        <v>883.45</v>
      </c>
      <c r="D16" s="43"/>
      <c r="E16" s="19"/>
      <c r="F16" s="19"/>
      <c r="G16" s="21"/>
      <c r="H16" s="20"/>
      <c r="I16" s="49"/>
      <c r="J16" s="19"/>
      <c r="K16" s="55"/>
      <c r="L16" s="72"/>
      <c r="M16" s="67">
        <v>883.45</v>
      </c>
      <c r="N16" s="55"/>
      <c r="O16" s="78">
        <v>514</v>
      </c>
      <c r="P16" s="82">
        <f>M16-O16</f>
        <v>369.45000000000005</v>
      </c>
      <c r="Q16" s="17"/>
      <c r="R16" s="17"/>
      <c r="S16" s="17"/>
      <c r="T16" s="17"/>
      <c r="U16" s="17"/>
      <c r="V16" s="32"/>
    </row>
    <row r="17" spans="1:22" ht="15.75" x14ac:dyDescent="0.25">
      <c r="A17" s="62" t="s">
        <v>55</v>
      </c>
      <c r="B17" s="23"/>
      <c r="C17" s="18"/>
      <c r="D17" s="43">
        <v>42804</v>
      </c>
      <c r="E17" s="19"/>
      <c r="F17" s="19"/>
      <c r="G17" s="21"/>
      <c r="H17" s="20"/>
      <c r="I17" s="49"/>
      <c r="J17" s="19"/>
      <c r="K17" s="55"/>
      <c r="L17" s="72">
        <v>600</v>
      </c>
      <c r="M17" s="68"/>
      <c r="N17" s="55"/>
      <c r="O17" s="78"/>
      <c r="P17" s="74"/>
      <c r="Q17" s="17"/>
      <c r="R17" s="17"/>
      <c r="S17" s="17"/>
      <c r="T17" s="17"/>
      <c r="U17" s="17"/>
      <c r="V17" s="32"/>
    </row>
    <row r="18" spans="1:22" ht="15.75" x14ac:dyDescent="0.25">
      <c r="A18" s="62" t="s">
        <v>55</v>
      </c>
      <c r="B18" s="23"/>
      <c r="C18" s="18"/>
      <c r="D18" s="43">
        <v>42804</v>
      </c>
      <c r="E18" s="19"/>
      <c r="F18" s="19"/>
      <c r="G18" s="21"/>
      <c r="H18" s="20"/>
      <c r="I18" s="49"/>
      <c r="J18" s="19"/>
      <c r="K18" s="55"/>
      <c r="L18" s="72">
        <v>600</v>
      </c>
      <c r="M18" s="68"/>
      <c r="N18" s="55"/>
      <c r="O18" s="78"/>
      <c r="P18" s="74"/>
      <c r="Q18" s="17"/>
      <c r="R18" s="17"/>
      <c r="S18" s="17"/>
      <c r="T18" s="17"/>
      <c r="U18" s="17"/>
      <c r="V18" s="32"/>
    </row>
    <row r="19" spans="1:22" x14ac:dyDescent="0.2">
      <c r="A19" s="47" t="s">
        <v>102</v>
      </c>
      <c r="B19" s="23"/>
      <c r="C19" s="18"/>
      <c r="D19" s="44"/>
      <c r="E19" s="20">
        <f>SUM(E10:E16)</f>
        <v>1685.95</v>
      </c>
      <c r="F19" s="20">
        <f>SUM(F10:F16)</f>
        <v>1150</v>
      </c>
      <c r="G19" s="21">
        <f>SUM(G2:G18)</f>
        <v>8702.85</v>
      </c>
      <c r="H19" s="20">
        <f>SUM(H2:H18)</f>
        <v>4718.07</v>
      </c>
      <c r="I19" s="52">
        <f>SUM(I2:I18)</f>
        <v>5084.79</v>
      </c>
      <c r="J19" s="19"/>
      <c r="K19" s="55"/>
      <c r="L19" s="72"/>
      <c r="M19" s="68"/>
      <c r="N19" s="55">
        <v>900</v>
      </c>
      <c r="O19" s="78"/>
      <c r="P19" s="74"/>
      <c r="Q19" s="17"/>
      <c r="R19" s="17"/>
      <c r="S19" s="17"/>
      <c r="T19" s="17"/>
      <c r="U19" s="17"/>
      <c r="V19" s="32"/>
    </row>
    <row r="20" spans="1:22" ht="13.5" thickBot="1" x14ac:dyDescent="0.25">
      <c r="A20" s="48"/>
      <c r="B20" s="25"/>
      <c r="C20" s="27"/>
      <c r="D20" s="45"/>
      <c r="E20" s="33" t="e">
        <f>E19-#REF!</f>
        <v>#REF!</v>
      </c>
      <c r="F20" s="28"/>
      <c r="G20" s="34"/>
      <c r="H20" s="33"/>
      <c r="I20" s="53"/>
      <c r="J20" s="26"/>
      <c r="K20" s="57"/>
      <c r="L20" s="80">
        <f>SUM(L2:L19)</f>
        <v>6538.73</v>
      </c>
      <c r="M20" s="70">
        <f>SUM(M2:M19)</f>
        <v>9849.69</v>
      </c>
      <c r="N20" s="57">
        <f>SUM(N2:N19)</f>
        <v>7234.94</v>
      </c>
      <c r="O20" s="79">
        <f>SUM(O2:O19)</f>
        <v>3298.1</v>
      </c>
      <c r="P20" s="75"/>
      <c r="Q20" s="26"/>
      <c r="R20" s="26"/>
      <c r="S20" s="26"/>
      <c r="T20" s="26"/>
      <c r="U20" s="26"/>
      <c r="V20" s="35"/>
    </row>
    <row r="21" spans="1:22" x14ac:dyDescent="0.2">
      <c r="A21" s="15"/>
      <c r="B21" s="29"/>
      <c r="C21" s="16"/>
      <c r="D21" s="15"/>
      <c r="E21" s="14"/>
      <c r="F21" s="14"/>
      <c r="G21" s="30"/>
      <c r="H21" s="13"/>
      <c r="K21" s="13"/>
      <c r="N21" s="13"/>
    </row>
    <row r="24" spans="1:22" x14ac:dyDescent="0.2">
      <c r="I24" s="1" t="e">
        <f>H2+H13+#REF!+H10+#REF!++#REF!+#REF!+#REF!+#REF!+#REF!</f>
        <v>#REF!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Renato Surcharge</vt:lpstr>
      <vt:lpstr>PARKING VIOLATION</vt:lpstr>
      <vt:lpstr>MONTHLY BILL OFFICE</vt:lpstr>
      <vt:lpstr>COMPANY BILLS ONLY</vt:lpstr>
      <vt:lpstr>HOME BILLS ONLY</vt:lpstr>
      <vt:lpstr>'MONTHLY BILL OFFICE'!Print_Area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Alves</dc:creator>
  <cp:lastModifiedBy>Renato Alves</cp:lastModifiedBy>
  <cp:lastPrinted>2018-07-02T19:34:47Z</cp:lastPrinted>
  <dcterms:created xsi:type="dcterms:W3CDTF">2017-01-09T18:24:48Z</dcterms:created>
  <dcterms:modified xsi:type="dcterms:W3CDTF">2018-07-02T20:32:40Z</dcterms:modified>
</cp:coreProperties>
</file>